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19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10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05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03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 of Everything" sheetId="1" r:id="rId4"/>
    <sheet state="visible" name="Spotlight Passes" sheetId="2" r:id="rId5"/>
    <sheet state="visible" name="RB1" sheetId="3" r:id="rId6"/>
    <sheet state="hidden" name="Spotlight Rating" sheetId="4" r:id="rId7"/>
    <sheet state="visible" name="RB2" sheetId="5" r:id="rId8"/>
    <sheet state="visible" name="LEGO RB" sheetId="6" r:id="rId9"/>
    <sheet state="visible" name="RB3" sheetId="7" r:id="rId10"/>
    <sheet state="visible" name="RBN" sheetId="8" r:id="rId11"/>
    <sheet state="visible" name="Rock Band VR" sheetId="9" r:id="rId12"/>
    <sheet state="visible" name="Rock Band VR DLC" sheetId="10" r:id="rId13"/>
    <sheet state="visible" name="Dropmix" sheetId="11" r:id="rId14"/>
    <sheet state="visible" name="Fuser" sheetId="12" r:id="rId15"/>
    <sheet state="visible" name="Fuser DLC" sheetId="13" r:id="rId16"/>
    <sheet state="visible" name="Fortnite Festival" sheetId="14" r:id="rId17"/>
    <sheet state="visible" name="GH1" sheetId="15" r:id="rId18"/>
    <sheet state="visible" name="GH2" sheetId="16" r:id="rId19"/>
    <sheet state="visible" name="GH2 DLC" sheetId="17" r:id="rId20"/>
    <sheet state="visible" name="GH3" sheetId="18" r:id="rId21"/>
    <sheet state="visible" name="GH3 DLC" sheetId="19" r:id="rId22"/>
    <sheet state="visible" name="GH World Tour" sheetId="20" r:id="rId23"/>
    <sheet state="visible" name="GH 5" sheetId="21" r:id="rId24"/>
    <sheet state="visible" name="GH Warriors of Rock" sheetId="22" r:id="rId25"/>
    <sheet state="visible" name="Guitar Hero 456 DLC" sheetId="23" r:id="rId26"/>
    <sheet state="visible" name="GH Live" sheetId="24" r:id="rId27"/>
    <sheet state="visible" name="GH TV" sheetId="25" r:id="rId28"/>
    <sheet state="visible" name="GH Aerosmith" sheetId="26" r:id="rId29"/>
    <sheet state="visible" name="GH Metallica" sheetId="27" r:id="rId30"/>
    <sheet state="visible" name="GH Van Halen" sheetId="28" r:id="rId31"/>
    <sheet state="visible" name="Rocks the 80s" sheetId="29" r:id="rId32"/>
    <sheet state="visible" name="GH Smash Hits" sheetId="30" r:id="rId33"/>
    <sheet state="visible" name="Band Hero" sheetId="31" r:id="rId34"/>
    <sheet state="visible" name="Guitar Hero On Tour" sheetId="32" r:id="rId35"/>
    <sheet state="visible" name="Guitar Hero On Tour Decades" sheetId="33" r:id="rId36"/>
    <sheet state="visible" name="Guitar Hero On Tour Modern Hits" sheetId="34" r:id="rId37"/>
    <sheet state="visible" name="Band Hero DS" sheetId="35" r:id="rId38"/>
    <sheet state="visible" name="GH 3 Mobile" sheetId="36" r:id="rId39"/>
    <sheet state="visible" name="GH 3 Mobile DLC" sheetId="37" r:id="rId40"/>
    <sheet state="visible" name="GH World Tour Mobile" sheetId="38" r:id="rId41"/>
    <sheet state="visible" name="GH World Tour Mobile DLC" sheetId="39" r:id="rId42"/>
    <sheet state="visible" name="GH 5 Mobile" sheetId="40" r:id="rId43"/>
    <sheet state="visible" name="GH Arcade" sheetId="41" r:id="rId44"/>
    <sheet state="visible" name="DJ Hero" sheetId="42" r:id="rId45"/>
    <sheet state="visible" name="DJ Hero 2" sheetId="43" r:id="rId46"/>
    <sheet state="visible" name="DJ Hero 12 DLC" sheetId="44" r:id="rId47"/>
    <sheet state="visible" name="Rocksmith" sheetId="45" r:id="rId48"/>
    <sheet state="visible" name="Rocksmith DLC" sheetId="46" r:id="rId49"/>
    <sheet state="visible" name="Rocksmith 2014" sheetId="47" r:id="rId50"/>
    <sheet state="visible" name="Rocksmith 2014 DLC" sheetId="48" r:id="rId51"/>
    <sheet state="visible" name="Rocksmith+" sheetId="49" r:id="rId52"/>
    <sheet state="visible" name="Rock Revolution" sheetId="50" r:id="rId53"/>
    <sheet state="visible" name="Rock Revolution DLC" sheetId="51" r:id="rId54"/>
    <sheet state="visible" name="Powergig" sheetId="52" r:id="rId55"/>
    <sheet state="visible" name="Powergig DLC" sheetId="53" r:id="rId56"/>
    <sheet state="visible" name="Bandfuse" sheetId="54" r:id="rId57"/>
    <sheet state="visible" name="Bandfuse DLC" sheetId="55" r:id="rId58"/>
    <sheet state="visible" name="Rock of the Dead" sheetId="56" r:id="rId59"/>
    <sheet state="visible" name="KickBeat" sheetId="57" r:id="rId60"/>
    <sheet state="visible" name="Guitar Rock Tour" sheetId="58" r:id="rId61"/>
    <sheet state="visible" name="Guitar Rock Tour 2" sheetId="59" r:id="rId62"/>
    <sheet state="visible" name="Ultimate Band" sheetId="60" r:id="rId63"/>
    <sheet state="visible" name="Elite Beat Agents" sheetId="61" r:id="rId64"/>
    <sheet state="visible" name="Guitar Praise" sheetId="62" r:id="rId65"/>
    <sheet state="visible" name="We Rock Drum King" sheetId="63" r:id="rId66"/>
    <sheet state="visible" name="Frequency" sheetId="64" r:id="rId67"/>
    <sheet state="visible" name="Amplitude" sheetId="65" r:id="rId68"/>
    <sheet state="visible" name="Amplitude (2016)" sheetId="66" r:id="rId69"/>
    <sheet state="visible" name="Phase" sheetId="67" r:id="rId70"/>
    <sheet state="visible" name="Fantasia" sheetId="68" r:id="rId71"/>
    <sheet state="visible" name="Fantasia DLC" sheetId="69" r:id="rId72"/>
    <sheet state="visible" name="Audica" sheetId="70" r:id="rId73"/>
    <sheet state="visible" name="Audica DLC" sheetId="71" r:id="rId74"/>
    <sheet state="visible" name="Dance Central" sheetId="72" r:id="rId75"/>
    <sheet state="visible" name="Dance Central 2" sheetId="73" r:id="rId76"/>
    <sheet state="visible" name="Dance Central 3" sheetId="74" r:id="rId77"/>
    <sheet state="visible" name="Dance Central 123 DLC" sheetId="75" r:id="rId78"/>
    <sheet state="visible" name="Dance Central Spotlight" sheetId="76" r:id="rId79"/>
    <sheet state="visible" name="Dance Central Spotlight DLC" sheetId="77" r:id="rId80"/>
    <sheet state="visible" name="Dance Central 2019" sheetId="78" r:id="rId81"/>
    <sheet state="visible" name="Just Dance" sheetId="79" r:id="rId82"/>
    <sheet state="visible" name="Just Dance 2" sheetId="80" r:id="rId83"/>
    <sheet state="visible" name="Just Dance 3" sheetId="81" r:id="rId84"/>
    <sheet state="visible" name="Just Dance 4" sheetId="82" r:id="rId85"/>
    <sheet state="visible" name="Just Dance 2014" sheetId="83" r:id="rId86"/>
    <sheet state="visible" name="Just Dance 2015" sheetId="84" r:id="rId87"/>
    <sheet state="visible" name="Just Dance 2016" sheetId="85" r:id="rId88"/>
    <sheet state="visible" name="Just Dance 2017" sheetId="86" r:id="rId89"/>
    <sheet state="visible" name="Just Dance 2018" sheetId="87" r:id="rId90"/>
    <sheet state="visible" name="Just Dance Unlimited" sheetId="88" r:id="rId91"/>
    <sheet state="visible" name="Just Dance Kids" sheetId="89" r:id="rId92"/>
    <sheet state="visible" name="Just Dance Kids 2" sheetId="90" r:id="rId93"/>
    <sheet state="visible" name="Alvin and the Chipmunks" sheetId="91" r:id="rId94"/>
    <sheet state="visible" name="Alvin and the Chipmunks The Sqe" sheetId="92" r:id="rId95"/>
    <sheet state="visible" name="Alvin and The Chipmunks Chipwre" sheetId="93" r:id="rId96"/>
    <sheet state="visible" name="SingSpace" sheetId="94" r:id="rId97"/>
    <sheet state="visible" name="SingSpace Subcription" sheetId="95" r:id="rId98"/>
    <sheet state="visible" name="Just Sing" sheetId="96" r:id="rId99"/>
    <sheet state="visible" name="Just Sing DLC" sheetId="97" r:id="rId100"/>
    <sheet state="visible" name="Karaoke Revolution" sheetId="98" r:id="rId101"/>
    <sheet state="visible" name="Karaoke Revolution Volume 2" sheetId="99" r:id="rId102"/>
    <sheet state="visible" name="Karaoke Revolution Volume 3" sheetId="100" r:id="rId103"/>
    <sheet state="visible" name="Karaoke Revolution Party" sheetId="101" r:id="rId104"/>
    <sheet state="visible" name="Karaoke Revolution Country" sheetId="102" r:id="rId105"/>
    <sheet state="visible" name="Glee Karaoke Revolution" sheetId="103" r:id="rId106"/>
    <sheet state="visible" name="Glee Karaoke Revolution Volume " sheetId="104" r:id="rId107"/>
    <sheet state="visible" name="Sheet127" sheetId="105" r:id="rId108"/>
    <sheet state="visible" name="Karaoke Revolution Presents Ame" sheetId="106" r:id="rId109"/>
    <sheet state="visible" name="Sheet128" sheetId="107" r:id="rId110"/>
    <sheet state="visible" name="Sheet129" sheetId="108" r:id="rId111"/>
    <sheet state="visible" name="SingStar" sheetId="109" r:id="rId112"/>
    <sheet state="visible" name="SingStar Party" sheetId="110" r:id="rId113"/>
    <sheet state="visible" name="SingStar Pop" sheetId="111" r:id="rId114"/>
    <sheet state="visible" name="SingStar 80s" sheetId="112" r:id="rId115"/>
    <sheet state="visible" name="SingStar Rocks" sheetId="113" r:id="rId116"/>
    <sheet state="visible" name="SingStar Anthems" sheetId="114" r:id="rId117"/>
    <sheet state="visible" name="SingStar Legends" sheetId="115" r:id="rId118"/>
    <sheet state="visible" name="SingStar Pop Hits" sheetId="116" r:id="rId119"/>
    <sheet state="visible" name="SingStar 90s" sheetId="117" r:id="rId120"/>
    <sheet state="visible" name="Singstar Pop Vol.2" sheetId="118" r:id="rId121"/>
    <sheet state="visible" name="SingStar Amped" sheetId="119" r:id="rId122"/>
    <sheet state="visible" name="SingStar Rock Ballads" sheetId="120" r:id="rId123"/>
    <sheet state="visible" name="SingStar Summer Party" sheetId="121" r:id="rId124"/>
    <sheet state="visible" name="Singstar Queen" sheetId="122" r:id="rId125"/>
  </sheets>
  <definedNames/>
  <calcPr/>
</workbook>
</file>

<file path=xl/sharedStrings.xml><?xml version="1.0" encoding="utf-8"?>
<sst xmlns="http://schemas.openxmlformats.org/spreadsheetml/2006/main" count="30893" uniqueCount="13056">
  <si>
    <t>Games</t>
  </si>
  <si>
    <t>Songs Released</t>
  </si>
  <si>
    <t>Total Songs</t>
  </si>
  <si>
    <t>Percentage Completion</t>
  </si>
  <si>
    <t>Special Thanks To:</t>
  </si>
  <si>
    <t>Rock Band 1 (Rewind Only)</t>
  </si>
  <si>
    <t>Harmonix</t>
  </si>
  <si>
    <t>Rock Band 2 (Rewind Only)</t>
  </si>
  <si>
    <t>Rock Band 3 (Rewind Only)</t>
  </si>
  <si>
    <t>Lego Rock Band (Rewind Only)</t>
  </si>
  <si>
    <t xml:space="preserve">Whoever is that guy updating </t>
  </si>
  <si>
    <t>Rock Band Network (Rewind Only)</t>
  </si>
  <si>
    <t>Rock Band DLC Wikipedia Page</t>
  </si>
  <si>
    <t>~~~~~~~~~~~~~~~~~~~~~~~~~~~~~~~~~~~~~~~~~~</t>
  </si>
  <si>
    <t>Rock Band VR</t>
  </si>
  <si>
    <t>DLC</t>
  </si>
  <si>
    <t>Dropmix</t>
  </si>
  <si>
    <t>Fuser</t>
  </si>
  <si>
    <t>Made By:</t>
  </si>
  <si>
    <t>JMilla Potato</t>
  </si>
  <si>
    <t>Guitar Hero</t>
  </si>
  <si>
    <t>Guitar Hero II</t>
  </si>
  <si>
    <t>Guitar Hero III: Legends of Rock</t>
  </si>
  <si>
    <t>Guitar Hero: World Tour</t>
  </si>
  <si>
    <t>My Links</t>
  </si>
  <si>
    <t>Guitar Hero 5</t>
  </si>
  <si>
    <t>Guitar Hero: Warriors of Rock</t>
  </si>
  <si>
    <t>Guitar Hero: Live</t>
  </si>
  <si>
    <t>Let's Play Rock Band 4 Together!!</t>
  </si>
  <si>
    <t>Guitar Hero: TV</t>
  </si>
  <si>
    <t>XBox gt: ya AMERICA</t>
  </si>
  <si>
    <t>Guitar Hero: Aerosmith</t>
  </si>
  <si>
    <t>Guitar Hero: Metallica</t>
  </si>
  <si>
    <t>Guitar Hero: Van Halen</t>
  </si>
  <si>
    <t>Guitar Hero Encore: Rocks the 80s</t>
  </si>
  <si>
    <t>Guitar Hero: Smash/Greatest Hits</t>
  </si>
  <si>
    <t>Band Hero</t>
  </si>
  <si>
    <t>Guitar Hero: On Tour</t>
  </si>
  <si>
    <t>Guitar Hero On Tour: Decades</t>
  </si>
  <si>
    <t>Guitar Hero On Tour: Modern Hits</t>
  </si>
  <si>
    <t>Band Hero DS</t>
  </si>
  <si>
    <t>Guitar Hero 3 Mobile</t>
  </si>
  <si>
    <t>Guitar Hero World Tour Mobile</t>
  </si>
  <si>
    <t>Guitar Hero 5 Mobile</t>
  </si>
  <si>
    <t>Guitar Hero Arcade</t>
  </si>
  <si>
    <t>DJ Hero</t>
  </si>
  <si>
    <t>DJ Hero 2</t>
  </si>
  <si>
    <t>Rocksmith</t>
  </si>
  <si>
    <t>Rocksmith 2014</t>
  </si>
  <si>
    <t>Rock Revolution</t>
  </si>
  <si>
    <t>Powergig: Rise of the Sixstring</t>
  </si>
  <si>
    <t>Bandfuse: Rock Legends</t>
  </si>
  <si>
    <t>Rock of the Dead</t>
  </si>
  <si>
    <t>KickBeat</t>
  </si>
  <si>
    <t>Guitar Rock Tour</t>
  </si>
  <si>
    <t>Guitar Rock Tour 2</t>
  </si>
  <si>
    <t>Ultimate Band</t>
  </si>
  <si>
    <t>Elite Beat Agents</t>
  </si>
  <si>
    <t>Guitar Praise</t>
  </si>
  <si>
    <t>We Rock: Drum King</t>
  </si>
  <si>
    <t>Frequency</t>
  </si>
  <si>
    <t>Amplitude</t>
  </si>
  <si>
    <t>Amplitude (2016)</t>
  </si>
  <si>
    <t>Phase</t>
  </si>
  <si>
    <t>Fantasia: Music Evolved</t>
  </si>
  <si>
    <t>Audica</t>
  </si>
  <si>
    <t>Dance Central</t>
  </si>
  <si>
    <t>Dance Central 2</t>
  </si>
  <si>
    <t>Dance Central 3</t>
  </si>
  <si>
    <t>Dance Central Spotlight</t>
  </si>
  <si>
    <t>Dance Central (2019)</t>
  </si>
  <si>
    <t>Just Dance</t>
  </si>
  <si>
    <t>Just Dance 2</t>
  </si>
  <si>
    <t>Just Dance 3</t>
  </si>
  <si>
    <t>Just Dance 4</t>
  </si>
  <si>
    <t>Just Dance 2014</t>
  </si>
  <si>
    <t>Just Dance 2015</t>
  </si>
  <si>
    <t>Just Dance 2016</t>
  </si>
  <si>
    <t>Just Dance 2017</t>
  </si>
  <si>
    <t>Just Dance 2018</t>
  </si>
  <si>
    <t>Just Dance Unlimited</t>
  </si>
  <si>
    <t>Alvin and The Chipmunks</t>
  </si>
  <si>
    <t>Alvin and The Chipmunks: The Squeakquel</t>
  </si>
  <si>
    <t>Alvin and The Chipmunks: Chipwrecked</t>
  </si>
  <si>
    <t>SingSpace</t>
  </si>
  <si>
    <t>Subscription</t>
  </si>
  <si>
    <t>Just Sing</t>
  </si>
  <si>
    <t>Karaoke Revolution</t>
  </si>
  <si>
    <t>Karaoke Revolution Volume 2</t>
  </si>
  <si>
    <t>Karaoke Revolution Volume 3</t>
  </si>
  <si>
    <t>Karaoke Revolution Party</t>
  </si>
  <si>
    <t>Karaoke Revolution Country</t>
  </si>
  <si>
    <t>Glee: Karaoke Revolution</t>
  </si>
  <si>
    <t>Glee Karaoke Revolution: Volume 2</t>
  </si>
  <si>
    <t>Glee Karaoke Revolution: Volume 3</t>
  </si>
  <si>
    <t>Karaoke Revolution Presents: American Idol</t>
  </si>
  <si>
    <t>Karaoke Revolution Presents: American Idol Encore</t>
  </si>
  <si>
    <t>SingStar</t>
  </si>
  <si>
    <t>Total</t>
  </si>
  <si>
    <t>TO DO</t>
  </si>
  <si>
    <t>SingSpace Series</t>
  </si>
  <si>
    <t>Editing all RB1 entries for anniversary pack</t>
  </si>
  <si>
    <t>Karaoke Revolution series</t>
  </si>
  <si>
    <t>Rocksmith+</t>
  </si>
  <si>
    <t>UPCOMING ROCK BAND SONGS:</t>
  </si>
  <si>
    <t>Season 2</t>
  </si>
  <si>
    <t>Season 3</t>
  </si>
  <si>
    <t>Season 4 Plus</t>
  </si>
  <si>
    <t>Week</t>
  </si>
  <si>
    <t xml:space="preserve">Song </t>
  </si>
  <si>
    <t>Artist</t>
  </si>
  <si>
    <t>Genre</t>
  </si>
  <si>
    <t>Year</t>
  </si>
  <si>
    <t>Song</t>
  </si>
  <si>
    <t>Stupid Girl</t>
  </si>
  <si>
    <t>Garbage</t>
  </si>
  <si>
    <t>Alternative</t>
  </si>
  <si>
    <t>Johnny B. Goode</t>
  </si>
  <si>
    <t>Chuck Berry</t>
  </si>
  <si>
    <t>Classic Rock</t>
  </si>
  <si>
    <t>18 and Life</t>
  </si>
  <si>
    <t>Skid Row</t>
  </si>
  <si>
    <t>Glam</t>
  </si>
  <si>
    <t>Stranglehold</t>
  </si>
  <si>
    <t>Ted Nugent</t>
  </si>
  <si>
    <t>Play That Funky Music</t>
  </si>
  <si>
    <t>Wild Cherry</t>
  </si>
  <si>
    <t>R&amp;B/Soul/Funk</t>
  </si>
  <si>
    <t>Hooked On A Feeling</t>
  </si>
  <si>
    <t>Blue Suede</t>
  </si>
  <si>
    <t>Ice Ice Baby</t>
  </si>
  <si>
    <t>Vanilla Ice</t>
  </si>
  <si>
    <t>Hip Hop/Rap</t>
  </si>
  <si>
    <t>Blister In The Sun</t>
  </si>
  <si>
    <t>Violent Femmes</t>
  </si>
  <si>
    <t>Punk</t>
  </si>
  <si>
    <t>Enjoy The Silence</t>
  </si>
  <si>
    <t>Depeche Mode</t>
  </si>
  <si>
    <t>Pop/Dance/Electronic</t>
  </si>
  <si>
    <t>God Damn</t>
  </si>
  <si>
    <t>Avenged Sevenfold</t>
  </si>
  <si>
    <t>Metal</t>
  </si>
  <si>
    <t>Karma Police</t>
  </si>
  <si>
    <t>Radiohead</t>
  </si>
  <si>
    <t>I Remember You</t>
  </si>
  <si>
    <t>Super Freak</t>
  </si>
  <si>
    <t>Rick James</t>
  </si>
  <si>
    <t>Save a Horse (Ride a Cowboy)</t>
  </si>
  <si>
    <t>Big &amp; Rich</t>
  </si>
  <si>
    <t>Country</t>
  </si>
  <si>
    <t>That Don't Impress Me Much</t>
  </si>
  <si>
    <t>Shania Twain</t>
  </si>
  <si>
    <t>Burnin' for You</t>
  </si>
  <si>
    <t>Blue Oyster Cult</t>
  </si>
  <si>
    <t>Twilght of the Thunder God</t>
  </si>
  <si>
    <t>Amon Amarth</t>
  </si>
  <si>
    <t>Lonely Is The Night</t>
  </si>
  <si>
    <t>Billy Squire</t>
  </si>
  <si>
    <t>Heart of the Moment</t>
  </si>
  <si>
    <t>Asia</t>
  </si>
  <si>
    <t>The Way You Used To Do</t>
  </si>
  <si>
    <t>Queens of the Stone Age</t>
  </si>
  <si>
    <t>A Sky Full of Stars</t>
  </si>
  <si>
    <t>Coldplay</t>
  </si>
  <si>
    <t>Down In a Hole</t>
  </si>
  <si>
    <t>Alice in Chains</t>
  </si>
  <si>
    <t>Grunge</t>
  </si>
  <si>
    <t>Feel It Still</t>
  </si>
  <si>
    <t>Portugal. The Man</t>
  </si>
  <si>
    <t>Absolutely (Story of a Girl)</t>
  </si>
  <si>
    <t>Nine Days</t>
  </si>
  <si>
    <t>Unwell</t>
  </si>
  <si>
    <t>Matchbox Twenty</t>
  </si>
  <si>
    <t>Broken</t>
  </si>
  <si>
    <t>Seether ft. Amy Lee</t>
  </si>
  <si>
    <t>Rock</t>
  </si>
  <si>
    <t>Season 5</t>
  </si>
  <si>
    <t>Season 8</t>
  </si>
  <si>
    <t>Season 9</t>
  </si>
  <si>
    <t>Unwritten</t>
  </si>
  <si>
    <t>Natasha Bedingfield</t>
  </si>
  <si>
    <t>Pop-Rock</t>
  </si>
  <si>
    <t>Pictures of Girls</t>
  </si>
  <si>
    <t>Wallows</t>
  </si>
  <si>
    <t>Girls Like You</t>
  </si>
  <si>
    <t>Maroon 5</t>
  </si>
  <si>
    <t>Roll To Me</t>
  </si>
  <si>
    <t>Del Amitri</t>
  </si>
  <si>
    <t>Simplify</t>
  </si>
  <si>
    <t>Young the Giant</t>
  </si>
  <si>
    <t>Crazy On You</t>
  </si>
  <si>
    <t>Heart</t>
  </si>
  <si>
    <t>Is She Really Going Out With Him</t>
  </si>
  <si>
    <t>Joe Jackson</t>
  </si>
  <si>
    <t>HTML Rulez D00d</t>
  </si>
  <si>
    <t>The Devil Wears Prada</t>
  </si>
  <si>
    <t>Lose It</t>
  </si>
  <si>
    <t>Kane Brown</t>
  </si>
  <si>
    <t>I Want You</t>
  </si>
  <si>
    <t>Savage Garden</t>
  </si>
  <si>
    <t>Unheavenly Creatures</t>
  </si>
  <si>
    <t>Coheed and Cambria</t>
  </si>
  <si>
    <t>Prog</t>
  </si>
  <si>
    <t>Hotel Key</t>
  </si>
  <si>
    <t>Old Domination</t>
  </si>
  <si>
    <t>Run-Around</t>
  </si>
  <si>
    <t>Blues Traveler</t>
  </si>
  <si>
    <t>When The Curtain Fall</t>
  </si>
  <si>
    <t>Greta Van Fleet</t>
  </si>
  <si>
    <t>Semi-Charmed Life '09</t>
  </si>
  <si>
    <t>Third Eye Blind</t>
  </si>
  <si>
    <t>Torn In Two</t>
  </si>
  <si>
    <t>Breaking Benjamin</t>
  </si>
  <si>
    <t>Business Time</t>
  </si>
  <si>
    <t>Flight of the Conchords</t>
  </si>
  <si>
    <t>Novelty</t>
  </si>
  <si>
    <t>Barns Country</t>
  </si>
  <si>
    <t>Pictures of Matchstick Men</t>
  </si>
  <si>
    <t>Status Quo</t>
  </si>
  <si>
    <t>Uncomfortable</t>
  </si>
  <si>
    <t>Halestorm</t>
  </si>
  <si>
    <t>Music Is Worth Living For</t>
  </si>
  <si>
    <t>Andrew W.K.</t>
  </si>
  <si>
    <t>Right Here, Right Now</t>
  </si>
  <si>
    <t>Jesus Jones</t>
  </si>
  <si>
    <t>Graffiti</t>
  </si>
  <si>
    <t>CHVRCHES</t>
  </si>
  <si>
    <t>Angel of Death</t>
  </si>
  <si>
    <t>Slayer</t>
  </si>
  <si>
    <t>Back to Me</t>
  </si>
  <si>
    <t>Of Mice &amp; Men</t>
  </si>
  <si>
    <t>Starlight</t>
  </si>
  <si>
    <t>BABYMETAL</t>
  </si>
  <si>
    <t>Three Lives</t>
  </si>
  <si>
    <t>Octavision</t>
  </si>
  <si>
    <t>When Legends Rise</t>
  </si>
  <si>
    <t>Godsmack</t>
  </si>
  <si>
    <t>Nu-Metal</t>
  </si>
  <si>
    <t>My Demons</t>
  </si>
  <si>
    <t>Starset</t>
  </si>
  <si>
    <t>Remedy</t>
  </si>
  <si>
    <t>Seether</t>
  </si>
  <si>
    <t>Little Black Backpack '09</t>
  </si>
  <si>
    <t>Stroke 9</t>
  </si>
  <si>
    <t>Season 10</t>
  </si>
  <si>
    <t>Season 11</t>
  </si>
  <si>
    <t>Season 12</t>
  </si>
  <si>
    <t>Shame</t>
  </si>
  <si>
    <t>Ellie King</t>
  </si>
  <si>
    <t>I'm Gonna Be (500 Miles)</t>
  </si>
  <si>
    <t>The Proclaimers</t>
  </si>
  <si>
    <t>High Hopes</t>
  </si>
  <si>
    <t>Panic! At The Disco</t>
  </si>
  <si>
    <t>Emo</t>
  </si>
  <si>
    <t>Body Talks</t>
  </si>
  <si>
    <t>The Struts</t>
  </si>
  <si>
    <t>Do Not Disturb</t>
  </si>
  <si>
    <t>Change</t>
  </si>
  <si>
    <t>The Revivalists</t>
  </si>
  <si>
    <t>The Triumph</t>
  </si>
  <si>
    <t>Jeff Williams ft. Casey Lee Williams</t>
  </si>
  <si>
    <t>Harmony Hall</t>
  </si>
  <si>
    <t>Vampire Weekend</t>
  </si>
  <si>
    <t>Indie Rock</t>
  </si>
  <si>
    <t>100 Days</t>
  </si>
  <si>
    <t>AJR</t>
  </si>
  <si>
    <t>The Reason</t>
  </si>
  <si>
    <t>Hoobastank</t>
  </si>
  <si>
    <t>Longshot</t>
  </si>
  <si>
    <t>Catfish and the Bottlemen</t>
  </si>
  <si>
    <t>Alligator</t>
  </si>
  <si>
    <t>Of Monsters and Men</t>
  </si>
  <si>
    <t>Wagon Wheel</t>
  </si>
  <si>
    <t>Darius Rucker</t>
  </si>
  <si>
    <t>Over My Head</t>
  </si>
  <si>
    <t>Judas &amp; the Lion</t>
  </si>
  <si>
    <t>Blame It On My Youth</t>
  </si>
  <si>
    <t>blink-182</t>
  </si>
  <si>
    <t>Farewell, Mona Lisa</t>
  </si>
  <si>
    <t>The Dillinger Escape Plan</t>
  </si>
  <si>
    <t>Salvation</t>
  </si>
  <si>
    <t>The Strumbellas</t>
  </si>
  <si>
    <t>Gloria</t>
  </si>
  <si>
    <t>The Lumineers</t>
  </si>
  <si>
    <t>Bleed</t>
  </si>
  <si>
    <t>Meshuggah</t>
  </si>
  <si>
    <t>Tourniquet</t>
  </si>
  <si>
    <t>Hurt</t>
  </si>
  <si>
    <t>Oliver Tree</t>
  </si>
  <si>
    <t>MANTRA</t>
  </si>
  <si>
    <t>Bring Me The Horizon</t>
  </si>
  <si>
    <t>When Am I Going To Lose You?</t>
  </si>
  <si>
    <t>Local Natives</t>
  </si>
  <si>
    <t>Missed Connections</t>
  </si>
  <si>
    <t>The Head and the Heart</t>
  </si>
  <si>
    <t>Paradise</t>
  </si>
  <si>
    <t>???</t>
  </si>
  <si>
    <t>When the Seasons Change</t>
  </si>
  <si>
    <t>Five Finger Death Punch</t>
  </si>
  <si>
    <t>Superposition</t>
  </si>
  <si>
    <t>Season 13</t>
  </si>
  <si>
    <t>Apple Music Season</t>
  </si>
  <si>
    <t>Season 15</t>
  </si>
  <si>
    <t>sugar, honey, ice &amp; tea</t>
  </si>
  <si>
    <t>Back Foot</t>
  </si>
  <si>
    <t>Dinosaur Pile-Up</t>
  </si>
  <si>
    <t>The End of the Game</t>
  </si>
  <si>
    <t>Weezer</t>
  </si>
  <si>
    <t>When I'm Gone</t>
  </si>
  <si>
    <t>Dirty Honey</t>
  </si>
  <si>
    <t>Welcome Home</t>
  </si>
  <si>
    <t>HELLYEAH</t>
  </si>
  <si>
    <t>I Just Wanna Shine</t>
  </si>
  <si>
    <t>Fitz &amp; The Tantrums</t>
  </si>
  <si>
    <t>Highway to Oblivion</t>
  </si>
  <si>
    <t>Dragonforce</t>
  </si>
  <si>
    <t>Taste of Regret</t>
  </si>
  <si>
    <t>All The Way (Stay)</t>
  </si>
  <si>
    <t>Jimmy Eat World</t>
  </si>
  <si>
    <t>This City Made Us</t>
  </si>
  <si>
    <t>The Protomen</t>
  </si>
  <si>
    <t>Prom Queen</t>
  </si>
  <si>
    <t>Beach Bunny</t>
  </si>
  <si>
    <t>Circles</t>
  </si>
  <si>
    <t>Post Malone</t>
  </si>
  <si>
    <t>Blue on Black</t>
  </si>
  <si>
    <t>Panic Attack</t>
  </si>
  <si>
    <t>The Glorious Songs</t>
  </si>
  <si>
    <t>Where I Belong (Ft. We The Kings)</t>
  </si>
  <si>
    <t>Simple Plan &amp; The State Champs</t>
  </si>
  <si>
    <t>Might Be Right</t>
  </si>
  <si>
    <t>White Reaper</t>
  </si>
  <si>
    <t>Highly Suspect</t>
  </si>
  <si>
    <t>No More Mr. Nice Guy</t>
  </si>
  <si>
    <t>Alice Cooper</t>
  </si>
  <si>
    <t>You're Gonna Say Yeah!</t>
  </si>
  <si>
    <t>Hushpuppies</t>
  </si>
  <si>
    <t>Crush</t>
  </si>
  <si>
    <t>Dave Matthews Band</t>
  </si>
  <si>
    <t>50,000 Unstoppable Watts</t>
  </si>
  <si>
    <t>Clutch</t>
  </si>
  <si>
    <t>Feed My Frankenstein</t>
  </si>
  <si>
    <t>Blind Leading the Blind</t>
  </si>
  <si>
    <t>Mumford &amp; Sons</t>
  </si>
  <si>
    <t>Inside Out</t>
  </si>
  <si>
    <t>Unsainted</t>
  </si>
  <si>
    <t>Slipknot</t>
  </si>
  <si>
    <t>One Kind of Solomon</t>
  </si>
  <si>
    <t>The New Pornographers</t>
  </si>
  <si>
    <t>Novocaine</t>
  </si>
  <si>
    <t>The Unlikely Candidates</t>
  </si>
  <si>
    <t>CHAMPION</t>
  </si>
  <si>
    <t>Bishop Briggs</t>
  </si>
  <si>
    <t>Bad Guy</t>
  </si>
  <si>
    <t>Billie Eillish</t>
  </si>
  <si>
    <t>Good Things Fall Apart</t>
  </si>
  <si>
    <t>ILLENIUM &amp; Jon Bellion</t>
  </si>
  <si>
    <t>Orphans</t>
  </si>
  <si>
    <t>Take What You Want</t>
  </si>
  <si>
    <t>Post Malone ft. Ozzy Osbourne and Travis Scott</t>
  </si>
  <si>
    <t>Season 16</t>
  </si>
  <si>
    <t>Season 16 Plus</t>
  </si>
  <si>
    <t>Season 17 Plus</t>
  </si>
  <si>
    <t>The Best</t>
  </si>
  <si>
    <t>AWOLNATION</t>
  </si>
  <si>
    <t>Far Away</t>
  </si>
  <si>
    <t>Breaking Benjamin ft. Scooter Ward of COLD</t>
  </si>
  <si>
    <t>Colors</t>
  </si>
  <si>
    <t>Black Pumas</t>
  </si>
  <si>
    <t>Level of Concern</t>
  </si>
  <si>
    <t>Twenty One Pilots</t>
  </si>
  <si>
    <t>Some Kind of Diaster</t>
  </si>
  <si>
    <t>All Time Low</t>
  </si>
  <si>
    <t>Some Kind of Disaster</t>
  </si>
  <si>
    <t>Where Were You</t>
  </si>
  <si>
    <t>Every Avenue</t>
  </si>
  <si>
    <t>Abigail</t>
  </si>
  <si>
    <t>Motionless in White</t>
  </si>
  <si>
    <t>Better Off This Way</t>
  </si>
  <si>
    <t>A Day to Remember</t>
  </si>
  <si>
    <t>Falling</t>
  </si>
  <si>
    <t>Trevor Daniel</t>
  </si>
  <si>
    <t>Simmer</t>
  </si>
  <si>
    <t>Hayley Williams</t>
  </si>
  <si>
    <t>I Think We're Alone Now</t>
  </si>
  <si>
    <t>Bille Joe Armstrong</t>
  </si>
  <si>
    <t>One Man Band</t>
  </si>
  <si>
    <t>Old Dominion</t>
  </si>
  <si>
    <t>Approach the Podium</t>
  </si>
  <si>
    <t>Winds of Plague</t>
  </si>
  <si>
    <t>Van Horn</t>
  </si>
  <si>
    <t>Saint Motel</t>
  </si>
  <si>
    <t>Bad Decisions</t>
  </si>
  <si>
    <t>The Strokes</t>
  </si>
  <si>
    <t>Dark Horse</t>
  </si>
  <si>
    <t>Converge</t>
  </si>
  <si>
    <t>Born to be Wild</t>
  </si>
  <si>
    <t>Steppenwolf</t>
  </si>
  <si>
    <t>Don't Start Now</t>
  </si>
  <si>
    <t>Dua Lipa</t>
  </si>
  <si>
    <t>Popular Monstar</t>
  </si>
  <si>
    <t>Falling in Reverse</t>
  </si>
  <si>
    <t>Rolling 7's</t>
  </si>
  <si>
    <t>10,000 Hours</t>
  </si>
  <si>
    <t>Dan + Shay &amp; Justin Bieber</t>
  </si>
  <si>
    <t>Boy</t>
  </si>
  <si>
    <t>Ra Ra Riot</t>
  </si>
  <si>
    <t>Used to Like</t>
  </si>
  <si>
    <t>Neon Trees</t>
  </si>
  <si>
    <t>Bang!</t>
  </si>
  <si>
    <t>Juice</t>
  </si>
  <si>
    <t>Lizzo</t>
  </si>
  <si>
    <t>Incubus</t>
  </si>
  <si>
    <t>Amberian Dawn</t>
  </si>
  <si>
    <t>Adore You</t>
  </si>
  <si>
    <t>Harry Styles</t>
  </si>
  <si>
    <t>Alive &amp; Kicking</t>
  </si>
  <si>
    <t>Nonpoint</t>
  </si>
  <si>
    <t>Wars</t>
  </si>
  <si>
    <t>Killing Me Slowly</t>
  </si>
  <si>
    <t>Bad Wolves</t>
  </si>
  <si>
    <t>Special Effects</t>
  </si>
  <si>
    <t>Freezepop</t>
  </si>
  <si>
    <t>Learn to Live</t>
  </si>
  <si>
    <t>Architects</t>
  </si>
  <si>
    <t>Season 18</t>
  </si>
  <si>
    <t>Season 19</t>
  </si>
  <si>
    <t>Season 20</t>
  </si>
  <si>
    <t>Cradles</t>
  </si>
  <si>
    <t>Sub Urdban</t>
  </si>
  <si>
    <t>The Devil Went Down to  Georgia</t>
  </si>
  <si>
    <t>Nickelback</t>
  </si>
  <si>
    <t>Let the Games Begin</t>
  </si>
  <si>
    <t>Anarbor</t>
  </si>
  <si>
    <t>Blinding Lights</t>
  </si>
  <si>
    <t>The Weeknd</t>
  </si>
  <si>
    <t>A Little Bit Off</t>
  </si>
  <si>
    <t>bloody valentine</t>
  </si>
  <si>
    <t>Machine Gun Kelly</t>
  </si>
  <si>
    <t>We Are The One</t>
  </si>
  <si>
    <t>Anti-Flag</t>
  </si>
  <si>
    <t>CITY OF ANGELS</t>
  </si>
  <si>
    <t>24kGoldn</t>
  </si>
  <si>
    <t>Hip-Hop/Rap</t>
  </si>
  <si>
    <t>All Downhill from Here</t>
  </si>
  <si>
    <t>New Found Glory</t>
  </si>
  <si>
    <t>Hostory of Violence</t>
  </si>
  <si>
    <t>Theory of a Deadman</t>
  </si>
  <si>
    <t>Spin</t>
  </si>
  <si>
    <t>We the Kings</t>
  </si>
  <si>
    <t>Greatest of All Time</t>
  </si>
  <si>
    <t>Antisocialist</t>
  </si>
  <si>
    <t>Asking Alexandria</t>
  </si>
  <si>
    <t>White Knuckles</t>
  </si>
  <si>
    <t>OK Go</t>
  </si>
  <si>
    <t>My Friends Over You</t>
  </si>
  <si>
    <t>Deathbead Atheist</t>
  </si>
  <si>
    <t>Norma Jean</t>
  </si>
  <si>
    <t>Caution</t>
  </si>
  <si>
    <t>The Killers</t>
  </si>
  <si>
    <t>To The Stage</t>
  </si>
  <si>
    <t>Monsters</t>
  </si>
  <si>
    <t>All Time Low ft. Blackbear</t>
  </si>
  <si>
    <t>Cute without the 'E' (Cut from the Team)</t>
  </si>
  <si>
    <t>Taking Back Sunday</t>
  </si>
  <si>
    <t>Visitor</t>
  </si>
  <si>
    <t>Of Mosnters and Men</t>
  </si>
  <si>
    <t>Flightless Bird, American Mouth</t>
  </si>
  <si>
    <t>Iron &amp; Wine</t>
  </si>
  <si>
    <t>Alive With the Glory of Love</t>
  </si>
  <si>
    <t>Say Anything</t>
  </si>
  <si>
    <t>Sick, Sick, Sick</t>
  </si>
  <si>
    <t>Bayside</t>
  </si>
  <si>
    <t>I Hope</t>
  </si>
  <si>
    <t>Gaby Barrett</t>
  </si>
  <si>
    <t>Shot in the Dark</t>
  </si>
  <si>
    <t>AC/DC</t>
  </si>
  <si>
    <t>ily (i love you baby)</t>
  </si>
  <si>
    <t>Surf Mesa ft Emilee</t>
  </si>
  <si>
    <t>I Know What I Am</t>
  </si>
  <si>
    <t>Band of Skulls</t>
  </si>
  <si>
    <t>Death by Rock and Roll</t>
  </si>
  <si>
    <t>The Pretty Reckless</t>
  </si>
  <si>
    <t>Take Me Home, Country Road</t>
  </si>
  <si>
    <t>John Denvers</t>
  </si>
  <si>
    <t>Angles &amp; Demons</t>
  </si>
  <si>
    <t>jxden</t>
  </si>
  <si>
    <t>Rollin' (Air Raid)</t>
  </si>
  <si>
    <t>Limp Bizkit</t>
  </si>
  <si>
    <t>The Bad Touch</t>
  </si>
  <si>
    <t>The Bloodhound Gang</t>
  </si>
  <si>
    <t>Stand for Something</t>
  </si>
  <si>
    <t>Skindred</t>
  </si>
  <si>
    <t>Come &amp; Go</t>
  </si>
  <si>
    <t>Juice WRLD &amp; Marshmellow</t>
  </si>
  <si>
    <t>Let My Love Open The Door</t>
  </si>
  <si>
    <t>Pete Townshend</t>
  </si>
  <si>
    <t>New Wave</t>
  </si>
  <si>
    <t>Any Other Heart</t>
  </si>
  <si>
    <t>Go Radio</t>
  </si>
  <si>
    <t>Rebel Rebel</t>
  </si>
  <si>
    <t>David Bowie</t>
  </si>
  <si>
    <t>Fatal Illusion</t>
  </si>
  <si>
    <t>Megadeth</t>
  </si>
  <si>
    <t>Teenage Dirtbag (2020)</t>
  </si>
  <si>
    <t>Wheatus</t>
  </si>
  <si>
    <t>My Way, Soon</t>
  </si>
  <si>
    <t>Smash the Control Machine</t>
  </si>
  <si>
    <t>Otep</t>
  </si>
  <si>
    <t>Stacy's Mom</t>
  </si>
  <si>
    <t>Fountains of Wayne</t>
  </si>
  <si>
    <t>Help I'm Alive</t>
  </si>
  <si>
    <t>Metric</t>
  </si>
  <si>
    <t>Prisoner</t>
  </si>
  <si>
    <t>Dance Gavin Dance</t>
  </si>
  <si>
    <t>Dreamchaser</t>
  </si>
  <si>
    <t>Younger Lungs</t>
  </si>
  <si>
    <t>Less Than Jake</t>
  </si>
  <si>
    <t>Reggae/Ska</t>
  </si>
  <si>
    <t>Superman</t>
  </si>
  <si>
    <t>Goldfinger</t>
  </si>
  <si>
    <t>Season 21</t>
  </si>
  <si>
    <t>Season 22</t>
  </si>
  <si>
    <t>Season 23</t>
  </si>
  <si>
    <t>Way Less Sad</t>
  </si>
  <si>
    <t>Shipwrecked</t>
  </si>
  <si>
    <t>Alestorm</t>
  </si>
  <si>
    <t>Far Too Near</t>
  </si>
  <si>
    <t>AFI</t>
  </si>
  <si>
    <t>Aspiration</t>
  </si>
  <si>
    <t>After the Burial</t>
  </si>
  <si>
    <t>Heat Waves</t>
  </si>
  <si>
    <t>Glass Animals</t>
  </si>
  <si>
    <t>Devil On My Shoulder</t>
  </si>
  <si>
    <t>Kelsy Karter</t>
  </si>
  <si>
    <t>my ex's best friend</t>
  </si>
  <si>
    <t>Machine Gun Kelly &amp; blackbear</t>
  </si>
  <si>
    <t>And So It Went</t>
  </si>
  <si>
    <t>The Pretty Reckless ft. Tom Morello</t>
  </si>
  <si>
    <t>Shake Me Up</t>
  </si>
  <si>
    <t>HOUNDS</t>
  </si>
  <si>
    <t>Leaderless and Self Enlisted</t>
  </si>
  <si>
    <t>What's Left of Me</t>
  </si>
  <si>
    <t>blessthefall</t>
  </si>
  <si>
    <t>Kids of Summer</t>
  </si>
  <si>
    <t>Mayday Parade</t>
  </si>
  <si>
    <t>Dear Maria, Count Me In</t>
  </si>
  <si>
    <t>Follow You</t>
  </si>
  <si>
    <t>Imagine Dragons</t>
  </si>
  <si>
    <t>Tailspin</t>
  </si>
  <si>
    <t>Calling All Captains</t>
  </si>
  <si>
    <t>The One You Want</t>
  </si>
  <si>
    <t>The Get Up Kids</t>
  </si>
  <si>
    <t>The Complexity of Light</t>
  </si>
  <si>
    <t>Children of Nova</t>
  </si>
  <si>
    <t>The Bird and The Worm</t>
  </si>
  <si>
    <t>The Used</t>
  </si>
  <si>
    <t>Mindreader</t>
  </si>
  <si>
    <t>Astronaut In The Ocean</t>
  </si>
  <si>
    <t>Masked Wolf</t>
  </si>
  <si>
    <t>take my breath away / / noose</t>
  </si>
  <si>
    <t>Capstan</t>
  </si>
  <si>
    <t>Resentment</t>
  </si>
  <si>
    <t>Our Last Night</t>
  </si>
  <si>
    <t>We Are Between</t>
  </si>
  <si>
    <t>Modest Mouse</t>
  </si>
  <si>
    <t>Paranoia</t>
  </si>
  <si>
    <t>Rich Girl</t>
  </si>
  <si>
    <t>Hall &amp; Oates</t>
  </si>
  <si>
    <t>Let the Bad Times Roll</t>
  </si>
  <si>
    <t>The Offspring</t>
  </si>
  <si>
    <t>Heimdalsgate Like a Promethean Curse</t>
  </si>
  <si>
    <t>of Montreal</t>
  </si>
  <si>
    <t>All My Favorite Songs</t>
  </si>
  <si>
    <t>You're Gonna Go Far, Kid</t>
  </si>
  <si>
    <t>Therefore I Am</t>
  </si>
  <si>
    <t>Billie Eilish</t>
  </si>
  <si>
    <t>Too Little Too Late</t>
  </si>
  <si>
    <t>A Skylight Drive</t>
  </si>
  <si>
    <t>Hurricane</t>
  </si>
  <si>
    <t>I Prevail</t>
  </si>
  <si>
    <t>Tree Village</t>
  </si>
  <si>
    <t>Comfort Eagle</t>
  </si>
  <si>
    <t>Cake</t>
  </si>
  <si>
    <t>Nowhere Generation</t>
  </si>
  <si>
    <t>Rise Against</t>
  </si>
  <si>
    <t>Running With The Wild Things</t>
  </si>
  <si>
    <t>Against The Current</t>
  </si>
  <si>
    <t>Rats</t>
  </si>
  <si>
    <t>Ghost</t>
  </si>
  <si>
    <t>estalla/ /</t>
  </si>
  <si>
    <t>KennyHoopla ft Travis Barker</t>
  </si>
  <si>
    <t>Kokko - Eagle of Fire</t>
  </si>
  <si>
    <t>Roll the Dice</t>
  </si>
  <si>
    <t>Damone</t>
  </si>
  <si>
    <t>Here's to the Night</t>
  </si>
  <si>
    <t>Eve 6</t>
  </si>
  <si>
    <t>Self Destructor</t>
  </si>
  <si>
    <t>Chevelle</t>
  </si>
  <si>
    <t>Sell Out</t>
  </si>
  <si>
    <t>Reel Big Fish</t>
  </si>
  <si>
    <t>Native Tongue</t>
  </si>
  <si>
    <t>My Kid Brother</t>
  </si>
  <si>
    <t>Miracle</t>
  </si>
  <si>
    <t>Energy</t>
  </si>
  <si>
    <t>The Apples in Stereo</t>
  </si>
  <si>
    <t>Drunk (And I Don't Wanna Go Home)</t>
  </si>
  <si>
    <t>Elle King &amp; Miranda Lambert</t>
  </si>
  <si>
    <t>Someone to You</t>
  </si>
  <si>
    <t>BANNERS</t>
  </si>
  <si>
    <t>good 4 u</t>
  </si>
  <si>
    <t>Olivia Rodrigo</t>
  </si>
  <si>
    <t>Pop Rock</t>
  </si>
  <si>
    <t>Freaks</t>
  </si>
  <si>
    <t>Surf Curse</t>
  </si>
  <si>
    <t>Heat Above</t>
  </si>
  <si>
    <t>Animals</t>
  </si>
  <si>
    <t>Season 24</t>
  </si>
  <si>
    <t>Season 25</t>
  </si>
  <si>
    <t>Season 26</t>
  </si>
  <si>
    <t>Creepy Doll</t>
  </si>
  <si>
    <t>Jonathan Coulton</t>
  </si>
  <si>
    <t>¡Olé!</t>
  </si>
  <si>
    <t>The Bouncing Souls</t>
  </si>
  <si>
    <t>Man! I Feel Like a Woman!</t>
  </si>
  <si>
    <t>Time Warp</t>
  </si>
  <si>
    <t>The Rocky Horror Picture Show Cast</t>
  </si>
  <si>
    <t>Let Me Fall Apart</t>
  </si>
  <si>
    <t>Light the Torch</t>
  </si>
  <si>
    <t>Waking Up In Vegas</t>
  </si>
  <si>
    <t>Katy Perry</t>
  </si>
  <si>
    <t>Flavor of the Weak</t>
  </si>
  <si>
    <t>American Hi-Fi</t>
  </si>
  <si>
    <t>DiE4u</t>
  </si>
  <si>
    <t>Dead Inside</t>
  </si>
  <si>
    <t>Nita Strauss ft. David Draiman of Disturbed</t>
  </si>
  <si>
    <t>Euphoria</t>
  </si>
  <si>
    <t>Angels &amp; Airwaves</t>
  </si>
  <si>
    <t>Only Love Can Save Me Now</t>
  </si>
  <si>
    <t xml:space="preserve">	The Pretty Reckless ft. Matt Cameron and Kim Thayil</t>
  </si>
  <si>
    <t>Love It When You Hate Me</t>
  </si>
  <si>
    <t>Avril Lavigne ft. blackbear</t>
  </si>
  <si>
    <t>MONTERO (Call Me By Your Name)</t>
  </si>
  <si>
    <t>Lil Nas X</t>
  </si>
  <si>
    <t>Memory</t>
  </si>
  <si>
    <t>Sugarcult</t>
  </si>
  <si>
    <t>Chaise Longue</t>
  </si>
  <si>
    <t>Wet Leg</t>
  </si>
  <si>
    <t>A-O-K</t>
  </si>
  <si>
    <t>Tai Verdes</t>
  </si>
  <si>
    <t>Sk8er Boi</t>
  </si>
  <si>
    <t>Avril Lavigne</t>
  </si>
  <si>
    <t>Devil's Radio</t>
  </si>
  <si>
    <t>The Velveteers</t>
  </si>
  <si>
    <t>Shimmer</t>
  </si>
  <si>
    <t>Fuel</t>
  </si>
  <si>
    <t>Ain't No King</t>
  </si>
  <si>
    <t>The Almost</t>
  </si>
  <si>
    <t>Tonight</t>
  </si>
  <si>
    <t>Magnolia Park ft. Lil Lotus</t>
  </si>
  <si>
    <t>Pathkeeper</t>
  </si>
  <si>
    <t>Interloper</t>
  </si>
  <si>
    <t>Secret Garden</t>
  </si>
  <si>
    <t>Spiritbox</t>
  </si>
  <si>
    <t>Matilda</t>
  </si>
  <si>
    <t>PUP</t>
  </si>
  <si>
    <t>Physical</t>
  </si>
  <si>
    <t>Olivia Newton-John</t>
  </si>
  <si>
    <t>Light My Love</t>
  </si>
  <si>
    <t>Gepetto</t>
  </si>
  <si>
    <t>Belly</t>
  </si>
  <si>
    <t>Paralyzed</t>
  </si>
  <si>
    <t>Sueco</t>
  </si>
  <si>
    <t>Stay (I Missed You)</t>
  </si>
  <si>
    <t>Lisa Loeb</t>
  </si>
  <si>
    <t>Connection</t>
  </si>
  <si>
    <t>Elastica</t>
  </si>
  <si>
    <t>Peg</t>
  </si>
  <si>
    <t>Steely Dan</t>
  </si>
  <si>
    <t>Earth Is A Black Hole</t>
  </si>
  <si>
    <t>Teenage Wrist</t>
  </si>
  <si>
    <t>Bury Me (Tonight!)</t>
  </si>
  <si>
    <t>Save Face</t>
  </si>
  <si>
    <t>Grand Canyon</t>
  </si>
  <si>
    <t>The WInd and the Wave</t>
  </si>
  <si>
    <t>A Clockwork Expectation</t>
  </si>
  <si>
    <t>Fractal Universe</t>
  </si>
  <si>
    <t>Mouth Shut</t>
  </si>
  <si>
    <t>Lit</t>
  </si>
  <si>
    <t>Chelsea Dagger</t>
  </si>
  <si>
    <t>The Fratellis</t>
  </si>
  <si>
    <t>Show Me the Way (Live)</t>
  </si>
  <si>
    <t>Peter Frampton</t>
  </si>
  <si>
    <t>Alfie Templeman</t>
  </si>
  <si>
    <t>The Call</t>
  </si>
  <si>
    <t>Ego Kills Talent</t>
  </si>
  <si>
    <t>Stellar</t>
  </si>
  <si>
    <t>It's Been a Little Heavy Lately</t>
  </si>
  <si>
    <t>Joesef</t>
  </si>
  <si>
    <t>I Can't Drive 55</t>
  </si>
  <si>
    <t>Sammy Hagar</t>
  </si>
  <si>
    <t>Dreaming</t>
  </si>
  <si>
    <t>Blondie</t>
  </si>
  <si>
    <t>Pretty Mouth</t>
  </si>
  <si>
    <t>girlfriends</t>
  </si>
  <si>
    <t>Rock You Like a Hurricane</t>
  </si>
  <si>
    <t>Scorpions</t>
  </si>
  <si>
    <t>abcdefu</t>
  </si>
  <si>
    <t>GAYLE</t>
  </si>
  <si>
    <t>I Won't Give It Up</t>
  </si>
  <si>
    <t>Beartooth</t>
  </si>
  <si>
    <t>Missing Piece</t>
  </si>
  <si>
    <t>Vance Joy</t>
  </si>
  <si>
    <t>Take It Off</t>
  </si>
  <si>
    <t>The Donnas</t>
  </si>
  <si>
    <t>Ready for Combat</t>
  </si>
  <si>
    <t>Icon for Hire</t>
  </si>
  <si>
    <t>Hazy Shade of Winter</t>
  </si>
  <si>
    <t>The Bangles</t>
  </si>
  <si>
    <t>Stay High</t>
  </si>
  <si>
    <t>Brittany Howard</t>
  </si>
  <si>
    <t>Down</t>
  </si>
  <si>
    <t>St. Vincent</t>
  </si>
  <si>
    <t>brutal</t>
  </si>
  <si>
    <t>Respect</t>
  </si>
  <si>
    <t>Aretha Franklin</t>
  </si>
  <si>
    <t>You Should be Dancing</t>
  </si>
  <si>
    <t>Dee Gees</t>
  </si>
  <si>
    <t>Cold Heart (PNAU Remix)</t>
  </si>
  <si>
    <t>Elton John - Dua Lipa</t>
  </si>
  <si>
    <t>Jolene</t>
  </si>
  <si>
    <t>Dolly Parton</t>
  </si>
  <si>
    <t>Making a Fire</t>
  </si>
  <si>
    <t>Foo Fighters</t>
  </si>
  <si>
    <t>Face Down</t>
  </si>
  <si>
    <t>The Red Jumpsuit Apparatus</t>
  </si>
  <si>
    <t>A Decade Under The Influence</t>
  </si>
  <si>
    <t>Season 27</t>
  </si>
  <si>
    <t>Season 28</t>
  </si>
  <si>
    <t>Season 31</t>
  </si>
  <si>
    <t>Devils Haircut</t>
  </si>
  <si>
    <t>Beck</t>
  </si>
  <si>
    <t>The Hills</t>
  </si>
  <si>
    <t>The Faim</t>
  </si>
  <si>
    <t>This Is Why</t>
  </si>
  <si>
    <t>Paramore</t>
  </si>
  <si>
    <t>Sexx Laws</t>
  </si>
  <si>
    <t>Love Brand New</t>
  </si>
  <si>
    <t>Bob Moses</t>
  </si>
  <si>
    <t>L.E.S</t>
  </si>
  <si>
    <t>The Revel</t>
  </si>
  <si>
    <t>Saw Lightning</t>
  </si>
  <si>
    <t>Take Me Away</t>
  </si>
  <si>
    <t>Fefe Dobson</t>
  </si>
  <si>
    <t>The Gang;s All Here</t>
  </si>
  <si>
    <t>California Dreamin'</t>
  </si>
  <si>
    <t>I Like You</t>
  </si>
  <si>
    <t>Bloods &amp; Laura Jane Grace</t>
  </si>
  <si>
    <t>More the Victim</t>
  </si>
  <si>
    <t>Linkin Park</t>
  </si>
  <si>
    <t>Veruca Salt</t>
  </si>
  <si>
    <t>City of the Dead</t>
  </si>
  <si>
    <t>Hollywood Undead</t>
  </si>
  <si>
    <t>Down to the Devil</t>
  </si>
  <si>
    <t>Naked Gypsy Queens</t>
  </si>
  <si>
    <t>Southern Rock</t>
  </si>
  <si>
    <t>Distance</t>
  </si>
  <si>
    <t>Mammoth WVH</t>
  </si>
  <si>
    <t>The Foundations of Decay</t>
  </si>
  <si>
    <t>My Chemical Romance</t>
  </si>
  <si>
    <t>Until I Found You</t>
  </si>
  <si>
    <t>Stephen Sanchez</t>
  </si>
  <si>
    <t>Cat's in the Cradle</t>
  </si>
  <si>
    <t>Harry Chapin</t>
  </si>
  <si>
    <t>Knights of Cydonia</t>
  </si>
  <si>
    <t>Muse</t>
  </si>
  <si>
    <t>Mountain Sound</t>
  </si>
  <si>
    <t>Of Monsters &amp; Men</t>
  </si>
  <si>
    <t>The Liars Club</t>
  </si>
  <si>
    <t>PANIC</t>
  </si>
  <si>
    <t>YONAKA</t>
  </si>
  <si>
    <t>Fight for Your Right</t>
  </si>
  <si>
    <t>Beastie Boys</t>
  </si>
  <si>
    <t>Won't Stand Down</t>
  </si>
  <si>
    <t>Dial Tone</t>
  </si>
  <si>
    <t>Catch Your Breath</t>
  </si>
  <si>
    <t>Bring Tha Noize</t>
  </si>
  <si>
    <t>Public Enemy ft. Anthrax</t>
  </si>
  <si>
    <t>What You Know</t>
  </si>
  <si>
    <t>Two Door Cinema Club</t>
  </si>
  <si>
    <t>Peace That Starts At War</t>
  </si>
  <si>
    <t>Wolves At The Gate</t>
  </si>
  <si>
    <t>The Funeral</t>
  </si>
  <si>
    <t>YUNGBLUD</t>
  </si>
  <si>
    <t>The Mother We Share</t>
  </si>
  <si>
    <t>Ultraviolet</t>
  </si>
  <si>
    <t>Spell</t>
  </si>
  <si>
    <t>I Think I'm OKAY</t>
  </si>
  <si>
    <t>Machine Gun Kelly, YUNGBLUD &amp; Travis Barker</t>
  </si>
  <si>
    <t>The Man Who Sold the World (Live)</t>
  </si>
  <si>
    <t>Nirvana</t>
  </si>
  <si>
    <t>Mary on a Cross</t>
  </si>
  <si>
    <t>she's all i wanna be</t>
  </si>
  <si>
    <t>Tate McRae</t>
  </si>
  <si>
    <t>Iris</t>
  </si>
  <si>
    <t>Back to Better</t>
  </si>
  <si>
    <t>Bouncing Souls</t>
  </si>
  <si>
    <t>I Really Like You</t>
  </si>
  <si>
    <t>Carly Rae Jepsen</t>
  </si>
  <si>
    <t>Mercy Me</t>
  </si>
  <si>
    <t>Alkaline Trio</t>
  </si>
  <si>
    <t>lovespell</t>
  </si>
  <si>
    <t>covet</t>
  </si>
  <si>
    <t>Black Summer</t>
  </si>
  <si>
    <t>Red Hot Chili Peppers</t>
  </si>
  <si>
    <t>Runaway</t>
  </si>
  <si>
    <t>Starcrawler</t>
  </si>
  <si>
    <t>Oh!</t>
  </si>
  <si>
    <t>The Linda Lindas</t>
  </si>
  <si>
    <t>Wild Child</t>
  </si>
  <si>
    <t>The Black Keys</t>
  </si>
  <si>
    <t>Headsweat</t>
  </si>
  <si>
    <t>The Foxies</t>
  </si>
  <si>
    <t>Nobody</t>
  </si>
  <si>
    <t>when we were young</t>
  </si>
  <si>
    <t>Oldest Daughter</t>
  </si>
  <si>
    <t>The Wonder Years</t>
  </si>
  <si>
    <t>Voices In My Head</t>
  </si>
  <si>
    <t>Falling In Reverse</t>
  </si>
  <si>
    <t>Just Pretend</t>
  </si>
  <si>
    <t>Bad Omens</t>
  </si>
  <si>
    <t>Bombs Away</t>
  </si>
  <si>
    <t>Blastergun</t>
  </si>
  <si>
    <t>Anything Was Better</t>
  </si>
  <si>
    <t>The Interrupters</t>
  </si>
  <si>
    <t>DIE OUT HERE</t>
  </si>
  <si>
    <t>DE'WAYNE ft. POORSTACY</t>
  </si>
  <si>
    <t>Let Go</t>
  </si>
  <si>
    <t>Potty Mouth</t>
  </si>
  <si>
    <t>Life Was Easier When I Only Cared About Me</t>
  </si>
  <si>
    <t>Bad Suns</t>
  </si>
  <si>
    <t>F.C.P.R.E.M.I.X</t>
  </si>
  <si>
    <t>The Fall of Troy</t>
  </si>
  <si>
    <t>Season 32</t>
  </si>
  <si>
    <t>Season 33</t>
  </si>
  <si>
    <t>Goo Goo Muck</t>
  </si>
  <si>
    <t>The Cramps</t>
  </si>
  <si>
    <t>Delete Myself</t>
  </si>
  <si>
    <t>Fake Names</t>
  </si>
  <si>
    <t>Rescued</t>
  </si>
  <si>
    <t>Believe</t>
  </si>
  <si>
    <t>The Bravery</t>
  </si>
  <si>
    <t>Cannonball</t>
  </si>
  <si>
    <t>Medicine</t>
  </si>
  <si>
    <t>Tiny Moving Parts</t>
  </si>
  <si>
    <t>Girls Make Me Wanna Die</t>
  </si>
  <si>
    <t>The Aces</t>
  </si>
  <si>
    <t>Makeshift Vehicles</t>
  </si>
  <si>
    <t>Body Thief</t>
  </si>
  <si>
    <t>Settling</t>
  </si>
  <si>
    <t>Ripe</t>
  </si>
  <si>
    <t>Burn</t>
  </si>
  <si>
    <t>Alexis Munroe</t>
  </si>
  <si>
    <t>Crossfire</t>
  </si>
  <si>
    <t>Stevie Ray Vaughan and Double Trouble</t>
  </si>
  <si>
    <t>Blues</t>
  </si>
  <si>
    <t>Rain Down</t>
  </si>
  <si>
    <t>Solence</t>
  </si>
  <si>
    <t>All That She Wants</t>
  </si>
  <si>
    <t>Ace of Base</t>
  </si>
  <si>
    <t>Heartbreak of the Century</t>
  </si>
  <si>
    <t>Neck Deep</t>
  </si>
  <si>
    <t>White Trash Millionaire</t>
  </si>
  <si>
    <t>mom jeans.</t>
  </si>
  <si>
    <t>The Fall</t>
  </si>
  <si>
    <t>flipturn</t>
  </si>
  <si>
    <t>Born in the Heat</t>
  </si>
  <si>
    <t>CIVIC</t>
  </si>
  <si>
    <t>The Summoning</t>
  </si>
  <si>
    <t>Sleep Token</t>
  </si>
  <si>
    <t>Let Me Be Normal</t>
  </si>
  <si>
    <t>Militarie Gun</t>
  </si>
  <si>
    <t>IDWBS</t>
  </si>
  <si>
    <t>Friday Pilots Club</t>
  </si>
  <si>
    <t>Mind Reader</t>
  </si>
  <si>
    <t>Hail the Sun</t>
  </si>
  <si>
    <t>Masters of Morbidity</t>
  </si>
  <si>
    <t>200 Stab Wounds</t>
  </si>
  <si>
    <t>Through the Noise</t>
  </si>
  <si>
    <t>Nita Strauss ft. Lzzy Hale</t>
  </si>
  <si>
    <t>You're the Best</t>
  </si>
  <si>
    <t>Joe "Bean" Esposito</t>
  </si>
  <si>
    <t>Big Rig</t>
  </si>
  <si>
    <t>Pigs Pigs Pigs Pigs Pigs Pigs Pigs</t>
  </si>
  <si>
    <t>Love U Madly</t>
  </si>
  <si>
    <t>Violet Saturn</t>
  </si>
  <si>
    <t>Bad Things</t>
  </si>
  <si>
    <t>Heartbreaker 2.0</t>
  </si>
  <si>
    <t>Homesick</t>
  </si>
  <si>
    <t>HUNNY</t>
  </si>
  <si>
    <t>Locked &amp; Loaded</t>
  </si>
  <si>
    <t>The Brevet</t>
  </si>
  <si>
    <t>Release Date</t>
  </si>
  <si>
    <t>Source</t>
  </si>
  <si>
    <t>Notes</t>
  </si>
  <si>
    <t>Day Late, Dollar Short</t>
  </si>
  <si>
    <t>The Acro-Brats</t>
  </si>
  <si>
    <t>Part of "30 Song Mega Pack"</t>
  </si>
  <si>
    <t>Train Kept A-Rollin'</t>
  </si>
  <si>
    <t>Aerosmith</t>
  </si>
  <si>
    <t>Blood Doll</t>
  </si>
  <si>
    <t>Anarchy Club</t>
  </si>
  <si>
    <t>Pleasure (Pleasure)</t>
  </si>
  <si>
    <t>Bang Camaro</t>
  </si>
  <si>
    <t>Sabotage</t>
  </si>
  <si>
    <t>Part of "Rock Band Rewind Pack 01" and "Rock Band 15th Anniversary"</t>
  </si>
  <si>
    <t>Paranoid</t>
  </si>
  <si>
    <t>Black Sabbath</t>
  </si>
  <si>
    <t>(Don't Fear) The Reaper</t>
  </si>
  <si>
    <t>Blue Öyster Cult</t>
  </si>
  <si>
    <t>Part of "Solid '70s 01"</t>
  </si>
  <si>
    <t>Wanted Dead or Alive</t>
  </si>
  <si>
    <t>Bon Jovi</t>
  </si>
  <si>
    <t>Part of "Bon Jovi Greatest Hits" Album</t>
  </si>
  <si>
    <t>Foreplay/Long Time</t>
  </si>
  <si>
    <t>Boston</t>
  </si>
  <si>
    <t>Should I Stay or Should I Go</t>
  </si>
  <si>
    <t>The Clash</t>
  </si>
  <si>
    <t>DLC Single</t>
  </si>
  <si>
    <t>Nightmare</t>
  </si>
  <si>
    <t>Crooked X</t>
  </si>
  <si>
    <t>Suffragette City</t>
  </si>
  <si>
    <t>DLC Single and part of "Rock Band Hits Pack"</t>
  </si>
  <si>
    <t>Can't Let Go</t>
  </si>
  <si>
    <t>Death of the Cool</t>
  </si>
  <si>
    <t>Highway Star</t>
  </si>
  <si>
    <t>Deep Purple</t>
  </si>
  <si>
    <t>Epic</t>
  </si>
  <si>
    <t>Faith No More</t>
  </si>
  <si>
    <t>Dead on Arrival</t>
  </si>
  <si>
    <t>Fall Out Boy</t>
  </si>
  <si>
    <t>I'm So Sick</t>
  </si>
  <si>
    <t>Flyleaf</t>
  </si>
  <si>
    <t>Learn to Fly</t>
  </si>
  <si>
    <t>Brainpower</t>
  </si>
  <si>
    <t>I Think I'm Paranoid</t>
  </si>
  <si>
    <t>Main Offender</t>
  </si>
  <si>
    <t>The Hives</t>
  </si>
  <si>
    <t>Celebrity Skin</t>
  </si>
  <si>
    <t>Hole</t>
  </si>
  <si>
    <t>I Get By</t>
  </si>
  <si>
    <t>Honest Bob and the Factory-to-Dealer Incentives</t>
  </si>
  <si>
    <t>Run to the Hills</t>
  </si>
  <si>
    <t>Iron Maiden</t>
  </si>
  <si>
    <t>Part of "Iron Maiden Pack 01"</t>
  </si>
  <si>
    <t>Are You Gonna Be My Girl</t>
  </si>
  <si>
    <t>Jet</t>
  </si>
  <si>
    <t>Rock Band 1</t>
  </si>
  <si>
    <t>When You Were Young</t>
  </si>
  <si>
    <t>Detroit Rock City</t>
  </si>
  <si>
    <t>Kiss</t>
  </si>
  <si>
    <t>29 Fingers</t>
  </si>
  <si>
    <t>The Konks</t>
  </si>
  <si>
    <t>Enter Sandman</t>
  </si>
  <si>
    <t>Metallica</t>
  </si>
  <si>
    <t>Flirtin' with Disaster</t>
  </si>
  <si>
    <t>Molly Hatchet</t>
  </si>
  <si>
    <t>Time We Had</t>
  </si>
  <si>
    <t>The Mother Hips</t>
  </si>
  <si>
    <t>Mississippi Queen</t>
  </si>
  <si>
    <t>Mountain</t>
  </si>
  <si>
    <t>Electric Version</t>
  </si>
  <si>
    <t>The Hand That Feeds</t>
  </si>
  <si>
    <t>Nine Inch Nails</t>
  </si>
  <si>
    <t>In Bloom</t>
  </si>
  <si>
    <t>Here It Goes Again</t>
  </si>
  <si>
    <t>Green Grass and High Tides</t>
  </si>
  <si>
    <t>The Outlaws</t>
  </si>
  <si>
    <t>Wave of Mutilation</t>
  </si>
  <si>
    <t>Pixies</t>
  </si>
  <si>
    <t>Next to You</t>
  </si>
  <si>
    <t>The Police</t>
  </si>
  <si>
    <t>Go with the Flow</t>
  </si>
  <si>
    <t>Orange Crush</t>
  </si>
  <si>
    <t>R.E.M.</t>
  </si>
  <si>
    <t>Creep</t>
  </si>
  <si>
    <t>Blitzkrieg Bop</t>
  </si>
  <si>
    <t>Ramones</t>
  </si>
  <si>
    <t>Dani California</t>
  </si>
  <si>
    <t>Gimme Shelter</t>
  </si>
  <si>
    <t>The Rolling Stones</t>
  </si>
  <si>
    <t>Tom Sawyer</t>
  </si>
  <si>
    <t>Rush</t>
  </si>
  <si>
    <t>Part of "Moving Pictures" Album</t>
  </si>
  <si>
    <t>Cherub Rock</t>
  </si>
  <si>
    <t>Smashing Pumpkins</t>
  </si>
  <si>
    <t>Black Hole Sun</t>
  </si>
  <si>
    <t>Soundgarden</t>
  </si>
  <si>
    <t>Vasoline</t>
  </si>
  <si>
    <t>Stone Temple Pilots</t>
  </si>
  <si>
    <t>Reptilia</t>
  </si>
  <si>
    <t>Ballroom Blitz</t>
  </si>
  <si>
    <t>Sweet</t>
  </si>
  <si>
    <t>Timmy and the Lords of the Underworld</t>
  </si>
  <si>
    <t>Outside</t>
  </si>
  <si>
    <t>Tribe</t>
  </si>
  <si>
    <t>Seven</t>
  </si>
  <si>
    <t>Vagiant</t>
  </si>
  <si>
    <t>Won't Get Fooled Again</t>
  </si>
  <si>
    <t>The Who</t>
  </si>
  <si>
    <t>Say It Ain't So</t>
  </si>
  <si>
    <t>Part of "Back in the '90's Pack 01"</t>
  </si>
  <si>
    <t>Maps</t>
  </si>
  <si>
    <t>Yeah Yeah Yeahs</t>
  </si>
  <si>
    <t>Percent Complete</t>
  </si>
  <si>
    <t>Love</t>
  </si>
  <si>
    <t>Like</t>
  </si>
  <si>
    <t>Flight of the Conchord</t>
  </si>
  <si>
    <t>Nuetral</t>
  </si>
  <si>
    <t>The Glorious Sons</t>
  </si>
  <si>
    <t xml:space="preserve">Dislike </t>
  </si>
  <si>
    <t>Hate</t>
  </si>
  <si>
    <t>Visions</t>
  </si>
  <si>
    <t>Abnormality</t>
  </si>
  <si>
    <t>Let There Be Rock</t>
  </si>
  <si>
    <t>Girl's Not Grey</t>
  </si>
  <si>
    <t>You Oughta Know</t>
  </si>
  <si>
    <t>Alanis Morissette</t>
  </si>
  <si>
    <t>Man in the Box</t>
  </si>
  <si>
    <t>Part of "Alice in Chains Pack 03" and "Guitar Glory Pack"</t>
  </si>
  <si>
    <t>Ramblin' Man</t>
  </si>
  <si>
    <t>The Allman Brothers Band</t>
  </si>
  <si>
    <t>Get Clean</t>
  </si>
  <si>
    <t>Almost Easy</t>
  </si>
  <si>
    <t>Shooting Star</t>
  </si>
  <si>
    <t>Bad Company</t>
  </si>
  <si>
    <t>Night Lies</t>
  </si>
  <si>
    <t>So What'cha Want</t>
  </si>
  <si>
    <t>E-Pro</t>
  </si>
  <si>
    <t>White Wedding (Part 1)</t>
  </si>
  <si>
    <t>Billy Idol</t>
  </si>
  <si>
    <t>Rebel Girl</t>
  </si>
  <si>
    <t>Bikini Kill</t>
  </si>
  <si>
    <t>One Way or Another</t>
  </si>
  <si>
    <t>Tangled Up in Blue</t>
  </si>
  <si>
    <t>Bob Dylan</t>
  </si>
  <si>
    <t>Livin' on a Prayer</t>
  </si>
  <si>
    <t>Shoulder to the Plow</t>
  </si>
  <si>
    <t>Breaking Wheel</t>
  </si>
  <si>
    <t>Hello There</t>
  </si>
  <si>
    <t>Cheap Trick</t>
  </si>
  <si>
    <t>Uncontrollable Urge</t>
  </si>
  <si>
    <t>Devo</t>
  </si>
  <si>
    <t>Feel the Pain</t>
  </si>
  <si>
    <t>Dinosaur Jr.</t>
  </si>
  <si>
    <t>Down with the Sickness</t>
  </si>
  <si>
    <t>Disturbed</t>
  </si>
  <si>
    <t>New Kid in School</t>
  </si>
  <si>
    <t>Dream Theater</t>
  </si>
  <si>
    <t>Hungry Like the Wolf</t>
  </si>
  <si>
    <t>Duran Duran</t>
  </si>
  <si>
    <t>Pump It Up</t>
  </si>
  <si>
    <t>Elvis Costello</t>
  </si>
  <si>
    <t>Rock Band 2</t>
  </si>
  <si>
    <t>Go Your Own Way</t>
  </si>
  <si>
    <t>Fleetwood Mac</t>
  </si>
  <si>
    <t>DLC SIngle</t>
  </si>
  <si>
    <t>Everlong</t>
  </si>
  <si>
    <t>We Got the Beat</t>
  </si>
  <si>
    <t>Go-Go's</t>
  </si>
  <si>
    <t>Alabama Getaway</t>
  </si>
  <si>
    <t>The Grateful Dead</t>
  </si>
  <si>
    <t>American Woman</t>
  </si>
  <si>
    <t>The Guess Who</t>
  </si>
  <si>
    <t>Shackler's Revenge</t>
  </si>
  <si>
    <t>Guns N' Roses</t>
  </si>
  <si>
    <t>PDA</t>
  </si>
  <si>
    <t>Interpol</t>
  </si>
  <si>
    <t>Mountain Song</t>
  </si>
  <si>
    <t>Jane's Addiction</t>
  </si>
  <si>
    <t>Aqualung</t>
  </si>
  <si>
    <t>Jethro Tull</t>
  </si>
  <si>
    <t>Bad Reputation</t>
  </si>
  <si>
    <t>Joan Jett</t>
  </si>
  <si>
    <t>The Middle</t>
  </si>
  <si>
    <t>Any Way You Want It</t>
  </si>
  <si>
    <t>Journey</t>
  </si>
  <si>
    <t>Painkiller</t>
  </si>
  <si>
    <t>Judas Priest</t>
  </si>
  <si>
    <t>Carry On Wayward Son</t>
  </si>
  <si>
    <t>Kansas</t>
  </si>
  <si>
    <t>Part of "Solid '70s Pack 01"</t>
  </si>
  <si>
    <t>Pretend We're Dead</t>
  </si>
  <si>
    <t>L7</t>
  </si>
  <si>
    <t>Our Truth</t>
  </si>
  <si>
    <t>Lacuna Coil</t>
  </si>
  <si>
    <t>Welcome to the Neighborhood</t>
  </si>
  <si>
    <t>Libyans</t>
  </si>
  <si>
    <t>One Step Closer</t>
  </si>
  <si>
    <t>My Own Worst Enemy</t>
  </si>
  <si>
    <t>De-Luxe</t>
  </si>
  <si>
    <t>Lush</t>
  </si>
  <si>
    <t>A Jagged Gorgeous Winter</t>
  </si>
  <si>
    <t>The Main Drag</t>
  </si>
  <si>
    <t>Colony of Birchmen</t>
  </si>
  <si>
    <t>Mastodon</t>
  </si>
  <si>
    <t>Peace Sells</t>
  </si>
  <si>
    <t>Battery</t>
  </si>
  <si>
    <t>Where'd You Go?</t>
  </si>
  <si>
    <t>The Mighty Mighty Bosstones</t>
  </si>
  <si>
    <t>Float On</t>
  </si>
  <si>
    <t>Ace of Spades '08</t>
  </si>
  <si>
    <t>Motörhead</t>
  </si>
  <si>
    <t>Kids in America</t>
  </si>
  <si>
    <t>The Muffs</t>
  </si>
  <si>
    <t>Drain You</t>
  </si>
  <si>
    <t>Spirit in the Sky</t>
  </si>
  <si>
    <t>Norman Greenbaum</t>
  </si>
  <si>
    <t>Come Out and Play (Keep 'Em Separated)</t>
  </si>
  <si>
    <t>Nine in the Afternoon</t>
  </si>
  <si>
    <t>Panic! at the Disco</t>
  </si>
  <si>
    <t>That's What You Get</t>
  </si>
  <si>
    <t>Alive</t>
  </si>
  <si>
    <t>Pearl Jam</t>
  </si>
  <si>
    <t>Lump</t>
  </si>
  <si>
    <t>Presidents of the United States of America</t>
  </si>
  <si>
    <t>Testify</t>
  </si>
  <si>
    <t>Rage Against the Machine</t>
  </si>
  <si>
    <t>Round and Round</t>
  </si>
  <si>
    <t>Ratt</t>
  </si>
  <si>
    <t>DLC Single and part of "Guitar Glory Pack"</t>
  </si>
  <si>
    <t>Give It Away</t>
  </si>
  <si>
    <t>DELISTED</t>
  </si>
  <si>
    <t>Alex Chilton</t>
  </si>
  <si>
    <t>The Replacements</t>
  </si>
  <si>
    <t>Give It All</t>
  </si>
  <si>
    <t>The Trees (Vault Edition)</t>
  </si>
  <si>
    <t>Lazy Eye</t>
  </si>
  <si>
    <t>Silversun Pickups</t>
  </si>
  <si>
    <t>Today</t>
  </si>
  <si>
    <t>The Smashing Pumpkins</t>
  </si>
  <si>
    <t>I Was Wrong</t>
  </si>
  <si>
    <t>Social Distortion</t>
  </si>
  <si>
    <t>Teen Age Riot</t>
  </si>
  <si>
    <t>Sonic Youth</t>
  </si>
  <si>
    <t>Spoonman</t>
  </si>
  <si>
    <t>DLC Single and part of "Rock Band Blitz"</t>
  </si>
  <si>
    <t>Conventional Lover</t>
  </si>
  <si>
    <t>Speck</t>
  </si>
  <si>
    <t>Cool for Cats</t>
  </si>
  <si>
    <t>Squeeze</t>
  </si>
  <si>
    <t>Bodhisattva</t>
  </si>
  <si>
    <t>Rock'n Me</t>
  </si>
  <si>
    <t>Steve Miller Band</t>
  </si>
  <si>
    <t>Supreme Girl</t>
  </si>
  <si>
    <t>The Sterns</t>
  </si>
  <si>
    <t>Eye of the Tiger</t>
  </si>
  <si>
    <t>Survivor</t>
  </si>
  <si>
    <t>Chop Suey</t>
  </si>
  <si>
    <t>System of a Down</t>
  </si>
  <si>
    <t>Psycho Killer</t>
  </si>
  <si>
    <t>Talking Heads</t>
  </si>
  <si>
    <t>Master Exploder</t>
  </si>
  <si>
    <t>Tenacious D</t>
  </si>
  <si>
    <t>Souls of Black</t>
  </si>
  <si>
    <t>Testament</t>
  </si>
  <si>
    <t>Rob the Prez-O-Dent</t>
  </si>
  <si>
    <t>That Handsome Devil</t>
  </si>
  <si>
    <t>Pinball Wizard</t>
  </si>
  <si>
    <t>Swing, Swing</t>
  </si>
  <si>
    <t>The All-American Rejects</t>
  </si>
  <si>
    <t>Monster</t>
  </si>
  <si>
    <t>The Automatic</t>
  </si>
  <si>
    <t>Aliens Exist</t>
  </si>
  <si>
    <t>Blink-182</t>
  </si>
  <si>
    <t>Song 2</t>
  </si>
  <si>
    <t>Blur</t>
  </si>
  <si>
    <t>You Give Love a Bad Name</t>
  </si>
  <si>
    <t>Thunder</t>
  </si>
  <si>
    <t>Boys Like Girls</t>
  </si>
  <si>
    <t>Summer of '69</t>
  </si>
  <si>
    <t>Bryan Adams</t>
  </si>
  <si>
    <t>Kung Fu Fighting</t>
  </si>
  <si>
    <t>Carl Douglas</t>
  </si>
  <si>
    <t>Dreaming of You</t>
  </si>
  <si>
    <t>The Coral</t>
  </si>
  <si>
    <t>Accidentally in Love</t>
  </si>
  <si>
    <t>Counting Crows</t>
  </si>
  <si>
    <t>Let's Dance</t>
  </si>
  <si>
    <t>Crocodile Rock</t>
  </si>
  <si>
    <t>Elton John</t>
  </si>
  <si>
    <t>The Final Countdown</t>
  </si>
  <si>
    <t>Europe</t>
  </si>
  <si>
    <t>Part of "New Year's Eve 2017 Pack"</t>
  </si>
  <si>
    <t>Real Wild Child</t>
  </si>
  <si>
    <t>Everlife</t>
  </si>
  <si>
    <t>Breakout</t>
  </si>
  <si>
    <t>Girls &amp; Boys</t>
  </si>
  <si>
    <t>Good Charlotte</t>
  </si>
  <si>
    <t>Tick Tick Boom</t>
  </si>
  <si>
    <t>The Passenger</t>
  </si>
  <si>
    <t>Iggy Pop</t>
  </si>
  <si>
    <t>Dig</t>
  </si>
  <si>
    <t>I Want You Back</t>
  </si>
  <si>
    <t>Jackson 5</t>
  </si>
  <si>
    <t>Fire</t>
  </si>
  <si>
    <t>The Jimi Hendrix Experience</t>
  </si>
  <si>
    <t>Ruby</t>
  </si>
  <si>
    <t>Kaiser Chiefs</t>
  </si>
  <si>
    <t>Walking on Sunshine</t>
  </si>
  <si>
    <t>Katrina &amp; the Waves</t>
  </si>
  <si>
    <t>Naïve</t>
  </si>
  <si>
    <t>The Kooks</t>
  </si>
  <si>
    <t>Word Up!</t>
  </si>
  <si>
    <t>Korn</t>
  </si>
  <si>
    <t>Suddenly I See</t>
  </si>
  <si>
    <t>KT Tunstall</t>
  </si>
  <si>
    <t>Rooftops (A Liberation Broadcast)</t>
  </si>
  <si>
    <t>Lostprophets</t>
  </si>
  <si>
    <t>So What</t>
  </si>
  <si>
    <t>Pink</t>
  </si>
  <si>
    <t>Every Little Thing She Does Is Magic</t>
  </si>
  <si>
    <t>Crash</t>
  </si>
  <si>
    <t>The Primitives</t>
  </si>
  <si>
    <t>We Are the Champions</t>
  </si>
  <si>
    <t>Queen</t>
  </si>
  <si>
    <t>Part of "Queen Extravaganza Pack 01"</t>
  </si>
  <si>
    <t>We Will Rock You</t>
  </si>
  <si>
    <t>Life Is a Highway</t>
  </si>
  <si>
    <t>Rascal Flatts</t>
  </si>
  <si>
    <t>Ghostbusters</t>
  </si>
  <si>
    <t>Ray Parker Jr.</t>
  </si>
  <si>
    <t>Stumble and Fall</t>
  </si>
  <si>
    <t>Razorlight</t>
  </si>
  <si>
    <t>Two Princes</t>
  </si>
  <si>
    <t>Spin Doctors</t>
  </si>
  <si>
    <t>Short and Sweet</t>
  </si>
  <si>
    <t>Spinal Tap</t>
  </si>
  <si>
    <t>Make Me Smile (Come Up and See Me)</t>
  </si>
  <si>
    <t>Steve Harley &amp; Cockney Rebel</t>
  </si>
  <si>
    <t>In Too Deep</t>
  </si>
  <si>
    <t>Sum 41</t>
  </si>
  <si>
    <t>Grace</t>
  </si>
  <si>
    <t>Supergrass</t>
  </si>
  <si>
    <t>Ride a White Swan</t>
  </si>
  <si>
    <t>T. Rex</t>
  </si>
  <si>
    <t>Free Fallin'</t>
  </si>
  <si>
    <t>Tom Petty</t>
  </si>
  <si>
    <t>A-Punk</t>
  </si>
  <si>
    <t>Check Yes Juliet</t>
  </si>
  <si>
    <t>Valerie</t>
  </si>
  <si>
    <t>The Zutons</t>
  </si>
  <si>
    <t>Rehab</t>
  </si>
  <si>
    <t>Amy Winehouse</t>
  </si>
  <si>
    <t>Caught in a Mosh</t>
  </si>
  <si>
    <t>Anthrax</t>
  </si>
  <si>
    <t>One Armed Scissor</t>
  </si>
  <si>
    <t>At the Drive-In</t>
  </si>
  <si>
    <t>Beast and the Harlot</t>
  </si>
  <si>
    <t>Rock Lobster</t>
  </si>
  <si>
    <t>The B-52's</t>
  </si>
  <si>
    <t>Good Vibrations (Live)</t>
  </si>
  <si>
    <t>The Beach Boys</t>
  </si>
  <si>
    <t>In a Big Country</t>
  </si>
  <si>
    <t>Big Country</t>
  </si>
  <si>
    <t>Heart of Glass</t>
  </si>
  <si>
    <t>Get Up, Stand Up</t>
  </si>
  <si>
    <t>Bob Marley and the Wailers</t>
  </si>
  <si>
    <t>False Alarm</t>
  </si>
  <si>
    <t>The Bronx</t>
  </si>
  <si>
    <t>25 or 6 to 4</t>
  </si>
  <si>
    <t>Chicago</t>
  </si>
  <si>
    <t>Just Like Heaven</t>
  </si>
  <si>
    <t>The Cure</t>
  </si>
  <si>
    <t>Space Oddity</t>
  </si>
  <si>
    <t>Smoke on the Water</t>
  </si>
  <si>
    <t>Foolin'</t>
  </si>
  <si>
    <t>Def Leppard</t>
  </si>
  <si>
    <t>Whip It</t>
  </si>
  <si>
    <t>Rainbow in the Dark</t>
  </si>
  <si>
    <t>Dio</t>
  </si>
  <si>
    <t>Walk of Life</t>
  </si>
  <si>
    <t>Dire Straits</t>
  </si>
  <si>
    <t>China Grove</t>
  </si>
  <si>
    <t>The Doobie Brothers</t>
  </si>
  <si>
    <t>Break on Through (To the Other Side)</t>
  </si>
  <si>
    <t>The Doors</t>
  </si>
  <si>
    <t>King George</t>
  </si>
  <si>
    <t>Dover</t>
  </si>
  <si>
    <t>The Killing Moon</t>
  </si>
  <si>
    <t>Echo &amp; The Bunnymen</t>
  </si>
  <si>
    <t>Saturday Night's Alright for Fighting</t>
  </si>
  <si>
    <t>Midlife Crisis</t>
  </si>
  <si>
    <t>Hey Man, Nice Shot</t>
  </si>
  <si>
    <t>Filter</t>
  </si>
  <si>
    <t>Yoshimi Battles the Pink Robots Pt. 1</t>
  </si>
  <si>
    <t>The Flaming Lips</t>
  </si>
  <si>
    <t>Cold as Ice</t>
  </si>
  <si>
    <t>Foreigner</t>
  </si>
  <si>
    <t>Radar Love</t>
  </si>
  <si>
    <t>Golden Earring</t>
  </si>
  <si>
    <t>Killing Loneliness</t>
  </si>
  <si>
    <t>H.I.M.</t>
  </si>
  <si>
    <t>The Power of Love</t>
  </si>
  <si>
    <t>Huey Lewis and the News</t>
  </si>
  <si>
    <t>Viva la Resistance</t>
  </si>
  <si>
    <t>Hypernova</t>
  </si>
  <si>
    <t>Oh My God</t>
  </si>
  <si>
    <t>Ida Maria</t>
  </si>
  <si>
    <t>Need You Tonight</t>
  </si>
  <si>
    <t>INXS</t>
  </si>
  <si>
    <t>Centerfold</t>
  </si>
  <si>
    <t>The J. Geils Band</t>
  </si>
  <si>
    <t xml:space="preserve">I Got You (I Feel Good) </t>
  </si>
  <si>
    <t>James Brown</t>
  </si>
  <si>
    <t>Been Caught Stealing</t>
  </si>
  <si>
    <t>Crosstown Traffic</t>
  </si>
  <si>
    <t>I Love Rock N' Roll</t>
  </si>
  <si>
    <t>Joan Jett &amp; The Blackhearts</t>
  </si>
  <si>
    <t>Imagine</t>
  </si>
  <si>
    <t>John Lennon</t>
  </si>
  <si>
    <t>Me Enamora</t>
  </si>
  <si>
    <t>Juanes</t>
  </si>
  <si>
    <t>Free Bird</t>
  </si>
  <si>
    <t>Lynyrd Skynyrd</t>
  </si>
  <si>
    <t>Oye Mi Amor</t>
  </si>
  <si>
    <t>Maná</t>
  </si>
  <si>
    <t>The Beautiful People</t>
  </si>
  <si>
    <t>Marilyn Manson</t>
  </si>
  <si>
    <t>Combat Baby</t>
  </si>
  <si>
    <t>Outer Space</t>
  </si>
  <si>
    <t>Sister Christian</t>
  </si>
  <si>
    <t>Night Ranger</t>
  </si>
  <si>
    <t>Crazy Train</t>
  </si>
  <si>
    <t>Ozzy Osbourne</t>
  </si>
  <si>
    <t>Misery Business</t>
  </si>
  <si>
    <t>Llama</t>
  </si>
  <si>
    <t>Phish</t>
  </si>
  <si>
    <t>Lasso</t>
  </si>
  <si>
    <t>Phoenix</t>
  </si>
  <si>
    <t>Don't Stand So Close to Me</t>
  </si>
  <si>
    <t>Antibodies</t>
  </si>
  <si>
    <t>Poni Hoax</t>
  </si>
  <si>
    <t>Something Bigger, Something Brighter</t>
  </si>
  <si>
    <t>Pretty Girls Make Graves</t>
  </si>
  <si>
    <t>Jerry Was a Race Car Driver</t>
  </si>
  <si>
    <t>Primus</t>
  </si>
  <si>
    <t>Bohemian Rhapsody</t>
  </si>
  <si>
    <t>No One Knows</t>
  </si>
  <si>
    <t>Du Hast</t>
  </si>
  <si>
    <t>Rammstein</t>
  </si>
  <si>
    <t>I Wanna Be Sedated</t>
  </si>
  <si>
    <t>Part of "Solid '70s Pack 2" and "Guitar Glory Pack"</t>
  </si>
  <si>
    <t>Last Dance</t>
  </si>
  <si>
    <t>The Raveonettes</t>
  </si>
  <si>
    <t>Portions for Foxes</t>
  </si>
  <si>
    <t>Rilo Kiley</t>
  </si>
  <si>
    <t>Don't Bury Me... I'm Still Not Dead</t>
  </si>
  <si>
    <t>Riverboat Gamblers</t>
  </si>
  <si>
    <t>The Look</t>
  </si>
  <si>
    <t>Roxette</t>
  </si>
  <si>
    <t>Before I Forget</t>
  </si>
  <si>
    <t>Walking on the Sun</t>
  </si>
  <si>
    <t>Smash Mouth</t>
  </si>
  <si>
    <t>Stop Me If You Think You've Heard This One Before</t>
  </si>
  <si>
    <t>The Smiths</t>
  </si>
  <si>
    <t>Living in America</t>
  </si>
  <si>
    <t>The Sounds</t>
  </si>
  <si>
    <t>In the Meantime</t>
  </si>
  <si>
    <t>Spacehog</t>
  </si>
  <si>
    <t>Fly Like an Eagle</t>
  </si>
  <si>
    <t>Plush</t>
  </si>
  <si>
    <t>This Bastard's Life</t>
  </si>
  <si>
    <t>Swingin' Utters</t>
  </si>
  <si>
    <t>20th Century Boy</t>
  </si>
  <si>
    <t>Everybody Wants to Rule the World</t>
  </si>
  <si>
    <t>Tears for Fears</t>
  </si>
  <si>
    <t>The Con</t>
  </si>
  <si>
    <t>Tegan and Sara</t>
  </si>
  <si>
    <t>Dead End Friends</t>
  </si>
  <si>
    <t>Them Crooked Vultures</t>
  </si>
  <si>
    <t>Humanoid</t>
  </si>
  <si>
    <t>Tokio Hotel</t>
  </si>
  <si>
    <t>I Need to Know</t>
  </si>
  <si>
    <t>Tom Petty and the Heartbreakers</t>
  </si>
  <si>
    <t>Get Free</t>
  </si>
  <si>
    <t>The Vines</t>
  </si>
  <si>
    <t>Low Rider</t>
  </si>
  <si>
    <t>WAR</t>
  </si>
  <si>
    <t>Werewolves of London</t>
  </si>
  <si>
    <t>Warren Zevon</t>
  </si>
  <si>
    <t>The Hardest Button to Button</t>
  </si>
  <si>
    <t>The White Stripes</t>
  </si>
  <si>
    <t>Here I Go Again</t>
  </si>
  <si>
    <t>Whitesnake</t>
  </si>
  <si>
    <t>I Can See for Miles</t>
  </si>
  <si>
    <t>Roundabout</t>
  </si>
  <si>
    <t>Yes</t>
  </si>
  <si>
    <t>!I</t>
  </si>
  <si>
    <t>!I!</t>
  </si>
  <si>
    <t>Latest Heartbreak</t>
  </si>
  <si>
    <t>22-20s</t>
  </si>
  <si>
    <t>Just Hang On</t>
  </si>
  <si>
    <t>2nd Thought</t>
  </si>
  <si>
    <t>Battles and Brotherhood</t>
  </si>
  <si>
    <t>3 Inches of Blood</t>
  </si>
  <si>
    <t>All My Friends Are Crazy</t>
  </si>
  <si>
    <t>500 Miles to Memphis</t>
  </si>
  <si>
    <t>Doomed</t>
  </si>
  <si>
    <t>8 Inch Betsy</t>
  </si>
  <si>
    <t>Automatic Doors</t>
  </si>
  <si>
    <t>A'tris</t>
  </si>
  <si>
    <t>Secondary Gain</t>
  </si>
  <si>
    <t>Abraham Nixon</t>
  </si>
  <si>
    <t>Dr. Doom</t>
  </si>
  <si>
    <t>The Acacia Strain</t>
  </si>
  <si>
    <t>Hair Trigger</t>
  </si>
  <si>
    <t>Part of "Rock Band 10th Anniversary Pack"</t>
  </si>
  <si>
    <t>Masters of Puppet Rock</t>
  </si>
  <si>
    <t>Action Action</t>
  </si>
  <si>
    <t>The Ones Who Get It</t>
  </si>
  <si>
    <t>Dance Battle Alpha</t>
  </si>
  <si>
    <t>Active Knowledge</t>
  </si>
  <si>
    <t>The Fractal Reason</t>
  </si>
  <si>
    <t>Reality Down</t>
  </si>
  <si>
    <t>Supertronic Lazering</t>
  </si>
  <si>
    <t>Liberated by Blasphemy</t>
  </si>
  <si>
    <t>Adam Evil</t>
  </si>
  <si>
    <t>Bitten by the Rattlesnake</t>
  </si>
  <si>
    <t>Admiral of Black</t>
  </si>
  <si>
    <t>Skeleton</t>
  </si>
  <si>
    <t>Adora</t>
  </si>
  <si>
    <t>The Devil's in the Details</t>
  </si>
  <si>
    <t>Aesthetic Perfection</t>
  </si>
  <si>
    <t>Crusader</t>
  </si>
  <si>
    <t>AFD Shift</t>
  </si>
  <si>
    <t>Call to the Warrior</t>
  </si>
  <si>
    <t>Affiance</t>
  </si>
  <si>
    <t>DLC Single and Temporarily Part of "Rivals Season 21 Pass"</t>
  </si>
  <si>
    <t>Berzerker</t>
  </si>
  <si>
    <t>Cursing Akhenaten</t>
  </si>
  <si>
    <t>My Frailty</t>
  </si>
  <si>
    <t>Pendulum</t>
  </si>
  <si>
    <t>Your Troubles Will Cease and Fortune Will Smile Upon You</t>
  </si>
  <si>
    <t>Stay Up With Me</t>
  </si>
  <si>
    <t>After the Fall</t>
  </si>
  <si>
    <t>Thank You, Pain.</t>
  </si>
  <si>
    <t>The Agonist</t>
  </si>
  <si>
    <t>Part of "Riffing In The New Year 2023"</t>
  </si>
  <si>
    <t>Broken Bones</t>
  </si>
  <si>
    <t>Aiden</t>
  </si>
  <si>
    <t>Hysteria</t>
  </si>
  <si>
    <t>Scavengers of the Damned</t>
  </si>
  <si>
    <t>Filthy Dog</t>
  </si>
  <si>
    <t>Aittala</t>
  </si>
  <si>
    <t>Numb</t>
  </si>
  <si>
    <t>Steven Wells (He Was the Greatest)</t>
  </si>
  <si>
    <t>Akira the Don</t>
  </si>
  <si>
    <t>Bleeder</t>
  </si>
  <si>
    <t>Alchemilla</t>
  </si>
  <si>
    <t>Back Through Time</t>
  </si>
  <si>
    <t>DLC Single and Temporarily Part of "Rivals Season 22 Pass"</t>
  </si>
  <si>
    <t>Top Back</t>
  </si>
  <si>
    <t>Alias Unknown</t>
  </si>
  <si>
    <t>Courage</t>
  </si>
  <si>
    <t>Alien Ant Farm</t>
  </si>
  <si>
    <t>Glow</t>
  </si>
  <si>
    <t>Movies</t>
  </si>
  <si>
    <t>I Wanna Be An Alien's Pet</t>
  </si>
  <si>
    <t>Alien Downlink</t>
  </si>
  <si>
    <t>Heavy Plastic</t>
  </si>
  <si>
    <t>Wake Up Fall</t>
  </si>
  <si>
    <t>All City Elite</t>
  </si>
  <si>
    <t>The Cold Taste of Nickel Plated Steel</t>
  </si>
  <si>
    <t>All Hallow's Evil</t>
  </si>
  <si>
    <t>The Death Plague</t>
  </si>
  <si>
    <t>All Shall Perish</t>
  </si>
  <si>
    <t>Embrace the Curse</t>
  </si>
  <si>
    <t>In This Life of Pain</t>
  </si>
  <si>
    <t>My Retaliation</t>
  </si>
  <si>
    <t>Never... Again</t>
  </si>
  <si>
    <t>A Pure Evil</t>
  </si>
  <si>
    <t>Rebirth</t>
  </si>
  <si>
    <t>Spineless</t>
  </si>
  <si>
    <t>Stabbing to Purge Dissimulation</t>
  </si>
  <si>
    <t>There is Nothing Left</t>
  </si>
  <si>
    <t>Days Without</t>
  </si>
  <si>
    <t>All That Remains</t>
  </si>
  <si>
    <t>Forever in Your Hands</t>
  </si>
  <si>
    <t>For We Are Many</t>
  </si>
  <si>
    <t>Hold On</t>
  </si>
  <si>
    <t>Undone</t>
  </si>
  <si>
    <t>The Waiting One</t>
  </si>
  <si>
    <t>Walls</t>
  </si>
  <si>
    <t>Pylo the Pylon</t>
  </si>
  <si>
    <t>Alternative Deficit Disorder</t>
  </si>
  <si>
    <t>Arctica</t>
  </si>
  <si>
    <t>Blackbird</t>
  </si>
  <si>
    <t>Charnel's Ball</t>
  </si>
  <si>
    <t>Circus Black</t>
  </si>
  <si>
    <t>City of Corruption</t>
  </si>
  <si>
    <t>Cold Kiss</t>
  </si>
  <si>
    <t>Come Now Follow</t>
  </si>
  <si>
    <t>The Curse</t>
  </si>
  <si>
    <t>DLC Single and Temporarily Part of "Rivals Season 20 Pass"</t>
  </si>
  <si>
    <t>Evil Inside Me</t>
  </si>
  <si>
    <t>Fate of the Maiden</t>
  </si>
  <si>
    <t>Field of Serpents</t>
  </si>
  <si>
    <t>Ghostly Echoes</t>
  </si>
  <si>
    <t>He Sleeps in a Grove</t>
  </si>
  <si>
    <t>DLC Single and Temporarily Part of "Rivals Season 17 Pass Plus"</t>
  </si>
  <si>
    <t>Lionheart</t>
  </si>
  <si>
    <t>Lost Soul</t>
  </si>
  <si>
    <t>Lullaby</t>
  </si>
  <si>
    <t>Morning Star</t>
  </si>
  <si>
    <t>My Only Star</t>
  </si>
  <si>
    <t>My Wings Are My Eyes</t>
  </si>
  <si>
    <t>Passing Bells</t>
  </si>
  <si>
    <t>River of Tuoni</t>
  </si>
  <si>
    <t>Saga</t>
  </si>
  <si>
    <t>Sampo</t>
  </si>
  <si>
    <t>Shallow Waters</t>
  </si>
  <si>
    <t>Snowmaiden</t>
  </si>
  <si>
    <t>Sons of Seven Stars</t>
  </si>
  <si>
    <t>Sunrise</t>
  </si>
  <si>
    <t>Talisman</t>
  </si>
  <si>
    <t>Valkyries</t>
  </si>
  <si>
    <t>War in Heaven</t>
  </si>
  <si>
    <t>Willow of Tears</t>
  </si>
  <si>
    <t>Drag Me Away</t>
  </si>
  <si>
    <t>Aminal</t>
  </si>
  <si>
    <t>Shiver</t>
  </si>
  <si>
    <t>Amy Courts</t>
  </si>
  <si>
    <t>I Can't Explain It</t>
  </si>
  <si>
    <t>Analogue Revolution feat. Bryan Steele</t>
  </si>
  <si>
    <t>R U Ready For This</t>
  </si>
  <si>
    <t>What a Trip</t>
  </si>
  <si>
    <t>Analogue Revolution feat. First Be</t>
  </si>
  <si>
    <t>Looking (Foot in Your Mouth)</t>
  </si>
  <si>
    <t>Analogue Revolution feat. The Chance Sisters</t>
  </si>
  <si>
    <t>Leap of Faith</t>
  </si>
  <si>
    <t>Analogue Revolution feat. Wendy Drown</t>
  </si>
  <si>
    <t>Airbrushed</t>
  </si>
  <si>
    <t>Anamanaguchi</t>
  </si>
  <si>
    <t>All the Fires Burning</t>
  </si>
  <si>
    <t>Built to Grind</t>
  </si>
  <si>
    <t>A Bullet in the Head</t>
  </si>
  <si>
    <t>Collide</t>
  </si>
  <si>
    <t>Für Immer Verloren</t>
  </si>
  <si>
    <t>King of Everything</t>
  </si>
  <si>
    <t>Riddle Me This</t>
  </si>
  <si>
    <t>Rise and Shine</t>
  </si>
  <si>
    <t>A Single Drop of Red (The Gentleman)</t>
  </si>
  <si>
    <t>Trippolette</t>
  </si>
  <si>
    <t>Andrew Buch</t>
  </si>
  <si>
    <t>Another Step</t>
  </si>
  <si>
    <t>Andromeda</t>
  </si>
  <si>
    <t>Chameleon Carneval</t>
  </si>
  <si>
    <t>My Star</t>
  </si>
  <si>
    <t>Veil of Illumination (Part 1)</t>
  </si>
  <si>
    <t>Veil of Illumination (Part 2)</t>
  </si>
  <si>
    <t>Beautiful</t>
  </si>
  <si>
    <t>Andy Kirk</t>
  </si>
  <si>
    <t>Love Is the Only Thing</t>
  </si>
  <si>
    <t>Deliver Us</t>
  </si>
  <si>
    <t>Andy Timmons</t>
  </si>
  <si>
    <t>Headed for the Ditch</t>
  </si>
  <si>
    <t>Redemption</t>
  </si>
  <si>
    <t>Undercover</t>
  </si>
  <si>
    <t>Anita Maj</t>
  </si>
  <si>
    <t>Monument</t>
  </si>
  <si>
    <t>ANKST</t>
  </si>
  <si>
    <t>We Are the One</t>
  </si>
  <si>
    <t>DLC Single and Temporarily Part of "Rivals Season 18 Season Pass"</t>
  </si>
  <si>
    <t>Bed Intruder Song (feat. Kelly Dodson)</t>
  </si>
  <si>
    <t>Antoine Dodson &amp; The Gregory Brothers</t>
  </si>
  <si>
    <t>Come Outside</t>
  </si>
  <si>
    <t>Anybody Who's Anybody</t>
  </si>
  <si>
    <t>Dance Floor</t>
  </si>
  <si>
    <t>Dream About the Future</t>
  </si>
  <si>
    <t>Hey Elevator</t>
  </si>
  <si>
    <t>No One In the World</t>
  </si>
  <si>
    <t>Told You Once</t>
  </si>
  <si>
    <t>Slaughterhouse, Obituaries and a Love Story</t>
  </si>
  <si>
    <t>Arcadia</t>
  </si>
  <si>
    <t>Nemesis</t>
  </si>
  <si>
    <t>Arch Enemy</t>
  </si>
  <si>
    <t>Volver a Nacer</t>
  </si>
  <si>
    <t>Arena</t>
  </si>
  <si>
    <t>Gone Tomorrow</t>
  </si>
  <si>
    <t>Arkaea</t>
  </si>
  <si>
    <t>Years in the Darkness</t>
  </si>
  <si>
    <t>Gold Rush</t>
  </si>
  <si>
    <t>Armor For The Broken</t>
  </si>
  <si>
    <t>We Are the Nightmare</t>
  </si>
  <si>
    <t>Arsis</t>
  </si>
  <si>
    <t>Mind In Motion</t>
  </si>
  <si>
    <t>Art Benson</t>
  </si>
  <si>
    <t>Cross and Crows</t>
  </si>
  <si>
    <t>The Asbestos</t>
  </si>
  <si>
    <t>Jack and the Harlots</t>
  </si>
  <si>
    <t>Lights, Camera and Action</t>
  </si>
  <si>
    <t>Say</t>
  </si>
  <si>
    <t>Hell's Sweet Hands</t>
  </si>
  <si>
    <t>Ashland Court</t>
  </si>
  <si>
    <t>Mercury Blooming</t>
  </si>
  <si>
    <t>Askari Nari</t>
  </si>
  <si>
    <t>Cluster #2</t>
  </si>
  <si>
    <t>Reviving a Dead Language</t>
  </si>
  <si>
    <t>Genuine Penguin</t>
  </si>
  <si>
    <t>A Tadg30 Song</t>
  </si>
  <si>
    <t>Generic Techno Song</t>
  </si>
  <si>
    <t>Dear Insanity</t>
  </si>
  <si>
    <t>The Final Episode (Let's Change the Channel)</t>
  </si>
  <si>
    <t>Hey There Mr. Brooks</t>
  </si>
  <si>
    <t>Morte et Dabo</t>
  </si>
  <si>
    <t>A Prophecy</t>
  </si>
  <si>
    <t>Reckless &amp; Relentless</t>
  </si>
  <si>
    <t>To the Stage</t>
  </si>
  <si>
    <t>Pedal Down</t>
  </si>
  <si>
    <t>Assembly of Dust</t>
  </si>
  <si>
    <t>Like Never Before</t>
  </si>
  <si>
    <t>Astra Kelly</t>
  </si>
  <si>
    <t>These Days</t>
  </si>
  <si>
    <t>Timebomb</t>
  </si>
  <si>
    <t>Faux King Christ</t>
  </si>
  <si>
    <t>Atheist</t>
  </si>
  <si>
    <t>Second to Sun</t>
  </si>
  <si>
    <t>Icon</t>
  </si>
  <si>
    <t>A t o m</t>
  </si>
  <si>
    <t>I'm Coming Home</t>
  </si>
  <si>
    <t>Light of Day</t>
  </si>
  <si>
    <t>Satellite (Live)</t>
  </si>
  <si>
    <t>Shake</t>
  </si>
  <si>
    <t>To the Otherside</t>
  </si>
  <si>
    <t>You Take It All</t>
  </si>
  <si>
    <t>You're Not Alone - Rock Mix</t>
  </si>
  <si>
    <t>Last Breath</t>
  </si>
  <si>
    <t>Attack Attack!</t>
  </si>
  <si>
    <t>Sexual Man Chocolate</t>
  </si>
  <si>
    <t>Smokahontas</t>
  </si>
  <si>
    <t>Stick Stickly</t>
  </si>
  <si>
    <t>Anybody Else</t>
  </si>
  <si>
    <t>Audible Mainframe</t>
  </si>
  <si>
    <t>Ice Cold</t>
  </si>
  <si>
    <t>Radioland</t>
  </si>
  <si>
    <t>Honeys Takin' Money</t>
  </si>
  <si>
    <t>Audio Ammunition</t>
  </si>
  <si>
    <t>War Against the Radio</t>
  </si>
  <si>
    <t>Race The Hourglass</t>
  </si>
  <si>
    <t>Audio Fiction</t>
  </si>
  <si>
    <t>The Way You Move</t>
  </si>
  <si>
    <t>The Audition</t>
  </si>
  <si>
    <t>Internal Cannon</t>
  </si>
  <si>
    <t>August Burns Red</t>
  </si>
  <si>
    <t>Marianas Trench</t>
  </si>
  <si>
    <t>Majesty</t>
  </si>
  <si>
    <t>Ava Inferi</t>
  </si>
  <si>
    <t>The Living End</t>
  </si>
  <si>
    <t>Onyx</t>
  </si>
  <si>
    <t>Dawn of a Million Souls (Rock Band Mix)</t>
  </si>
  <si>
    <t>Ayreon</t>
  </si>
  <si>
    <t>Show Me a Sign</t>
  </si>
  <si>
    <t>Azania</t>
  </si>
  <si>
    <t>Queendom</t>
  </si>
  <si>
    <t>B.et.a and The Neon Panthers</t>
  </si>
  <si>
    <t>Everyone's the Same</t>
  </si>
  <si>
    <t>The B.O.L.T.</t>
  </si>
  <si>
    <t>Genius</t>
  </si>
  <si>
    <t>Homeless</t>
  </si>
  <si>
    <t>Nothing Ever Comes</t>
  </si>
  <si>
    <t>Guys, You're Not Dead Yet</t>
  </si>
  <si>
    <t>BabelFish</t>
  </si>
  <si>
    <t>Cali Girl</t>
  </si>
  <si>
    <t>Ballyhoo!</t>
  </si>
  <si>
    <t>Paper Dolls</t>
  </si>
  <si>
    <t>Band of Horses</t>
  </si>
  <si>
    <t>Part of "Band of Horses Pack 01"</t>
  </si>
  <si>
    <t>The Great Salt Lake</t>
  </si>
  <si>
    <t>Is There a Ghost</t>
  </si>
  <si>
    <t>No One's Gonna Love You</t>
  </si>
  <si>
    <t>Blood Red Rock</t>
  </si>
  <si>
    <t>Nightlife Commando</t>
  </si>
  <si>
    <t>Push Push (Lady Lightning)</t>
  </si>
  <si>
    <t>Revolution</t>
  </si>
  <si>
    <t>Swallow the Razor</t>
  </si>
  <si>
    <t>Cheating, Lying, Stealing</t>
  </si>
  <si>
    <t>Bang on a Can All-Stars / David Lang</t>
  </si>
  <si>
    <t>ShadowBang (Head)</t>
  </si>
  <si>
    <t>Bang on a Can All-Stars / Evan Ziporyn</t>
  </si>
  <si>
    <t>Believing</t>
  </si>
  <si>
    <t>Bang on a Can All-Stars / Julia Wolfe</t>
  </si>
  <si>
    <t>Yo Shakespeare</t>
  </si>
  <si>
    <t>Bang on a Can All-Stars / Michael Gordon</t>
  </si>
  <si>
    <t>The Epic, Part 3.7 (RBN Remix)</t>
  </si>
  <si>
    <t>Bankai</t>
  </si>
  <si>
    <t>Threads</t>
  </si>
  <si>
    <t>Barefoot Truth</t>
  </si>
  <si>
    <t>Battlesoul</t>
  </si>
  <si>
    <t>I</t>
  </si>
  <si>
    <t>Before Nine</t>
  </si>
  <si>
    <t>Let the Blood Spill Between My Broken Teeth</t>
  </si>
  <si>
    <t>Benighted</t>
  </si>
  <si>
    <t>Deny</t>
  </si>
  <si>
    <t>Betrayed by Sorrow</t>
  </si>
  <si>
    <t>Alaska</t>
  </si>
  <si>
    <t>Between the Buried and Me</t>
  </si>
  <si>
    <t>All Bodies</t>
  </si>
  <si>
    <t>Mordecai</t>
  </si>
  <si>
    <t>Obfuscation</t>
  </si>
  <si>
    <t>Selkies: The Endless Obsession</t>
  </si>
  <si>
    <t>I Am Legion</t>
  </si>
  <si>
    <t>Bibleblack</t>
  </si>
  <si>
    <t>Sick</t>
  </si>
  <si>
    <t>Bif Naked</t>
  </si>
  <si>
    <t>Party Like a Rock Star</t>
  </si>
  <si>
    <t>Big Engine</t>
  </si>
  <si>
    <t>Happy People</t>
  </si>
  <si>
    <t>Big Kenny</t>
  </si>
  <si>
    <t>One More Time</t>
  </si>
  <si>
    <t>Triceratops</t>
  </si>
  <si>
    <t>Big Light</t>
  </si>
  <si>
    <t>Big Square</t>
  </si>
  <si>
    <t>I'm Dancing!</t>
  </si>
  <si>
    <t>Bikey ft. Alyce</t>
  </si>
  <si>
    <t>No Shaking</t>
  </si>
  <si>
    <t>Bikey ft. Dapper AJ</t>
  </si>
  <si>
    <t>The Man's Masterpiece</t>
  </si>
  <si>
    <t>BioShaft</t>
  </si>
  <si>
    <t>Payback (Come On)</t>
  </si>
  <si>
    <t>Me and You</t>
  </si>
  <si>
    <t>The Bitter Roots</t>
  </si>
  <si>
    <t>Victim</t>
  </si>
  <si>
    <t>Dark Beat</t>
  </si>
  <si>
    <t>The Black Beverly Heels</t>
  </si>
  <si>
    <t>Plans &amp; Reveries</t>
  </si>
  <si>
    <t>Black Gold</t>
  </si>
  <si>
    <t>Children Surrender</t>
  </si>
  <si>
    <t>Black Veil Brides</t>
  </si>
  <si>
    <t>Heaven's Calling</t>
  </si>
  <si>
    <t>Perfect Weapon</t>
  </si>
  <si>
    <t>Brand New Toy</t>
  </si>
  <si>
    <t>Blackberry River Band</t>
  </si>
  <si>
    <t>I've Got a Feeling</t>
  </si>
  <si>
    <t>Santa Fe</t>
  </si>
  <si>
    <t>Hey I</t>
  </si>
  <si>
    <t>Blackberry Wednesday</t>
  </si>
  <si>
    <t>Allegiance</t>
  </si>
  <si>
    <t>Blackguard</t>
  </si>
  <si>
    <t>A Blinding Light</t>
  </si>
  <si>
    <t>Firefight</t>
  </si>
  <si>
    <t>The Sword</t>
  </si>
  <si>
    <t>This Round's On Me</t>
  </si>
  <si>
    <t>Tongue Twister Typo</t>
  </si>
  <si>
    <t>Blackmarket</t>
  </si>
  <si>
    <t>Satisfying Angst</t>
  </si>
  <si>
    <t>The Blackout Argument</t>
  </si>
  <si>
    <t>Garble Arch</t>
  </si>
  <si>
    <t>Blame Ringo</t>
  </si>
  <si>
    <t>In A Hurricane</t>
  </si>
  <si>
    <t>Lodger</t>
  </si>
  <si>
    <t>Blanks.</t>
  </si>
  <si>
    <t>(Lone Wolf) Soccer Mom</t>
  </si>
  <si>
    <t>Pouncer</t>
  </si>
  <si>
    <t>Hey Baby, Here's That Song You Wanted</t>
  </si>
  <si>
    <t>Never Again</t>
  </si>
  <si>
    <t>The Bloody Five</t>
  </si>
  <si>
    <t>Fight For Greatness</t>
  </si>
  <si>
    <t>Bloom</t>
  </si>
  <si>
    <t>NDE</t>
  </si>
  <si>
    <t>Blow Up Hollywood</t>
  </si>
  <si>
    <t>So Easy</t>
  </si>
  <si>
    <t>Blue News</t>
  </si>
  <si>
    <t>You've Got Someone</t>
  </si>
  <si>
    <t>Hitman Blues</t>
  </si>
  <si>
    <t>The Blue News</t>
  </si>
  <si>
    <t>Just a Game</t>
  </si>
  <si>
    <t>Making Love (To a Foreign Woman While Reading Time Magazine)</t>
  </si>
  <si>
    <t>Blue Water Dance</t>
  </si>
  <si>
    <t>Bluefusion</t>
  </si>
  <si>
    <t>Fighting Spirit</t>
  </si>
  <si>
    <t>Force</t>
  </si>
  <si>
    <t>Industrialized</t>
  </si>
  <si>
    <t>KITTY! (ft. The Anime Cow)</t>
  </si>
  <si>
    <t>Paper (Feat. Single White Infidel)</t>
  </si>
  <si>
    <t>(Random Song)</t>
  </si>
  <si>
    <t>The Nightrager</t>
  </si>
  <si>
    <t>Bob Katsionis</t>
  </si>
  <si>
    <t>Hallway</t>
  </si>
  <si>
    <t>Bojibian</t>
  </si>
  <si>
    <t>Still There</t>
  </si>
  <si>
    <t>Prototype Death Machine</t>
  </si>
  <si>
    <t>Bonded by Blood</t>
  </si>
  <si>
    <t>The Ending Is Death</t>
  </si>
  <si>
    <t>Boney Mean</t>
  </si>
  <si>
    <t>Rotten Cat Halloween Rat</t>
  </si>
  <si>
    <t>TGTW</t>
  </si>
  <si>
    <t>Boomchick</t>
  </si>
  <si>
    <t>Where the Light Was Born (Thule Ultima a Sole Nomen Habens)</t>
  </si>
  <si>
    <t>Bornholm</t>
  </si>
  <si>
    <t>Gasoline</t>
  </si>
  <si>
    <t>Blood Red Rose</t>
  </si>
  <si>
    <t>The Boyscout feat. Amanda Somerville</t>
  </si>
  <si>
    <t>Of Dirt You Were Made...</t>
  </si>
  <si>
    <t>Brad Gerke</t>
  </si>
  <si>
    <t>Wolves</t>
  </si>
  <si>
    <t>Brand New Analogues</t>
  </si>
  <si>
    <t>Peace of Mind</t>
  </si>
  <si>
    <t>The Break Down</t>
  </si>
  <si>
    <t>So Fine</t>
  </si>
  <si>
    <t>Standing Still</t>
  </si>
  <si>
    <t>Touch the Mic</t>
  </si>
  <si>
    <t>Hello Fascination</t>
  </si>
  <si>
    <t>Breathe Carolina</t>
  </si>
  <si>
    <t>This is the Album You've Been Waiting For</t>
  </si>
  <si>
    <t>brentalfloss</t>
  </si>
  <si>
    <t>Beautiful Collapse (Stalker)</t>
  </si>
  <si>
    <t>Brett Merrill &amp; Brendan Carell</t>
  </si>
  <si>
    <t>Bottle Rocket</t>
  </si>
  <si>
    <t>Brian Kahanek</t>
  </si>
  <si>
    <t>Gemini</t>
  </si>
  <si>
    <t>Don't Eye Me Like a Child</t>
  </si>
  <si>
    <t>Bright Midnight</t>
  </si>
  <si>
    <t>Floating Feather (Blue Day &amp; Age)</t>
  </si>
  <si>
    <t>Hand Me Down</t>
  </si>
  <si>
    <t>Hotel Saigon</t>
  </si>
  <si>
    <t>For the Strange</t>
  </si>
  <si>
    <t>Killers of the Worst Type</t>
  </si>
  <si>
    <t>Liberation</t>
  </si>
  <si>
    <t>The Stranger</t>
  </si>
  <si>
    <t>White Shoes</t>
  </si>
  <si>
    <t>Pray for Plagues</t>
  </si>
  <si>
    <t>Bring Me the Horizon</t>
  </si>
  <si>
    <t>Part of "Bring Me The Horizon Pack 01"</t>
  </si>
  <si>
    <t>Love and the Triumph Of</t>
  </si>
  <si>
    <t>Broadcast</t>
  </si>
  <si>
    <t>Culling the Weak</t>
  </si>
  <si>
    <t>Broken Equilibrium</t>
  </si>
  <si>
    <t>Epitome of Misery</t>
  </si>
  <si>
    <t>November</t>
  </si>
  <si>
    <t>Knifeman</t>
  </si>
  <si>
    <t>Past Lives</t>
  </si>
  <si>
    <t>Young Bloods</t>
  </si>
  <si>
    <t>Fool</t>
  </si>
  <si>
    <t>Brownies</t>
  </si>
  <si>
    <t>No War</t>
  </si>
  <si>
    <t>Brutal Assault</t>
  </si>
  <si>
    <t>Swallow My Children</t>
  </si>
  <si>
    <t>BS (A. Whiteman)</t>
  </si>
  <si>
    <t>Falling Apart</t>
  </si>
  <si>
    <t>BSM</t>
  </si>
  <si>
    <t>The Defender</t>
  </si>
  <si>
    <t>Buckner &amp; Garcia</t>
  </si>
  <si>
    <t>Do the Donkey Kong</t>
  </si>
  <si>
    <t>Found Me the Bomb</t>
  </si>
  <si>
    <t>Froggy's Lament</t>
  </si>
  <si>
    <t>Goin' Berzerk</t>
  </si>
  <si>
    <t>Hyperspace</t>
  </si>
  <si>
    <t>Mousetrap</t>
  </si>
  <si>
    <t>Ode to a Centipede</t>
  </si>
  <si>
    <t>Pac-Man Fever</t>
  </si>
  <si>
    <t>Our Time</t>
  </si>
  <si>
    <t>The Buffalo Joe Band</t>
  </si>
  <si>
    <t>Muéstrame un Poco</t>
  </si>
  <si>
    <t>Buffalo Mad</t>
  </si>
  <si>
    <t>Arm Yourself</t>
  </si>
  <si>
    <t>BulletProof Messenger</t>
  </si>
  <si>
    <t>Control</t>
  </si>
  <si>
    <t>Lose It All</t>
  </si>
  <si>
    <t>This Fantasy</t>
  </si>
  <si>
    <t>Dash</t>
  </si>
  <si>
    <t>Bumblefoot</t>
  </si>
  <si>
    <t>Guitars SUCK</t>
  </si>
  <si>
    <t>Real</t>
  </si>
  <si>
    <t>Turn Around</t>
  </si>
  <si>
    <t>Hey Satomi (feat. Justine Skyers)</t>
  </si>
  <si>
    <t>The Bungles</t>
  </si>
  <si>
    <t>Lonely</t>
  </si>
  <si>
    <t>The Bunny the Bear</t>
  </si>
  <si>
    <t>Ocean Floor</t>
  </si>
  <si>
    <t>Pearls; The Frailty of Matter</t>
  </si>
  <si>
    <t>The Burial</t>
  </si>
  <si>
    <t>One By One</t>
  </si>
  <si>
    <t>Buried in Black</t>
  </si>
  <si>
    <t>The Resolve of Cowards</t>
  </si>
  <si>
    <t>Burning Twilight</t>
  </si>
  <si>
    <t>Time-bomb</t>
  </si>
  <si>
    <t>Buttercup</t>
  </si>
  <si>
    <t>Here Comes Tomorrow</t>
  </si>
  <si>
    <t>C&amp;O</t>
  </si>
  <si>
    <t>Step on the Throat</t>
  </si>
  <si>
    <t>We Are the Best</t>
  </si>
  <si>
    <t>Wings of Infinity</t>
  </si>
  <si>
    <t>Do It to Me</t>
  </si>
  <si>
    <t>C. J. Ramone</t>
  </si>
  <si>
    <t>Why</t>
  </si>
  <si>
    <t>Last Hope</t>
  </si>
  <si>
    <t>A Call To Remain</t>
  </si>
  <si>
    <t>I Cannibal</t>
  </si>
  <si>
    <t>Calous</t>
  </si>
  <si>
    <t>Over and Out</t>
  </si>
  <si>
    <t>Cancer</t>
  </si>
  <si>
    <t>Dead Wrong</t>
  </si>
  <si>
    <t>Cancer Bats</t>
  </si>
  <si>
    <t>Hail Destroyer</t>
  </si>
  <si>
    <t>Scared to Death</t>
  </si>
  <si>
    <t>Sorceress</t>
  </si>
  <si>
    <t>Captor</t>
  </si>
  <si>
    <t>Too Hot to Handle</t>
  </si>
  <si>
    <t>Until I Feel Nothing</t>
  </si>
  <si>
    <t>Carnifex</t>
  </si>
  <si>
    <t>Baby</t>
  </si>
  <si>
    <t>Carousel Kings</t>
  </si>
  <si>
    <t>All Eyes on Me</t>
  </si>
  <si>
    <t>The Carsitters</t>
  </si>
  <si>
    <t>Push Me</t>
  </si>
  <si>
    <t>Rebel On My Side</t>
  </si>
  <si>
    <t>Casey James Prestwood</t>
  </si>
  <si>
    <t>Angels We Have Heard on High</t>
  </si>
  <si>
    <t>Cate Sparks</t>
  </si>
  <si>
    <t>Whatever Happened to You</t>
  </si>
  <si>
    <t>Wrong Side</t>
  </si>
  <si>
    <t>Catsmelvin</t>
  </si>
  <si>
    <t>All or Nothing</t>
  </si>
  <si>
    <t>Cauldron</t>
  </si>
  <si>
    <t>Abraxas of Filth</t>
  </si>
  <si>
    <t>Cephalic Carnage</t>
  </si>
  <si>
    <t>White Heat</t>
  </si>
  <si>
    <t>Cetan Clawson and the Soul Side</t>
  </si>
  <si>
    <t>Need Strange</t>
  </si>
  <si>
    <t>Chad Smith's Bombastic Meatbats</t>
  </si>
  <si>
    <t>Passing the Ace</t>
  </si>
  <si>
    <t>Dos Impar</t>
  </si>
  <si>
    <t>Channel</t>
  </si>
  <si>
    <t>XIV</t>
  </si>
  <si>
    <t>Chaotrope</t>
  </si>
  <si>
    <t>Baptized by Fire</t>
  </si>
  <si>
    <t>Betrayed</t>
  </si>
  <si>
    <t>The Cascade Effect</t>
  </si>
  <si>
    <t>Ceraunophobia</t>
  </si>
  <si>
    <t>Chiasm</t>
  </si>
  <si>
    <t>Diachylon</t>
  </si>
  <si>
    <t>Dystopia</t>
  </si>
  <si>
    <t>Elysian</t>
  </si>
  <si>
    <t>Entropy/Extropy</t>
  </si>
  <si>
    <t>Fading Sacrifice</t>
  </si>
  <si>
    <t>The Fall of Psilanthropy</t>
  </si>
  <si>
    <t>Halcyon</t>
  </si>
  <si>
    <t>The Hourglass Paroxysm - Part I</t>
  </si>
  <si>
    <t>The Hourglass Paroxysm - Part II</t>
  </si>
  <si>
    <t>Pandemonium</t>
  </si>
  <si>
    <t>Reaper</t>
  </si>
  <si>
    <t>Scarred</t>
  </si>
  <si>
    <t>Septilogy</t>
  </si>
  <si>
    <t>The Singularity</t>
  </si>
  <si>
    <t>Synesthesia</t>
  </si>
  <si>
    <t>The Thief in the Night - Part I</t>
  </si>
  <si>
    <t>The Thief in the Night - Part II</t>
  </si>
  <si>
    <t>Crazy X</t>
  </si>
  <si>
    <t>Charlie Drown</t>
  </si>
  <si>
    <t>Love Dragons</t>
  </si>
  <si>
    <t>Run</t>
  </si>
  <si>
    <t>Charmaine</t>
  </si>
  <si>
    <t>Tadpole Search and Rescue</t>
  </si>
  <si>
    <t>Chaunce DeLeon and The Fountain of Choof</t>
  </si>
  <si>
    <t>Cheyne Stokes</t>
  </si>
  <si>
    <t>Chelsea Grin</t>
  </si>
  <si>
    <t>Fame Is Free</t>
  </si>
  <si>
    <t>Child of Glass feat. Suela</t>
  </si>
  <si>
    <t>Arcaedion</t>
  </si>
  <si>
    <t>The Fall of Aphonia</t>
  </si>
  <si>
    <t>Impossible Landscape</t>
  </si>
  <si>
    <t>Moments of Clarity</t>
  </si>
  <si>
    <t>The Order</t>
  </si>
  <si>
    <t>Second Sight Blackout</t>
  </si>
  <si>
    <t>We Collide</t>
  </si>
  <si>
    <t>Caves</t>
  </si>
  <si>
    <t>Chiodos</t>
  </si>
  <si>
    <t>Lexington (Joey Pea-Pot With a Monkey Face)</t>
  </si>
  <si>
    <t>Church of No Return</t>
  </si>
  <si>
    <t>Christian Death</t>
  </si>
  <si>
    <t>Narcissus Metamorphosis Of</t>
  </si>
  <si>
    <t>Victory</t>
  </si>
  <si>
    <t>Christian Muenzner</t>
  </si>
  <si>
    <t>Battle</t>
  </si>
  <si>
    <t>Christina Marie Magenta</t>
  </si>
  <si>
    <t>Cold</t>
  </si>
  <si>
    <t>Flags</t>
  </si>
  <si>
    <t>Forget</t>
  </si>
  <si>
    <t>Lunatic</t>
  </si>
  <si>
    <t>Red Crayon</t>
  </si>
  <si>
    <t>O Come, O Come Emmanuel</t>
  </si>
  <si>
    <t>Christmas at the Devil's House</t>
  </si>
  <si>
    <t>Dawn of Spring</t>
  </si>
  <si>
    <t>Christopher J.</t>
  </si>
  <si>
    <t>Reson-8-R (Pts. I &amp; II)</t>
  </si>
  <si>
    <t>Bow Down</t>
  </si>
  <si>
    <t>Chrome Coma</t>
  </si>
  <si>
    <t>The Difference Between Medicine and Poison is in the Dose</t>
  </si>
  <si>
    <t>Circa Survive</t>
  </si>
  <si>
    <t>First We Feast, Then We Felony</t>
  </si>
  <si>
    <t>Circus Circus</t>
  </si>
  <si>
    <t>India</t>
  </si>
  <si>
    <t>I Couldn't Explain Why</t>
  </si>
  <si>
    <t>Citizen Cope</t>
  </si>
  <si>
    <t>Eency Weency Spider</t>
  </si>
  <si>
    <t>CJ</t>
  </si>
  <si>
    <t>Mr. Sun</t>
  </si>
  <si>
    <t>The Panic Range</t>
  </si>
  <si>
    <t>Claire St. Link</t>
  </si>
  <si>
    <t>Disappear in You</t>
  </si>
  <si>
    <t>Clandestine</t>
  </si>
  <si>
    <t>The Countdown</t>
  </si>
  <si>
    <t>Cliff Lin</t>
  </si>
  <si>
    <t>Dirty King</t>
  </si>
  <si>
    <t>The Cliks</t>
  </si>
  <si>
    <t>The Body</t>
  </si>
  <si>
    <t>Close Your Eyes</t>
  </si>
  <si>
    <t>Keep the Lights On</t>
  </si>
  <si>
    <t>Song for the Broken</t>
  </si>
  <si>
    <t>Valleys</t>
  </si>
  <si>
    <t>Sweet#hart</t>
  </si>
  <si>
    <t>Closure in Moscow</t>
  </si>
  <si>
    <t>Mind Diary</t>
  </si>
  <si>
    <t>Cloudscape</t>
  </si>
  <si>
    <t>DLC Single and Temporarily Part of "Rivals Season 15 Pass"</t>
  </si>
  <si>
    <t>The Mob Goes Wild</t>
  </si>
  <si>
    <t>Baptised</t>
  </si>
  <si>
    <t>Codex Alimentarius</t>
  </si>
  <si>
    <t>Apocalypse for Breakfast</t>
  </si>
  <si>
    <t>Coelacanths</t>
  </si>
  <si>
    <t>The Only Difference</t>
  </si>
  <si>
    <t>Cohesive</t>
  </si>
  <si>
    <t>The Way That It Goes</t>
  </si>
  <si>
    <t>To the Stars</t>
  </si>
  <si>
    <t>Cool As the Other Side of the Pillow</t>
  </si>
  <si>
    <t>The Cold Goodnight</t>
  </si>
  <si>
    <t>Give</t>
  </si>
  <si>
    <t>Revenants</t>
  </si>
  <si>
    <t>Forgotten Tragedy</t>
  </si>
  <si>
    <t>Cold Steel</t>
  </si>
  <si>
    <t>Inside</t>
  </si>
  <si>
    <t>Melodicus Counterpointus</t>
  </si>
  <si>
    <t>Coldera</t>
  </si>
  <si>
    <t>If Not Now When</t>
  </si>
  <si>
    <t>Color Theory</t>
  </si>
  <si>
    <t>We're Not Getting Any Younger</t>
  </si>
  <si>
    <t>Do Yourself a Favor</t>
  </si>
  <si>
    <t>Comeback Kid</t>
  </si>
  <si>
    <t>Hate to Say</t>
  </si>
  <si>
    <t>Common Anomaly</t>
  </si>
  <si>
    <t>Better Life</t>
  </si>
  <si>
    <t>Conditions</t>
  </si>
  <si>
    <t>Now or Never</t>
  </si>
  <si>
    <t>Confide</t>
  </si>
  <si>
    <t>Victor(ia)</t>
  </si>
  <si>
    <t>Conflicted</t>
  </si>
  <si>
    <t>Sunday Suit</t>
  </si>
  <si>
    <t>Connor Christian and Southern Gothic</t>
  </si>
  <si>
    <t>Upstream</t>
  </si>
  <si>
    <t>Cory Wong</t>
  </si>
  <si>
    <t>Painprovider</t>
  </si>
  <si>
    <t>Cosmic Ballroom</t>
  </si>
  <si>
    <t>All I Want</t>
  </si>
  <si>
    <t>Cosmic Tribe</t>
  </si>
  <si>
    <t>Five More Minutes</t>
  </si>
  <si>
    <t>Counterfeit Pennies</t>
  </si>
  <si>
    <t>Say What You Want</t>
  </si>
  <si>
    <t>Jumping Ship</t>
  </si>
  <si>
    <t>Counterparts</t>
  </si>
  <si>
    <t>Higher</t>
  </si>
  <si>
    <t>Creed</t>
  </si>
  <si>
    <t>We Are Kings</t>
  </si>
  <si>
    <t>Crush Luther</t>
  </si>
  <si>
    <t>Leave It All Behind</t>
  </si>
  <si>
    <t>Cult to Follow</t>
  </si>
  <si>
    <t>Crinoline</t>
  </si>
  <si>
    <t>CyLeW</t>
  </si>
  <si>
    <t>Familiar</t>
  </si>
  <si>
    <t>Evolutionary Sleeper</t>
  </si>
  <si>
    <t>Cynic</t>
  </si>
  <si>
    <t>King of Those Who Know</t>
  </si>
  <si>
    <t>Integral Birth</t>
  </si>
  <si>
    <t>The Space for This</t>
  </si>
  <si>
    <t>Saw Down (He Knows)</t>
  </si>
  <si>
    <t>D Money Pros</t>
  </si>
  <si>
    <t>Eternal Divine Angel Death</t>
  </si>
  <si>
    <t>Daas Bosh</t>
  </si>
  <si>
    <t>Ghost I Own</t>
  </si>
  <si>
    <t>(Damn) This Desert Air</t>
  </si>
  <si>
    <t>Conquer Me</t>
  </si>
  <si>
    <t>Serial Killer</t>
  </si>
  <si>
    <t>Haben Haben Haben</t>
  </si>
  <si>
    <t>Dampfmaschine</t>
  </si>
  <si>
    <t>Unbound Soul</t>
  </si>
  <si>
    <t>Dan Johansen</t>
  </si>
  <si>
    <t>If I Was King</t>
  </si>
  <si>
    <t>Dan Markland</t>
  </si>
  <si>
    <t>Regret</t>
  </si>
  <si>
    <t>Dan Rothery</t>
  </si>
  <si>
    <t>Death in the Garden</t>
  </si>
  <si>
    <t>Dance for the Dying</t>
  </si>
  <si>
    <t>Echo</t>
  </si>
  <si>
    <t>El Monstro</t>
  </si>
  <si>
    <t>Kitty Fight Song</t>
  </si>
  <si>
    <t>Mannequin</t>
  </si>
  <si>
    <t>Ordinary Objects</t>
  </si>
  <si>
    <t>Thug Love</t>
  </si>
  <si>
    <t>Heat Seeking Ghost of Sex</t>
  </si>
  <si>
    <t>Lemon Meringue Tie</t>
  </si>
  <si>
    <t>The Permanent Rain</t>
  </si>
  <si>
    <t>The Dangerous Summer</t>
  </si>
  <si>
    <t>Keep on Running from My Love</t>
  </si>
  <si>
    <t>Danny and the Lost Souls</t>
  </si>
  <si>
    <t>Soul Candy</t>
  </si>
  <si>
    <t>Last</t>
  </si>
  <si>
    <t>Dante</t>
  </si>
  <si>
    <t>Episodes</t>
  </si>
  <si>
    <t>Dante's Dream</t>
  </si>
  <si>
    <t>Gamers Unite</t>
  </si>
  <si>
    <t>The Price</t>
  </si>
  <si>
    <t>Dappled Cities</t>
  </si>
  <si>
    <t>New Addiction</t>
  </si>
  <si>
    <t>Dark From Day One</t>
  </si>
  <si>
    <t>One-Night-Stand Man</t>
  </si>
  <si>
    <t>Daryle Stephen Ackerman</t>
  </si>
  <si>
    <t>Run Away With Me</t>
  </si>
  <si>
    <t>Sarah</t>
  </si>
  <si>
    <t>Tear My Heart In Two</t>
  </si>
  <si>
    <t>Johnny Ace 2010</t>
  </si>
  <si>
    <t>Dash Rip Rock</t>
  </si>
  <si>
    <t>Lately</t>
  </si>
  <si>
    <t>Day of Fire</t>
  </si>
  <si>
    <t>2nd Sucks</t>
  </si>
  <si>
    <t>All Signs Point to Lauderdale</t>
  </si>
  <si>
    <t>DLC Single and temporaraly part of "Season 16 Spotlight Pass Plus"</t>
  </si>
  <si>
    <t>Have Faith in Me</t>
  </si>
  <si>
    <t>I'm Made of Wax, Larry, What Are You Made Of?</t>
  </si>
  <si>
    <t>It's Complicated</t>
  </si>
  <si>
    <t>If it Means a Lot to You</t>
  </si>
  <si>
    <t>A Day To Remember</t>
  </si>
  <si>
    <t>The Plot to Bomb the Panhandle</t>
  </si>
  <si>
    <t>Sticks &amp; Bricks</t>
  </si>
  <si>
    <t>The Battle of Lil' Slugger (Remix)</t>
  </si>
  <si>
    <t>dB Soundworks</t>
  </si>
  <si>
    <t>Betus Blues (Retro Remix)</t>
  </si>
  <si>
    <t>Can o' Salt (Remix)</t>
  </si>
  <si>
    <t>Pawns</t>
  </si>
  <si>
    <t>Dead by Wednesday</t>
  </si>
  <si>
    <t>The Brave / Agony Applause</t>
  </si>
  <si>
    <t>Deadlock</t>
  </si>
  <si>
    <t>Martyr to Science</t>
  </si>
  <si>
    <t>Talk About</t>
  </si>
  <si>
    <t>Dear and the Headlights</t>
  </si>
  <si>
    <t>Dethroned</t>
  </si>
  <si>
    <t>Death Angel</t>
  </si>
  <si>
    <t>Everything I Hate About Myself</t>
  </si>
  <si>
    <t>Happy Little Tune</t>
  </si>
  <si>
    <t>DeBaser</t>
  </si>
  <si>
    <t>American Terrorist</t>
  </si>
  <si>
    <t>Deception of a Ghost</t>
  </si>
  <si>
    <t>In Case You Forgot</t>
  </si>
  <si>
    <t>These Voices</t>
  </si>
  <si>
    <t>The Resonance</t>
  </si>
  <si>
    <t>Decrepit Birth</t>
  </si>
  <si>
    <t>White Table</t>
  </si>
  <si>
    <t>Delta Spirit</t>
  </si>
  <si>
    <t>Collapsing</t>
  </si>
  <si>
    <t>Demon Hunter</t>
  </si>
  <si>
    <t>The World Is a Thorn</t>
  </si>
  <si>
    <t>He Is Good</t>
  </si>
  <si>
    <t>Denbigh Cherry</t>
  </si>
  <si>
    <t>My God Is There Controlling</t>
  </si>
  <si>
    <t>Winter Water Waves</t>
  </si>
  <si>
    <t>Denullification</t>
  </si>
  <si>
    <t>Break Free from Your Life</t>
  </si>
  <si>
    <t>Design the Skyline</t>
  </si>
  <si>
    <t>Giant Magnets</t>
  </si>
  <si>
    <t>Desoto Jones</t>
  </si>
  <si>
    <t>Day of Mourning</t>
  </si>
  <si>
    <t>Despised Icon</t>
  </si>
  <si>
    <t>Destruction of a Rose</t>
  </si>
  <si>
    <t>Dogs Can Grow Beards All Over</t>
  </si>
  <si>
    <t>DLC Single and Temporarily Part of "Rivals Season 8 Pass"</t>
  </si>
  <si>
    <t>By Your Command</t>
  </si>
  <si>
    <t>Devin Townsend</t>
  </si>
  <si>
    <t>Color Your World</t>
  </si>
  <si>
    <t>The Greys</t>
  </si>
  <si>
    <t>Hyperdrive</t>
  </si>
  <si>
    <t>N9</t>
  </si>
  <si>
    <t>Planet Smasher</t>
  </si>
  <si>
    <t>Solar Winds</t>
  </si>
  <si>
    <t>Ziltoidia Attaxx!!</t>
  </si>
  <si>
    <t>ZTO</t>
  </si>
  <si>
    <t>Make It Last</t>
  </si>
  <si>
    <t>Devoutcast</t>
  </si>
  <si>
    <t>The Will</t>
  </si>
  <si>
    <t>Die Hard Till Death</t>
  </si>
  <si>
    <t>DLC Single and Temporarily Part of "Rivals Season 10 Pass"</t>
  </si>
  <si>
    <t>Gold Teeth on a Bum</t>
  </si>
  <si>
    <t>Parasitic Twins</t>
  </si>
  <si>
    <t>Widower</t>
  </si>
  <si>
    <t>The Serpentine Offering</t>
  </si>
  <si>
    <t>Dimmu Borgir</t>
  </si>
  <si>
    <t>Dozing Green</t>
  </si>
  <si>
    <t>Dir En Grey</t>
  </si>
  <si>
    <t>Hageshisa to, Kono Mune no Naka de Karamitsuita Shakunetsu no Yami</t>
  </si>
  <si>
    <t>Absolution</t>
  </si>
  <si>
    <t>Dirge Within</t>
  </si>
  <si>
    <t>Forever the Martyr</t>
  </si>
  <si>
    <t>Another Round</t>
  </si>
  <si>
    <t>Dirty Filthy Mugs</t>
  </si>
  <si>
    <t>Moonboy</t>
  </si>
  <si>
    <t>The Dirty Love Band</t>
  </si>
  <si>
    <t>The Christmas Song (Live)</t>
  </si>
  <si>
    <t>Distant Autumn</t>
  </si>
  <si>
    <t>Chalk Lines</t>
  </si>
  <si>
    <t>Division Day</t>
  </si>
  <si>
    <t>He's Our Savior</t>
  </si>
  <si>
    <t>DJ Raptorz</t>
  </si>
  <si>
    <t>The Heist</t>
  </si>
  <si>
    <t>DnA's Evolution</t>
  </si>
  <si>
    <t>Adicto al Dolor (Lágrimas)</t>
  </si>
  <si>
    <t>Don Tetto</t>
  </si>
  <si>
    <t>Fallido Intento</t>
  </si>
  <si>
    <t>Throughout</t>
  </si>
  <si>
    <t>Done Lying Down</t>
  </si>
  <si>
    <t>Creative Warrior</t>
  </si>
  <si>
    <t>DoubleShot</t>
  </si>
  <si>
    <t>Livin' Right</t>
  </si>
  <si>
    <t>What's a Man to Do?</t>
  </si>
  <si>
    <t>Blinded</t>
  </si>
  <si>
    <t>Down Factor</t>
  </si>
  <si>
    <t>More</t>
  </si>
  <si>
    <t>Down June</t>
  </si>
  <si>
    <t>Best I Never Had</t>
  </si>
  <si>
    <t>The Downtown Fiction</t>
  </si>
  <si>
    <t>I Just Wanna Run</t>
  </si>
  <si>
    <t>Oceans Between Us</t>
  </si>
  <si>
    <t>Slander</t>
  </si>
  <si>
    <t>Dr. Acula</t>
  </si>
  <si>
    <t>You All Everybody</t>
  </si>
  <si>
    <t>Drive Shaft</t>
  </si>
  <si>
    <t>This F***ing Job</t>
  </si>
  <si>
    <t>Drive-By Truckers</t>
  </si>
  <si>
    <t>Escaping</t>
  </si>
  <si>
    <t>Driven By Entropy</t>
  </si>
  <si>
    <t>Detroit City</t>
  </si>
  <si>
    <t>Drivin' N' Cryin'</t>
  </si>
  <si>
    <t>I See Georgia</t>
  </si>
  <si>
    <t>Let Me Down</t>
  </si>
  <si>
    <t>Bodies</t>
  </si>
  <si>
    <t>Drowning Pool</t>
  </si>
  <si>
    <t>Bullet</t>
  </si>
  <si>
    <t>Drugstore Fanatics</t>
  </si>
  <si>
    <t>The Distance</t>
  </si>
  <si>
    <t>Hangman</t>
  </si>
  <si>
    <t>Console War</t>
  </si>
  <si>
    <t>DRUOX</t>
  </si>
  <si>
    <t>Ode to Stove</t>
  </si>
  <si>
    <t>What Do You Do When the Money Runs Out</t>
  </si>
  <si>
    <t>The Duel</t>
  </si>
  <si>
    <t>Your Treachery Will Die with You</t>
  </si>
  <si>
    <t>Dying Fetus</t>
  </si>
  <si>
    <t>N.A.T.G.O.D.</t>
  </si>
  <si>
    <t>Dååth</t>
  </si>
  <si>
    <t>Calling to Dance</t>
  </si>
  <si>
    <t>EA</t>
  </si>
  <si>
    <t>Oye Vaya</t>
  </si>
  <si>
    <t>Earl Greyhound</t>
  </si>
  <si>
    <t>Shut Up</t>
  </si>
  <si>
    <t>The Early Strike</t>
  </si>
  <si>
    <t>No Holy Man</t>
  </si>
  <si>
    <t>Eden's Curse ft. James LaBrie</t>
  </si>
  <si>
    <t>Another Purity Failing</t>
  </si>
  <si>
    <t>Edenshade</t>
  </si>
  <si>
    <t>Need</t>
  </si>
  <si>
    <t>Things I'll Just Pretend</t>
  </si>
  <si>
    <t>Flesh and Blood</t>
  </si>
  <si>
    <t>Edge</t>
  </si>
  <si>
    <t>Under Water I Drown</t>
  </si>
  <si>
    <t>Blue (Da Ba Dee)</t>
  </si>
  <si>
    <t>Eiffel 65</t>
  </si>
  <si>
    <t>Move Your Body</t>
  </si>
  <si>
    <t>Strut</t>
  </si>
  <si>
    <t>The Elms</t>
  </si>
  <si>
    <t>Heads or Tails? Real or Not</t>
  </si>
  <si>
    <t>Emarosa</t>
  </si>
  <si>
    <t>On the Run</t>
  </si>
  <si>
    <t>Emerald</t>
  </si>
  <si>
    <t>Butcher's Mouth</t>
  </si>
  <si>
    <t>Emery</t>
  </si>
  <si>
    <t>The Cheval Glass</t>
  </si>
  <si>
    <t>Scissors</t>
  </si>
  <si>
    <t>Devil's Boulevard</t>
  </si>
  <si>
    <t>Eminence</t>
  </si>
  <si>
    <t>10 Signs You Should Leave</t>
  </si>
  <si>
    <t>Emmure</t>
  </si>
  <si>
    <t>Cross Over Attack</t>
  </si>
  <si>
    <t>Demons With Ryu</t>
  </si>
  <si>
    <t>Protoman</t>
  </si>
  <si>
    <t>Curse You All Men! (Live)</t>
  </si>
  <si>
    <t>Emperor</t>
  </si>
  <si>
    <t>Inno a Satana (Live)</t>
  </si>
  <si>
    <t>Anything</t>
  </si>
  <si>
    <t>An Endless Sporadic</t>
  </si>
  <si>
    <t>From the Blue/Point of No Return</t>
  </si>
  <si>
    <t>Impulse</t>
  </si>
  <si>
    <t>The Triangular Race Through Space</t>
  </si>
  <si>
    <t>Rehén</t>
  </si>
  <si>
    <t>Enemigo</t>
  </si>
  <si>
    <t>Live for Today</t>
  </si>
  <si>
    <t>Enemy Remains</t>
  </si>
  <si>
    <t>Calling Out</t>
  </si>
  <si>
    <t>Engel</t>
  </si>
  <si>
    <t>Sense the Fire</t>
  </si>
  <si>
    <t>Stegosaurus Song</t>
  </si>
  <si>
    <t>Eric Harm</t>
  </si>
  <si>
    <t>If Trucks Drank Beer</t>
  </si>
  <si>
    <t>Error 404 feat. CJ Watson</t>
  </si>
  <si>
    <t>Turn Back Time (Rock Band Edition)</t>
  </si>
  <si>
    <t>Escape The Day</t>
  </si>
  <si>
    <t>Shizuku</t>
  </si>
  <si>
    <t>Esprit D'Air</t>
  </si>
  <si>
    <t>Category I: Slave to the Empirical</t>
  </si>
  <si>
    <t>Ethereal Collapse</t>
  </si>
  <si>
    <t>Category II: Discovering the Absolute</t>
  </si>
  <si>
    <t>Category III: Architect</t>
  </si>
  <si>
    <t>Adonaï</t>
  </si>
  <si>
    <t>Eths</t>
  </si>
  <si>
    <t>Gravis Venter</t>
  </si>
  <si>
    <t>Day to Day</t>
  </si>
  <si>
    <t>Eulogies</t>
  </si>
  <si>
    <t>Discord (The Living Tombstone Remix)</t>
  </si>
  <si>
    <t>Eurobeat Brony</t>
  </si>
  <si>
    <t>Discord (EuroChaos Mix)</t>
  </si>
  <si>
    <t>Eurobeat Brony ft. Odyssey</t>
  </si>
  <si>
    <t>Life is a Roller Coaster</t>
  </si>
  <si>
    <t>Evan Olson</t>
  </si>
  <si>
    <t>Going Under</t>
  </si>
  <si>
    <t>Evanescence</t>
  </si>
  <si>
    <t>Sending Signals</t>
  </si>
  <si>
    <t>Evergreen Terrace</t>
  </si>
  <si>
    <t>Where Were You?</t>
  </si>
  <si>
    <t>Surf Spy</t>
  </si>
  <si>
    <t>The Everybody</t>
  </si>
  <si>
    <t>You Got That</t>
  </si>
  <si>
    <t>Devoid of Thought</t>
  </si>
  <si>
    <t>Evile</t>
  </si>
  <si>
    <t>Genocide</t>
  </si>
  <si>
    <t>Hundred Wrathful Deities</t>
  </si>
  <si>
    <t>Infected Nation</t>
  </si>
  <si>
    <t>Metamorphosis</t>
  </si>
  <si>
    <t>My Parasite</t>
  </si>
  <si>
    <t>Nosophoros</t>
  </si>
  <si>
    <t>Now Demolition</t>
  </si>
  <si>
    <t>Plague to End All Plagues</t>
  </si>
  <si>
    <t>Time No More</t>
  </si>
  <si>
    <t>In Memory</t>
  </si>
  <si>
    <t>Excruciating Thoughts</t>
  </si>
  <si>
    <t>Riot Act</t>
  </si>
  <si>
    <t>Exodus</t>
  </si>
  <si>
    <t>XenoChrist</t>
  </si>
  <si>
    <t>The Faceless</t>
  </si>
  <si>
    <t>Transformation Pt. 1</t>
  </si>
  <si>
    <t>Fail Emotions</t>
  </si>
  <si>
    <t>Wasted</t>
  </si>
  <si>
    <t>Stay Awake</t>
  </si>
  <si>
    <t>Faithful Darkness</t>
  </si>
  <si>
    <t>Fake Problems</t>
  </si>
  <si>
    <t>Soulless</t>
  </si>
  <si>
    <t>Angel Lust</t>
  </si>
  <si>
    <t>Fake Shark – Real Zombie!</t>
  </si>
  <si>
    <t>Horses in Heaven</t>
  </si>
  <si>
    <t>Running for the Razors</t>
  </si>
  <si>
    <t>Sestri Levante</t>
  </si>
  <si>
    <t>The Answer</t>
  </si>
  <si>
    <t>Fallen Angel</t>
  </si>
  <si>
    <t>Ashes to Ashes / Leaving It All Behind</t>
  </si>
  <si>
    <t>Dark Lord</t>
  </si>
  <si>
    <t>Darkness</t>
  </si>
  <si>
    <t>Grant Me Peace</t>
  </si>
  <si>
    <t>The Grinding Wheels of War</t>
  </si>
  <si>
    <t>Life or Death</t>
  </si>
  <si>
    <t>March Into Hell / Blood on My Soul</t>
  </si>
  <si>
    <t>On and On</t>
  </si>
  <si>
    <t>The One Who Walks Alone</t>
  </si>
  <si>
    <t>The Reapers Shall Gather / Arrival</t>
  </si>
  <si>
    <t>Respiration Desperation / The Neutral Zone</t>
  </si>
  <si>
    <t>Sad Wings</t>
  </si>
  <si>
    <t>Sinner's Vengeance</t>
  </si>
  <si>
    <t>Watching</t>
  </si>
  <si>
    <t>Radiator</t>
  </si>
  <si>
    <t>Family Force 5</t>
  </si>
  <si>
    <t>Daisy</t>
  </si>
  <si>
    <t>Fang Island</t>
  </si>
  <si>
    <t>The Massacre (Rock Band Mix)</t>
  </si>
  <si>
    <t>FantomenK</t>
  </si>
  <si>
    <t>Shape 3</t>
  </si>
  <si>
    <t>Farther Snake</t>
  </si>
  <si>
    <t>Blink</t>
  </si>
  <si>
    <t>Father Octopus</t>
  </si>
  <si>
    <t>Better Sleep</t>
  </si>
  <si>
    <t>Fatter Than Albert</t>
  </si>
  <si>
    <t>Firewall</t>
  </si>
  <si>
    <t>Fear of Water</t>
  </si>
  <si>
    <t>Home</t>
  </si>
  <si>
    <t>Fear Without Reason</t>
  </si>
  <si>
    <t>Stop</t>
  </si>
  <si>
    <t>FeelAbouT</t>
  </si>
  <si>
    <t>Lay Kenneth Lay</t>
  </si>
  <si>
    <t>Felsen</t>
  </si>
  <si>
    <t>Radios Tweaking</t>
  </si>
  <si>
    <t>Self Medicate</t>
  </si>
  <si>
    <t>Two Utensils In One</t>
  </si>
  <si>
    <t>If We Only Saw Sepia</t>
  </si>
  <si>
    <t>The Fenton Project</t>
  </si>
  <si>
    <t>Afflicted</t>
  </si>
  <si>
    <t>The Fetals</t>
  </si>
  <si>
    <t>Whites in Their Eyes</t>
  </si>
  <si>
    <t>Fiction Reform</t>
  </si>
  <si>
    <t>4 Walls, 1 Window</t>
  </si>
  <si>
    <t>Finespun</t>
  </si>
  <si>
    <t>Paralyzer</t>
  </si>
  <si>
    <t>Finger Eleven</t>
  </si>
  <si>
    <t>Dead to the World</t>
  </si>
  <si>
    <t>The Fire Violets</t>
  </si>
  <si>
    <t>Fence Jumper</t>
  </si>
  <si>
    <t>The Fire and the Fury</t>
  </si>
  <si>
    <t>Firewind</t>
  </si>
  <si>
    <t>Head Up High</t>
  </si>
  <si>
    <t>World on Fire</t>
  </si>
  <si>
    <t>Enemy</t>
  </si>
  <si>
    <t>First Blood</t>
  </si>
  <si>
    <t>Liverpool Judies</t>
  </si>
  <si>
    <t>The Fisticuffs</t>
  </si>
  <si>
    <t>Burn It Down</t>
  </si>
  <si>
    <t>Hard to See</t>
  </si>
  <si>
    <t>I Believe It</t>
  </si>
  <si>
    <t>Flatfoot 56</t>
  </si>
  <si>
    <t>Demon Woman</t>
  </si>
  <si>
    <t>The Most Beautiful Girl (In the Room)</t>
  </si>
  <si>
    <t>Drunken Lullabies (Live)</t>
  </si>
  <si>
    <t>Flogging Molly</t>
  </si>
  <si>
    <t>Requiem for a Dying Song</t>
  </si>
  <si>
    <t>Omega Wave</t>
  </si>
  <si>
    <t>Forbidden</t>
  </si>
  <si>
    <t>People Like You</t>
  </si>
  <si>
    <t>Forever from Now</t>
  </si>
  <si>
    <t>Watch It All Go Down</t>
  </si>
  <si>
    <t>Foreword</t>
  </si>
  <si>
    <t>Dominate and Overload</t>
  </si>
  <si>
    <t>Fracture</t>
  </si>
  <si>
    <t>Rage and Pain</t>
  </si>
  <si>
    <t>Francisco Meza</t>
  </si>
  <si>
    <t>The Restless Mind</t>
  </si>
  <si>
    <t>Linear A</t>
  </si>
  <si>
    <t>Free Electric State</t>
  </si>
  <si>
    <t>Six Is One</t>
  </si>
  <si>
    <t>Cry of an Eagle</t>
  </si>
  <si>
    <t>Free Spirit</t>
  </si>
  <si>
    <t>Easy Days</t>
  </si>
  <si>
    <t>Far Away from Heaven</t>
  </si>
  <si>
    <t>Heroes Don't Cry</t>
  </si>
  <si>
    <t>Moonlight Ride</t>
  </si>
  <si>
    <t>Pale Sister of Light</t>
  </si>
  <si>
    <t>Preacher Man</t>
  </si>
  <si>
    <t>Radiant Light</t>
  </si>
  <si>
    <t>Shadow of a Man</t>
  </si>
  <si>
    <t>Strangers</t>
  </si>
  <si>
    <t>Until the Night</t>
  </si>
  <si>
    <t>Erratic Eruption</t>
  </si>
  <si>
    <t>Freen in Green</t>
  </si>
  <si>
    <t>The Final Battle</t>
  </si>
  <si>
    <t>Frontier Factory</t>
  </si>
  <si>
    <t>Frontier Factory: Remanufactured</t>
  </si>
  <si>
    <t>Grocery Party</t>
  </si>
  <si>
    <t>Halftime</t>
  </si>
  <si>
    <t>Iceblind</t>
  </si>
  <si>
    <t>Level 1 - Winter City</t>
  </si>
  <si>
    <t>Neighbors Ate My Zombies!</t>
  </si>
  <si>
    <t>Nocturnal Wasteland</t>
  </si>
  <si>
    <t>Ramp Truck</t>
  </si>
  <si>
    <t>Riptide Resort</t>
  </si>
  <si>
    <t>Doppelgänger</t>
  </si>
  <si>
    <t>Ride</t>
  </si>
  <si>
    <t>Fretless</t>
  </si>
  <si>
    <t>End Quote</t>
  </si>
  <si>
    <t>Full-Source</t>
  </si>
  <si>
    <t>It's Not You, It's Everyone</t>
  </si>
  <si>
    <t>Red Sky At Morn</t>
  </si>
  <si>
    <t>Icarus' Song</t>
  </si>
  <si>
    <t>Furly</t>
  </si>
  <si>
    <t>Beauty Queen</t>
  </si>
  <si>
    <t>The Fury</t>
  </si>
  <si>
    <t>Picture Perfect</t>
  </si>
  <si>
    <t>Hey You</t>
  </si>
  <si>
    <t>Gabriel and the Apocalypse</t>
  </si>
  <si>
    <t>Arigato</t>
  </si>
  <si>
    <t>Gandhi</t>
  </si>
  <si>
    <t>Power Patriot</t>
  </si>
  <si>
    <t>Garage A Trois</t>
  </si>
  <si>
    <t>Rescue Spreaders</t>
  </si>
  <si>
    <t>Ooops</t>
  </si>
  <si>
    <t>Garden of Eden</t>
  </si>
  <si>
    <t>Diana Don't Slow Down</t>
  </si>
  <si>
    <t>Gary Dean Smith</t>
  </si>
  <si>
    <t>Fair Weather Friend</t>
  </si>
  <si>
    <t>Absolute</t>
  </si>
  <si>
    <t>Gatling</t>
  </si>
  <si>
    <t>Nihilanth</t>
  </si>
  <si>
    <t>When We Fall</t>
  </si>
  <si>
    <t>Gentlemen At Arms</t>
  </si>
  <si>
    <t>Dharma Lady</t>
  </si>
  <si>
    <t>Geronimo Jackson</t>
  </si>
  <si>
    <t>Your Petty Pretty Things</t>
  </si>
  <si>
    <t>Clawmaster</t>
  </si>
  <si>
    <t>Ghost Brigade</t>
  </si>
  <si>
    <t>Into the Black Light</t>
  </si>
  <si>
    <t>In Memories</t>
  </si>
  <si>
    <t>Giant Target</t>
  </si>
  <si>
    <t>Signs</t>
  </si>
  <si>
    <t>Death In General</t>
  </si>
  <si>
    <t>Gigakoops</t>
  </si>
  <si>
    <t>Night</t>
  </si>
  <si>
    <t>The Border</t>
  </si>
  <si>
    <t>The Giraffes</t>
  </si>
  <si>
    <t>The City</t>
  </si>
  <si>
    <t>Done</t>
  </si>
  <si>
    <t>I am S/H(im)e[r] as You am S/H(im)e[r] as You are Me and We am I and I are All Our Together</t>
  </si>
  <si>
    <t>Giraffes? Giraffes!</t>
  </si>
  <si>
    <t>Werewolf Grandma With Knives (Part Two: Don't Die)</t>
  </si>
  <si>
    <t>Gladhander</t>
  </si>
  <si>
    <t>Hyperbole</t>
  </si>
  <si>
    <t>Glass Hammer</t>
  </si>
  <si>
    <t>Sleep On</t>
  </si>
  <si>
    <t>Sweet Canadian Mullet</t>
  </si>
  <si>
    <t>Glenn Case</t>
  </si>
  <si>
    <t>Black and Sunny Day</t>
  </si>
  <si>
    <t>Glitzy Glow</t>
  </si>
  <si>
    <t>Visceral</t>
  </si>
  <si>
    <t>Gnostic</t>
  </si>
  <si>
    <t>10/1502020</t>
  </si>
  <si>
    <t>Don't Tell Me What to Dream</t>
  </si>
  <si>
    <t>God Forbid</t>
  </si>
  <si>
    <t>You Don't Know Me</t>
  </si>
  <si>
    <t>God in a Machine</t>
  </si>
  <si>
    <t>Trapped In Your Lies</t>
  </si>
  <si>
    <t>Godhead</t>
  </si>
  <si>
    <t>Be With Me</t>
  </si>
  <si>
    <t>Goin' Places</t>
  </si>
  <si>
    <t>Nobody Gives a S*** About Us</t>
  </si>
  <si>
    <t>Relationship Sneakers</t>
  </si>
  <si>
    <t>Crazy Idea</t>
  </si>
  <si>
    <t>Goliath Down</t>
  </si>
  <si>
    <t>How We Operate</t>
  </si>
  <si>
    <t>Gomez</t>
  </si>
  <si>
    <t>Broke Down on the Brazos</t>
  </si>
  <si>
    <t>Gov't Mule</t>
  </si>
  <si>
    <t>Steppin' Lightly</t>
  </si>
  <si>
    <t>Appetite</t>
  </si>
  <si>
    <t>The Gracious Few</t>
  </si>
  <si>
    <t>Honest Man</t>
  </si>
  <si>
    <t>The Last Sound</t>
  </si>
  <si>
    <t>Grammatrain</t>
  </si>
  <si>
    <t>The Journey</t>
  </si>
  <si>
    <t>Grand Warp Focus</t>
  </si>
  <si>
    <t>BBQ Nation</t>
  </si>
  <si>
    <t>Graveyard BBQ</t>
  </si>
  <si>
    <t>By the Grace of the Grill</t>
  </si>
  <si>
    <t>Cheat on the Church</t>
  </si>
  <si>
    <t>Creamskull Boogie</t>
  </si>
  <si>
    <t>Ride the Stache</t>
  </si>
  <si>
    <t>The Clothes That Makes the Man</t>
  </si>
  <si>
    <t>Beauty is Deceiving</t>
  </si>
  <si>
    <t>Grieve for Tomorrow</t>
  </si>
  <si>
    <t>Blood &amp; Scars</t>
  </si>
  <si>
    <t>Grynd Rodd Muse</t>
  </si>
  <si>
    <t>Beautiful Disaster</t>
  </si>
  <si>
    <t>The Gufs</t>
  </si>
  <si>
    <t>Smile (Live)</t>
  </si>
  <si>
    <t>(Do You Wanna Date My) Avatar</t>
  </si>
  <si>
    <t>The Guild feat. Felicia Day</t>
  </si>
  <si>
    <t>(I'm the One That's) Cool</t>
  </si>
  <si>
    <t>Let Us Slay</t>
  </si>
  <si>
    <t>Gwar</t>
  </si>
  <si>
    <t>The Age of Betrayal</t>
  </si>
  <si>
    <t>Halcyon Way</t>
  </si>
  <si>
    <t>Building the Towers</t>
  </si>
  <si>
    <t>Death of a Dream</t>
  </si>
  <si>
    <t>Desecration Day</t>
  </si>
  <si>
    <t>Icon of Resolution</t>
  </si>
  <si>
    <t>IndoctriNation</t>
  </si>
  <si>
    <t>Inside Looking Out (The Icon &amp; the Ghost)</t>
  </si>
  <si>
    <t>Inversion</t>
  </si>
  <si>
    <t>Mouth Without a Head</t>
  </si>
  <si>
    <t>On Black Wings</t>
  </si>
  <si>
    <t>Our Finest Hour</t>
  </si>
  <si>
    <t>Revolution is Now</t>
  </si>
  <si>
    <t>Rise to Revise</t>
  </si>
  <si>
    <t>The System</t>
  </si>
  <si>
    <t>Pirats 'Til We Die</t>
  </si>
  <si>
    <t>Halfbrick Studios</t>
  </si>
  <si>
    <t>Giant Bombstep: Reloaded</t>
  </si>
  <si>
    <t>The Hamster Alliance (ft. The Giant Bomb Crew)</t>
  </si>
  <si>
    <t>Wish I Was Dead</t>
  </si>
  <si>
    <t>Harbour Grace</t>
  </si>
  <si>
    <t>Dog Like Vultures</t>
  </si>
  <si>
    <t>Haste the Day</t>
  </si>
  <si>
    <t>No Ghost</t>
  </si>
  <si>
    <t>The Haunted</t>
  </si>
  <si>
    <t>Trenches</t>
  </si>
  <si>
    <t>Rock Me Roxy</t>
  </si>
  <si>
    <t>Haunted By Heroes</t>
  </si>
  <si>
    <t>California</t>
  </si>
  <si>
    <t>Heart Pharmacy</t>
  </si>
  <si>
    <t>Parhelia</t>
  </si>
  <si>
    <t>Heaven Ablaze</t>
  </si>
  <si>
    <t>Endzeit</t>
  </si>
  <si>
    <t>Heaven Shall Burn</t>
  </si>
  <si>
    <t>The Omen</t>
  </si>
  <si>
    <t>Insanity of the Atoms</t>
  </si>
  <si>
    <t>Hedras Ramos</t>
  </si>
  <si>
    <t>Stellar Crash</t>
  </si>
  <si>
    <t>Good Things</t>
  </si>
  <si>
    <t>Hella Donna</t>
  </si>
  <si>
    <t>Angel</t>
  </si>
  <si>
    <t>Hellfire Society</t>
  </si>
  <si>
    <t>Run Rabbit Run</t>
  </si>
  <si>
    <t>Seed of Discord</t>
  </si>
  <si>
    <t>One Step Behind</t>
  </si>
  <si>
    <t>A Hero Next Door</t>
  </si>
  <si>
    <t>Toast (Live)</t>
  </si>
  <si>
    <t>Heywood Banks</t>
  </si>
  <si>
    <t>The Luck You Got</t>
  </si>
  <si>
    <t>The High Strung</t>
  </si>
  <si>
    <t>Supernova</t>
  </si>
  <si>
    <t>High Voltage</t>
  </si>
  <si>
    <t>Simple Man</t>
  </si>
  <si>
    <t>Highlord</t>
  </si>
  <si>
    <t>The Pizza Morgana Song</t>
  </si>
  <si>
    <t>Hilit Rosental and Corbomite Games</t>
  </si>
  <si>
    <t>Lady Luck</t>
  </si>
  <si>
    <t>Hillcrest</t>
  </si>
  <si>
    <t>Other Personality</t>
  </si>
  <si>
    <t>Hip Kitty</t>
  </si>
  <si>
    <t>Stuck in a Rut</t>
  </si>
  <si>
    <t>Give It Up! Give It Up!</t>
  </si>
  <si>
    <t>His Statue Falls</t>
  </si>
  <si>
    <t>Jasmin W. Knows How to Mosh</t>
  </si>
  <si>
    <t>Two Minute Warning</t>
  </si>
  <si>
    <t>Hitman Blues Band</t>
  </si>
  <si>
    <t>Sequestered in Memphis</t>
  </si>
  <si>
    <t>The Hold Steady</t>
  </si>
  <si>
    <t>Fight to Kill</t>
  </si>
  <si>
    <t>Holy Grail</t>
  </si>
  <si>
    <t>Hey</t>
  </si>
  <si>
    <t>I Don't Want to Hear About Your Crappy Boyfriend</t>
  </si>
  <si>
    <t>Soy Bomb</t>
  </si>
  <si>
    <t>Never Trust the Hazel Eyed</t>
  </si>
  <si>
    <t>Hopes Die Last</t>
  </si>
  <si>
    <t>Unleash Hell</t>
  </si>
  <si>
    <t>Shorty On The Floor</t>
  </si>
  <si>
    <t>Horporate</t>
  </si>
  <si>
    <t>Attraction</t>
  </si>
  <si>
    <t>HourCast</t>
  </si>
  <si>
    <t>Big Deal</t>
  </si>
  <si>
    <t>Clockwork</t>
  </si>
  <si>
    <t>Freakshow</t>
  </si>
  <si>
    <t>Hell or Hollywood</t>
  </si>
  <si>
    <t>Philip K. Ridiculous</t>
  </si>
  <si>
    <t>Hugh Cornwell</t>
  </si>
  <si>
    <t>Wrong Side of the Tracks</t>
  </si>
  <si>
    <t>It's Good</t>
  </si>
  <si>
    <t>The Humans</t>
  </si>
  <si>
    <t>HushPuppies</t>
  </si>
  <si>
    <t>DLC Single and Temporarily Part of "Rivals Season 13 Pass"</t>
  </si>
  <si>
    <t>Would I Were</t>
  </si>
  <si>
    <t>Husky in Denial</t>
  </si>
  <si>
    <t>Dirty South Rock</t>
  </si>
  <si>
    <t>Hyro da Hero</t>
  </si>
  <si>
    <t>Lights Out</t>
  </si>
  <si>
    <t>The Deceiver</t>
  </si>
  <si>
    <t>I Am Abomination</t>
  </si>
  <si>
    <t>Examination</t>
  </si>
  <si>
    <t>The Exit</t>
  </si>
  <si>
    <t>I Am Cassettes</t>
  </si>
  <si>
    <t>The Elevator</t>
  </si>
  <si>
    <t>I Am Empire</t>
  </si>
  <si>
    <t>Stereo Stereo</t>
  </si>
  <si>
    <t>I Am King Tony</t>
  </si>
  <si>
    <t>Endless Sky</t>
  </si>
  <si>
    <t>I See Stars</t>
  </si>
  <si>
    <t>Filth Friends Unite</t>
  </si>
  <si>
    <t>NZT48</t>
  </si>
  <si>
    <t>The Ravenous</t>
  </si>
  <si>
    <t>I, Omega</t>
  </si>
  <si>
    <t>Black Rose</t>
  </si>
  <si>
    <t>Icon &amp; the Black Roses</t>
  </si>
  <si>
    <t>Circus</t>
  </si>
  <si>
    <t>IDLEMINE</t>
  </si>
  <si>
    <t>Glamour Life</t>
  </si>
  <si>
    <t>Radio World</t>
  </si>
  <si>
    <t>Wicked N' Wild</t>
  </si>
  <si>
    <t>Against the Wall</t>
  </si>
  <si>
    <t>Ill Niño</t>
  </si>
  <si>
    <t>The Last Gasp</t>
  </si>
  <si>
    <t>Impaled</t>
  </si>
  <si>
    <t>Surface</t>
  </si>
  <si>
    <t>Imperative Reaction</t>
  </si>
  <si>
    <t>The Gun Show</t>
  </si>
  <si>
    <t>In This Moment</t>
  </si>
  <si>
    <t>Mechanical Love</t>
  </si>
  <si>
    <t>No Pertenezco</t>
  </si>
  <si>
    <t>Incordiales</t>
  </si>
  <si>
    <t>Rain</t>
  </si>
  <si>
    <t>Indestructible Noise Command</t>
  </si>
  <si>
    <t>Belladonna &amp; Aconite 2010</t>
  </si>
  <si>
    <t>Inkubus Sukkubus</t>
  </si>
  <si>
    <t>Death Comes (The Wedding Night)</t>
  </si>
  <si>
    <t>Heart of Lilith 2010</t>
  </si>
  <si>
    <t>Queen of the May 2010</t>
  </si>
  <si>
    <t>Wytches 2010</t>
  </si>
  <si>
    <t>(pin)Ballz</t>
  </si>
  <si>
    <t>Insomniac Games</t>
  </si>
  <si>
    <t>Legacy of Blood</t>
  </si>
  <si>
    <t>Internal Corrosion</t>
  </si>
  <si>
    <t>Discharge</t>
  </si>
  <si>
    <t>Intricate Unit</t>
  </si>
  <si>
    <t>Break Me</t>
  </si>
  <si>
    <t>The Irresponsibles</t>
  </si>
  <si>
    <t>Pretty Boy</t>
  </si>
  <si>
    <t>The Healing</t>
  </si>
  <si>
    <t>Ivoryline</t>
  </si>
  <si>
    <t>Tastes Like Kevin Bacon</t>
  </si>
  <si>
    <t>Iwrestledabearonce</t>
  </si>
  <si>
    <t>You Ain't No Family</t>
  </si>
  <si>
    <t>I Cut Off My Arms</t>
  </si>
  <si>
    <t>J.A.C.K.</t>
  </si>
  <si>
    <t>300 Thousand Miles</t>
  </si>
  <si>
    <t>Jack Bundy</t>
  </si>
  <si>
    <t>Jacob Chaney</t>
  </si>
  <si>
    <t>Harmony of the Spheres</t>
  </si>
  <si>
    <t>Jake Dreyer</t>
  </si>
  <si>
    <t>I MAED A GAM3 W1TH Z0MB1ES 1N IT !!!1</t>
  </si>
  <si>
    <t>James Silva</t>
  </si>
  <si>
    <t>Paper Valentines</t>
  </si>
  <si>
    <t>James William Roy</t>
  </si>
  <si>
    <t>Shiny Dark Bar</t>
  </si>
  <si>
    <t>Touche, Miss Indenial</t>
  </si>
  <si>
    <t>Jamestown Story</t>
  </si>
  <si>
    <t>Where We're Goin</t>
  </si>
  <si>
    <t>The Japanese Frog</t>
  </si>
  <si>
    <t>Pray for You</t>
  </si>
  <si>
    <t>Jaron and the Long Road to Love</t>
  </si>
  <si>
    <t>You Get What You Pay For</t>
  </si>
  <si>
    <t>Jason Charles Miller</t>
  </si>
  <si>
    <t>Interplanetary Cruise</t>
  </si>
  <si>
    <t>Jeff Ball</t>
  </si>
  <si>
    <t>Vapor Radian</t>
  </si>
  <si>
    <t>Trixie</t>
  </si>
  <si>
    <t>Jeff Burgess</t>
  </si>
  <si>
    <t>Hanging By a Thread</t>
  </si>
  <si>
    <t>Jeff Orr</t>
  </si>
  <si>
    <t>Close to Home</t>
  </si>
  <si>
    <t>Jenium</t>
  </si>
  <si>
    <t>Desperate Days</t>
  </si>
  <si>
    <t>Remember</t>
  </si>
  <si>
    <t>Tea and Taxes</t>
  </si>
  <si>
    <t>Skinny Seventeen</t>
  </si>
  <si>
    <t>Jeremy Manjorin</t>
  </si>
  <si>
    <t>Great Balls of Fire</t>
  </si>
  <si>
    <t>Jerry Lee Lewis</t>
  </si>
  <si>
    <t>All I Want Is You</t>
  </si>
  <si>
    <t>Jerry Naylor</t>
  </si>
  <si>
    <t>Don't Ever Change</t>
  </si>
  <si>
    <t>My Little Girl</t>
  </si>
  <si>
    <t>Mystery Train</t>
  </si>
  <si>
    <t>Not Fade Away</t>
  </si>
  <si>
    <t>Tear It Up</t>
  </si>
  <si>
    <t>Teardrops Fall Like Rain</t>
  </si>
  <si>
    <t>That'll Be the Day</t>
  </si>
  <si>
    <t>Whole Lotta Shakin' Goin' On</t>
  </si>
  <si>
    <t>Hitch Up (I'm So Stupid)</t>
  </si>
  <si>
    <t>Jesus Candy</t>
  </si>
  <si>
    <t>Say Sayonara (English version)</t>
  </si>
  <si>
    <t>JOANovARC</t>
  </si>
  <si>
    <t>Say Sayonara (Japanese version)</t>
  </si>
  <si>
    <t>Sisters</t>
  </si>
  <si>
    <t>Unfurling a Darkened Gospel</t>
  </si>
  <si>
    <t>Job for a Cowboy</t>
  </si>
  <si>
    <t>The Monster Stroll</t>
  </si>
  <si>
    <t>Jocko of Sha Na Na</t>
  </si>
  <si>
    <t>Travelin' Freak Show</t>
  </si>
  <si>
    <t>Joe Bouchard</t>
  </si>
  <si>
    <t>Hot Sexy Girls</t>
  </si>
  <si>
    <t>Joe Sibol</t>
  </si>
  <si>
    <t>Todo lo que Pienso</t>
  </si>
  <si>
    <t>Joe Vikingo</t>
  </si>
  <si>
    <t>Don't Drink the Bottle</t>
  </si>
  <si>
    <t>John Daly Project</t>
  </si>
  <si>
    <t>Footprints</t>
  </si>
  <si>
    <t>John Garrison</t>
  </si>
  <si>
    <t>Lost</t>
  </si>
  <si>
    <t>At the Cathedral</t>
  </si>
  <si>
    <t>John Parr</t>
  </si>
  <si>
    <t>Monday Night Football</t>
  </si>
  <si>
    <t>Naughty Naughty</t>
  </si>
  <si>
    <t>St. Elmo's Fire (Man in Motion)</t>
  </si>
  <si>
    <t>Tim Tebow's Fire</t>
  </si>
  <si>
    <t>Under a Raging Moon</t>
  </si>
  <si>
    <t>Don't Feel Like That Anymore</t>
  </si>
  <si>
    <t>Johnny Cooper</t>
  </si>
  <si>
    <t>Gravity (Don't Let Me Go)</t>
  </si>
  <si>
    <t>Jon Black &amp; the Winter Hearts</t>
  </si>
  <si>
    <t>Alone at Home</t>
  </si>
  <si>
    <t>Betty and Me</t>
  </si>
  <si>
    <t>Big Bad World One</t>
  </si>
  <si>
    <t>Chiron Beta Prime</t>
  </si>
  <si>
    <t>Code Monkey</t>
  </si>
  <si>
    <t>DLC Single and Temporarily Part of "Rivals Season 24 Pass"</t>
  </si>
  <si>
    <t>The Future Soon</t>
  </si>
  <si>
    <t>Good Morning Tucson</t>
  </si>
  <si>
    <t>Ikea</t>
  </si>
  <si>
    <t>Mandelbrot Set</t>
  </si>
  <si>
    <t>Shop Vac</t>
  </si>
  <si>
    <t>The Stache</t>
  </si>
  <si>
    <t>Nemeses</t>
  </si>
  <si>
    <t>Jonathan Coulton ft. John Roderick</t>
  </si>
  <si>
    <t>Still Alive</t>
  </si>
  <si>
    <t>Jonathan Coulton ft. Sara Quin</t>
  </si>
  <si>
    <t>Jonathan Lee</t>
  </si>
  <si>
    <t>Sound of the Redeemed</t>
  </si>
  <si>
    <t>I Still Feel Her, Part III</t>
  </si>
  <si>
    <t>Jonny Craig</t>
  </si>
  <si>
    <t>I'm Dirt</t>
  </si>
  <si>
    <t>Josh Blackburn</t>
  </si>
  <si>
    <t>I Don't Think That's OK</t>
  </si>
  <si>
    <t>Josh Freese</t>
  </si>
  <si>
    <t>Me Elevas</t>
  </si>
  <si>
    <t>Judy Buendía y Los Impostores</t>
  </si>
  <si>
    <t>Rompecabezas</t>
  </si>
  <si>
    <t>Empire</t>
  </si>
  <si>
    <t>Jukebox the Ghost</t>
  </si>
  <si>
    <t>Half Crazy</t>
  </si>
  <si>
    <t>Schizophrenia</t>
  </si>
  <si>
    <t>So Let Us Create</t>
  </si>
  <si>
    <t>The Stars</t>
  </si>
  <si>
    <t>Elisheva, I Love You</t>
  </si>
  <si>
    <t>Junius</t>
  </si>
  <si>
    <t>I Want You to See</t>
  </si>
  <si>
    <t>Justin Joseph Edwards</t>
  </si>
  <si>
    <t>OH-KAY!</t>
  </si>
  <si>
    <t>Jutbox</t>
  </si>
  <si>
    <t>In the Wake of Evolution</t>
  </si>
  <si>
    <t>Kaipa</t>
  </si>
  <si>
    <t>Dig Your Grave</t>
  </si>
  <si>
    <t>Kamikaze</t>
  </si>
  <si>
    <t>Into Your Hands</t>
  </si>
  <si>
    <t>Kandia</t>
  </si>
  <si>
    <t>Go</t>
  </si>
  <si>
    <t>Kari Kimmel</t>
  </si>
  <si>
    <t>Whiskey's Got A Job To Do</t>
  </si>
  <si>
    <t>Karla Davis</t>
  </si>
  <si>
    <t>At the Edge of the World</t>
  </si>
  <si>
    <t>Kataklysm</t>
  </si>
  <si>
    <t>Determined (Vows of Vengeance)</t>
  </si>
  <si>
    <t>Numb &amp; Intoxicated</t>
  </si>
  <si>
    <t>Think Bad Thoughts</t>
  </si>
  <si>
    <t>Kay Hanley</t>
  </si>
  <si>
    <t>The Window</t>
  </si>
  <si>
    <t>Kenny Wesley</t>
  </si>
  <si>
    <t>Goin' Home</t>
  </si>
  <si>
    <t>KickBend</t>
  </si>
  <si>
    <t>I'm Alive</t>
  </si>
  <si>
    <t>Kid Beyond</t>
  </si>
  <si>
    <t>Coolguy Deluxe!</t>
  </si>
  <si>
    <t>Kid Liberty</t>
  </si>
  <si>
    <t>Crooked Strings</t>
  </si>
  <si>
    <t>Kiev</t>
  </si>
  <si>
    <t>Opening in G</t>
  </si>
  <si>
    <t>Rational Animal/Layered Line</t>
  </si>
  <si>
    <t>Strobe Lights</t>
  </si>
  <si>
    <t>Kill Hannah</t>
  </si>
  <si>
    <t>Fire Away</t>
  </si>
  <si>
    <t>Kill the Alarm</t>
  </si>
  <si>
    <t>No More Excuses</t>
  </si>
  <si>
    <t>Bamberg</t>
  </si>
  <si>
    <t>Killbody Tuning</t>
  </si>
  <si>
    <t>Marker of Change</t>
  </si>
  <si>
    <t>Seestrasse</t>
  </si>
  <si>
    <t>The Kimberly Trip</t>
  </si>
  <si>
    <t>Fallen Into You</t>
  </si>
  <si>
    <t>Kings Queens &amp; Fairytales</t>
  </si>
  <si>
    <t>Elevator</t>
  </si>
  <si>
    <t>Kingsize</t>
  </si>
  <si>
    <t>Miss America</t>
  </si>
  <si>
    <t>Rabbits</t>
  </si>
  <si>
    <t>Animal</t>
  </si>
  <si>
    <t>Kink Ador</t>
  </si>
  <si>
    <t>Ring Capacity</t>
  </si>
  <si>
    <t>Kirby Krackle</t>
  </si>
  <si>
    <t>Vault 101</t>
  </si>
  <si>
    <t>999,999 Girls!</t>
  </si>
  <si>
    <t>Kiss the Girl</t>
  </si>
  <si>
    <t>The Truth</t>
  </si>
  <si>
    <t>Kittie</t>
  </si>
  <si>
    <t>A Drug Against War</t>
  </si>
  <si>
    <t>KMFDM</t>
  </si>
  <si>
    <t>Juke Joint Jezebel</t>
  </si>
  <si>
    <t>By Yourself</t>
  </si>
  <si>
    <t>The Knew</t>
  </si>
  <si>
    <t>United</t>
  </si>
  <si>
    <t>Spira Mirabilis</t>
  </si>
  <si>
    <t>Kodomo</t>
  </si>
  <si>
    <t>Down Below</t>
  </si>
  <si>
    <t>Kramus</t>
  </si>
  <si>
    <t>Embrace Your Rage</t>
  </si>
  <si>
    <t>Kristin Dare</t>
  </si>
  <si>
    <t>Til I'm Gone</t>
  </si>
  <si>
    <t>Fortune</t>
  </si>
  <si>
    <t>Kristin Hersh</t>
  </si>
  <si>
    <t>Mississippi Kite</t>
  </si>
  <si>
    <t>Doll in the Dust</t>
  </si>
  <si>
    <t>Kurodust</t>
  </si>
  <si>
    <t>Strong Tower</t>
  </si>
  <si>
    <t>Kutless</t>
  </si>
  <si>
    <t>Tired Climb</t>
  </si>
  <si>
    <t>Kylesa</t>
  </si>
  <si>
    <t>Firehouse Bar</t>
  </si>
  <si>
    <t>Kylie D. Hart</t>
  </si>
  <si>
    <t>Leave Me Be</t>
  </si>
  <si>
    <t>Survive</t>
  </si>
  <si>
    <t>5 Segundos</t>
  </si>
  <si>
    <t>Languidez</t>
  </si>
  <si>
    <t>Fox Hunt</t>
  </si>
  <si>
    <t>Larkspur</t>
  </si>
  <si>
    <t>Mrs. Right</t>
  </si>
  <si>
    <t>Last Day Off</t>
  </si>
  <si>
    <t>Lipstick Cigarette</t>
  </si>
  <si>
    <t>The Last Good Year</t>
  </si>
  <si>
    <t>All In My Head</t>
  </si>
  <si>
    <t>The Last Nova</t>
  </si>
  <si>
    <t>Thou Shall Not Fear</t>
  </si>
  <si>
    <t>Lazarus A.D.</t>
  </si>
  <si>
    <t>Rip'er</t>
  </si>
  <si>
    <t>Lead the Dead</t>
  </si>
  <si>
    <t>Sober Up</t>
  </si>
  <si>
    <t>Leadership by Assault</t>
  </si>
  <si>
    <t>Stop Staring</t>
  </si>
  <si>
    <t>Desconocido</t>
  </si>
  <si>
    <t>Leche de Tigre</t>
  </si>
  <si>
    <t>Princess (Reprise)</t>
  </si>
  <si>
    <t>Lee DeWyze</t>
  </si>
  <si>
    <t>So High</t>
  </si>
  <si>
    <t>Lee-Leet</t>
  </si>
  <si>
    <t>Expert Mode</t>
  </si>
  <si>
    <t>LeetStreet Boys</t>
  </si>
  <si>
    <t>Overdriven</t>
  </si>
  <si>
    <t>Left Spine Down</t>
  </si>
  <si>
    <t>Welcome to the Future</t>
  </si>
  <si>
    <t>Hatas (Rock Band Mix)</t>
  </si>
  <si>
    <t>LEL Brothas</t>
  </si>
  <si>
    <t>BRODYQUEST</t>
  </si>
  <si>
    <t>Lemon Demon</t>
  </si>
  <si>
    <t>The Ultimate Showdown (RBN Mix)</t>
  </si>
  <si>
    <t>Goodbye, Mr. Personality</t>
  </si>
  <si>
    <t>Do Not Disturb (Tell Me How Bad)</t>
  </si>
  <si>
    <t>Let's Get It</t>
  </si>
  <si>
    <t>Last Suppit</t>
  </si>
  <si>
    <t>Lettuce</t>
  </si>
  <si>
    <t>Act of War</t>
  </si>
  <si>
    <t>Lich King</t>
  </si>
  <si>
    <t>We Actually Do This Thing Where We Drop the First String</t>
  </si>
  <si>
    <t>A Lie to Live By</t>
  </si>
  <si>
    <t>Doesn't Count</t>
  </si>
  <si>
    <t>A Life Divided</t>
  </si>
  <si>
    <t>Madness is God</t>
  </si>
  <si>
    <t>A Life Once Lost</t>
  </si>
  <si>
    <t>Railway Station</t>
  </si>
  <si>
    <t>The Lightfighters</t>
  </si>
  <si>
    <t>Magician</t>
  </si>
  <si>
    <t>Lightwires</t>
  </si>
  <si>
    <t>Chemical Infatuation</t>
  </si>
  <si>
    <t>Like A Storm</t>
  </si>
  <si>
    <t>I Like Trains</t>
  </si>
  <si>
    <t>Lil Deuce Deuce</t>
  </si>
  <si>
    <t>Very Busy People</t>
  </si>
  <si>
    <t>The Limousines</t>
  </si>
  <si>
    <t>Traffic Jam</t>
  </si>
  <si>
    <t>Lino Gonzalez</t>
  </si>
  <si>
    <t>Seahorse Seahell</t>
  </si>
  <si>
    <t>Lions!Tigers!Bears!</t>
  </si>
  <si>
    <t>The December Experience</t>
  </si>
  <si>
    <t>Lnk. Ken Kardashian</t>
  </si>
  <si>
    <t>Haunting the Dead</t>
  </si>
  <si>
    <t>Lockdown</t>
  </si>
  <si>
    <t>No Direction</t>
  </si>
  <si>
    <t>Longwave</t>
  </si>
  <si>
    <t>Trying Hard</t>
  </si>
  <si>
    <t>Loni Rose</t>
  </si>
  <si>
    <t>But Then I Fell in Love</t>
  </si>
  <si>
    <t>Look Left</t>
  </si>
  <si>
    <t>Crack My Head and Let the People Out</t>
  </si>
  <si>
    <t>Put Out the Fire</t>
  </si>
  <si>
    <t>Top</t>
  </si>
  <si>
    <t>You Stay. I Go. No Following.</t>
  </si>
  <si>
    <t>Look Mexico</t>
  </si>
  <si>
    <t>The Light</t>
  </si>
  <si>
    <t>The Lora G Band</t>
  </si>
  <si>
    <t>Mary</t>
  </si>
  <si>
    <t>I Hope You're Happy</t>
  </si>
  <si>
    <t>Loren Dircks</t>
  </si>
  <si>
    <t>M.O.N.O.S</t>
  </si>
  <si>
    <t>Los Noelia</t>
  </si>
  <si>
    <t>Spyglass</t>
  </si>
  <si>
    <t>Lost in the Crawlspace</t>
  </si>
  <si>
    <t>Goodbye Goldblatt</t>
  </si>
  <si>
    <t>Love Crushed Velvet</t>
  </si>
  <si>
    <t>America Underwater</t>
  </si>
  <si>
    <t>LoveHateHero</t>
  </si>
  <si>
    <t>Barricades</t>
  </si>
  <si>
    <t>Lucid Grey</t>
  </si>
  <si>
    <t>Lucy Seven</t>
  </si>
  <si>
    <t>Abre Tus Ojos</t>
  </si>
  <si>
    <t>Lucybell</t>
  </si>
  <si>
    <t>Ave Fénix</t>
  </si>
  <si>
    <t>Veils</t>
  </si>
  <si>
    <t>Ludicra</t>
  </si>
  <si>
    <t>Lyrics for Monday</t>
  </si>
  <si>
    <t>Force Feedback</t>
  </si>
  <si>
    <t>Machinae Supremacy</t>
  </si>
  <si>
    <t>Hero</t>
  </si>
  <si>
    <t>Indiscriminate Murder is Counter-Productive</t>
  </si>
  <si>
    <t>Laser Speed Force</t>
  </si>
  <si>
    <t>Rocket Dragon</t>
  </si>
  <si>
    <t>Fight!</t>
  </si>
  <si>
    <t>Mada</t>
  </si>
  <si>
    <t>Sleek Peak</t>
  </si>
  <si>
    <t>Bury You Slowly</t>
  </si>
  <si>
    <t>Made Avail</t>
  </si>
  <si>
    <t>Walking Away</t>
  </si>
  <si>
    <t>Everyone</t>
  </si>
  <si>
    <t>Madlife</t>
  </si>
  <si>
    <t>I Hate</t>
  </si>
  <si>
    <t>Money</t>
  </si>
  <si>
    <t>Tantrums of a Giant</t>
  </si>
  <si>
    <t>28 Days</t>
  </si>
  <si>
    <t>Mafia Track Suit</t>
  </si>
  <si>
    <t>Fairweather Stranger</t>
  </si>
  <si>
    <t>Forest for the Trees</t>
  </si>
  <si>
    <t>Funeral on Parade</t>
  </si>
  <si>
    <t>My Future Life</t>
  </si>
  <si>
    <t>Samiam</t>
  </si>
  <si>
    <t>Für Elise (Beethoven)</t>
  </si>
  <si>
    <t>Magnefora</t>
  </si>
  <si>
    <t>Toccata and Fugue in D Minor (Bach)</t>
  </si>
  <si>
    <t>Paced Energy</t>
  </si>
  <si>
    <t>Magnus 'SoulEye' Pålsson</t>
  </si>
  <si>
    <t>Positive Force</t>
  </si>
  <si>
    <t>Potential for Anything</t>
  </si>
  <si>
    <t>Pressure Cooker</t>
  </si>
  <si>
    <t>Car Windows</t>
  </si>
  <si>
    <t>Cease and Desist</t>
  </si>
  <si>
    <t>Don't Let Me Down (Slowly)</t>
  </si>
  <si>
    <t>Dove Nets</t>
  </si>
  <si>
    <t>Even Seconds</t>
  </si>
  <si>
    <t>Goodnight Technologist</t>
  </si>
  <si>
    <t>Homosuperior</t>
  </si>
  <si>
    <t>How We'd Look on Paper</t>
  </si>
  <si>
    <t>Love During Wartime</t>
  </si>
  <si>
    <t>Megatron</t>
  </si>
  <si>
    <t>Montana</t>
  </si>
  <si>
    <t>Swine Houses</t>
  </si>
  <si>
    <t>Taking Apart a Gigantic Machine</t>
  </si>
  <si>
    <t>Talk Them Down</t>
  </si>
  <si>
    <t>Teeth, Face, Outerspace</t>
  </si>
  <si>
    <t>Tricky Girl</t>
  </si>
  <si>
    <t>What's Your Favorite Dinosaur?</t>
  </si>
  <si>
    <t>Voodoo Treasure</t>
  </si>
  <si>
    <t>Majestic</t>
  </si>
  <si>
    <t>Molten Death</t>
  </si>
  <si>
    <t>Man Parts</t>
  </si>
  <si>
    <t>Motorcide</t>
  </si>
  <si>
    <t>Who Am I?</t>
  </si>
  <si>
    <t>MANNA</t>
  </si>
  <si>
    <t>For You</t>
  </si>
  <si>
    <t>Maplerun</t>
  </si>
  <si>
    <t>Whatever Is Wrong With You</t>
  </si>
  <si>
    <t>Marillion</t>
  </si>
  <si>
    <t>Do You Feel Like Breaking Up?</t>
  </si>
  <si>
    <t>Mark Mallman</t>
  </si>
  <si>
    <t>Por Nada</t>
  </si>
  <si>
    <t>Maríafer</t>
  </si>
  <si>
    <t>Right Now Romeo</t>
  </si>
  <si>
    <t>Mason Douglas feat. Blue Morning</t>
  </si>
  <si>
    <t>L.E.V.A.N.T.A_te</t>
  </si>
  <si>
    <t>Masseratti 2lts</t>
  </si>
  <si>
    <t>Humanity's Last Hope...</t>
  </si>
  <si>
    <t>Massive Slavery</t>
  </si>
  <si>
    <t>Megalodon</t>
  </si>
  <si>
    <t>Stay Here Forever</t>
  </si>
  <si>
    <t>The Material</t>
  </si>
  <si>
    <t>Donuts, Go Nuts!</t>
  </si>
  <si>
    <t>Matt 'Chainsaw' Chaney</t>
  </si>
  <si>
    <t>Persistence of Vision</t>
  </si>
  <si>
    <t>Matter in the Medium</t>
  </si>
  <si>
    <t>Jamie All Over</t>
  </si>
  <si>
    <t>When I Get Home, You're So Dead</t>
  </si>
  <si>
    <t>Step Up (I'm on It)</t>
  </si>
  <si>
    <t>Maylene and the Sons of Disaster</t>
  </si>
  <si>
    <t>Bizarro Genius Baby</t>
  </si>
  <si>
    <t>MC Frontalot</t>
  </si>
  <si>
    <t>Goth Girls</t>
  </si>
  <si>
    <t>Hassle: The Dorkening</t>
  </si>
  <si>
    <t>Lars Attacks!</t>
  </si>
  <si>
    <t>MC Lars</t>
  </si>
  <si>
    <t>This Gigantic Robot Kills</t>
  </si>
  <si>
    <t>MC Lars feat. MC Bat Commander and Suburban Legends</t>
  </si>
  <si>
    <t>Wake Up</t>
  </si>
  <si>
    <t>Me Talk Pretty</t>
  </si>
  <si>
    <t>My Name's Horatio, You Got Me, You Ain't Got Nobody Else, So Deal With It, And Love It</t>
  </si>
  <si>
    <t>Mega64</t>
  </si>
  <si>
    <t>Gravitate</t>
  </si>
  <si>
    <t>Megaphone</t>
  </si>
  <si>
    <t>My New Favorite Disaster</t>
  </si>
  <si>
    <t>Not Your Enemy</t>
  </si>
  <si>
    <t>Angels and Demons</t>
  </si>
  <si>
    <t>Melissa Otero</t>
  </si>
  <si>
    <t>Break Away</t>
  </si>
  <si>
    <t>Memory of a Melody</t>
  </si>
  <si>
    <t>Things That Make You Scream</t>
  </si>
  <si>
    <t>Action/Adventure</t>
  </si>
  <si>
    <t>Memphis May Fire</t>
  </si>
  <si>
    <t>Be Careful What You Wish For</t>
  </si>
  <si>
    <t>Greed</t>
  </si>
  <si>
    <t>The Mercy House</t>
  </si>
  <si>
    <t>Angeles</t>
  </si>
  <si>
    <t>Merlot</t>
  </si>
  <si>
    <t>Amylee</t>
  </si>
  <si>
    <t>The Michael J. Epstein Memorial Library</t>
  </si>
  <si>
    <t>Drive</t>
  </si>
  <si>
    <t>Michael John Ahern</t>
  </si>
  <si>
    <t>Rock Your Socks Off</t>
  </si>
  <si>
    <t>Midnight Ocelot</t>
  </si>
  <si>
    <t>Midnight Ride</t>
  </si>
  <si>
    <t>Midnight Riders</t>
  </si>
  <si>
    <t>One Bad Man</t>
  </si>
  <si>
    <t>Fight</t>
  </si>
  <si>
    <t>Midnight Sun</t>
  </si>
  <si>
    <t>Vacation</t>
  </si>
  <si>
    <t>Mike Belotti &amp; Theo Christensen</t>
  </si>
  <si>
    <t>Love's the Profit</t>
  </si>
  <si>
    <t>Mike Kotulka</t>
  </si>
  <si>
    <t>Mike Orlando</t>
  </si>
  <si>
    <t>Lollytown</t>
  </si>
  <si>
    <t>Mike Phirman</t>
  </si>
  <si>
    <t>Back to You</t>
  </si>
  <si>
    <t>Mikel James</t>
  </si>
  <si>
    <t>A Thousand Nights</t>
  </si>
  <si>
    <t>Mile Marker Zero</t>
  </si>
  <si>
    <t>Laceration</t>
  </si>
  <si>
    <t>Reaping Tide</t>
  </si>
  <si>
    <t>Be Right Here</t>
  </si>
  <si>
    <t>Mind At Risk</t>
  </si>
  <si>
    <t>Twitter Twatter</t>
  </si>
  <si>
    <t>Mind The Gap</t>
  </si>
  <si>
    <t>Destructive Device</t>
  </si>
  <si>
    <t>Mindflow</t>
  </si>
  <si>
    <t>Burning Rome</t>
  </si>
  <si>
    <t>Minnesota Sex Junkies</t>
  </si>
  <si>
    <t>Fly on the Wall</t>
  </si>
  <si>
    <t>Hate Myself</t>
  </si>
  <si>
    <t>I Want It Back</t>
  </si>
  <si>
    <t>Like This</t>
  </si>
  <si>
    <t>77345_018</t>
  </si>
  <si>
    <t>The Minotaur Project</t>
  </si>
  <si>
    <t>Rampage of Kronos</t>
  </si>
  <si>
    <t>Shattered Satellites and Brutal Gods</t>
  </si>
  <si>
    <t>Minutes Like Ours</t>
  </si>
  <si>
    <t>Gordon Freeman Saved My Life</t>
  </si>
  <si>
    <t>Miracle of Sound</t>
  </si>
  <si>
    <t>The Carrion Call</t>
  </si>
  <si>
    <t>Misery Index</t>
  </si>
  <si>
    <t>Mow</t>
  </si>
  <si>
    <t>Miss Crazy</t>
  </si>
  <si>
    <t>Relentless Chaos</t>
  </si>
  <si>
    <t>Miss May I</t>
  </si>
  <si>
    <t>MJ Kroll</t>
  </si>
  <si>
    <t>Silence of a Gun</t>
  </si>
  <si>
    <t>Mob Machine</t>
  </si>
  <si>
    <t>Bridges and Overpasses</t>
  </si>
  <si>
    <t>Modern Skirts</t>
  </si>
  <si>
    <t>Eveready</t>
  </si>
  <si>
    <t>On the Wall</t>
  </si>
  <si>
    <t>Molehill</t>
  </si>
  <si>
    <t>All I Need</t>
  </si>
  <si>
    <t>Monte Casino</t>
  </si>
  <si>
    <t>Existo Vulgoré</t>
  </si>
  <si>
    <t>Morbid Angel</t>
  </si>
  <si>
    <t>Nevermore</t>
  </si>
  <si>
    <t>Dawn (Blood Saga I)/Through the Maelström</t>
  </si>
  <si>
    <t>Morgawr</t>
  </si>
  <si>
    <t>Herlathing</t>
  </si>
  <si>
    <t>Lindisfarne</t>
  </si>
  <si>
    <t>Mayhem</t>
  </si>
  <si>
    <t>Mortice</t>
  </si>
  <si>
    <t>Damn Good Man</t>
  </si>
  <si>
    <t>Moses Tucker</t>
  </si>
  <si>
    <t>You Don't Know</t>
  </si>
  <si>
    <t>The Moth Complex</t>
  </si>
  <si>
    <t>30 Lives</t>
  </si>
  <si>
    <t>The Motion Sick</t>
  </si>
  <si>
    <t>Grace Kelly</t>
  </si>
  <si>
    <t>DLC Single and temporaraly part of "Season 16 Spotlight Pass" and "Season 16 Spotlight Pass Plus"</t>
  </si>
  <si>
    <t>Becoming Blue</t>
  </si>
  <si>
    <t>Moving Atlas</t>
  </si>
  <si>
    <t>A Bridge That Will Burn</t>
  </si>
  <si>
    <t>Moving Picture Show</t>
  </si>
  <si>
    <t>Perfect World</t>
  </si>
  <si>
    <t>Machine Gun Kisses</t>
  </si>
  <si>
    <t>Murder FM</t>
  </si>
  <si>
    <t>Musica Diablo</t>
  </si>
  <si>
    <t>Daydreamer</t>
  </si>
  <si>
    <t>Mute Defeat</t>
  </si>
  <si>
    <t>One Step Further</t>
  </si>
  <si>
    <t>MxPx</t>
  </si>
  <si>
    <t>Outta the Band</t>
  </si>
  <si>
    <t>My First Earthquake</t>
  </si>
  <si>
    <t>I'm Amazed</t>
  </si>
  <si>
    <t>My Morning Jacket</t>
  </si>
  <si>
    <t>Deconsecrated</t>
  </si>
  <si>
    <t>My Ruin</t>
  </si>
  <si>
    <t>Highly Explosive</t>
  </si>
  <si>
    <t>Vultures</t>
  </si>
  <si>
    <t>Walk of Shame</t>
  </si>
  <si>
    <t>A Circus</t>
  </si>
  <si>
    <t>My Wooden LeG</t>
  </si>
  <si>
    <t>Lost Boys</t>
  </si>
  <si>
    <t>MyChildren MyBride</t>
  </si>
  <si>
    <t>Madness</t>
  </si>
  <si>
    <t>Myrath</t>
  </si>
  <si>
    <t>Death Quota for Purification</t>
  </si>
  <si>
    <t>The Myriad Burial</t>
  </si>
  <si>
    <t>A Fresh Start</t>
  </si>
  <si>
    <t>Mystakin</t>
  </si>
  <si>
    <t>Autumns of Optimism</t>
  </si>
  <si>
    <t>The Consequences</t>
  </si>
  <si>
    <t>The End of Progress</t>
  </si>
  <si>
    <t>Heroism</t>
  </si>
  <si>
    <t>Blasphemous</t>
  </si>
  <si>
    <t>Mystic Syntax</t>
  </si>
  <si>
    <t>Flesh Pull</t>
  </si>
  <si>
    <t>Let It Change</t>
  </si>
  <si>
    <t>Nightfall</t>
  </si>
  <si>
    <t>Nachtmystium</t>
  </si>
  <si>
    <t>The Main Thing</t>
  </si>
  <si>
    <t>Nathaniel Whitlock</t>
  </si>
  <si>
    <t>Curtain Call</t>
  </si>
  <si>
    <t>Nations Afire</t>
  </si>
  <si>
    <t>Chasing the Light</t>
  </si>
  <si>
    <t>Nautiluz</t>
  </si>
  <si>
    <t>Second Best Friend</t>
  </si>
  <si>
    <t>The Nebraska Sailing Authority</t>
  </si>
  <si>
    <t>Ship With No Sails</t>
  </si>
  <si>
    <t>Neonfly</t>
  </si>
  <si>
    <t>Mr. Spock</t>
  </si>
  <si>
    <t>Nerf Herder</t>
  </si>
  <si>
    <t>Welcome to My World</t>
  </si>
  <si>
    <t>The Obsidian Conspiracy</t>
  </si>
  <si>
    <t>Without Morals</t>
  </si>
  <si>
    <t>Galactic Love</t>
  </si>
  <si>
    <t>New Nobility</t>
  </si>
  <si>
    <t>Crash Years</t>
  </si>
  <si>
    <t>Your Hands (Together)</t>
  </si>
  <si>
    <t>Haunt My Mind</t>
  </si>
  <si>
    <t>The New Regime</t>
  </si>
  <si>
    <t>Take Control</t>
  </si>
  <si>
    <t>Tap Dancing In A Minefield</t>
  </si>
  <si>
    <t>Holy Ground</t>
  </si>
  <si>
    <t>New Rising Son</t>
  </si>
  <si>
    <t>Bend</t>
  </si>
  <si>
    <t>New West</t>
  </si>
  <si>
    <t>Nick Gallant</t>
  </si>
  <si>
    <t>Turn Yourself Around</t>
  </si>
  <si>
    <t>Holiday</t>
  </si>
  <si>
    <t>The Night Life</t>
  </si>
  <si>
    <t>Deception</t>
  </si>
  <si>
    <t>Nightmare Lyre</t>
  </si>
  <si>
    <t>Collision of Fate</t>
  </si>
  <si>
    <t>Nightrage</t>
  </si>
  <si>
    <t>The Depths of Memory</t>
  </si>
  <si>
    <t>A Grim Struggle</t>
  </si>
  <si>
    <t>Hate Turns Black</t>
  </si>
  <si>
    <t>Insidious</t>
  </si>
  <si>
    <t>Sham Piety</t>
  </si>
  <si>
    <t>Shed the Blood</t>
  </si>
  <si>
    <t>So Far Away / Delirium Of The Fallen</t>
  </si>
  <si>
    <t>Wearing a Martyr's Crown</t>
  </si>
  <si>
    <t>Wrapped in Deceitful Dreams</t>
  </si>
  <si>
    <t>NightShade</t>
  </si>
  <si>
    <t>La Inclinación de la Balanza</t>
  </si>
  <si>
    <t>Niño Burbuja</t>
  </si>
  <si>
    <t>Mil Rosas</t>
  </si>
  <si>
    <t>Death of an Era</t>
  </si>
  <si>
    <t>No Bragging Rights</t>
  </si>
  <si>
    <t>Ode to Logan</t>
  </si>
  <si>
    <t>Midnight Daydreams</t>
  </si>
  <si>
    <t>No Crossing</t>
  </si>
  <si>
    <t>Love Song</t>
  </si>
  <si>
    <t>No Justice</t>
  </si>
  <si>
    <t>Buy You a House</t>
  </si>
  <si>
    <t>Noah Engh The Kid Fantastic</t>
  </si>
  <si>
    <t>Preacher &amp; Devil</t>
  </si>
  <si>
    <t>Ocaso Escarlata</t>
  </si>
  <si>
    <t>Nod 206</t>
  </si>
  <si>
    <t>En Donde Duermen Los Sueños</t>
  </si>
  <si>
    <t>Fire At Will</t>
  </si>
  <si>
    <t>Nonexist</t>
  </si>
  <si>
    <t>Presence Everlasting</t>
  </si>
  <si>
    <t>Alive and Kicking</t>
  </si>
  <si>
    <t>DLC Single and temporaraly part of "Season 16 Spotlight Pass"</t>
  </si>
  <si>
    <t>Bullet with a Name</t>
  </si>
  <si>
    <t>Crazy</t>
  </si>
  <si>
    <t>Beer, Metal, Trolls and Vomit!</t>
  </si>
  <si>
    <t>Nordheim</t>
  </si>
  <si>
    <t>The Anthem of the Angry Brides</t>
  </si>
  <si>
    <t>Deathbed Atheist</t>
  </si>
  <si>
    <t>Not Above Evil</t>
  </si>
  <si>
    <t>Fat Kid</t>
  </si>
  <si>
    <t>Nothing More</t>
  </si>
  <si>
    <t>Nova</t>
  </si>
  <si>
    <t>Cup of Coffee</t>
  </si>
  <si>
    <t>The Novocaines</t>
  </si>
  <si>
    <t>Splitting Time</t>
  </si>
  <si>
    <t>Nuke Wrath Tech</t>
  </si>
  <si>
    <t>Spill</t>
  </si>
  <si>
    <t>Nushu</t>
  </si>
  <si>
    <t>District of Misery</t>
  </si>
  <si>
    <t>Oceano</t>
  </si>
  <si>
    <t>Esto ya lo Toqué Mañana</t>
  </si>
  <si>
    <t>Octavio Suñé</t>
  </si>
  <si>
    <t>Caíamos</t>
  </si>
  <si>
    <t>Fade Away</t>
  </si>
  <si>
    <t>Of Last Resort</t>
  </si>
  <si>
    <t>Second &amp; Sebring</t>
  </si>
  <si>
    <t>Part of "Of Mice &amp; Men Pack 01"</t>
  </si>
  <si>
    <t>Those in Glass Houses</t>
  </si>
  <si>
    <t>An Eluardian Instance</t>
  </si>
  <si>
    <t>Of Montreal</t>
  </si>
  <si>
    <t>Young Love</t>
  </si>
  <si>
    <t>Oh Darling</t>
  </si>
  <si>
    <t>Twenty One</t>
  </si>
  <si>
    <t>Oh My!</t>
  </si>
  <si>
    <t>DLC Single and Temporarily Part of "Rivals Season 19 Season Pass"</t>
  </si>
  <si>
    <t>White Knuckles - The Big Robot Remix</t>
  </si>
  <si>
    <t>Nube</t>
  </si>
  <si>
    <t>Okills</t>
  </si>
  <si>
    <t>¿De qué Sirve?</t>
  </si>
  <si>
    <t>Children of Brodom</t>
  </si>
  <si>
    <t>Oklahoma Caddy Shack</t>
  </si>
  <si>
    <t>Nothing There</t>
  </si>
  <si>
    <t>Oliver Pride</t>
  </si>
  <si>
    <t>One Day</t>
  </si>
  <si>
    <t>One Year Later</t>
  </si>
  <si>
    <t>Shapeshifter</t>
  </si>
  <si>
    <t>Onslaught</t>
  </si>
  <si>
    <t>Just Refrain</t>
  </si>
  <si>
    <t>Orange Avenue</t>
  </si>
  <si>
    <t>Scream Ceremony</t>
  </si>
  <si>
    <t>Order of the Crimson Wizard</t>
  </si>
  <si>
    <t>Reaching Down</t>
  </si>
  <si>
    <t>Order of Voices</t>
  </si>
  <si>
    <t>Fists Fall</t>
  </si>
  <si>
    <t>10,000 Headless Horses</t>
  </si>
  <si>
    <t>Our Last Enemy</t>
  </si>
  <si>
    <t>Charmed</t>
  </si>
  <si>
    <t>OWL</t>
  </si>
  <si>
    <t>Violent Center</t>
  </si>
  <si>
    <t>Pan.a.ce.a</t>
  </si>
  <si>
    <t>Beautiful Killer</t>
  </si>
  <si>
    <t>Panic the Memory</t>
  </si>
  <si>
    <t>Life Design</t>
  </si>
  <si>
    <t>The Parlotones</t>
  </si>
  <si>
    <t>The Girl at the Video Game Store</t>
  </si>
  <si>
    <t>Parry Gripp</t>
  </si>
  <si>
    <t>Last Train to Awesometown</t>
  </si>
  <si>
    <t>Nom Nom Nom Nom Nom Nom Nom</t>
  </si>
  <si>
    <t>Space Unicorn</t>
  </si>
  <si>
    <t>Spaghetti Cat (I Weep For You)</t>
  </si>
  <si>
    <t>She's a Runaway</t>
  </si>
  <si>
    <t>Partially Poetic</t>
  </si>
  <si>
    <t>Fuzzy Man (Fuzzy Nation)</t>
  </si>
  <si>
    <t>Paul and Storm</t>
  </si>
  <si>
    <t>Nugget Man</t>
  </si>
  <si>
    <t>Beethoven - Symphony No. 9 - Scherzo</t>
  </si>
  <si>
    <t>Paul Henry Smith &amp; the Fauxharmonic Orchestra</t>
  </si>
  <si>
    <t>Flight of the Bumblebee (Rimsky-Korsakov)</t>
  </si>
  <si>
    <t>Hungarian Dance No. 5 (Brahms)</t>
  </si>
  <si>
    <t>Night on Bald Mountain (Mussorgsky)</t>
  </si>
  <si>
    <t>Go North</t>
  </si>
  <si>
    <t>The Pauses</t>
  </si>
  <si>
    <t>Por Analogía</t>
  </si>
  <si>
    <t>Pedro Castillo</t>
  </si>
  <si>
    <t>Passion of My Life</t>
  </si>
  <si>
    <t>Perfect Hero</t>
  </si>
  <si>
    <t>Buttersnips</t>
  </si>
  <si>
    <t>Periphery</t>
  </si>
  <si>
    <t>Icarus Lives</t>
  </si>
  <si>
    <t>Jam</t>
  </si>
  <si>
    <t>Philip Franco</t>
  </si>
  <si>
    <t>Caraphernelia</t>
  </si>
  <si>
    <t>Pierce the Veil</t>
  </si>
  <si>
    <t>Dirty Hair Party</t>
  </si>
  <si>
    <t>Pink Flag</t>
  </si>
  <si>
    <t>Nancy Drew</t>
  </si>
  <si>
    <t>Roman Candle</t>
  </si>
  <si>
    <t>Come On In</t>
  </si>
  <si>
    <t>The Pinstripes</t>
  </si>
  <si>
    <t>Heart Of A Child</t>
  </si>
  <si>
    <t>A Plea for Purging</t>
  </si>
  <si>
    <t>How We Roll</t>
  </si>
  <si>
    <t>Plushgun</t>
  </si>
  <si>
    <t>Lift</t>
  </si>
  <si>
    <t>Poets of the Fall</t>
  </si>
  <si>
    <t>Living Saints</t>
  </si>
  <si>
    <t>Polar Bear Club</t>
  </si>
  <si>
    <t>Gave It Up</t>
  </si>
  <si>
    <t>Pollyn</t>
  </si>
  <si>
    <t>Do You</t>
  </si>
  <si>
    <t>Dead Again</t>
  </si>
  <si>
    <t>Possible Oscar</t>
  </si>
  <si>
    <t>Do Your Thing</t>
  </si>
  <si>
    <t>Powerman 5000</t>
  </si>
  <si>
    <t>Show Me What You've Got</t>
  </si>
  <si>
    <t>Super Villain</t>
  </si>
  <si>
    <t>Time Bomb</t>
  </si>
  <si>
    <t>V is for Vampire</t>
  </si>
  <si>
    <t>Piranha</t>
  </si>
  <si>
    <t>Pretty &amp; Nice</t>
  </si>
  <si>
    <t>Tora Tora Tora</t>
  </si>
  <si>
    <t>In My Head, Out My Head</t>
  </si>
  <si>
    <t>Primary</t>
  </si>
  <si>
    <t>Descend Into the Eternal Pits of Possession</t>
  </si>
  <si>
    <t>The Project Hate MCMXCIX</t>
  </si>
  <si>
    <t>The Way It Ends</t>
  </si>
  <si>
    <t>Prototype</t>
  </si>
  <si>
    <t>BEER!!</t>
  </si>
  <si>
    <t>Psychostick</t>
  </si>
  <si>
    <t>Political Bum</t>
  </si>
  <si>
    <t>This is Not a Song, It's a Sandwich!</t>
  </si>
  <si>
    <t>Wha-Chow Theme (Feat. ShadyVox)</t>
  </si>
  <si>
    <t>Psyguy</t>
  </si>
  <si>
    <t>Forgot Love</t>
  </si>
  <si>
    <t>Public Radio</t>
  </si>
  <si>
    <t>Low Life in the Fast Lane</t>
  </si>
  <si>
    <t>Pump</t>
  </si>
  <si>
    <t>24-7</t>
  </si>
  <si>
    <t>The Pursuits</t>
  </si>
  <si>
    <t>Army of the Damned</t>
  </si>
  <si>
    <t>Pythia</t>
  </si>
  <si>
    <t>Heartless</t>
  </si>
  <si>
    <t>Just a Lie</t>
  </si>
  <si>
    <t>Africa</t>
  </si>
  <si>
    <t>Quartered</t>
  </si>
  <si>
    <t>Eternity Below</t>
  </si>
  <si>
    <t>Half Cab</t>
  </si>
  <si>
    <t>Walks Like A Ghost</t>
  </si>
  <si>
    <t>It's Better to Spend Money Like There's No Tomorrow Than Spend Tonight Like There's No Money</t>
  </si>
  <si>
    <t>Quiet Company</t>
  </si>
  <si>
    <t>How Do You Do It?</t>
  </si>
  <si>
    <t>You, Me, &amp; the Boatman</t>
  </si>
  <si>
    <t>Can You Tell</t>
  </si>
  <si>
    <t>I Gotchu Babe</t>
  </si>
  <si>
    <t>Rachel Lynn Sebastian and DJ Jounce</t>
  </si>
  <si>
    <t>Wild Yellowness</t>
  </si>
  <si>
    <t>Radidsh</t>
  </si>
  <si>
    <t>Easter Island Radiation</t>
  </si>
  <si>
    <t>Raggedy Angry</t>
  </si>
  <si>
    <t>Superjet</t>
  </si>
  <si>
    <t>Take Me Home</t>
  </si>
  <si>
    <t>Splosion Man Theme Song</t>
  </si>
  <si>
    <t>Raging Meats</t>
  </si>
  <si>
    <t>Dirt</t>
  </si>
  <si>
    <t>Rain Dogs</t>
  </si>
  <si>
    <t>Fallen</t>
  </si>
  <si>
    <t>Creatures ov Deception</t>
  </si>
  <si>
    <t>Rainbowdragoneyes</t>
  </si>
  <si>
    <t>Heavy Weather - The Storm ov The Undead</t>
  </si>
  <si>
    <t>Thrashbaath</t>
  </si>
  <si>
    <t>Janie</t>
  </si>
  <si>
    <t>The Raspberry Ants</t>
  </si>
  <si>
    <t>We Like the Moon</t>
  </si>
  <si>
    <t>Rathergood.com</t>
  </si>
  <si>
    <t>Catalyst</t>
  </si>
  <si>
    <t>Raven Quinn</t>
  </si>
  <si>
    <t>Decadence</t>
  </si>
  <si>
    <t>Bright Side of Life</t>
  </si>
  <si>
    <t>Rebelution</t>
  </si>
  <si>
    <t>Antman</t>
  </si>
  <si>
    <t>The Red Chord</t>
  </si>
  <si>
    <t>The Pose</t>
  </si>
  <si>
    <t>Red Jacket Mine</t>
  </si>
  <si>
    <t>Reap (Radio Edit)</t>
  </si>
  <si>
    <t>Last Mistake</t>
  </si>
  <si>
    <t>RED9</t>
  </si>
  <si>
    <t>Real Love</t>
  </si>
  <si>
    <t>Tonight We Ride</t>
  </si>
  <si>
    <t>Reform the Resistance</t>
  </si>
  <si>
    <t>Daughter</t>
  </si>
  <si>
    <t>The Reverend H Chronicles</t>
  </si>
  <si>
    <t>Death Metal Guys</t>
  </si>
  <si>
    <t>Reverend Horton Heat</t>
  </si>
  <si>
    <t>Indigo Friends</t>
  </si>
  <si>
    <t>Chaos of Forms</t>
  </si>
  <si>
    <t>Revocation</t>
  </si>
  <si>
    <t>iPhone</t>
  </si>
  <si>
    <t>Rhune Kincaid</t>
  </si>
  <si>
    <t>Hell Yeah</t>
  </si>
  <si>
    <t>Rhythm Bastard</t>
  </si>
  <si>
    <t>Brains Out</t>
  </si>
  <si>
    <t>RIBS</t>
  </si>
  <si>
    <t>Alarms</t>
  </si>
  <si>
    <t>Beyond the Night</t>
  </si>
  <si>
    <t>Richard Campbell</t>
  </si>
  <si>
    <t>A Christmas Rock Medley</t>
  </si>
  <si>
    <t>England Rock Anthems</t>
  </si>
  <si>
    <t>Frankenstein Teaser Trailer</t>
  </si>
  <si>
    <t>Rock the Halls</t>
  </si>
  <si>
    <t>Lonesome Cowboy</t>
  </si>
  <si>
    <t>Richard Snow</t>
  </si>
  <si>
    <t>Refraction</t>
  </si>
  <si>
    <t>Ricky Graham</t>
  </si>
  <si>
    <t>Coat Rack</t>
  </si>
  <si>
    <t>Ride Your Bike</t>
  </si>
  <si>
    <t>Call Me</t>
  </si>
  <si>
    <t>The Riptides</t>
  </si>
  <si>
    <t>Dial M for Murder</t>
  </si>
  <si>
    <t>Friday the 13th</t>
  </si>
  <si>
    <t>Return to Blood Beach</t>
  </si>
  <si>
    <t>The Pale Rider</t>
  </si>
  <si>
    <t>Diamond Eyes</t>
  </si>
  <si>
    <t>Rishloo</t>
  </si>
  <si>
    <t>Downhill</t>
  </si>
  <si>
    <t>Feathergun in the Garden of the Sun</t>
  </si>
  <si>
    <t>Katsushika</t>
  </si>
  <si>
    <t>Keyhole in the Sky</t>
  </si>
  <si>
    <t>River of Glass</t>
  </si>
  <si>
    <t>Scissorlips</t>
  </si>
  <si>
    <t>Turning Sheep Into Goats/Systematomatic</t>
  </si>
  <si>
    <t>Weevil Bride</t>
  </si>
  <si>
    <t>Torture</t>
  </si>
  <si>
    <t>Rival Sons</t>
  </si>
  <si>
    <t>Robots May Break Your Heart</t>
  </si>
  <si>
    <t>Difference</t>
  </si>
  <si>
    <t>Rivethead</t>
  </si>
  <si>
    <t>Stay Alive</t>
  </si>
  <si>
    <t>Around the World</t>
  </si>
  <si>
    <t>Robby Suavé</t>
  </si>
  <si>
    <t>Electro-Heaven</t>
  </si>
  <si>
    <t>Everyone I Know is an Alcoholic</t>
  </si>
  <si>
    <t>American Hero vs. Done</t>
  </si>
  <si>
    <t>Robin Skouteris</t>
  </si>
  <si>
    <t>Building a Robot</t>
  </si>
  <si>
    <t>Robotmakers</t>
  </si>
  <si>
    <t>Rocket Car</t>
  </si>
  <si>
    <t>Bang</t>
  </si>
  <si>
    <t>Rockapella</t>
  </si>
  <si>
    <t>Starlight Speedway</t>
  </si>
  <si>
    <t>Rocket Ship Resort</t>
  </si>
  <si>
    <t>Tomorrow She's Mine</t>
  </si>
  <si>
    <t>Rod Kim</t>
  </si>
  <si>
    <t>Buster Voodoo</t>
  </si>
  <si>
    <t>Rodrigo y Gabriela</t>
  </si>
  <si>
    <t>Hanuman</t>
  </si>
  <si>
    <t>Eden was a Garden</t>
  </si>
  <si>
    <t>Stairs on the Hill</t>
  </si>
  <si>
    <t>Roman Klun</t>
  </si>
  <si>
    <t>Worst Case Ontario</t>
  </si>
  <si>
    <t>The Roman Line</t>
  </si>
  <si>
    <t>American Hero</t>
  </si>
  <si>
    <t>Ron Wasserman</t>
  </si>
  <si>
    <t>Fight Back</t>
  </si>
  <si>
    <t>Guitar Sound</t>
  </si>
  <si>
    <t>Ronald Jenkees</t>
  </si>
  <si>
    <t>Model Ships</t>
  </si>
  <si>
    <t>Rosaline</t>
  </si>
  <si>
    <t>Beautiful Machine</t>
  </si>
  <si>
    <t>Rose of Jericho</t>
  </si>
  <si>
    <t>Buried Cold</t>
  </si>
  <si>
    <t>Find Beauty</t>
  </si>
  <si>
    <t>Midnight Eyes</t>
  </si>
  <si>
    <t>Romancing the Ordinary</t>
  </si>
  <si>
    <t>Signed With Love</t>
  </si>
  <si>
    <t>These City Lights</t>
  </si>
  <si>
    <t>Wrong Side of the Sky</t>
  </si>
  <si>
    <t>The Jack</t>
  </si>
  <si>
    <t>Rosemary's Garden</t>
  </si>
  <si>
    <t>Bullet on a String</t>
  </si>
  <si>
    <t>Rotary Downs</t>
  </si>
  <si>
    <t>Promised Land</t>
  </si>
  <si>
    <t>Fire Death and Fear</t>
  </si>
  <si>
    <t>Rotting Christ</t>
  </si>
  <si>
    <t>Rusty Cooley</t>
  </si>
  <si>
    <t>Bled To Be Free (The Operation)</t>
  </si>
  <si>
    <t>Rx Bandits</t>
  </si>
  <si>
    <t>Fashion Kills</t>
  </si>
  <si>
    <t>Sabrosa Purr</t>
  </si>
  <si>
    <t>Two Thousand Eight Hundred</t>
  </si>
  <si>
    <t>Sacred Mother Tongue</t>
  </si>
  <si>
    <t>It's Not Paranoia If They're Shooting Live Bullets</t>
  </si>
  <si>
    <t>Sadaharu</t>
  </si>
  <si>
    <t>Delaware Are You? I Don't Know Alaska.</t>
  </si>
  <si>
    <t>Safari So Good</t>
  </si>
  <si>
    <t>Blessed Night</t>
  </si>
  <si>
    <t>Saint Vitus</t>
  </si>
  <si>
    <t>I Gotta Ride 2010</t>
  </si>
  <si>
    <t>Sam Morrison Band</t>
  </si>
  <si>
    <t>Melted Picks &amp; Broken Sticks</t>
  </si>
  <si>
    <t>Savage Minotaur</t>
  </si>
  <si>
    <t>The Great Plains</t>
  </si>
  <si>
    <t>Scale the Summit</t>
  </si>
  <si>
    <t>2 Invade (Stadium Mix)</t>
  </si>
  <si>
    <t>Scott Attrill</t>
  </si>
  <si>
    <t>Disco Rocket</t>
  </si>
  <si>
    <t>Girls Love Techno</t>
  </si>
  <si>
    <t>Hot Stuff</t>
  </si>
  <si>
    <t>Twister</t>
  </si>
  <si>
    <t>Black Cloud</t>
  </si>
  <si>
    <t>Scott Gehrett</t>
  </si>
  <si>
    <t>Refugee</t>
  </si>
  <si>
    <t>Scotty Don't</t>
  </si>
  <si>
    <t>The Buddy Disease</t>
  </si>
  <si>
    <t>Scratching the Itch</t>
  </si>
  <si>
    <t>End of This</t>
  </si>
  <si>
    <t>Fight The Rain</t>
  </si>
  <si>
    <t>Lemon Juice</t>
  </si>
  <si>
    <t>Why Bother?</t>
  </si>
  <si>
    <t>You're My Everything</t>
  </si>
  <si>
    <t>Bombshell From Hell</t>
  </si>
  <si>
    <t>Scum of the Earth</t>
  </si>
  <si>
    <t>Via Dela Rosa</t>
  </si>
  <si>
    <t>You're A Wolf</t>
  </si>
  <si>
    <t>Sea Wolf</t>
  </si>
  <si>
    <t>Country Song</t>
  </si>
  <si>
    <t>Fake It</t>
  </si>
  <si>
    <t>DLC Single and Temporarily Part of "Rivals Season 9 Pass"</t>
  </si>
  <si>
    <t>Rise Above This</t>
  </si>
  <si>
    <t>Indulgence</t>
  </si>
  <si>
    <t>Self-Titled</t>
  </si>
  <si>
    <t>Lady in a Blue Dress</t>
  </si>
  <si>
    <t>Senses Fail</t>
  </si>
  <si>
    <t>Death By Cancer</t>
  </si>
  <si>
    <t>Seppuku With a Straw</t>
  </si>
  <si>
    <t>Anubis</t>
  </si>
  <si>
    <t>Septicflesh</t>
  </si>
  <si>
    <t>Fragments</t>
  </si>
  <si>
    <t>Serianna</t>
  </si>
  <si>
    <t>Inheritors</t>
  </si>
  <si>
    <t>Farewell to Good Days</t>
  </si>
  <si>
    <t>Seven Day Sonnet</t>
  </si>
  <si>
    <t>Hapless</t>
  </si>
  <si>
    <t>Envision</t>
  </si>
  <si>
    <t>Severed</t>
  </si>
  <si>
    <t>My Warning</t>
  </si>
  <si>
    <t>The Ultimate Power</t>
  </si>
  <si>
    <t>Warmachine</t>
  </si>
  <si>
    <t>The Sex Generals</t>
  </si>
  <si>
    <t>A Better Forever</t>
  </si>
  <si>
    <t>SexTon</t>
  </si>
  <si>
    <t>Burst Into Fears</t>
  </si>
  <si>
    <t>Echo (My Only Regret)</t>
  </si>
  <si>
    <t>Ready for Anything</t>
  </si>
  <si>
    <t>Poor Yorick</t>
  </si>
  <si>
    <t>Shakespeare in Hell</t>
  </si>
  <si>
    <t>Coming Undone</t>
  </si>
  <si>
    <t>Shatterglass</t>
  </si>
  <si>
    <t>On the Airwaves</t>
  </si>
  <si>
    <t>The Shazam</t>
  </si>
  <si>
    <t>So Awesome</t>
  </si>
  <si>
    <t>What Morning Brings</t>
  </si>
  <si>
    <t>She Bears</t>
  </si>
  <si>
    <t>Apple Martini</t>
  </si>
  <si>
    <t>Shelita Vaughns</t>
  </si>
  <si>
    <t>High Class Trailer Trash</t>
  </si>
  <si>
    <t>Shelly Rastin feat. Randy Bachman</t>
  </si>
  <si>
    <t>Ooh La La</t>
  </si>
  <si>
    <t>Sherryce and DJ Jounce</t>
  </si>
  <si>
    <t>Animal Instinct</t>
  </si>
  <si>
    <t>Sherryce ft. Beta Control</t>
  </si>
  <si>
    <t>Australia</t>
  </si>
  <si>
    <t>The Shins</t>
  </si>
  <si>
    <t>So Says I</t>
  </si>
  <si>
    <t>Saint Simon</t>
  </si>
  <si>
    <t>Phantom Limb</t>
  </si>
  <si>
    <t>New Solution</t>
  </si>
  <si>
    <t>SHIROCK</t>
  </si>
  <si>
    <t>Still Young</t>
  </si>
  <si>
    <t>Burn Her Out</t>
  </si>
  <si>
    <t>Shokkher</t>
  </si>
  <si>
    <t>Girlfriend</t>
  </si>
  <si>
    <t>Shy Nobleman</t>
  </si>
  <si>
    <t>Alpha Strike</t>
  </si>
  <si>
    <t>Shylo Elliott</t>
  </si>
  <si>
    <t>Bittersweet Melancholy</t>
  </si>
  <si>
    <t>Cool Concoction</t>
  </si>
  <si>
    <t>Dark Escape</t>
  </si>
  <si>
    <t>Drum Exercises for the Sufficiently Masochistic</t>
  </si>
  <si>
    <t>Far Wanderings</t>
  </si>
  <si>
    <t>Light</t>
  </si>
  <si>
    <t>P.W.M.O.</t>
  </si>
  <si>
    <t>Phantasmal Cruise</t>
  </si>
  <si>
    <t>Cherry Red</t>
  </si>
  <si>
    <t>Sideburn</t>
  </si>
  <si>
    <t>Live to Rock</t>
  </si>
  <si>
    <t>All the Hated</t>
  </si>
  <si>
    <t>Sifting</t>
  </si>
  <si>
    <t>Bland Street Bloom</t>
  </si>
  <si>
    <t>SikTh</t>
  </si>
  <si>
    <t>Beyond Grey</t>
  </si>
  <si>
    <t>Silent Descent</t>
  </si>
  <si>
    <t>You Will Leave a Mark</t>
  </si>
  <si>
    <t>A Silent Film</t>
  </si>
  <si>
    <t>In Between</t>
  </si>
  <si>
    <t>Silent House</t>
  </si>
  <si>
    <t>Livin' the Dream</t>
  </si>
  <si>
    <t>Silent Theory</t>
  </si>
  <si>
    <t>American Dream</t>
  </si>
  <si>
    <t>Silverstein</t>
  </si>
  <si>
    <t>Burning Hearts</t>
  </si>
  <si>
    <t>L'alfabeto</t>
  </si>
  <si>
    <t>Simone Bacchini</t>
  </si>
  <si>
    <t>At War With the Cherubs</t>
  </si>
  <si>
    <t>SIMPL3JACK</t>
  </si>
  <si>
    <t>Carny Asada</t>
  </si>
  <si>
    <t>O-Ren</t>
  </si>
  <si>
    <t>Song for Meg</t>
  </si>
  <si>
    <t>AY</t>
  </si>
  <si>
    <t>Sin Dirección</t>
  </si>
  <si>
    <t>Para Ti</t>
  </si>
  <si>
    <t>Since October</t>
  </si>
  <si>
    <t>EsCupido</t>
  </si>
  <si>
    <t>Sincrónica</t>
  </si>
  <si>
    <t>An Exercise in Futility</t>
  </si>
  <si>
    <t>Single White Infidel</t>
  </si>
  <si>
    <t>For God or Country</t>
  </si>
  <si>
    <t>The History of Execution (featuring Bluefusion)</t>
  </si>
  <si>
    <t>Inheritance</t>
  </si>
  <si>
    <t>Right to the Apex</t>
  </si>
  <si>
    <t>What's Left of the Right Brain?</t>
  </si>
  <si>
    <t>La Fórmula</t>
  </si>
  <si>
    <t>Sintonía Retro</t>
  </si>
  <si>
    <t>On Parole</t>
  </si>
  <si>
    <t>Sister Sin</t>
  </si>
  <si>
    <t>Abrogator</t>
  </si>
  <si>
    <t>Six-Stringed Flamberge</t>
  </si>
  <si>
    <t>Crushed Beyond Dust</t>
  </si>
  <si>
    <t>Skeletonwitch</t>
  </si>
  <si>
    <t>Wabi-Sabi</t>
  </si>
  <si>
    <t>Sky Pie</t>
  </si>
  <si>
    <t>A Skylit Drive</t>
  </si>
  <si>
    <t>Crabplosion</t>
  </si>
  <si>
    <t>Skylliton</t>
  </si>
  <si>
    <t>Every Day Is Sunday</t>
  </si>
  <si>
    <t>The Slackers</t>
  </si>
  <si>
    <t>Entertain</t>
  </si>
  <si>
    <t>Sleater-Kinney</t>
  </si>
  <si>
    <t>Jumpers</t>
  </si>
  <si>
    <t>Rollercoaster</t>
  </si>
  <si>
    <t>If I'm James Dean, You're Audrey Hepburn</t>
  </si>
  <si>
    <t>Sleeping with Sirens</t>
  </si>
  <si>
    <t>If You Can't Hang</t>
  </si>
  <si>
    <t>Closer to the Sun</t>
  </si>
  <si>
    <t>Slightly Stoopid</t>
  </si>
  <si>
    <t>Americadio</t>
  </si>
  <si>
    <t>Slim Cessna's Auto Club</t>
  </si>
  <si>
    <t>Children of December</t>
  </si>
  <si>
    <t>The Slip</t>
  </si>
  <si>
    <t>Even Rats</t>
  </si>
  <si>
    <t>Paging Ground Control</t>
  </si>
  <si>
    <t>Small Room 9</t>
  </si>
  <si>
    <t>Smartass Rascals</t>
  </si>
  <si>
    <t>The Smartass Rascals</t>
  </si>
  <si>
    <t>PON DE FIOR</t>
  </si>
  <si>
    <t>SNMT</t>
  </si>
  <si>
    <t>SEX</t>
  </si>
  <si>
    <t>It's Sno, Baby - Not Sugar</t>
  </si>
  <si>
    <t>Snovonne</t>
  </si>
  <si>
    <t>The End of Prom Night</t>
  </si>
  <si>
    <t>Snow White's Poison Bite</t>
  </si>
  <si>
    <t>Satisfied</t>
  </si>
  <si>
    <t>Social Code</t>
  </si>
  <si>
    <t>The Lesser Man</t>
  </si>
  <si>
    <t>SOiL</t>
  </si>
  <si>
    <t>Stabbing the Drama</t>
  </si>
  <si>
    <t>Soilwork</t>
  </si>
  <si>
    <t>Rise</t>
  </si>
  <si>
    <t>Solarcade</t>
  </si>
  <si>
    <t>Gravitational Lensing</t>
  </si>
  <si>
    <t>Solution .45</t>
  </si>
  <si>
    <t>Lethean Tears</t>
  </si>
  <si>
    <t>Resolute</t>
  </si>
  <si>
    <t>Soma Dark</t>
  </si>
  <si>
    <t>Something Opus</t>
  </si>
  <si>
    <t>The Girl Next Door</t>
  </si>
  <si>
    <t>Flag in the Ground</t>
  </si>
  <si>
    <t>Sonata Arctica</t>
  </si>
  <si>
    <t>Shoot the Zombies</t>
  </si>
  <si>
    <t>Songs To Wear Pants To</t>
  </si>
  <si>
    <t>Stevie</t>
  </si>
  <si>
    <t>For the Kids of the Multiculture</t>
  </si>
  <si>
    <t>Sonic Boom Six</t>
  </si>
  <si>
    <t>Virus</t>
  </si>
  <si>
    <t>Beautiful Girl</t>
  </si>
  <si>
    <t>Sophie B. Hawkins</t>
  </si>
  <si>
    <t>Too Much</t>
  </si>
  <si>
    <t>Soulive</t>
  </si>
  <si>
    <t>Ghost of Fallen Pluto (Instrumental)</t>
  </si>
  <si>
    <t>Spassm</t>
  </si>
  <si>
    <t>Grumpytown</t>
  </si>
  <si>
    <t>VP of Booty Reports</t>
  </si>
  <si>
    <t>End of My Rope</t>
  </si>
  <si>
    <t>Spinning Chain</t>
  </si>
  <si>
    <t>Let It Ride</t>
  </si>
  <si>
    <t>Pain I Feel</t>
  </si>
  <si>
    <t>The Me You See</t>
  </si>
  <si>
    <t>Spiral Trance</t>
  </si>
  <si>
    <t>The Infinite Descent</t>
  </si>
  <si>
    <t>Spires</t>
  </si>
  <si>
    <t>Rude Awakening</t>
  </si>
  <si>
    <t>Squeezebox</t>
  </si>
  <si>
    <t>Stagehands</t>
  </si>
  <si>
    <t>Welcome to Our Town</t>
  </si>
  <si>
    <t>Til All Are One</t>
  </si>
  <si>
    <t>Stan Bush</t>
  </si>
  <si>
    <t>The Touch</t>
  </si>
  <si>
    <t>Circus Freak</t>
  </si>
  <si>
    <t>Standing Shadows</t>
  </si>
  <si>
    <t>Kid's Gonna Rock</t>
  </si>
  <si>
    <t>The Stanleys</t>
  </si>
  <si>
    <t>Limousine</t>
  </si>
  <si>
    <t>Stars of Boulevard</t>
  </si>
  <si>
    <t>Sabretooth</t>
  </si>
  <si>
    <t>Money Honey</t>
  </si>
  <si>
    <t>State of Shock</t>
  </si>
  <si>
    <t>Electricity is in My Soul</t>
  </si>
  <si>
    <t>Steam Powered Giraffe</t>
  </si>
  <si>
    <t>Turnpike Ghost</t>
  </si>
  <si>
    <t>Steel Train</t>
  </si>
  <si>
    <t>Bringing Love to the Party</t>
  </si>
  <si>
    <t>Steele &amp; Britton feat. Taryn Murphy</t>
  </si>
  <si>
    <t>Caught</t>
  </si>
  <si>
    <t>Steele &amp; Holden feat. Darren Holden</t>
  </si>
  <si>
    <t>Can I Stay</t>
  </si>
  <si>
    <t>Stephanie Hatfield and Hot Mess</t>
  </si>
  <si>
    <t>Trailer Park Scum</t>
  </si>
  <si>
    <t>Stereoside</t>
  </si>
  <si>
    <t>Backyard Buildyard</t>
  </si>
  <si>
    <t>Steve and Lindley Band</t>
  </si>
  <si>
    <t>Dodgin Bullets</t>
  </si>
  <si>
    <t>Steve Fister</t>
  </si>
  <si>
    <t>Old Lady Trouble</t>
  </si>
  <si>
    <t>Zig Zag Talk</t>
  </si>
  <si>
    <t>This War Will Never Start</t>
  </si>
  <si>
    <t>Steve Pardo</t>
  </si>
  <si>
    <t>The Attitude Song</t>
  </si>
  <si>
    <t>Steve Vai</t>
  </si>
  <si>
    <t>The Crying Machine (Live)</t>
  </si>
  <si>
    <t>For the Love of God (Live)</t>
  </si>
  <si>
    <t>Get the Hell Out of Here</t>
  </si>
  <si>
    <t>Dance With Me</t>
  </si>
  <si>
    <t>Stewart</t>
  </si>
  <si>
    <t>Being Here</t>
  </si>
  <si>
    <t>The Stills</t>
  </si>
  <si>
    <t>Stop the World</t>
  </si>
  <si>
    <t>Constellation</t>
  </si>
  <si>
    <t>The Story Changes</t>
  </si>
  <si>
    <t>New Ground</t>
  </si>
  <si>
    <t>Dudes and Guys and Things and Stuff</t>
  </si>
  <si>
    <t>Straight Outta Junior High</t>
  </si>
  <si>
    <t>Vuvuzela Anthem</t>
  </si>
  <si>
    <t>Strayplay</t>
  </si>
  <si>
    <t>Suffer</t>
  </si>
  <si>
    <t>Stretford End</t>
  </si>
  <si>
    <t>Ashes</t>
  </si>
  <si>
    <t>Strikken</t>
  </si>
  <si>
    <t>Closer</t>
  </si>
  <si>
    <t>The Final Act</t>
  </si>
  <si>
    <t>Forever in Lies</t>
  </si>
  <si>
    <t>Machine</t>
  </si>
  <si>
    <t>Re-Live</t>
  </si>
  <si>
    <t>Kick Some Ass '09</t>
  </si>
  <si>
    <t>Couch Sitting Rattlesnake</t>
  </si>
  <si>
    <t>Stuedabakerbrown</t>
  </si>
  <si>
    <t>Disengage</t>
  </si>
  <si>
    <t>Suicide Silence</t>
  </si>
  <si>
    <t>Slaves to Substance</t>
  </si>
  <si>
    <t>You Only Live Once</t>
  </si>
  <si>
    <t>5/302019</t>
  </si>
  <si>
    <t>Here and Gone</t>
  </si>
  <si>
    <t>Sullivan DeMott</t>
  </si>
  <si>
    <t>Live For Today</t>
  </si>
  <si>
    <t>Chelsea</t>
  </si>
  <si>
    <t>The Summer Set</t>
  </si>
  <si>
    <t>Something Face</t>
  </si>
  <si>
    <t>Sun Domingo</t>
  </si>
  <si>
    <t>In Circles</t>
  </si>
  <si>
    <t>Sunny Day Real Estate</t>
  </si>
  <si>
    <t>Song About an Angel</t>
  </si>
  <si>
    <t>Corporate Control</t>
  </si>
  <si>
    <t>Sunny Side Up</t>
  </si>
  <si>
    <t>She's Rad</t>
  </si>
  <si>
    <t>Welcome to the Skalocaust</t>
  </si>
  <si>
    <t>Freeze Frame</t>
  </si>
  <si>
    <t>Super Gravity</t>
  </si>
  <si>
    <t>Makeup/Breakup (Original Version)</t>
  </si>
  <si>
    <t>Play Around</t>
  </si>
  <si>
    <t>SuperSeed</t>
  </si>
  <si>
    <t>Floating Vibes</t>
  </si>
  <si>
    <t>Surfer Blood</t>
  </si>
  <si>
    <t>Swim</t>
  </si>
  <si>
    <t>Sissyfuss</t>
  </si>
  <si>
    <t>Surprise Me Mr. Davis</t>
  </si>
  <si>
    <t>Gypsy Rave Massacre Party 2</t>
  </si>
  <si>
    <t>Sweethammer</t>
  </si>
  <si>
    <t>Robots</t>
  </si>
  <si>
    <t>Last Call</t>
  </si>
  <si>
    <t>Sworn To Oath</t>
  </si>
  <si>
    <t>In My Head</t>
  </si>
  <si>
    <t>Swound!</t>
  </si>
  <si>
    <t>Doomsday Party</t>
  </si>
  <si>
    <t>Sybreed</t>
  </si>
  <si>
    <t>Exploited &amp; Exposed</t>
  </si>
  <si>
    <t>Symbion Project</t>
  </si>
  <si>
    <t>Synthesized</t>
  </si>
  <si>
    <t>Evelene</t>
  </si>
  <si>
    <t>Synthetic Elements</t>
  </si>
  <si>
    <t>How Far</t>
  </si>
  <si>
    <t>Life Will Fade Away</t>
  </si>
  <si>
    <t>OaOaO</t>
  </si>
  <si>
    <t>The Taj Motel Trio</t>
  </si>
  <si>
    <t>Cheesy Pop Song</t>
  </si>
  <si>
    <t>A Talking Fish</t>
  </si>
  <si>
    <t>(I Want to Go to) Space</t>
  </si>
  <si>
    <t>Fractured (Everything I Said Was True)</t>
  </si>
  <si>
    <t>Taproot</t>
  </si>
  <si>
    <t>No Surrender</t>
  </si>
  <si>
    <t>Bigger than Kiss</t>
  </si>
  <si>
    <t>Teenage Bottlerocket</t>
  </si>
  <si>
    <t>Skate or Die</t>
  </si>
  <si>
    <t>3 In The Morning</t>
  </si>
  <si>
    <t>Teflon Don feat. Antonio Cooke</t>
  </si>
  <si>
    <t>Got 2 Me</t>
  </si>
  <si>
    <t>Ten Year Vamp</t>
  </si>
  <si>
    <t>Transmission Lost</t>
  </si>
  <si>
    <t>Terra Terra Terra</t>
  </si>
  <si>
    <t>Keepers of the Faith</t>
  </si>
  <si>
    <t>Terror</t>
  </si>
  <si>
    <t>The New Blood</t>
  </si>
  <si>
    <t>Return to Strength</t>
  </si>
  <si>
    <t>Stick Tight</t>
  </si>
  <si>
    <t>Magnolia</t>
  </si>
  <si>
    <t>Terrorhorse</t>
  </si>
  <si>
    <t>Modern Mathematics</t>
  </si>
  <si>
    <t>Packet Flier</t>
  </si>
  <si>
    <t>Hordes of Zombies</t>
  </si>
  <si>
    <t>Terrorizer</t>
  </si>
  <si>
    <t>Subterfuge</t>
  </si>
  <si>
    <t>Deception - Concealing Fate Part Two</t>
  </si>
  <si>
    <t>TesseracT</t>
  </si>
  <si>
    <t>Eden</t>
  </si>
  <si>
    <t>Henchmen Ride</t>
  </si>
  <si>
    <t>Last Chance</t>
  </si>
  <si>
    <t>Tetrafusion</t>
  </si>
  <si>
    <t>Elements</t>
  </si>
  <si>
    <t>Texas in July</t>
  </si>
  <si>
    <t>Hook, Line, and Sinner</t>
  </si>
  <si>
    <t>Uncivilized</t>
  </si>
  <si>
    <t>A Little Faster</t>
  </si>
  <si>
    <t>There for Tomorrow</t>
  </si>
  <si>
    <t>Apology Rejected</t>
  </si>
  <si>
    <t>These Hearts</t>
  </si>
  <si>
    <t>Light Up The Eyes</t>
  </si>
  <si>
    <t>These Three Poisons</t>
  </si>
  <si>
    <t>Jumper '09</t>
  </si>
  <si>
    <t>Original available as a DLC Single and part of "Rock Band Sampler"</t>
  </si>
  <si>
    <t>Never Let You Go '09</t>
  </si>
  <si>
    <t>Lamnidae</t>
  </si>
  <si>
    <t>This or the Apocalypse</t>
  </si>
  <si>
    <t>Bagatelle No. 25 - Für Elise (Beethoven)</t>
  </si>
  <si>
    <t>Thomas Walker</t>
  </si>
  <si>
    <t>The Entertainer (Joplin)</t>
  </si>
  <si>
    <t>Flight of the Bumblebee (Rimsky-Korsakov - Piano Version)</t>
  </si>
  <si>
    <t>Gymnopédie No. 1 (Satie)</t>
  </si>
  <si>
    <t>Piano Sonata No. 11 - Ronda Alla Turca (Mozart)</t>
  </si>
  <si>
    <t>Piano Sonata No. 14 - Moonlight Sonata (Beethoven)</t>
  </si>
  <si>
    <t>Disco Ball</t>
  </si>
  <si>
    <t>Those Among Us</t>
  </si>
  <si>
    <t>The Final Hour</t>
  </si>
  <si>
    <t>I Thought I Knew You</t>
  </si>
  <si>
    <t>One</t>
  </si>
  <si>
    <t>You Can't Swim With Concrete Shoes</t>
  </si>
  <si>
    <t>Throw the Fight</t>
  </si>
  <si>
    <t>Horizon</t>
  </si>
  <si>
    <t>Thunder and Lightning</t>
  </si>
  <si>
    <t>Bra Off Party On</t>
  </si>
  <si>
    <t>Thunderdikk</t>
  </si>
  <si>
    <t>No Mercy</t>
  </si>
  <si>
    <t>Tijuana Sweetheart</t>
  </si>
  <si>
    <t>Trash Candy</t>
  </si>
  <si>
    <t>Curse of the Werewolf</t>
  </si>
  <si>
    <t>Timeless Miracle</t>
  </si>
  <si>
    <t>Queen Bee</t>
  </si>
  <si>
    <t>Tina Guo</t>
  </si>
  <si>
    <t>Forbidden City</t>
  </si>
  <si>
    <t>Beat Fly</t>
  </si>
  <si>
    <t>Tiny Danza</t>
  </si>
  <si>
    <t>Acvodad</t>
  </si>
  <si>
    <t>Tobey McTired</t>
  </si>
  <si>
    <t>I Can Swing My Sword (ft. Terabrite)</t>
  </si>
  <si>
    <t>Toby Turner</t>
  </si>
  <si>
    <t>Three Words</t>
  </si>
  <si>
    <t>Todd Thibaud</t>
  </si>
  <si>
    <t>Tokyo Raid</t>
  </si>
  <si>
    <t>Tora</t>
  </si>
  <si>
    <t>Blow at High Dough</t>
  </si>
  <si>
    <t>The Tragically Hip</t>
  </si>
  <si>
    <t>Hold Me In Your Arms</t>
  </si>
  <si>
    <t>The Trews</t>
  </si>
  <si>
    <t>Hope &amp; Ruin</t>
  </si>
  <si>
    <t>People of the Deer</t>
  </si>
  <si>
    <t>From the Ground Up</t>
  </si>
  <si>
    <t>Trial By Fire</t>
  </si>
  <si>
    <t>Drink Beer, Destroy</t>
  </si>
  <si>
    <t>Trucker Diablo</t>
  </si>
  <si>
    <t>Stop This (NOW!)</t>
  </si>
  <si>
    <t>Tub Ring</t>
  </si>
  <si>
    <t>Homeward Bound</t>
  </si>
  <si>
    <t>Tumbledown</t>
  </si>
  <si>
    <t>A Slight Amplification</t>
  </si>
  <si>
    <t>Turrigenous</t>
  </si>
  <si>
    <t>Audience and Audio</t>
  </si>
  <si>
    <t>Twin Atlantic</t>
  </si>
  <si>
    <t>What Is Light? Where Is Laughter?</t>
  </si>
  <si>
    <t>Young</t>
  </si>
  <si>
    <t>Twintapes</t>
  </si>
  <si>
    <t>Regeneration</t>
  </si>
  <si>
    <t>Tyler Green</t>
  </si>
  <si>
    <t>Dawn of the Condoms</t>
  </si>
  <si>
    <t>Ultra Saturday</t>
  </si>
  <si>
    <t>Kiss Kiss Bang Bang</t>
  </si>
  <si>
    <t>Little Sister</t>
  </si>
  <si>
    <t>Not My Fault</t>
  </si>
  <si>
    <t>Superhero!</t>
  </si>
  <si>
    <t>Zombies!! (Coming Out Tonight)</t>
  </si>
  <si>
    <t>Mountains of Maths</t>
  </si>
  <si>
    <t>Ultra Vomit</t>
  </si>
  <si>
    <t>Je Collectionne des Canards (Vivants)</t>
  </si>
  <si>
    <t>Umphrey's McGee</t>
  </si>
  <si>
    <t>Let's Write a Song</t>
  </si>
  <si>
    <t>Una Jensen</t>
  </si>
  <si>
    <t>In Division</t>
  </si>
  <si>
    <t>Underoath</t>
  </si>
  <si>
    <t>We Are Not Anonymous</t>
  </si>
  <si>
    <t>Unearth</t>
  </si>
  <si>
    <t>Phoenix Down</t>
  </si>
  <si>
    <t>The Unguided</t>
  </si>
  <si>
    <t>Roll Over</t>
  </si>
  <si>
    <t>Uniform Motion</t>
  </si>
  <si>
    <t>Dragonfly (Symbion Project Remix)</t>
  </si>
  <si>
    <t>Universal Hall Pass</t>
  </si>
  <si>
    <t>A Death</t>
  </si>
  <si>
    <t>An Unkindness</t>
  </si>
  <si>
    <t>Foundation</t>
  </si>
  <si>
    <t>Words Cannot Express</t>
  </si>
  <si>
    <t>Doublecrossed</t>
  </si>
  <si>
    <t>Valient Thorr</t>
  </si>
  <si>
    <t>Over &amp; Over</t>
  </si>
  <si>
    <t>Valor &amp; Vengeance</t>
  </si>
  <si>
    <t>Undead Heart</t>
  </si>
  <si>
    <t>Vampires Everywhere!</t>
  </si>
  <si>
    <t>Van Friscia</t>
  </si>
  <si>
    <t>Epic Symphony in A Flat Minor, First Movement: Marching Out</t>
  </si>
  <si>
    <t>Epic Symphony in A Flat Minor, Second Movement: Blitz</t>
  </si>
  <si>
    <t>Epic Symphony in A Flat Minor, Third Movement: Zero Hour</t>
  </si>
  <si>
    <t>Rise Above</t>
  </si>
  <si>
    <t>Drained</t>
  </si>
  <si>
    <t>Vangough</t>
  </si>
  <si>
    <t>Estranger</t>
  </si>
  <si>
    <t>Hoy</t>
  </si>
  <si>
    <t>Vargas</t>
  </si>
  <si>
    <t>Make the Sauce</t>
  </si>
  <si>
    <t>Vegan Black Metal Chef</t>
  </si>
  <si>
    <t>Namaste</t>
  </si>
  <si>
    <t>Veil of Maya</t>
  </si>
  <si>
    <t>A Family Affair</t>
  </si>
  <si>
    <t>Verah Falls</t>
  </si>
  <si>
    <t>Forest</t>
  </si>
  <si>
    <t>Verax</t>
  </si>
  <si>
    <t>Surprise</t>
  </si>
  <si>
    <t>Verse Versus Chorus</t>
  </si>
  <si>
    <t>The King is Dead</t>
  </si>
  <si>
    <t>Victory in Numbers</t>
  </si>
  <si>
    <t>Bang Bang Bang</t>
  </si>
  <si>
    <t>The Virginmarys</t>
  </si>
  <si>
    <t>Visqueen</t>
  </si>
  <si>
    <t>Blood of the Resistance</t>
  </si>
  <si>
    <t>Volumes of Revolution</t>
  </si>
  <si>
    <t>Minnesota</t>
  </si>
  <si>
    <t>Voodoo Pharmacology</t>
  </si>
  <si>
    <t>New Revolution</t>
  </si>
  <si>
    <t>The Waking Hours</t>
  </si>
  <si>
    <t>Angela Surf City</t>
  </si>
  <si>
    <t>The Walkmen</t>
  </si>
  <si>
    <t>Redeemer</t>
  </si>
  <si>
    <t>War of Ages</t>
  </si>
  <si>
    <t>Silent Night</t>
  </si>
  <si>
    <t>Living in a Whirlwind</t>
  </si>
  <si>
    <t>Warbringer</t>
  </si>
  <si>
    <t>Engine</t>
  </si>
  <si>
    <t>Wargasm</t>
  </si>
  <si>
    <t>Jigsaw Man</t>
  </si>
  <si>
    <t>Underground</t>
  </si>
  <si>
    <t>Damnation</t>
  </si>
  <si>
    <t>Warpath</t>
  </si>
  <si>
    <t>Life Unworthy of Life</t>
  </si>
  <si>
    <t>Underneath the Cenotaph</t>
  </si>
  <si>
    <t>Watain</t>
  </si>
  <si>
    <t>Liquid Smog (StompBox Remix)</t>
  </si>
  <si>
    <t>WaveGroup feat. Becca Neun</t>
  </si>
  <si>
    <t>-20% for Being a Loser</t>
  </si>
  <si>
    <t>We Are Knuckle Dragger</t>
  </si>
  <si>
    <t>The Podium</t>
  </si>
  <si>
    <t>We Are The Illusion</t>
  </si>
  <si>
    <t>Galileo</t>
  </si>
  <si>
    <t>We Are The Storm</t>
  </si>
  <si>
    <t>Superföhn Bananendate</t>
  </si>
  <si>
    <t>We Butter the Bread with Butter</t>
  </si>
  <si>
    <t>Cody</t>
  </si>
  <si>
    <t>We Set The Sun</t>
  </si>
  <si>
    <t>Anna Maria (All We Need)</t>
  </si>
  <si>
    <t>Rain Falls Down</t>
  </si>
  <si>
    <t>Summer Love</t>
  </si>
  <si>
    <t>What You Do to Me</t>
  </si>
  <si>
    <t>Amazing Horse</t>
  </si>
  <si>
    <t>Weebl's Stuff</t>
  </si>
  <si>
    <t>Gabrielle</t>
  </si>
  <si>
    <t>Ween</t>
  </si>
  <si>
    <t>It's Gonna Be a Long Night</t>
  </si>
  <si>
    <t>Sweet Rain</t>
  </si>
  <si>
    <t>Weeping Buddhas</t>
  </si>
  <si>
    <t>The Mettle of a Man</t>
  </si>
  <si>
    <t>Where the Ocean Meets the Sky</t>
  </si>
  <si>
    <t>We Are But Instruments</t>
  </si>
  <si>
    <t>Unstoppable</t>
  </si>
  <si>
    <t>White Line Allstars</t>
  </si>
  <si>
    <t>Over the Top</t>
  </si>
  <si>
    <t>White Wizzard</t>
  </si>
  <si>
    <t>Ain't Life Grand (Live)</t>
  </si>
  <si>
    <t>Widespread Panic</t>
  </si>
  <si>
    <t>Chilly Water (Live)</t>
  </si>
  <si>
    <t>Flicker</t>
  </si>
  <si>
    <t>Surprise Valley (Live)</t>
  </si>
  <si>
    <t>Skid Rock</t>
  </si>
  <si>
    <t>A Wilhelm Scream</t>
  </si>
  <si>
    <t>Mida's Secret</t>
  </si>
  <si>
    <t>Will Haven</t>
  </si>
  <si>
    <t>Soldier from the Surface</t>
  </si>
  <si>
    <t>Windtunnel Syndrome</t>
  </si>
  <si>
    <t>You're an Egg! (Evolution)</t>
  </si>
  <si>
    <t>Battle of Egos Intro</t>
  </si>
  <si>
    <t>Winter Crescent</t>
  </si>
  <si>
    <t>Battle of Egos Part I</t>
  </si>
  <si>
    <t>Battle of Egos Part II</t>
  </si>
  <si>
    <t>King of Frauds</t>
  </si>
  <si>
    <t>With Life in Mind</t>
  </si>
  <si>
    <t>The Collapse of Men</t>
  </si>
  <si>
    <t>Controller</t>
  </si>
  <si>
    <t>Within the Ruins</t>
  </si>
  <si>
    <t>Feast or Famine</t>
  </si>
  <si>
    <t>CMDUC</t>
  </si>
  <si>
    <t>Without Mercy</t>
  </si>
  <si>
    <t>Slit</t>
  </si>
  <si>
    <t>[&amp;] Delinquents</t>
  </si>
  <si>
    <t>Woe, Is Me</t>
  </si>
  <si>
    <t>Frostbite Cavern</t>
  </si>
  <si>
    <t>Wolfblur</t>
  </si>
  <si>
    <t>Proto-Lupus</t>
  </si>
  <si>
    <t>Skeletonizer</t>
  </si>
  <si>
    <t>Wolfcrusher</t>
  </si>
  <si>
    <t>Battle Royale</t>
  </si>
  <si>
    <t>The Word Alive</t>
  </si>
  <si>
    <t>The Hounds of Anubis</t>
  </si>
  <si>
    <t>World Minus One</t>
  </si>
  <si>
    <t>Rx</t>
  </si>
  <si>
    <t>Wounded Soul</t>
  </si>
  <si>
    <t>Cimmerian Shamballa</t>
  </si>
  <si>
    <t>Wretched</t>
  </si>
  <si>
    <t>Dilated Disappointment</t>
  </si>
  <si>
    <t>The Grinder's Tale</t>
  </si>
  <si>
    <t>Wrong Side of Dawn</t>
  </si>
  <si>
    <t>Superficial</t>
  </si>
  <si>
    <t>X-Y</t>
  </si>
  <si>
    <t>Cookie Monster</t>
  </si>
  <si>
    <t>XTT</t>
  </si>
  <si>
    <t>Come Along</t>
  </si>
  <si>
    <t>Divine</t>
  </si>
  <si>
    <t>Fighting Back the Bullies</t>
  </si>
  <si>
    <t>Dying Wish of a Living Man</t>
  </si>
  <si>
    <t>Yesternight's Decision</t>
  </si>
  <si>
    <t>A Sickness You Like</t>
  </si>
  <si>
    <t>Version 2</t>
  </si>
  <si>
    <t>Yogurt With Sprinkles</t>
  </si>
  <si>
    <t>Howling at Summer</t>
  </si>
  <si>
    <t>You Me and Iowa</t>
  </si>
  <si>
    <t>Lilith in Libra</t>
  </si>
  <si>
    <t>You Shriek</t>
  </si>
  <si>
    <t>No Heroes</t>
  </si>
  <si>
    <t>Spring</t>
  </si>
  <si>
    <t>Your Heart</t>
  </si>
  <si>
    <t>Shot at the Title</t>
  </si>
  <si>
    <t>Your Horrible Smile</t>
  </si>
  <si>
    <t>Redirect</t>
  </si>
  <si>
    <t>Your Memorial</t>
  </si>
  <si>
    <t>Another California Song</t>
  </si>
  <si>
    <t>Zack Wilson</t>
  </si>
  <si>
    <t>Moonshine Hollar</t>
  </si>
  <si>
    <t>Ox</t>
  </si>
  <si>
    <t>Rearview Mirror</t>
  </si>
  <si>
    <t>Plátanos Con Sangre</t>
  </si>
  <si>
    <t>Zakk Tremblay</t>
  </si>
  <si>
    <t>Gambit</t>
  </si>
  <si>
    <t>Zef</t>
  </si>
  <si>
    <t>Standing in Your Stuff</t>
  </si>
  <si>
    <t>Zigaboo Modeliste</t>
  </si>
  <si>
    <t>Faster Than a Bullet</t>
  </si>
  <si>
    <t>Zing Experience</t>
  </si>
  <si>
    <t>Painted</t>
  </si>
  <si>
    <t>Zoo Seven</t>
  </si>
  <si>
    <t>Released Date</t>
  </si>
  <si>
    <t>Walk This Way</t>
  </si>
  <si>
    <t>Part of "Aerosmith's Greatest Dimension Pack"</t>
  </si>
  <si>
    <t>Alice In Chains</t>
  </si>
  <si>
    <t>RB2 Export/DLC</t>
  </si>
  <si>
    <t>Export Has Expired, but re-released in "Alice in Chains Pack 03" and "Guitar Glory Pack"</t>
  </si>
  <si>
    <t>Black Seas</t>
  </si>
  <si>
    <t>Arctic Horror</t>
  </si>
  <si>
    <t>Free DLC to Rivals Owners</t>
  </si>
  <si>
    <t>AudioDamn!</t>
  </si>
  <si>
    <t>RB3 Export/DLC</t>
  </si>
  <si>
    <t>Export Has Expired, but re-released as a Single</t>
  </si>
  <si>
    <t>Casual Party</t>
  </si>
  <si>
    <t>Promise Everything</t>
  </si>
  <si>
    <t>Basement</t>
  </si>
  <si>
    <t>(You're) Breakin' Up</t>
  </si>
  <si>
    <t>The Black Cheers</t>
  </si>
  <si>
    <t>Gold On The Ceiling</t>
  </si>
  <si>
    <t>Bored to Death</t>
  </si>
  <si>
    <t>True Confessions</t>
  </si>
  <si>
    <t>Blondfire</t>
  </si>
  <si>
    <t>Export Has Expired, but re-released as a DLC single</t>
  </si>
  <si>
    <t>Livin' On A Prayer</t>
  </si>
  <si>
    <t>Export Has Expired but re-released as part of "Bon Jovi's Greatest Hit" Album</t>
  </si>
  <si>
    <t>Church Bells</t>
  </si>
  <si>
    <t>Carrie Underwood</t>
  </si>
  <si>
    <t>Leaked Single?</t>
  </si>
  <si>
    <t>Postpone</t>
  </si>
  <si>
    <t>Birds</t>
  </si>
  <si>
    <t>RB1 Export/DLC</t>
  </si>
  <si>
    <t>Export Has Expired, but re-released as a DLC single and part of "Rock Band Hits Pack"</t>
  </si>
  <si>
    <t>Down With The Sickness</t>
  </si>
  <si>
    <t>Through The Fire And Flames</t>
  </si>
  <si>
    <t>Pull Me Under</t>
  </si>
  <si>
    <t>The Final Coutdown</t>
  </si>
  <si>
    <t>LEGO Export/DLC</t>
  </si>
  <si>
    <t>Export Has Expired but re-released in the "New Year's Eve 2017 Pack"</t>
  </si>
  <si>
    <t>Cirice</t>
  </si>
  <si>
    <t>We Got The Beat</t>
  </si>
  <si>
    <t>The Go-Go's</t>
  </si>
  <si>
    <t>Green Day</t>
  </si>
  <si>
    <t>Green Day Export/DLC</t>
  </si>
  <si>
    <t>Export Has Expired, but was Re-Released as a Part of "American Idiot" Album</t>
  </si>
  <si>
    <t>You &amp; Me</t>
  </si>
  <si>
    <t>The Hunna</t>
  </si>
  <si>
    <t>Glass House</t>
  </si>
  <si>
    <t>Kaleo</t>
  </si>
  <si>
    <t>Use Somebody</t>
  </si>
  <si>
    <t>Kings of Leon</t>
  </si>
  <si>
    <t>Hanger 18</t>
  </si>
  <si>
    <t>Part of "Rust in Peace" Album</t>
  </si>
  <si>
    <t>I Will Wait</t>
  </si>
  <si>
    <t>Smells Like Teen Spirit</t>
  </si>
  <si>
    <t>Part of "Nirvana Pack 02"</t>
  </si>
  <si>
    <t>Champagne Supernova</t>
  </si>
  <si>
    <t>Oasis</t>
  </si>
  <si>
    <t>Counting Stars</t>
  </si>
  <si>
    <t>OneRepublic</t>
  </si>
  <si>
    <t>Ain't It Fun</t>
  </si>
  <si>
    <t>Sweater Weather</t>
  </si>
  <si>
    <t>Parks</t>
  </si>
  <si>
    <t>RB2 Export</t>
  </si>
  <si>
    <t>Export Has Expired, but Live version is Available</t>
  </si>
  <si>
    <t>Pierce The Veil</t>
  </si>
  <si>
    <t>Heaven Knows</t>
  </si>
  <si>
    <t>Rage Against The Machine</t>
  </si>
  <si>
    <t>The Ramones</t>
  </si>
  <si>
    <t>Export Has Expired but was re-released in "Solid '70's Pack 2" and in "Guitar Glory Pack"</t>
  </si>
  <si>
    <t>Freewill (Vault Edition)</t>
  </si>
  <si>
    <t>Rebel Hearts</t>
  </si>
  <si>
    <t>The Shelters</t>
  </si>
  <si>
    <t>To My Romeo</t>
  </si>
  <si>
    <t>Spirit Kid</t>
  </si>
  <si>
    <t>Quitter</t>
  </si>
  <si>
    <t>The Starting Line</t>
  </si>
  <si>
    <t>Export Has Expired but was re-released as a DLC Single</t>
  </si>
  <si>
    <t>Float</t>
  </si>
  <si>
    <t>Switchfoot</t>
  </si>
  <si>
    <t>The Temper Trap</t>
  </si>
  <si>
    <t>Mother Mother</t>
  </si>
  <si>
    <t>Tracy Bonham</t>
  </si>
  <si>
    <t>I Am Alive</t>
  </si>
  <si>
    <t>Panama</t>
  </si>
  <si>
    <t>Van Halen</t>
  </si>
  <si>
    <t>RB4</t>
  </si>
  <si>
    <t>On-Disc Song</t>
  </si>
  <si>
    <t>Export Has Expired but has been re-released in the "Back in the '90's Pack 01"</t>
  </si>
  <si>
    <t>The Wind and the Wave</t>
  </si>
  <si>
    <t>Part of "Aerosmith Hits Pack 03"</t>
  </si>
  <si>
    <t>I Don't Want to Miss a Thing</t>
  </si>
  <si>
    <t>Janie's Got A Gun</t>
  </si>
  <si>
    <t>Living On The Edge</t>
  </si>
  <si>
    <t>Rag Doll</t>
  </si>
  <si>
    <t>What's My Age Again?</t>
  </si>
  <si>
    <t>Ex's &amp; Oh's</t>
  </si>
  <si>
    <t>Elle King</t>
  </si>
  <si>
    <t>Part of "Off The Charts 02</t>
  </si>
  <si>
    <t>My Songs Know What You Did In The Dark (Light Em Dark)</t>
  </si>
  <si>
    <t>Part of "Off The Charts Pack 03"</t>
  </si>
  <si>
    <t>The Pretender</t>
  </si>
  <si>
    <t>Part of "Foo Fighters Pack 03"</t>
  </si>
  <si>
    <t>Basket Case</t>
  </si>
  <si>
    <t>Export Has Expired, but was Re-released as a Part of "American Idiot" Album</t>
  </si>
  <si>
    <t>Mr. Brightside</t>
  </si>
  <si>
    <t>The Killer</t>
  </si>
  <si>
    <t>Part of "The Killers Pack 01" and "Rock Band Hits Pack"</t>
  </si>
  <si>
    <t>Just a Girl</t>
  </si>
  <si>
    <t>No Doubt</t>
  </si>
  <si>
    <t>Part of "Tragic Kingdom" Album and The Singles: "1993 to 2003" Album</t>
  </si>
  <si>
    <t>Runnin' Down a Dream</t>
  </si>
  <si>
    <t>Stressed Out</t>
  </si>
  <si>
    <t>twenty one pilots</t>
  </si>
  <si>
    <t>Part of "Off The Charts 4" and "Twenty One Pilots Pack 01" and "Rock Band Hits Pack"</t>
  </si>
  <si>
    <t>Hot For Teacher</t>
  </si>
  <si>
    <t>Part of "Van Halen Pack 01" and part of "Guitar Glory Pack"</t>
  </si>
  <si>
    <t>Can't Feel My Face</t>
  </si>
  <si>
    <t>Part of "Off The Charts 4"</t>
  </si>
  <si>
    <t>Seven Nation Army</t>
  </si>
  <si>
    <t>Part of "The White Stripes Pack 02"</t>
  </si>
  <si>
    <t>Dro</t>
  </si>
  <si>
    <t>Take Over Controls (Ft. Eva Simons)</t>
  </si>
  <si>
    <t>Afrojack</t>
  </si>
  <si>
    <t>Am I Wrong (Ft. Schoolboy Q)</t>
  </si>
  <si>
    <t>Anderson.Paak</t>
  </si>
  <si>
    <t>More Than You Know</t>
  </si>
  <si>
    <t>Axwell /\ Ingrosso</t>
  </si>
  <si>
    <t>Gimme Chocolate!!</t>
  </si>
  <si>
    <t>Babymetal</t>
  </si>
  <si>
    <t>Who Let The Dogs Out</t>
  </si>
  <si>
    <t>Baha Men</t>
  </si>
  <si>
    <t>Pompeii</t>
  </si>
  <si>
    <t>Bastille</t>
  </si>
  <si>
    <t>Poison</t>
  </si>
  <si>
    <t>Bell Biv Devoe</t>
  </si>
  <si>
    <t>Satisfaction</t>
  </si>
  <si>
    <t>Benny Benassi presents The Biz</t>
  </si>
  <si>
    <t>Save A Horse (Ride A Cowboy)</t>
  </si>
  <si>
    <t>DLC Single and Temporarily Part of "Rivals Season 3 Pass"</t>
  </si>
  <si>
    <t>Boom Boom Pow</t>
  </si>
  <si>
    <t>The Black Eyed Peas</t>
  </si>
  <si>
    <t>All The Small Things</t>
  </si>
  <si>
    <t>RB3 Export</t>
  </si>
  <si>
    <t>Export Has Expired</t>
  </si>
  <si>
    <t>24K Magic</t>
  </si>
  <si>
    <t>Bruno Mars</t>
  </si>
  <si>
    <t>Short Skirt/Long Jacket</t>
  </si>
  <si>
    <t>Call Me Maybe</t>
  </si>
  <si>
    <t>Blown Away</t>
  </si>
  <si>
    <t>Part of "Going Country Pack 09"</t>
  </si>
  <si>
    <t>Closer (Ft. Halsey)</t>
  </si>
  <si>
    <t>The Chainsmokers</t>
  </si>
  <si>
    <t>Attention</t>
  </si>
  <si>
    <t>Charlie Puth</t>
  </si>
  <si>
    <t>Part of "Off The Charts 06" and "Rock Band Hits Pack"</t>
  </si>
  <si>
    <t>Heartbeat</t>
  </si>
  <si>
    <t>Childish Gambino</t>
  </si>
  <si>
    <t>DLC Single and Temporarily Part of "Rivals Season 28 Pass"</t>
  </si>
  <si>
    <t>Brick House</t>
  </si>
  <si>
    <t>Commodores</t>
  </si>
  <si>
    <t>DLC Single, and temporarily part of "Season 4 Spotlight Pass Plus"</t>
  </si>
  <si>
    <t>Up All Night</t>
  </si>
  <si>
    <t>Connecticut River Boys</t>
  </si>
  <si>
    <t>Me Rehuso</t>
  </si>
  <si>
    <t>Danny Ocean</t>
  </si>
  <si>
    <t>Flutter Fly (From The Pyre Original Soundtrack)</t>
  </si>
  <si>
    <t>Darren Korb</t>
  </si>
  <si>
    <t>Down With the Sickness</t>
  </si>
  <si>
    <t>Export Has Expired, but re-released as a single</t>
  </si>
  <si>
    <t>All I Do Is Win (Ft. T-Pain)</t>
  </si>
  <si>
    <t>DJ Khaled</t>
  </si>
  <si>
    <t>Guitek</t>
  </si>
  <si>
    <t>DJ Steve Porter</t>
  </si>
  <si>
    <t>DLC Single and Temporarily Part of "Rivals Season 25 Pass"</t>
  </si>
  <si>
    <t>Barbra Streisand</t>
  </si>
  <si>
    <t>Duck Sauce</t>
  </si>
  <si>
    <t>September</t>
  </si>
  <si>
    <t>Earth, Wind, and Fire</t>
  </si>
  <si>
    <t>Sing</t>
  </si>
  <si>
    <t>Ed Sheeran</t>
  </si>
  <si>
    <t>Available only in the "Ed Sheeran SIng Special Edition" Bundle</t>
  </si>
  <si>
    <t>When Things Fall Apart</t>
  </si>
  <si>
    <t>Eddie Japan</t>
  </si>
  <si>
    <t>Ellie Goulding</t>
  </si>
  <si>
    <t>Unbelievable</t>
  </si>
  <si>
    <t>EMF</t>
  </si>
  <si>
    <t>Re-record available as a DLC Singlr</t>
  </si>
  <si>
    <t>Bring Me To Life (Ft. Paul McCoy)</t>
  </si>
  <si>
    <t>Part of "Evanescence Pack 01"</t>
  </si>
  <si>
    <t>Centuries</t>
  </si>
  <si>
    <t>Like A G6 (Ft. The Cataracs &amp; Dev)</t>
  </si>
  <si>
    <t>Far East Movement</t>
  </si>
  <si>
    <t>679 (FT. Remy Boyz)</t>
  </si>
  <si>
    <t>Fetty Wap</t>
  </si>
  <si>
    <t>Work From Home</t>
  </si>
  <si>
    <t>Fifth Harmony</t>
  </si>
  <si>
    <t>I Don't Like It, I Love It (Ft. Robin Thicke, Verdine White)</t>
  </si>
  <si>
    <t>Flo Rida</t>
  </si>
  <si>
    <t>Take Me Out</t>
  </si>
  <si>
    <t>Franz Ferdinand</t>
  </si>
  <si>
    <t>Part of "Franz Ferdinand Pack 01" and "Guitar Glory Pack"</t>
  </si>
  <si>
    <t>Main Title Theme (Remix)</t>
  </si>
  <si>
    <t>G.I. Joe</t>
  </si>
  <si>
    <t>Pony</t>
  </si>
  <si>
    <t>Ginuwine</t>
  </si>
  <si>
    <t>Conga</t>
  </si>
  <si>
    <t>Gloria Estefan</t>
  </si>
  <si>
    <t>I Will Survive</t>
  </si>
  <si>
    <t>Gloria Gaynor</t>
  </si>
  <si>
    <t>RB has Cake version</t>
  </si>
  <si>
    <t>What Is Love</t>
  </si>
  <si>
    <t>Haddaway</t>
  </si>
  <si>
    <t>I Can't Go For That (No Can Do)</t>
  </si>
  <si>
    <t>Part of "Hall &amp; Oates Pack 01"</t>
  </si>
  <si>
    <t>Baker Street</t>
  </si>
  <si>
    <t>Doctor Who Theme</t>
  </si>
  <si>
    <t>Sanford &amp; Son Theme (The Streetbeater)</t>
  </si>
  <si>
    <t>Wipe Out</t>
  </si>
  <si>
    <t>Radioactive</t>
  </si>
  <si>
    <t>The Jackson 5</t>
  </si>
  <si>
    <t>Loud Places (FT. Romy)</t>
  </si>
  <si>
    <t>Jamie xx</t>
  </si>
  <si>
    <t>Want To Want Me</t>
  </si>
  <si>
    <t>Jason DeRulo</t>
  </si>
  <si>
    <t>Part of "Pack à Trois"</t>
  </si>
  <si>
    <t>Cello Suite No.1 in G Minor</t>
  </si>
  <si>
    <t>J.S. Bach</t>
  </si>
  <si>
    <t>Le Camisa Negra</t>
  </si>
  <si>
    <t>Part of "Juanes Pack 01"</t>
  </si>
  <si>
    <t>HUMBLE.</t>
  </si>
  <si>
    <t>Kendrick Lamar</t>
  </si>
  <si>
    <t>Hideaway</t>
  </si>
  <si>
    <t>Kiesza</t>
  </si>
  <si>
    <t>Jungle Boogie</t>
  </si>
  <si>
    <t>Kool &amp; The Gang</t>
  </si>
  <si>
    <t>Blitz/DLC</t>
  </si>
  <si>
    <t>Part of "Rock Band Blitz" and as a DLC Single</t>
  </si>
  <si>
    <t>The Breaks</t>
  </si>
  <si>
    <t>Kurtis Blow</t>
  </si>
  <si>
    <t>A-Yo</t>
  </si>
  <si>
    <t>Lady Gaga</t>
  </si>
  <si>
    <t>Part of "Lady Gaga Pck 03"</t>
  </si>
  <si>
    <t>Steal My Sunshine</t>
  </si>
  <si>
    <t>LEN</t>
  </si>
  <si>
    <t>DLC Single and part of "Rock Band Sampler Pack"</t>
  </si>
  <si>
    <t>Sexy and I Know It</t>
  </si>
  <si>
    <t>LMFAO</t>
  </si>
  <si>
    <t>Logic</t>
  </si>
  <si>
    <t>Green Light</t>
  </si>
  <si>
    <t>Lorde</t>
  </si>
  <si>
    <t>Lucinda Williams</t>
  </si>
  <si>
    <t>Part of "Alt Country Pack 01" and "Rock Band Country Track Pack 01"</t>
  </si>
  <si>
    <t>5th Symphony</t>
  </si>
  <si>
    <t>Ludwig Van Beethoven</t>
  </si>
  <si>
    <t>Dang! (FT. Anderson. Paak)</t>
  </si>
  <si>
    <t>Mac Miller</t>
  </si>
  <si>
    <t>Good Vibration</t>
  </si>
  <si>
    <t>Marky Mark &amp; The Funky Bunch</t>
  </si>
  <si>
    <t>Moves Like Jagger (FT. Christina Aguilera)</t>
  </si>
  <si>
    <t>Martin Garrix</t>
  </si>
  <si>
    <t>All About That Bass</t>
  </si>
  <si>
    <t>Meghan Trainor</t>
  </si>
  <si>
    <t>Part of "Off The Charts 05"</t>
  </si>
  <si>
    <t>Kids</t>
  </si>
  <si>
    <t>MGMT</t>
  </si>
  <si>
    <t>Genghis Khan</t>
  </si>
  <si>
    <t>Mike Snow</t>
  </si>
  <si>
    <t xml:space="preserve"> Main Title Theme</t>
  </si>
  <si>
    <t>Mighty Morphin Power Rangers</t>
  </si>
  <si>
    <t>Blue Monday</t>
  </si>
  <si>
    <t>New Order</t>
  </si>
  <si>
    <t>Levels</t>
  </si>
  <si>
    <t>Nick Jonas</t>
  </si>
  <si>
    <t>Say My Name (Ft. Zyra)</t>
  </si>
  <si>
    <t>Odezsa</t>
  </si>
  <si>
    <t>Ms. Jackson</t>
  </si>
  <si>
    <t>Outkast</t>
  </si>
  <si>
    <t>Emperor's New Clothes</t>
  </si>
  <si>
    <t>Straight Up</t>
  </si>
  <si>
    <t>Paula Abdul</t>
  </si>
  <si>
    <t>For an Angel</t>
  </si>
  <si>
    <t>Paul Van Dyke</t>
  </si>
  <si>
    <t>Fireball (Ft. John Ryan)</t>
  </si>
  <si>
    <t>Pitbull</t>
  </si>
  <si>
    <t>Every Rose Has Its Thorn</t>
  </si>
  <si>
    <t>Part of "Gold Star My Heart Pack"</t>
  </si>
  <si>
    <t>Darte Un Beso</t>
  </si>
  <si>
    <t>Prince Royce</t>
  </si>
  <si>
    <t>Gangnam Style</t>
  </si>
  <si>
    <t>PSY</t>
  </si>
  <si>
    <t>DLC Single and Temporarily Part of "Rivals Season 2 Pass"</t>
  </si>
  <si>
    <t>La Mordidita (Ft. Yotuel)</t>
  </si>
  <si>
    <t>Ricky Martin</t>
  </si>
  <si>
    <t>It's Tricky</t>
  </si>
  <si>
    <t>Run-D.M.C</t>
  </si>
  <si>
    <t>Push It</t>
  </si>
  <si>
    <t>Salt-N-Pepa</t>
  </si>
  <si>
    <t>House Party</t>
  </si>
  <si>
    <t>Sam Hunt</t>
  </si>
  <si>
    <t>Man of the Year</t>
  </si>
  <si>
    <t>ScHoolboy Q</t>
  </si>
  <si>
    <t>Temperature</t>
  </si>
  <si>
    <t>Sean Paul</t>
  </si>
  <si>
    <t>Chandelier</t>
  </si>
  <si>
    <t>Sia</t>
  </si>
  <si>
    <t>Part of "Rock Band Rivals Pre-Order Bonus"</t>
  </si>
  <si>
    <t>Cheap Thrills (Ft. Sean Paul)</t>
  </si>
  <si>
    <t>Bangarang (Ft. Sirah)</t>
  </si>
  <si>
    <t>Skillex</t>
  </si>
  <si>
    <t>Tainted Love</t>
  </si>
  <si>
    <t>Soft Cell</t>
  </si>
  <si>
    <t>Crank That (Soulja Boy)</t>
  </si>
  <si>
    <t>Soulja Boy Tell 'Em</t>
  </si>
  <si>
    <t>Pump Up The Jam</t>
  </si>
  <si>
    <t>Technotronic</t>
  </si>
  <si>
    <t>No Scrubs</t>
  </si>
  <si>
    <t>TLC</t>
  </si>
  <si>
    <t>Main Title Song</t>
  </si>
  <si>
    <t>Transformers</t>
  </si>
  <si>
    <t>Scenario</t>
  </si>
  <si>
    <t>A Tribe Called Quest</t>
  </si>
  <si>
    <t>A Thousand Miles</t>
  </si>
  <si>
    <t>Vanessa Carlton</t>
  </si>
  <si>
    <t>LEGO Export</t>
  </si>
  <si>
    <t>Shut Up And Dance</t>
  </si>
  <si>
    <t>Walk The Moon</t>
  </si>
  <si>
    <t>Part of "Off The Charts 02"</t>
  </si>
  <si>
    <t>King of the World</t>
  </si>
  <si>
    <t>Scream &amp; Shout (Ft. Britney Spears)</t>
  </si>
  <si>
    <t>Will.I.Am</t>
  </si>
  <si>
    <t>Bust A Move</t>
  </si>
  <si>
    <t>Young M.C.</t>
  </si>
  <si>
    <t>Homegrown</t>
  </si>
  <si>
    <t>Zac Brown Band</t>
  </si>
  <si>
    <t>Part of "Zac Brown Band Pack 01"</t>
  </si>
  <si>
    <t>In Da Club</t>
  </si>
  <si>
    <t>50 Cent</t>
  </si>
  <si>
    <t>Can I Kick It?</t>
  </si>
  <si>
    <t>Take On Me</t>
  </si>
  <si>
    <t>A-ha</t>
  </si>
  <si>
    <t>The Sign</t>
  </si>
  <si>
    <t xml:space="preserve">Ace of Base </t>
  </si>
  <si>
    <t>Daniel Wiggy</t>
  </si>
  <si>
    <t>Agent 001</t>
  </si>
  <si>
    <t>Blah Blah Blah</t>
  </si>
  <si>
    <t>Armin van Buuren</t>
  </si>
  <si>
    <t>Sweet But Psycho</t>
  </si>
  <si>
    <t>Ava Max</t>
  </si>
  <si>
    <t>Yo Perreo Sola</t>
  </si>
  <si>
    <t>Bad Bunny</t>
  </si>
  <si>
    <t>Where's Your HEad At</t>
  </si>
  <si>
    <t>Basement Jaxx</t>
  </si>
  <si>
    <t>Sin Pijama</t>
  </si>
  <si>
    <t>Becky G &amp; Natti Natasha</t>
  </si>
  <si>
    <t>Part of "Headliners Pack" and temporaraily part of "Apple Music Spotlight Pass"</t>
  </si>
  <si>
    <t>Sequence Her</t>
  </si>
  <si>
    <t>Black Light Odyssey</t>
  </si>
  <si>
    <t>Export Has Expired but Re-Released in "Solid '70s Pack 01"</t>
  </si>
  <si>
    <t>My Perogative</t>
  </si>
  <si>
    <t>Bobby Brown</t>
  </si>
  <si>
    <t>Mud On The Tires</t>
  </si>
  <si>
    <t>Brad Paisley</t>
  </si>
  <si>
    <t>Part of "Rock Band Country Track Pack 01" and part of "Going Country Pack 01"</t>
  </si>
  <si>
    <t>Dot Calm</t>
  </si>
  <si>
    <t>Cade7</t>
  </si>
  <si>
    <t>Bodak Yellow</t>
  </si>
  <si>
    <t>Cardi B</t>
  </si>
  <si>
    <t>Don't Let Me Down</t>
  </si>
  <si>
    <t>The Chainsmokers ft. Daya</t>
  </si>
  <si>
    <t>Charm Syndicate</t>
  </si>
  <si>
    <t>Summertime Magic</t>
  </si>
  <si>
    <t>Rock the Casbah</t>
  </si>
  <si>
    <t>Clocks</t>
  </si>
  <si>
    <t>Part of "Coldplay Collection 01" and part of "Rock Band Hits Pack 03"</t>
  </si>
  <si>
    <t>Rupture Academy</t>
  </si>
  <si>
    <t>CrackCase</t>
  </si>
  <si>
    <t>Ghosts 'n' Stuff</t>
  </si>
  <si>
    <t>deadmau5 ft. Rob Swire</t>
  </si>
  <si>
    <t>X Gon' Give It To Ya</t>
  </si>
  <si>
    <t>DMX</t>
  </si>
  <si>
    <t>Donna Summer</t>
  </si>
  <si>
    <t>Summer Hair</t>
  </si>
  <si>
    <t>Don't Sweat the Technique</t>
  </si>
  <si>
    <t>Eric B. &amp; Rakim</t>
  </si>
  <si>
    <t>The Rockafeller Shank</t>
  </si>
  <si>
    <t>Fatboy Slim</t>
  </si>
  <si>
    <t>G.D.F.R</t>
  </si>
  <si>
    <t>Flo Rida ft. Sage the Gemini &amp; Lookas</t>
  </si>
  <si>
    <t>The Message (2012)</t>
  </si>
  <si>
    <t>Grand Master Melle Mel</t>
  </si>
  <si>
    <t>This Isn't Enough</t>
  </si>
  <si>
    <t>Greg LeBeau</t>
  </si>
  <si>
    <t>Tongue Tied</t>
  </si>
  <si>
    <t>Grouplove</t>
  </si>
  <si>
    <t>Part of "Off the Charts Pack 06"</t>
  </si>
  <si>
    <t>Mi Gente</t>
  </si>
  <si>
    <t>J. Balvin &amp; Willy William</t>
  </si>
  <si>
    <t>Groove on Lockdown</t>
  </si>
  <si>
    <t>Joliet</t>
  </si>
  <si>
    <t>Sucker</t>
  </si>
  <si>
    <t>Jonas Brothers</t>
  </si>
  <si>
    <t>Can't Stop The Feeling</t>
  </si>
  <si>
    <t>Justin Timberlake</t>
  </si>
  <si>
    <t>Tusa</t>
  </si>
  <si>
    <t>Karol G ft. Nicki Minaj</t>
  </si>
  <si>
    <t>The Man</t>
  </si>
  <si>
    <t>Lady Marmalade</t>
  </si>
  <si>
    <t>LaBelle</t>
  </si>
  <si>
    <t>Born this Way</t>
  </si>
  <si>
    <t>Part of "Lady Gaga Pack 02"</t>
  </si>
  <si>
    <t>Old Town Road (Remix)</t>
  </si>
  <si>
    <t>Lil Nas X ft. Billy Ray Cyrus</t>
  </si>
  <si>
    <t>Good As Hell</t>
  </si>
  <si>
    <t>Party Rock Anthem</t>
  </si>
  <si>
    <t>LMFAO ft. Lauren Bennett &amp; GoonRock</t>
  </si>
  <si>
    <t>Part of "New Year's Eve 2016 Pack"</t>
  </si>
  <si>
    <t>Studio 54</t>
  </si>
  <si>
    <t>Lord Felix</t>
  </si>
  <si>
    <t>Thrift Shop</t>
  </si>
  <si>
    <t>Macklemore &amp; Ryan Lewis ft. Wanz</t>
  </si>
  <si>
    <t>Moves Like Jagger</t>
  </si>
  <si>
    <t>Maroon 5 ft. Christina Aguilera</t>
  </si>
  <si>
    <t>Symphony Of Destruction</t>
  </si>
  <si>
    <t>Part of "Megadeth Pack 01"</t>
  </si>
  <si>
    <t>Me Too</t>
  </si>
  <si>
    <t>Stir Fry</t>
  </si>
  <si>
    <t>Migos</t>
  </si>
  <si>
    <t>O.P.P</t>
  </si>
  <si>
    <t>Naughty By Nature</t>
  </si>
  <si>
    <t>Hot in Herre</t>
  </si>
  <si>
    <t>Nelly</t>
  </si>
  <si>
    <t>Dragostea Din Tei</t>
  </si>
  <si>
    <t>O-Zone</t>
  </si>
  <si>
    <t>Time For Crime</t>
  </si>
  <si>
    <t>ORION</t>
  </si>
  <si>
    <t>Part of "4th Anniversary Free DLC Pack"</t>
  </si>
  <si>
    <t>(Stinn' On) The Dock Of The Day</t>
  </si>
  <si>
    <t>Otis Redding</t>
  </si>
  <si>
    <t>Part of "Otis Redding Pack 01"</t>
  </si>
  <si>
    <t>Panic! At the Disco</t>
  </si>
  <si>
    <t>DLC Single, and temporarily part of "Season 4 Spotlight Pass Plus" and part of "Guitar Glory Pack"</t>
  </si>
  <si>
    <t>Wait For Me</t>
  </si>
  <si>
    <t>Pattern Drama ft. Aquarius Heaven &amp; Hezza Fezza</t>
  </si>
  <si>
    <t>For An Angel (PvD Remix '09)</t>
  </si>
  <si>
    <t>Paul van Dyk</t>
  </si>
  <si>
    <t>Happy</t>
  </si>
  <si>
    <t>Pharrell Williams</t>
  </si>
  <si>
    <t>Give Me Everything</t>
  </si>
  <si>
    <t>Pitbull ft. Ne-Yo, Afrojack &amp; Nayer</t>
  </si>
  <si>
    <t>Here Comes Your Man</t>
  </si>
  <si>
    <t>Part of "Doolittle" Album</t>
  </si>
  <si>
    <t>Better Now</t>
  </si>
  <si>
    <t>Killing In the Name</t>
  </si>
  <si>
    <t>Part of "Rage Against the Machine Pack 01"</t>
  </si>
  <si>
    <t>Never Gonna Give You Up</t>
  </si>
  <si>
    <t>Rick Astley</t>
  </si>
  <si>
    <t>Eyes</t>
  </si>
  <si>
    <t>RÜFÜS DU SOL</t>
  </si>
  <si>
    <t>Body Like A Back Road</t>
  </si>
  <si>
    <t>Part of "Going Country 10 Pack"</t>
  </si>
  <si>
    <t>Any Man of Mine</t>
  </si>
  <si>
    <t>Part of "Going Country 02 Pack" and Rock Band Country Track Pack</t>
  </si>
  <si>
    <t>Cheap Thrills</t>
  </si>
  <si>
    <t>Sia ft. Sean Paul</t>
  </si>
  <si>
    <t>All Star</t>
  </si>
  <si>
    <t>Espresso</t>
  </si>
  <si>
    <t>Steve Porter</t>
  </si>
  <si>
    <t>Chaka Zulu</t>
  </si>
  <si>
    <t>STL GLD ft. Latrell James</t>
  </si>
  <si>
    <t>Bring Em Out</t>
  </si>
  <si>
    <t>T.I. ft Jay Z</t>
  </si>
  <si>
    <t>Dance Monkey</t>
  </si>
  <si>
    <t>Tones &amp; I</t>
  </si>
  <si>
    <t>Part of "Off the Charts 04" and "Twenty One Pilots Pack 01"</t>
  </si>
  <si>
    <t>Back to Boston</t>
  </si>
  <si>
    <t>The Unicorn Princess</t>
  </si>
  <si>
    <t>Regulate</t>
  </si>
  <si>
    <t>Warren G &amp; Nate Dogg</t>
  </si>
  <si>
    <t>I Wanna Dance With Somebody (Who Loves Me)</t>
  </si>
  <si>
    <t>Whitney Houston</t>
  </si>
  <si>
    <t>Young MC</t>
  </si>
  <si>
    <t>Zedd, Maren Morris &amp; Grey</t>
  </si>
  <si>
    <t>A Lot</t>
  </si>
  <si>
    <t>21 Savage</t>
  </si>
  <si>
    <t>Mood</t>
  </si>
  <si>
    <t>24kGolldn ft. Iann Dior</t>
  </si>
  <si>
    <t>Take Over Control</t>
  </si>
  <si>
    <t>Afrojack ft. Eva Simons</t>
  </si>
  <si>
    <t>Ironic</t>
  </si>
  <si>
    <t>Leave a Little Love</t>
  </si>
  <si>
    <t>Alesso &amp; Armin van Buuren</t>
  </si>
  <si>
    <t>1 Thing</t>
  </si>
  <si>
    <t>Amerie</t>
  </si>
  <si>
    <t>Me Gusta</t>
  </si>
  <si>
    <t>Anitta ft. Cardi B and Myke Towers</t>
  </si>
  <si>
    <t>Among the Living</t>
  </si>
  <si>
    <t>Part of "Anthrax Pack 01"</t>
  </si>
  <si>
    <t>Your Love (9PM)</t>
  </si>
  <si>
    <t>ATB, Topic, A7S</t>
  </si>
  <si>
    <t>Kings &amp; Queens</t>
  </si>
  <si>
    <t>Loop Pack 06</t>
  </si>
  <si>
    <t>Basra Khan</t>
  </si>
  <si>
    <t>Royce Please</t>
  </si>
  <si>
    <t>Beast Business</t>
  </si>
  <si>
    <t>Venus</t>
  </si>
  <si>
    <t>Bananarama</t>
  </si>
  <si>
    <t>Baby, I'm Jealous</t>
  </si>
  <si>
    <t>Bebe Rexha ft. Doja Cat</t>
  </si>
  <si>
    <t>Bell Biv DeVoe</t>
  </si>
  <si>
    <t>Loop Pack 5</t>
  </si>
  <si>
    <t>Bignums</t>
  </si>
  <si>
    <t>Larry's Place (Part II)</t>
  </si>
  <si>
    <t>Holding Out for a Hero</t>
  </si>
  <si>
    <t>Bonnie Tyler</t>
  </si>
  <si>
    <t>Soon May the Wellerman Come</t>
  </si>
  <si>
    <t>Cap'n Spicy Dill</t>
  </si>
  <si>
    <t>Murder She Wrote</t>
  </si>
  <si>
    <t>Chaka Demus &amp; Pliers</t>
  </si>
  <si>
    <t>Tubthumping</t>
  </si>
  <si>
    <t>Chumbawamba</t>
  </si>
  <si>
    <t>RB1 Export</t>
  </si>
  <si>
    <t>Linger</t>
  </si>
  <si>
    <t>The Cranberries</t>
  </si>
  <si>
    <t>Firday I'm in Love</t>
  </si>
  <si>
    <t>Bop</t>
  </si>
  <si>
    <t>DaBaby</t>
  </si>
  <si>
    <t>Con Calma</t>
  </si>
  <si>
    <t>Daddy Yankee ft. Snow</t>
  </si>
  <si>
    <t>Sandstorm</t>
  </si>
  <si>
    <t>Darude</t>
  </si>
  <si>
    <t>Let's Love</t>
  </si>
  <si>
    <t>David Guetta &amp; Sia</t>
  </si>
  <si>
    <t>Where Them Girls At</t>
  </si>
  <si>
    <t>David Guetta ft. Nicki Minaj &amp; Flo Rida</t>
  </si>
  <si>
    <t>Groove Is in the Heart</t>
  </si>
  <si>
    <t>Deee-Lite</t>
  </si>
  <si>
    <t>Days Go By</t>
  </si>
  <si>
    <t>Dirty Vegas</t>
  </si>
  <si>
    <t>Latch</t>
  </si>
  <si>
    <t>Disclosure ft. Sam Smith</t>
  </si>
  <si>
    <t>Loop Pack 12</t>
  </si>
  <si>
    <t>Dissentor</t>
  </si>
  <si>
    <t>Loco Contigo</t>
  </si>
  <si>
    <t>DJ Snake, J Balvin &amp; Tyga</t>
  </si>
  <si>
    <t>New Rules</t>
  </si>
  <si>
    <t>Kiss and Make Up</t>
  </si>
  <si>
    <t>Dua Lipa &amp; Blackpink</t>
  </si>
  <si>
    <t>Lips Like Sugar</t>
  </si>
  <si>
    <t>Echo &amp; the Bunnymen</t>
  </si>
  <si>
    <t>Lights</t>
  </si>
  <si>
    <t>A Little Respect</t>
  </si>
  <si>
    <t>Erasure</t>
  </si>
  <si>
    <t>Bring Me to Life</t>
  </si>
  <si>
    <t>Loop Pack 01</t>
  </si>
  <si>
    <t>Faint Shadow</t>
  </si>
  <si>
    <t>Loop Pack 07</t>
  </si>
  <si>
    <t>Trap Queen</t>
  </si>
  <si>
    <t>She Drives Me Crazy</t>
  </si>
  <si>
    <t>Fine Young Cannibals</t>
  </si>
  <si>
    <t>Dreams</t>
  </si>
  <si>
    <t>Low</t>
  </si>
  <si>
    <t>Flo Rida ft. T-Pain</t>
  </si>
  <si>
    <t>Hard Light</t>
  </si>
  <si>
    <t>Freda Turner</t>
  </si>
  <si>
    <t>Don't You Dare</t>
  </si>
  <si>
    <t>Free Sheets</t>
  </si>
  <si>
    <t>Unforgettable</t>
  </si>
  <si>
    <t>French Montana ft. Swae Lee</t>
  </si>
  <si>
    <t>Mask Off</t>
  </si>
  <si>
    <t>Future</t>
  </si>
  <si>
    <t>Gentle on My Mind</t>
  </si>
  <si>
    <t>Glen Campbell</t>
  </si>
  <si>
    <t>Maneater</t>
  </si>
  <si>
    <t>Golden</t>
  </si>
  <si>
    <t>I Love It</t>
  </si>
  <si>
    <t>Icona Pop ft. Charli XCX</t>
  </si>
  <si>
    <t>Here Comes the Hotstepper (Heartical Mix)</t>
  </si>
  <si>
    <t>Ini Kamoze</t>
  </si>
  <si>
    <t>No Role Modelz</t>
  </si>
  <si>
    <t>J. Cole</t>
  </si>
  <si>
    <t>Always on Time</t>
  </si>
  <si>
    <t>Ja Rule ft. Ashanti</t>
  </si>
  <si>
    <t>Whats Poppin'</t>
  </si>
  <si>
    <t>Jack Harlow</t>
  </si>
  <si>
    <t>Submerged</t>
  </si>
  <si>
    <t>Jackson Oak</t>
  </si>
  <si>
    <t>Take You Dancing</t>
  </si>
  <si>
    <t>Jason Derulo</t>
  </si>
  <si>
    <t>Head &amp; Heart</t>
  </si>
  <si>
    <t>Joel Corry ft. MNEK</t>
  </si>
  <si>
    <t>Rock Your Body</t>
  </si>
  <si>
    <t>What Ifs</t>
  </si>
  <si>
    <t>Kane Brown ft. Lauren Alaina</t>
  </si>
  <si>
    <t>Whine Up</t>
  </si>
  <si>
    <t>Kat DeLuna ft. Elephant Man</t>
  </si>
  <si>
    <t>Katrina and the Waves</t>
  </si>
  <si>
    <t>Stronger (What Doesn't Kill You)</t>
  </si>
  <si>
    <t>Kelly Clarkson</t>
  </si>
  <si>
    <t>Young Dumb &amp; Broke</t>
  </si>
  <si>
    <t>Khalid</t>
  </si>
  <si>
    <t>Una Noche Mas</t>
  </si>
  <si>
    <t>La Guerra Naranja</t>
  </si>
  <si>
    <t>Sour Candy</t>
  </si>
  <si>
    <t>Lady Gaga &amp; Blackpink</t>
  </si>
  <si>
    <t>Montero (Call Me By Your Name)</t>
  </si>
  <si>
    <t>XO Tour Llif3</t>
  </si>
  <si>
    <t>Lil Uzi Vert</t>
  </si>
  <si>
    <t>Crystal Beach</t>
  </si>
  <si>
    <t>The Lingala Sound</t>
  </si>
  <si>
    <t>Part of "Linkin Park Part 1"</t>
  </si>
  <si>
    <t>DLC Single, and temporaily part of "Season 16 Spotlight Pass Plus"</t>
  </si>
  <si>
    <t>Moon Lab</t>
  </si>
  <si>
    <t>Lossage</t>
  </si>
  <si>
    <t>My Ex's Best Friend</t>
  </si>
  <si>
    <t>Machine Gun Kelly &amp; Blackbear</t>
  </si>
  <si>
    <t>Nothing Breaks Like a Heart</t>
  </si>
  <si>
    <t>Mark Ronson ft. Miley Cyrus</t>
  </si>
  <si>
    <t>This is How You Left Me</t>
  </si>
  <si>
    <t>Marlon Kane</t>
  </si>
  <si>
    <t>Happier</t>
  </si>
  <si>
    <t>Marshmello ft. Bastille</t>
  </si>
  <si>
    <t>Marshmello, Imanbek ft. Usher</t>
  </si>
  <si>
    <t>Feel So Good</t>
  </si>
  <si>
    <t>Mase</t>
  </si>
  <si>
    <t>Astronaut in the Ocean</t>
  </si>
  <si>
    <t>I Melt with You</t>
  </si>
  <si>
    <t>Modern English</t>
  </si>
  <si>
    <t>Hip Hop Hooray</t>
  </si>
  <si>
    <t>Naughty by Nature</t>
  </si>
  <si>
    <t>Starships</t>
  </si>
  <si>
    <t>Nicki Minaj</t>
  </si>
  <si>
    <t>Self Esteem</t>
  </si>
  <si>
    <t>Part of "The Offspring Pack 01"</t>
  </si>
  <si>
    <t>Daning's Not a Crime</t>
  </si>
  <si>
    <t>Just About to Snap</t>
  </si>
  <si>
    <t>Pinhole Cage</t>
  </si>
  <si>
    <t>I''m Gonna Be (500 Miles)</t>
  </si>
  <si>
    <t>Livin' la Vida Loca</t>
  </si>
  <si>
    <t>Take U 4 A Ride</t>
  </si>
  <si>
    <t>Righteous Palms Crew</t>
  </si>
  <si>
    <t>Roses (Imanbek Remix)</t>
  </si>
  <si>
    <t>Saint JHN</t>
  </si>
  <si>
    <t>Schoolboy Q</t>
  </si>
  <si>
    <t>Fire Burning</t>
  </si>
  <si>
    <t>Sean Kingston</t>
  </si>
  <si>
    <t>Get Busy</t>
  </si>
  <si>
    <t>Boombastic (Hot Shot 2020)</t>
  </si>
  <si>
    <t>Shaggy</t>
  </si>
  <si>
    <t>Shawn Mendes</t>
  </si>
  <si>
    <t>The Game Got You</t>
  </si>
  <si>
    <t>Skrewbert</t>
  </si>
  <si>
    <t>Days Ahead, Days Behind</t>
  </si>
  <si>
    <t>Some Lover</t>
  </si>
  <si>
    <t>Slackjaw</t>
  </si>
  <si>
    <t>Spectral Interference</t>
  </si>
  <si>
    <t>Sub Urban</t>
  </si>
  <si>
    <t>Apache (2012)</t>
  </si>
  <si>
    <t>The Sugarhill Gang</t>
  </si>
  <si>
    <t>ILY (I Love You Baby)</t>
  </si>
  <si>
    <t>Surf Mesa ft. Emilee</t>
  </si>
  <si>
    <t>Burning Down the House</t>
  </si>
  <si>
    <t xml:space="preserve">DLC </t>
  </si>
  <si>
    <t>Whoomp! (There It Is)</t>
  </si>
  <si>
    <t>Tag Team</t>
  </si>
  <si>
    <t>Red Lights</t>
  </si>
  <si>
    <t>Tiesto</t>
  </si>
  <si>
    <t>The Business</t>
  </si>
  <si>
    <t>Loop Pack 03</t>
  </si>
  <si>
    <t>TK Sun</t>
  </si>
  <si>
    <t>Loop Pack 11</t>
  </si>
  <si>
    <t>Funky Cold Medina</t>
  </si>
  <si>
    <t>Tone Loc</t>
  </si>
  <si>
    <t>Breaking Me</t>
  </si>
  <si>
    <t>Topic with A7S</t>
  </si>
  <si>
    <t>DJ Got Us Fallin' in Love</t>
  </si>
  <si>
    <t>Usher ft. Pitbull</t>
  </si>
  <si>
    <t>We Like to Party! (The Vengabus)</t>
  </si>
  <si>
    <t>Vengaboys</t>
  </si>
  <si>
    <t>Fermionic</t>
  </si>
  <si>
    <t>The Venona Project</t>
  </si>
  <si>
    <t>Love Theme from The Invisible Jury</t>
  </si>
  <si>
    <t>Victoria Chance</t>
  </si>
  <si>
    <t>War</t>
  </si>
  <si>
    <t>Buddy Holly</t>
  </si>
  <si>
    <t>The Night Porter</t>
  </si>
  <si>
    <t>Winnage</t>
  </si>
  <si>
    <t>Gravel Pit</t>
  </si>
  <si>
    <t>Wu-Tang Clan</t>
  </si>
  <si>
    <t>Renegades</t>
  </si>
  <si>
    <t>X Ambassadors</t>
  </si>
  <si>
    <t>Part of "Off the Charts Pack 01"</t>
  </si>
  <si>
    <t>pi de limon</t>
  </si>
  <si>
    <t>ximena</t>
  </si>
  <si>
    <t>Look What You've Done</t>
  </si>
  <si>
    <t>Zara Larsson</t>
  </si>
  <si>
    <t>Zedd &amp; Griff</t>
  </si>
  <si>
    <t>Dirty Little Secret</t>
  </si>
  <si>
    <t>Zombie</t>
  </si>
  <si>
    <t>Cake By The Ocean</t>
  </si>
  <si>
    <t>DNCE</t>
  </si>
  <si>
    <t>Part of "Off The Charts 04"</t>
  </si>
  <si>
    <t>Brace For Chaos</t>
  </si>
  <si>
    <t>Epic Games</t>
  </si>
  <si>
    <t>Butter Barn Hoedown</t>
  </si>
  <si>
    <t>Run It</t>
  </si>
  <si>
    <t>Switch Up</t>
  </si>
  <si>
    <t>Take Me Higher</t>
  </si>
  <si>
    <t>My Songs Know What You Did In The Dark (Light Em Up)</t>
  </si>
  <si>
    <t>Dog Days Are Over</t>
  </si>
  <si>
    <t>Florence + The Machine</t>
  </si>
  <si>
    <t>Highway Tune</t>
  </si>
  <si>
    <t>Bad Romance</t>
  </si>
  <si>
    <t>Part of "Lady Gaga Pack 1"</t>
  </si>
  <si>
    <t>LMFAO Ft. Lauren Bennett &amp; Goonrock</t>
  </si>
  <si>
    <t>Emo Girl</t>
  </si>
  <si>
    <t>Machine Gun Kelly Ft. Willow</t>
  </si>
  <si>
    <t>The Search</t>
  </si>
  <si>
    <t>NF</t>
  </si>
  <si>
    <t>Hand That Feeds You</t>
  </si>
  <si>
    <t>Export Has Expired, but was re-released as a Single</t>
  </si>
  <si>
    <t>Vampire</t>
  </si>
  <si>
    <t>Go With The Flow</t>
  </si>
  <si>
    <t>Export Has Expired but has been released a Part of "Rock Band Rewind Pack 01" and "Rock Band 15th Anniversary"</t>
  </si>
  <si>
    <t>Stiches</t>
  </si>
  <si>
    <t>Blinging Lights</t>
  </si>
  <si>
    <t>Part of "Off the Charts 04"</t>
  </si>
  <si>
    <t>Save Your Tears</t>
  </si>
  <si>
    <t>Take My Breath</t>
  </si>
  <si>
    <t>Nothing's Alright</t>
  </si>
  <si>
    <t>Witchgang</t>
  </si>
  <si>
    <t>Callout</t>
  </si>
  <si>
    <t>The Acro-Bats</t>
  </si>
  <si>
    <t>Behind the Mask</t>
  </si>
  <si>
    <t>The Breaking Wheel</t>
  </si>
  <si>
    <t>Artillery</t>
  </si>
  <si>
    <t>Cochise*</t>
  </si>
  <si>
    <t>Audioslave</t>
  </si>
  <si>
    <t>Caveman Rejoice</t>
  </si>
  <si>
    <t>The Bags</t>
  </si>
  <si>
    <t>Infected*</t>
  </si>
  <si>
    <t>Bad Religion</t>
  </si>
  <si>
    <t>Fire it Up</t>
  </si>
  <si>
    <t>Black Label Society</t>
  </si>
  <si>
    <t>Iron Man*</t>
  </si>
  <si>
    <t>Godzilla*</t>
  </si>
  <si>
    <t>More Than A Feeling*</t>
  </si>
  <si>
    <t>Part of "Boston Pack 01"</t>
  </si>
  <si>
    <t>Heart Full of Black*</t>
  </si>
  <si>
    <t>Burning Brides</t>
  </si>
  <si>
    <t>Sail Your Ship By</t>
  </si>
  <si>
    <t>Count Zero</t>
  </si>
  <si>
    <t>Crossroads*</t>
  </si>
  <si>
    <t>Cream</t>
  </si>
  <si>
    <t>Ziggy Stardust*</t>
  </si>
  <si>
    <t>Part of "David Bowie Pack 02"</t>
  </si>
  <si>
    <t>Smoke On the Water*</t>
  </si>
  <si>
    <t>Din</t>
  </si>
  <si>
    <t>Take It Off*</t>
  </si>
  <si>
    <t>Decontrol</t>
  </si>
  <si>
    <t>Drist</t>
  </si>
  <si>
    <t>Frankenstein*</t>
  </si>
  <si>
    <t>The Edgar Winter Group</t>
  </si>
  <si>
    <t>Hey You*</t>
  </si>
  <si>
    <t>The Exies</t>
  </si>
  <si>
    <t>Take Me Out*</t>
  </si>
  <si>
    <t>Get Ready 2 Rokk</t>
  </si>
  <si>
    <t>Part of "Freezepop Pack 01" and "30 Song Mega Pack"</t>
  </si>
  <si>
    <t>Unsung*</t>
  </si>
  <si>
    <t>Helmet</t>
  </si>
  <si>
    <t>RBN</t>
  </si>
  <si>
    <t>Not compatible with RB4</t>
  </si>
  <si>
    <t>Stellar*</t>
  </si>
  <si>
    <t>Spanish Castle Magic*</t>
  </si>
  <si>
    <t>Jimi Hendrix</t>
  </si>
  <si>
    <t>RB has Vocals Included and is Part of "Axis: Bold as Love" Album</t>
  </si>
  <si>
    <t>I Love Rock N' Roll*</t>
  </si>
  <si>
    <t>Joan Jett and the Blackhearts</t>
  </si>
  <si>
    <t>You've Got Another Thing Coming*</t>
  </si>
  <si>
    <t>Part of "Screaming for Vengence" album and Metal Track Pack</t>
  </si>
  <si>
    <t>Farewell Myth</t>
  </si>
  <si>
    <t>Made in Mexico</t>
  </si>
  <si>
    <t>Symphony of Destruction*</t>
  </si>
  <si>
    <t>Story of My Love</t>
  </si>
  <si>
    <t>The Model Sons</t>
  </si>
  <si>
    <t>Monkey Steals the Peach</t>
  </si>
  <si>
    <t>Ace of Spades*</t>
  </si>
  <si>
    <t>Motorhead</t>
  </si>
  <si>
    <t>Export Has Expired, but Reliscened as a Single</t>
  </si>
  <si>
    <t>Bark at the Moon*</t>
  </si>
  <si>
    <t>Available exclusively in the "Ozzy 8-Pack"</t>
  </si>
  <si>
    <t>Cowboys From Hell*</t>
  </si>
  <si>
    <t>Pantera</t>
  </si>
  <si>
    <t>RB has "Live From Monsters in Moscow" Version as a Single and part of "Guitar Glory Pack"</t>
  </si>
  <si>
    <t>Killer Queen*</t>
  </si>
  <si>
    <t>Part of "Queen Pack 01" and "Queen RB3 Enhanced Pack"</t>
  </si>
  <si>
    <t>No One Knows*</t>
  </si>
  <si>
    <t>I Wanna Be Sedated*</t>
  </si>
  <si>
    <t>Higher Ground*</t>
  </si>
  <si>
    <t>RB Has Stevie Wonder Version</t>
  </si>
  <si>
    <t>All of This</t>
  </si>
  <si>
    <t>Shaimus</t>
  </si>
  <si>
    <t>Texas Flood*</t>
  </si>
  <si>
    <t>Stevie Ray Vaughan</t>
  </si>
  <si>
    <t>Part of "Texan Flood" Album</t>
  </si>
  <si>
    <t>Fat Lip*</t>
  </si>
  <si>
    <t>Thunder Kiss '65*</t>
  </si>
  <si>
    <t>White Zombie</t>
  </si>
  <si>
    <t>Eureka, I've Found Love</t>
  </si>
  <si>
    <t>The Upper Crust</t>
  </si>
  <si>
    <t>Sharp Dressed Man*</t>
  </si>
  <si>
    <t>ZZ Top</t>
  </si>
  <si>
    <t>*Cover version</t>
  </si>
  <si>
    <t>Laughtrack</t>
  </si>
  <si>
    <t>Last Child</t>
  </si>
  <si>
    <t>Billion Dollar Babies</t>
  </si>
  <si>
    <t>Live Version part of "Alice Cooper Pack 01"</t>
  </si>
  <si>
    <t>Them Bones</t>
  </si>
  <si>
    <t>Part of "Alice in Chains Pack 03"</t>
  </si>
  <si>
    <t>Jessica</t>
  </si>
  <si>
    <t>Six</t>
  </si>
  <si>
    <t>Madhouse</t>
  </si>
  <si>
    <t>Live Version part of "Anthrax Pack 01"</t>
  </si>
  <si>
    <t>Mr. Fix It</t>
  </si>
  <si>
    <t>The Amazing Crowns</t>
  </si>
  <si>
    <t>War Pigs</t>
  </si>
  <si>
    <t>Cover Part of "Black Sabbath Pack 01"</t>
  </si>
  <si>
    <t>One for the Road</t>
  </si>
  <si>
    <t>Jordan</t>
  </si>
  <si>
    <t>Buckethead</t>
  </si>
  <si>
    <t>Who Was in My Room Last Night?</t>
  </si>
  <si>
    <t>The Butthole Surfers</t>
  </si>
  <si>
    <t>Radium Eyes</t>
  </si>
  <si>
    <t>Surrender</t>
  </si>
  <si>
    <t>Part of "Cheap Trick Pack 01"</t>
  </si>
  <si>
    <t>Mother</t>
  </si>
  <si>
    <t>Danzig</t>
  </si>
  <si>
    <t>Hush</t>
  </si>
  <si>
    <t>Thunderhorse</t>
  </si>
  <si>
    <t>Dethklok</t>
  </si>
  <si>
    <t>Misirlou</t>
  </si>
  <si>
    <t>Dick Dale</t>
  </si>
  <si>
    <t>Arterial Black</t>
  </si>
  <si>
    <t>The New Black</t>
  </si>
  <si>
    <t>Every Time I Die</t>
  </si>
  <si>
    <t>Monkey Wrench</t>
  </si>
  <si>
    <t>Part of "The Colour and the Shape" Album</t>
  </si>
  <si>
    <t>Less Talk More Rokk</t>
  </si>
  <si>
    <t>Sweet Child o' Mine</t>
  </si>
  <si>
    <t>Crazy on You</t>
  </si>
  <si>
    <t>The Trooper</t>
  </si>
  <si>
    <t>Search and Destroy</t>
  </si>
  <si>
    <t>Iggy Pop and the Stooges</t>
  </si>
  <si>
    <t>Stop!</t>
  </si>
  <si>
    <t>Export Has Expired but Re-Released in the "Solid '70s Pack 01"</t>
  </si>
  <si>
    <t>Strutter</t>
  </si>
  <si>
    <t>Live Version as a DLC Single</t>
  </si>
  <si>
    <t>Laid to Rest</t>
  </si>
  <si>
    <t>Lamb of God</t>
  </si>
  <si>
    <t>Part of "Metal Track Pack" and as a DLC Single</t>
  </si>
  <si>
    <t>Raw Dog</t>
  </si>
  <si>
    <t>The Last Vegas</t>
  </si>
  <si>
    <t>Carry Me Home</t>
  </si>
  <si>
    <t>Yes We Can</t>
  </si>
  <si>
    <t>Matthew Sweet</t>
  </si>
  <si>
    <t>Hangar 18</t>
  </si>
  <si>
    <t>Red Lottery</t>
  </si>
  <si>
    <t>Megasus</t>
  </si>
  <si>
    <t>Shout at the Devil</t>
  </si>
  <si>
    <t>Mötley Crüe</t>
  </si>
  <si>
    <t>Dead!</t>
  </si>
  <si>
    <t>Heart Shaped Box</t>
  </si>
  <si>
    <t>Part of "Celebrating Nirvana Pack"</t>
  </si>
  <si>
    <t>Parasite</t>
  </si>
  <si>
    <t>The Neighborhoods</t>
  </si>
  <si>
    <t>Kicked to the Curb</t>
  </si>
  <si>
    <t>Noble Rot</t>
  </si>
  <si>
    <t>Drink Up</t>
  </si>
  <si>
    <t>Ounce of Self</t>
  </si>
  <si>
    <t>Life Wasted</t>
  </si>
  <si>
    <t>Message in a Bottle</t>
  </si>
  <si>
    <t>Part of "The Police Tack Pack 01" and "Classic Rock Track Pack"</t>
  </si>
  <si>
    <t>Tattooed Love Boys</t>
  </si>
  <si>
    <t>The Pretenders</t>
  </si>
  <si>
    <t>John the Fisherman</t>
  </si>
  <si>
    <t>Killing in the Name</t>
  </si>
  <si>
    <t>Salvation*</t>
  </si>
  <si>
    <t>Rancid</t>
  </si>
  <si>
    <t>Psychobilly Freakout*</t>
  </si>
  <si>
    <t>Rock and Roll, Hoochie Koo</t>
  </si>
  <si>
    <t>Rick Derringer</t>
  </si>
  <si>
    <t>Can't You Hear Me Knockin'</t>
  </si>
  <si>
    <t>YYZ</t>
  </si>
  <si>
    <t>The Light That Blinds</t>
  </si>
  <si>
    <t>Shadows Fall</t>
  </si>
  <si>
    <t>Tonight I'm Gonna Rock You Tonight*</t>
  </si>
  <si>
    <t>Rock This Town*</t>
  </si>
  <si>
    <t>Stray Cats</t>
  </si>
  <si>
    <t>Brian Setzer Re-record Available as a DLC Single and part of "Guitar Glory Pack"</t>
  </si>
  <si>
    <t>Trippin' on a Hole in a Paper Heart*</t>
  </si>
  <si>
    <t>Part of "Stone Temple Pilots Pack 01"</t>
  </si>
  <si>
    <t>Trogdor</t>
  </si>
  <si>
    <t>Strong Bad</t>
  </si>
  <si>
    <t>Institutionalized</t>
  </si>
  <si>
    <t>Suicidal Tendencies</t>
  </si>
  <si>
    <t>Freya</t>
  </si>
  <si>
    <t>Possum Kingdom</t>
  </si>
  <si>
    <t>Toadies</t>
  </si>
  <si>
    <t>Part  of "The Toadies Pack 01"</t>
  </si>
  <si>
    <t>Elephant Bones</t>
  </si>
  <si>
    <t>Thin Lizzy</t>
  </si>
  <si>
    <t>You Really Got Me</t>
  </si>
  <si>
    <t>X-Stream</t>
  </si>
  <si>
    <t>Voivod</t>
  </si>
  <si>
    <t>Cherry Pie*</t>
  </si>
  <si>
    <t>Warrant</t>
  </si>
  <si>
    <t>Woman*</t>
  </si>
  <si>
    <t>Wolfmother</t>
  </si>
  <si>
    <t>Part of "Wolfmother Pack 01"</t>
  </si>
  <si>
    <t>FTK</t>
  </si>
  <si>
    <t>VAGIANT</t>
  </si>
  <si>
    <t>Fall of Pangea</t>
  </si>
  <si>
    <t>Ex's and Oh's</t>
  </si>
  <si>
    <t>Atreyu</t>
  </si>
  <si>
    <t>You Should Be Ashamed of Myself</t>
  </si>
  <si>
    <t>The Bled</t>
  </si>
  <si>
    <t>Smoke on the Water*</t>
  </si>
  <si>
    <t>The State of Massachusetts</t>
  </si>
  <si>
    <t>Dropkick Murphys</t>
  </si>
  <si>
    <t>You've Got Another Thing Comin'*</t>
  </si>
  <si>
    <t>Sin Documentos</t>
  </si>
  <si>
    <t>Los Rodríguez</t>
  </si>
  <si>
    <t>Memories of the Grove</t>
  </si>
  <si>
    <t>Export Has Expired, but has been Re-Liscened as a Single</t>
  </si>
  <si>
    <t>Famous Last Words</t>
  </si>
  <si>
    <t>Teenagers</t>
  </si>
  <si>
    <t>Part of "My Chemical Romance Pack 01"</t>
  </si>
  <si>
    <t>This Is How I Disappear</t>
  </si>
  <si>
    <t>Sept</t>
  </si>
  <si>
    <t>Pleymo</t>
  </si>
  <si>
    <t>Bury the Hatchet</t>
  </si>
  <si>
    <t>Protest the Hero</t>
  </si>
  <si>
    <t>RB has Stevie Wonder Version</t>
  </si>
  <si>
    <t>Exile</t>
  </si>
  <si>
    <t>Detonation</t>
  </si>
  <si>
    <t>Trivium</t>
  </si>
  <si>
    <t>Guitar Hero II DLC</t>
  </si>
  <si>
    <t>Apr. 11, 2007 - Nov. 29,2007</t>
  </si>
  <si>
    <t>Same Old Song and Dance</t>
  </si>
  <si>
    <t>Miss Murder</t>
  </si>
  <si>
    <t>School's Out*</t>
  </si>
  <si>
    <t>Live Version Part of "Alice Cooper Pack 01"</t>
  </si>
  <si>
    <t>Minus Celsius</t>
  </si>
  <si>
    <t>Backyard Babies</t>
  </si>
  <si>
    <t>Paranoid*</t>
  </si>
  <si>
    <t>RB1</t>
  </si>
  <si>
    <t>Cover that was never Exportable</t>
  </si>
  <si>
    <t>Helicopter</t>
  </si>
  <si>
    <t>Bloc Party</t>
  </si>
  <si>
    <t>Cities on Flame with Rock and Roll*</t>
  </si>
  <si>
    <t>Go That Far</t>
  </si>
  <si>
    <t>Bret Michaels Band</t>
  </si>
  <si>
    <t>Sunshine of Your Love*</t>
  </si>
  <si>
    <t>Holiday in Cambodia*</t>
  </si>
  <si>
    <t>Dead Kennedys</t>
  </si>
  <si>
    <t>Part of "Dead Kennedys Pack 01" and "Classic Rock Track Pack"</t>
  </si>
  <si>
    <t>Hier kommt Alex</t>
  </si>
  <si>
    <t>Die Toten Hosen</t>
  </si>
  <si>
    <t>Stricken</t>
  </si>
  <si>
    <t>Nothing for Me Here</t>
  </si>
  <si>
    <t>Dope</t>
  </si>
  <si>
    <t>Through the Fire and Flames</t>
  </si>
  <si>
    <t>DragonForce</t>
  </si>
  <si>
    <t>Cliffs of Dover</t>
  </si>
  <si>
    <t>Eric Johnson</t>
  </si>
  <si>
    <t>F.C.P.R.E.M.I.X.</t>
  </si>
  <si>
    <t>DLC SIngle and Temporarily Part of "Rivals Season 28 Pass"</t>
  </si>
  <si>
    <t>Slow Ride</t>
  </si>
  <si>
    <t>Foghat</t>
  </si>
  <si>
    <t>Part of 'Solid '70's Pack 2"</t>
  </si>
  <si>
    <t>In the Belly of a Shark</t>
  </si>
  <si>
    <t>Gallows</t>
  </si>
  <si>
    <t>Welcome to the Jungle</t>
  </si>
  <si>
    <t>Barracuda</t>
  </si>
  <si>
    <t>I'm in the Band</t>
  </si>
  <si>
    <t>Hellacopters</t>
  </si>
  <si>
    <t>Avalancha</t>
  </si>
  <si>
    <t>Héroes del Silencio</t>
  </si>
  <si>
    <t>Take This Life</t>
  </si>
  <si>
    <t>In Flames</t>
  </si>
  <si>
    <t>The Number of the Beast</t>
  </si>
  <si>
    <t>Cover as a single and Original is Part of "Iron Maiden Pack 01"</t>
  </si>
  <si>
    <t>Export Has Expired but has been re-released as a DLC Single</t>
  </si>
  <si>
    <t>My Curse</t>
  </si>
  <si>
    <t>Killswitch Engage</t>
  </si>
  <si>
    <t>Part of "Roadrunner Records Pack 01"</t>
  </si>
  <si>
    <t>Rock and Roll All Nite</t>
  </si>
  <si>
    <t>RB has live version as a DLC Single</t>
  </si>
  <si>
    <t>Down 'n Dirty</t>
  </si>
  <si>
    <t>L.A. Slum Lords</t>
  </si>
  <si>
    <t>Part of "Century Media Girls of Metal Pack" and Metal Track Pack"</t>
  </si>
  <si>
    <t>Metal Heavy Lady</t>
  </si>
  <si>
    <t>Lions</t>
  </si>
  <si>
    <t>Cult of Personality</t>
  </si>
  <si>
    <t>Living Colour</t>
  </si>
  <si>
    <t>Part of Rock Band Blitz and as a DLC Single</t>
  </si>
  <si>
    <t>Matchbook Romance</t>
  </si>
  <si>
    <t>Export Has Expired, and it's a cover</t>
  </si>
  <si>
    <t>Part of "Muse Pack 01" and Temporarily Part of "Rivals Season 28 Pass"</t>
  </si>
  <si>
    <t>Mauvais Garçon</t>
  </si>
  <si>
    <t>Naast</t>
  </si>
  <si>
    <t>Hit Me with Your Best Shot</t>
  </si>
  <si>
    <t>Pat Benatar</t>
  </si>
  <si>
    <t>Part of "Classic Rock Track Pack" and as a DLC Single</t>
  </si>
  <si>
    <t>Even Flow</t>
  </si>
  <si>
    <t>Part of "Ten" Album and "Rock Band Hits Pack 02"</t>
  </si>
  <si>
    <t>Talk Dirty to Me</t>
  </si>
  <si>
    <t>Part of "Poison Pack 01"</t>
  </si>
  <si>
    <t>Lay Down</t>
  </si>
  <si>
    <t>Priestess</t>
  </si>
  <si>
    <t>Not Compatible with RB4</t>
  </si>
  <si>
    <t>3's &amp; 7's</t>
  </si>
  <si>
    <t>Part of "Queens of the Stone Age Pack 01"</t>
  </si>
  <si>
    <t>Bulls on Parade</t>
  </si>
  <si>
    <t>Part of "Metal Track Pack" and as DLC Single</t>
  </si>
  <si>
    <t>Suck My Kiss</t>
  </si>
  <si>
    <t>Generation Rock</t>
  </si>
  <si>
    <t>Revolverheld</t>
  </si>
  <si>
    <t>Prayer of the Refugee</t>
  </si>
  <si>
    <t>Part of "Rise Against Pack 01"</t>
  </si>
  <si>
    <t>Paint It Black</t>
  </si>
  <si>
    <t>Black Magic Woman</t>
  </si>
  <si>
    <t>Santana</t>
  </si>
  <si>
    <t>Part of "Days of Peace Pack 01"</t>
  </si>
  <si>
    <t>Rock You Like a Hurricane*</t>
  </si>
  <si>
    <t>In Love</t>
  </si>
  <si>
    <t>Scouts of St. Sebastian</t>
  </si>
  <si>
    <t>Can't Be Saved</t>
  </si>
  <si>
    <t>Anarchy in the U.K.</t>
  </si>
  <si>
    <t>Sex Pistols</t>
  </si>
  <si>
    <t>Raining Blood</t>
  </si>
  <si>
    <t>Part of "Slayer Pack 01"</t>
  </si>
  <si>
    <t>Don't Hold Back</t>
  </si>
  <si>
    <t>The Sleeping</t>
  </si>
  <si>
    <t>Story of My Life</t>
  </si>
  <si>
    <t>Part of "Social Distortion Pack 01"</t>
  </si>
  <si>
    <t>Kool Thing</t>
  </si>
  <si>
    <t>The Devil Went Down to Georgia</t>
  </si>
  <si>
    <t>Steve Ouimette</t>
  </si>
  <si>
    <t>Pride and Joy</t>
  </si>
  <si>
    <t>Part of "Texas Flood" Album</t>
  </si>
  <si>
    <t>She Bangs the Drums*</t>
  </si>
  <si>
    <t>The Stone Roses</t>
  </si>
  <si>
    <t>Radio Song</t>
  </si>
  <si>
    <t>Superbus</t>
  </si>
  <si>
    <t>The Metal</t>
  </si>
  <si>
    <t>Part of "Brutal Legends Pack 01"</t>
  </si>
  <si>
    <t>My Name Is Jonas</t>
  </si>
  <si>
    <t>Part of "Weezer Pack 02"</t>
  </si>
  <si>
    <t>Black Sunshine</t>
  </si>
  <si>
    <t>The Seeker</t>
  </si>
  <si>
    <t>On-Disc Setlist</t>
  </si>
  <si>
    <t>La Grange*</t>
  </si>
  <si>
    <t>Release</t>
  </si>
  <si>
    <t>Dream On</t>
  </si>
  <si>
    <t>Live Version is part of "Aerosmith's Greatest Dimensions Pack"</t>
  </si>
  <si>
    <t>Carcinogen Crush</t>
  </si>
  <si>
    <t>Part of "Boston Pack 01" and "Classic Rock Track Pack"</t>
  </si>
  <si>
    <t>Soothsayer</t>
  </si>
  <si>
    <t>God Put a Smile upon Your Face</t>
  </si>
  <si>
    <t>Violet Hill</t>
  </si>
  <si>
    <t>Yellow</t>
  </si>
  <si>
    <t>Part of "Coldplay Collection 01"</t>
  </si>
  <si>
    <t>Nine Lives</t>
  </si>
  <si>
    <t>Photograph</t>
  </si>
  <si>
    <t>Part of "Def Leppard Pack 01"</t>
  </si>
  <si>
    <t>Rock of Ages</t>
  </si>
  <si>
    <t>Hole in the Earth</t>
  </si>
  <si>
    <t>Deftones</t>
  </si>
  <si>
    <t>Part of "Deftones Pack 01"</t>
  </si>
  <si>
    <t>Ernten Was Wir Säen</t>
  </si>
  <si>
    <t>Die Fantastischen Vier</t>
  </si>
  <si>
    <t>Heroes of Our Time</t>
  </si>
  <si>
    <t>Operation Ground and Pound</t>
  </si>
  <si>
    <t>Revolution Deathsquad</t>
  </si>
  <si>
    <t>Famous For Nothing</t>
  </si>
  <si>
    <t>(F)lannigan's Ball</t>
  </si>
  <si>
    <t>Johnny, I Hardly Knew Ya</t>
  </si>
  <si>
    <t>So Payaso</t>
  </si>
  <si>
    <t>Extremoduro</t>
  </si>
  <si>
    <t>Tina</t>
  </si>
  <si>
    <t>All My Life</t>
  </si>
  <si>
    <t>Part of "Foo Fighters Pack 02"</t>
  </si>
  <si>
    <t>This Is a Call</t>
  </si>
  <si>
    <t>Part of "Foo Fighters Pack 01"</t>
  </si>
  <si>
    <t>Jukebox Hero</t>
  </si>
  <si>
    <t>Cover is a DLC Single</t>
  </si>
  <si>
    <t>The End Begins (to Rock)</t>
  </si>
  <si>
    <t>God of War II</t>
  </si>
  <si>
    <t>Guitar Hero III DLC</t>
  </si>
  <si>
    <t>Surfing with the Alien</t>
  </si>
  <si>
    <t>Joe Satriani</t>
  </si>
  <si>
    <t>Oct. 31, 2007- Sept. 12, 2008</t>
  </si>
  <si>
    <t>RB2</t>
  </si>
  <si>
    <t>Never Exportable From RB2</t>
  </si>
  <si>
    <t>I Predict a Riot</t>
  </si>
  <si>
    <t>Shoot the Runner</t>
  </si>
  <si>
    <t>Kasabian</t>
  </si>
  <si>
    <t>I Am Murloc</t>
  </si>
  <si>
    <t>L70ETC</t>
  </si>
  <si>
    <t>No More Sorrow</t>
  </si>
  <si>
    <t>Putting Holes in Happiness
 (Nick Zinner Remix)</t>
  </si>
  <si>
    <t>Sleeping Giant</t>
  </si>
  <si>
    <t>All Nightmare Long</t>
  </si>
  <si>
    <t>Broken, Beat &amp; Scarred</t>
  </si>
  <si>
    <t>Cyanide</t>
  </si>
  <si>
    <t>The Day That Never Comes</t>
  </si>
  <si>
    <t>The End of the Line</t>
  </si>
  <si>
    <t>The Judas Kiss</t>
  </si>
  <si>
    <t>My Apocalypse</t>
  </si>
  <si>
    <t>Suicide &amp; Redemption J.H.</t>
  </si>
  <si>
    <t>Suicide &amp; Redemption K.H.</t>
  </si>
  <si>
    <t>That Was Just Your Life</t>
  </si>
  <si>
    <t>The Unforgiven III</t>
  </si>
  <si>
    <t>(We Are) The Road Crew</t>
  </si>
  <si>
    <t>2008 Re-Recorded Version is part of "Brutal Legends Pack 01"</t>
  </si>
  <si>
    <t>Stay Clean</t>
  </si>
  <si>
    <t>Exo-Politics</t>
  </si>
  <si>
    <t>Stockholm Syndrome</t>
  </si>
  <si>
    <t>Supermassive Black Hole</t>
  </si>
  <si>
    <t>Don't Speak</t>
  </si>
  <si>
    <t>Excuse Me Mr.</t>
  </si>
  <si>
    <t>Sunday Morning</t>
  </si>
  <si>
    <t>Halo Theme MJOLNIR Mix</t>
  </si>
  <si>
    <t>O'Donnell/Salvatori/Vai</t>
  </si>
  <si>
    <t>Problems (Live at Brixton)</t>
  </si>
  <si>
    <t>We Three Kings</t>
  </si>
  <si>
    <t>Top Gun Anthem</t>
  </si>
  <si>
    <t>For The Love of God</t>
  </si>
  <si>
    <t>Live Version available as a DLC Single</t>
  </si>
  <si>
    <t>Pretty Handsome Awkward</t>
  </si>
  <si>
    <t>The Arsonist</t>
  </si>
  <si>
    <t>Thrice</t>
  </si>
  <si>
    <t>Antisocial</t>
  </si>
  <si>
    <t>Trust</t>
  </si>
  <si>
    <t>Messages</t>
  </si>
  <si>
    <t>Velvet Revolver</t>
  </si>
  <si>
    <t>She Builds Quick Machines</t>
  </si>
  <si>
    <t>Slither</t>
  </si>
  <si>
    <t>Part of "311 Pack 01"</t>
  </si>
  <si>
    <t>The Kill</t>
  </si>
  <si>
    <t>30 Seconds to Mars</t>
  </si>
  <si>
    <t>Too Much, Too Young, Too Fast</t>
  </si>
  <si>
    <t>Airbourne</t>
  </si>
  <si>
    <t>Good God</t>
  </si>
  <si>
    <t>Anouk</t>
  </si>
  <si>
    <t>Never Too Late</t>
  </si>
  <si>
    <t>No Sleep Till Brooklyn</t>
  </si>
  <si>
    <t>Hail to the Freaks</t>
  </si>
  <si>
    <t>Beatsteaks</t>
  </si>
  <si>
    <t>Rebel Yell</t>
  </si>
  <si>
    <t>Stillborn</t>
  </si>
  <si>
    <t>Weapon of Choice</t>
  </si>
  <si>
    <t>Black Rebel Motorcycle Club</t>
  </si>
  <si>
    <t>Dammit</t>
  </si>
  <si>
    <t>Hollywood Nights</t>
  </si>
  <si>
    <t>Bob Seger &amp; The Silver Bullet Band</t>
  </si>
  <si>
    <t>Scream Aim Fire</t>
  </si>
  <si>
    <t>Bullet for My Valentine</t>
  </si>
  <si>
    <t>Part of "Bullet For My Valentine Pack 01"</t>
  </si>
  <si>
    <t>Part of "Coldplay Parachutes to Everyday Life" Pack</t>
  </si>
  <si>
    <t>Up Around the Bend</t>
  </si>
  <si>
    <t>Creedence Clearwater Revival</t>
  </si>
  <si>
    <t>Part of "Creedence Clearwater Revival Pack 01"</t>
  </si>
  <si>
    <t>Love Removal Machine</t>
  </si>
  <si>
    <t>The Cult</t>
  </si>
  <si>
    <t>Love Me Two Times</t>
  </si>
  <si>
    <t>Part of "The Doors Greatest Hits" Album</t>
  </si>
  <si>
    <t>Hotel California</t>
  </si>
  <si>
    <t>Eagles</t>
  </si>
  <si>
    <t>Aggro</t>
  </si>
  <si>
    <t>The Enemy</t>
  </si>
  <si>
    <t>Obstacle 1</t>
  </si>
  <si>
    <t>Purple Haze</t>
  </si>
  <si>
    <t>Part of "Are You Experienced?" Album</t>
  </si>
  <si>
    <t>The Wind Cries Mary</t>
  </si>
  <si>
    <t>Satch Boogie</t>
  </si>
  <si>
    <t>VinterNoll2</t>
  </si>
  <si>
    <t>Kent</t>
  </si>
  <si>
    <t>Freak on a Leash</t>
  </si>
  <si>
    <t>Are You Gonna Go My Way</t>
  </si>
  <si>
    <t>Lenny Kravitz</t>
  </si>
  <si>
    <t>Part of "Lenny Kravitz Pack 01"</t>
  </si>
  <si>
    <t>What I've Done</t>
  </si>
  <si>
    <t>Part of "Linkin Park Pack 01"</t>
  </si>
  <si>
    <t>Prisoner of Society</t>
  </si>
  <si>
    <t>La Bamba</t>
  </si>
  <si>
    <t>Los Lobos</t>
  </si>
  <si>
    <t>Sweet Home Alabama (Live)</t>
  </si>
  <si>
    <t>Part of "Lynyrd Skyryrd Pack 01"</t>
  </si>
  <si>
    <t>Kick Out the Jams</t>
  </si>
  <si>
    <t>MC5's Wayne Kramer</t>
  </si>
  <si>
    <t>L'Via L'Viaquez</t>
  </si>
  <si>
    <t>The Mars Volta</t>
  </si>
  <si>
    <t>Trapped Under Ice</t>
  </si>
  <si>
    <t>Beat It</t>
  </si>
  <si>
    <t>Michael Jackson</t>
  </si>
  <si>
    <t>Overkill</t>
  </si>
  <si>
    <t>Assassin</t>
  </si>
  <si>
    <t>Nuvole E Lenzuola</t>
  </si>
  <si>
    <t>Negramaro</t>
  </si>
  <si>
    <t>About a Girl (Unplugged)</t>
  </si>
  <si>
    <t>RB has Studio Version in the "Nirvana Bleach Pack"</t>
  </si>
  <si>
    <t>Spiderwebs</t>
  </si>
  <si>
    <t>Part of "Tragic Kingdom" Album and The Single: "1993 to 2003" Album</t>
  </si>
  <si>
    <t>Soul Doubt</t>
  </si>
  <si>
    <t>NOFX</t>
  </si>
  <si>
    <t>Some Might Say</t>
  </si>
  <si>
    <t>Mr. Crowley</t>
  </si>
  <si>
    <t>Part of "Ozzy 8-Pack"</t>
  </si>
  <si>
    <t>Export Has Expired but has re-released as a single</t>
  </si>
  <si>
    <t>Heartbreaker</t>
  </si>
  <si>
    <t>The One I Love</t>
  </si>
  <si>
    <t>RB4 On-Disc</t>
  </si>
  <si>
    <t>Escuela de Calor</t>
  </si>
  <si>
    <t>Radio Futura</t>
  </si>
  <si>
    <t>Re-Education (Through Labor)</t>
  </si>
  <si>
    <t>Pretty Vacant</t>
  </si>
  <si>
    <t>Do It Again</t>
  </si>
  <si>
    <t>The Joker</t>
  </si>
  <si>
    <t>Part of "Steve Miller Band Pack 01" and "Classic Rock Track Pack"</t>
  </si>
  <si>
    <t>Demolition Man</t>
  </si>
  <si>
    <t>Sting</t>
  </si>
  <si>
    <t>Love Spreads</t>
  </si>
  <si>
    <t>DLC Single and part of "Classic Rock Track Pack"</t>
  </si>
  <si>
    <t>Toy Boy</t>
  </si>
  <si>
    <t>Stuck in the Sound</t>
  </si>
  <si>
    <t>Santeria</t>
  </si>
  <si>
    <t>Sublime</t>
  </si>
  <si>
    <t>Part of "Sublime Pack 01" and "Rock Band Hits Pack"</t>
  </si>
  <si>
    <t>B.Y.O.B.</t>
  </si>
  <si>
    <t>Delisted</t>
  </si>
  <si>
    <t>Monsoon</t>
  </si>
  <si>
    <t>Parabola</t>
  </si>
  <si>
    <t>Tool</t>
  </si>
  <si>
    <t>Schism</t>
  </si>
  <si>
    <t>Vicarious</t>
  </si>
  <si>
    <t>Hot for Teacher</t>
  </si>
  <si>
    <t>On the Road Again</t>
  </si>
  <si>
    <t>Willie Nelson</t>
  </si>
  <si>
    <t>Part of "Going Country Pack 03" and "Country Tack Pack"</t>
  </si>
  <si>
    <t>Band on the Run</t>
  </si>
  <si>
    <t>Wings</t>
  </si>
  <si>
    <t>Part of "Celebrating Band on the Run"</t>
  </si>
  <si>
    <t>Kryptonite</t>
  </si>
  <si>
    <t>3 Doors Down</t>
  </si>
  <si>
    <t>Judith</t>
  </si>
  <si>
    <t>A Perfect Circle</t>
  </si>
  <si>
    <t>Medicate</t>
  </si>
  <si>
    <t>Part of "AFI Pack 01"</t>
  </si>
  <si>
    <t>Brianstorm</t>
  </si>
  <si>
    <t>Arctic Monkeys</t>
  </si>
  <si>
    <t>You and Me</t>
  </si>
  <si>
    <t>Attack! Attack!</t>
  </si>
  <si>
    <t>Cigarettes, Wedding Bands</t>
  </si>
  <si>
    <t>Gratitude</t>
  </si>
  <si>
    <t>Gamma Ray</t>
  </si>
  <si>
    <t>Dancing with Myself</t>
  </si>
  <si>
    <t>DLC Single of Gen X Version</t>
  </si>
  <si>
    <t>Lonely Is the Night</t>
  </si>
  <si>
    <t>Billy Squier</t>
  </si>
  <si>
    <t>The Rock Show</t>
  </si>
  <si>
    <t>Part of "blink-182 Pack 01"</t>
  </si>
  <si>
    <t>Export Has Expired but Re-Released as a DLC Single</t>
  </si>
  <si>
    <t>All Along the Watchtower</t>
  </si>
  <si>
    <t>RB has Hendrix Cover</t>
  </si>
  <si>
    <t>Sowing Season (Yeah)</t>
  </si>
  <si>
    <t>Brand New</t>
  </si>
  <si>
    <t>Six Days a Week</t>
  </si>
  <si>
    <t>Comedown</t>
  </si>
  <si>
    <t>Bush</t>
  </si>
  <si>
    <t>Part of "Bush Pack 01"</t>
  </si>
  <si>
    <t>Done with Everything, Die for Nothing</t>
  </si>
  <si>
    <t>Children of Bodom</t>
  </si>
  <si>
    <t>In My Place</t>
  </si>
  <si>
    <t>Demon(s)</t>
  </si>
  <si>
    <t>Darkest Hour</t>
  </si>
  <si>
    <t>Blue Day</t>
  </si>
  <si>
    <t>Darker My Love</t>
  </si>
  <si>
    <t>Fame</t>
  </si>
  <si>
    <t>Woman From Tokyo ('99 Remix)</t>
  </si>
  <si>
    <t>Younk Funk</t>
  </si>
  <si>
    <t>The Derek Trucks Band</t>
  </si>
  <si>
    <t>Sultans of Swing</t>
  </si>
  <si>
    <t>Send a Little Love Token</t>
  </si>
  <si>
    <t>The Duke Spirit</t>
  </si>
  <si>
    <t>Export Has Expired but re-released as a DLC Single</t>
  </si>
  <si>
    <t>Wannabe in L.A.</t>
  </si>
  <si>
    <t>Eagles of Death Metal</t>
  </si>
  <si>
    <t>L.A.</t>
  </si>
  <si>
    <t>Elliott Smith</t>
  </si>
  <si>
    <t>Disconnected</t>
  </si>
  <si>
    <t>Face to Face</t>
  </si>
  <si>
    <t>Only Happy When It Rains</t>
  </si>
  <si>
    <t>Feel Good Inc.</t>
  </si>
  <si>
    <t>Gorillaz</t>
  </si>
  <si>
    <t>Part of "Gorillaz Pack 01"</t>
  </si>
  <si>
    <t>Streamline Woman</t>
  </si>
  <si>
    <t>We're an American Band</t>
  </si>
  <si>
    <t>Grand Funk Railroad</t>
  </si>
  <si>
    <t>Lust for Life (Live)</t>
  </si>
  <si>
    <t>Original Version as DLC Single</t>
  </si>
  <si>
    <t>2 Minutes to Midnight</t>
  </si>
  <si>
    <t>Scatterbrain (Live)</t>
  </si>
  <si>
    <t>Jeff Beck</t>
  </si>
  <si>
    <t>Bleed American</t>
  </si>
  <si>
    <t>Part of "Jimmy Eat World Pack 02"</t>
  </si>
  <si>
    <t>Hurts So Good</t>
  </si>
  <si>
    <t>John Mellencamp</t>
  </si>
  <si>
    <t>Ring of Fire</t>
  </si>
  <si>
    <t>Johnny Cash</t>
  </si>
  <si>
    <t>Part of Country Tack Pack 2, "Country Mega Pack" and "Going Country Pack 6"</t>
  </si>
  <si>
    <t>Never Miss a Beat</t>
  </si>
  <si>
    <t>All The Pretty Faces</t>
  </si>
  <si>
    <t>21st Century Schizoid Man</t>
  </si>
  <si>
    <t>King Crimson</t>
  </si>
  <si>
    <t>Sex on Fire</t>
  </si>
  <si>
    <t>Part of "Kings of Leon Pack 01"</t>
  </si>
  <si>
    <t>Shout It Out Loud</t>
  </si>
  <si>
    <t>KISS</t>
  </si>
  <si>
    <t>Mirror People</t>
  </si>
  <si>
    <t>Love and Rockets</t>
  </si>
  <si>
    <t>Sweating Bullets</t>
  </si>
  <si>
    <t>Looks That Kill</t>
  </si>
  <si>
    <t>Plug In Baby</t>
  </si>
  <si>
    <t>One Big Holiday</t>
  </si>
  <si>
    <t>Lithium (Live)</t>
  </si>
  <si>
    <t>Ex-Girlfriend</t>
  </si>
  <si>
    <t>Part of "1993-2003: The Singles" Album</t>
  </si>
  <si>
    <t>Do You Feel Like We Do? (Live)</t>
  </si>
  <si>
    <t>So Lonely</t>
  </si>
  <si>
    <t>Bring the Noise 20XX</t>
  </si>
  <si>
    <t>Public Enemy featuring Zakk Wylde</t>
  </si>
  <si>
    <t>Remix With Anthrax available as DLC Single and Temporarily Part of "Rivals Season 27 Pass"</t>
  </si>
  <si>
    <t>Under Pressure</t>
  </si>
  <si>
    <t>Queen and David Bowie</t>
  </si>
  <si>
    <t>Make It wit Chu</t>
  </si>
  <si>
    <t>Steady, As She Goes</t>
  </si>
  <si>
    <t>The Raconteurs</t>
  </si>
  <si>
    <t>Part of "Raconteurs Pack 01"</t>
  </si>
  <si>
    <t>Sympathy for the Devil</t>
  </si>
  <si>
    <t>Sneak Out</t>
  </si>
  <si>
    <t>Rose Hill Drive</t>
  </si>
  <si>
    <t>The Spirit of Radio (Live)</t>
  </si>
  <si>
    <t>Part of "Rush Pack 01"</t>
  </si>
  <si>
    <t>No One to Depend On (Live)</t>
  </si>
  <si>
    <t>They Say</t>
  </si>
  <si>
    <t>Scars on Broadway</t>
  </si>
  <si>
    <t>Nearly Lost You</t>
  </si>
  <si>
    <t>Screaming Trees</t>
  </si>
  <si>
    <t>Bullet with Butterfly Wings</t>
  </si>
  <si>
    <t>Incinerate</t>
  </si>
  <si>
    <t>Superstition</t>
  </si>
  <si>
    <t>Stevie Wonder</t>
  </si>
  <si>
    <t>Part of "Stevie Wonder Pack 01"</t>
  </si>
  <si>
    <t>What I Got</t>
  </si>
  <si>
    <t>Part of "Sublime Pack 01"</t>
  </si>
  <si>
    <t>Maiden, Mother &amp; Crone</t>
  </si>
  <si>
    <t>Jailbreak</t>
  </si>
  <si>
    <t>Live Version part of the "Thin Lizzy Pack 01"</t>
  </si>
  <si>
    <t>Deadbolt</t>
  </si>
  <si>
    <t>American Girl</t>
  </si>
  <si>
    <t>Live Version Part of "Tom Petty &amp; the Heartbreakers Live Anthology Pack 01"</t>
  </si>
  <si>
    <t>Wolf Like Me</t>
  </si>
  <si>
    <t>TV on the Radio</t>
  </si>
  <si>
    <t>Part of "Boonnaroo Pack 01"</t>
  </si>
  <si>
    <t>Blue Orchid</t>
  </si>
  <si>
    <t>Back Round</t>
  </si>
  <si>
    <t>d</t>
  </si>
  <si>
    <t>The Outsider</t>
  </si>
  <si>
    <t>Cryin'</t>
  </si>
  <si>
    <t>Part of "Aerosmith's Hits Pack 02"</t>
  </si>
  <si>
    <t>Dancing Through Sunday</t>
  </si>
  <si>
    <t>Ties That Bind</t>
  </si>
  <si>
    <t>Alter Bridge</t>
  </si>
  <si>
    <t>The Feel Good Drag</t>
  </si>
  <si>
    <t>Anberlin</t>
  </si>
  <si>
    <t>Indians</t>
  </si>
  <si>
    <t>Ravenous</t>
  </si>
  <si>
    <t>Bat Country</t>
  </si>
  <si>
    <t>Re-Ignition (Live)</t>
  </si>
  <si>
    <t>Bad Brains</t>
  </si>
  <si>
    <t>Children of the Grave</t>
  </si>
  <si>
    <t>Tones of Home</t>
  </si>
  <si>
    <t>Blind Melon</t>
  </si>
  <si>
    <t>Machinehead</t>
  </si>
  <si>
    <t>What Do I Get?</t>
  </si>
  <si>
    <t>Buzzcocks</t>
  </si>
  <si>
    <t>If You Want Peace... Prepare for War</t>
  </si>
  <si>
    <t>Fortunate Son</t>
  </si>
  <si>
    <t>Part of "Creedence Clearwater Revival Pack 01" and "Rock Band Hits Pack 02" and a cover as a Single</t>
  </si>
  <si>
    <t>Fascination Street</t>
  </si>
  <si>
    <t>Pour Some Sugar on Me (Live)</t>
  </si>
  <si>
    <t>Bloodlines</t>
  </si>
  <si>
    <t>Setting Fire to Sleeping Giants</t>
  </si>
  <si>
    <t>Money for Nothing</t>
  </si>
  <si>
    <t>Fury of the Storm</t>
  </si>
  <si>
    <t>Free Ride</t>
  </si>
  <si>
    <t>Dance, Dance</t>
  </si>
  <si>
    <t>Part of "Fall Out Boy Pack 01"</t>
  </si>
  <si>
    <t>Again</t>
  </si>
  <si>
    <t>No Way Back</t>
  </si>
  <si>
    <t>Feels Like the First Time</t>
  </si>
  <si>
    <t>Part of "Foreinger Pack 01"</t>
  </si>
  <si>
    <t>Move It On Over</t>
  </si>
  <si>
    <t>George Thorogood and the Destroyers</t>
  </si>
  <si>
    <t>Slow Hands</t>
  </si>
  <si>
    <t>Black Widow of La Porte</t>
  </si>
  <si>
    <t>John 5 featuring Jim Root</t>
  </si>
  <si>
    <t>Love Gun</t>
  </si>
  <si>
    <t>Bleed It Out</t>
  </si>
  <si>
    <t>Call Me the Breeze (Live)</t>
  </si>
  <si>
    <t>Holy Wars... The Punishment Due</t>
  </si>
  <si>
    <t>Sudden Death</t>
  </si>
  <si>
    <t>This Day We Fight!</t>
  </si>
  <si>
    <t>Paranoid (Live)</t>
  </si>
  <si>
    <t>Metallica &amp; Ozzy Osbourne</t>
  </si>
  <si>
    <t>Uprising</t>
  </si>
  <si>
    <t>I'm Not Okay (I Promise)</t>
  </si>
  <si>
    <t>Rockin' in the Free World</t>
  </si>
  <si>
    <t>Neil Young</t>
  </si>
  <si>
    <t>How You Remind Me</t>
  </si>
  <si>
    <t>Part of "Nickelback Now &amp; Then Pack 01"</t>
  </si>
  <si>
    <t>(You Can Still) Rock in America</t>
  </si>
  <si>
    <t>Wish</t>
  </si>
  <si>
    <t>Suffocated</t>
  </si>
  <si>
    <t>Orianthi</t>
  </si>
  <si>
    <t>I'm Broken</t>
  </si>
  <si>
    <t>Part of "Pantera Pack 01"</t>
  </si>
  <si>
    <t>Unskinny Bop</t>
  </si>
  <si>
    <t>Jet City Woman</t>
  </si>
  <si>
    <t>Queensrÿche</t>
  </si>
  <si>
    <t>Losing My Religion</t>
  </si>
  <si>
    <t>Waidmanns Heil</t>
  </si>
  <si>
    <t>Theme from Spiderman</t>
  </si>
  <si>
    <t>Lunatic Fringe</t>
  </si>
  <si>
    <t>Red Rider</t>
  </si>
  <si>
    <t>Savior</t>
  </si>
  <si>
    <t>Stray Cat Blues</t>
  </si>
  <si>
    <t>Only Available in "2112" Pack</t>
  </si>
  <si>
    <t>Cherry Bomb</t>
  </si>
  <si>
    <t>The Runaways</t>
  </si>
  <si>
    <t>Cover Available as DLC Single</t>
  </si>
  <si>
    <t>It's Only Another Parsec...</t>
  </si>
  <si>
    <t>RX Bandits</t>
  </si>
  <si>
    <t>There's No Secrets This Year</t>
  </si>
  <si>
    <t>Slash featuring Ian Astbury</t>
  </si>
  <si>
    <t>Chemical Warfare</t>
  </si>
  <si>
    <t>Psychosocial</t>
  </si>
  <si>
    <t>Part of "Slipknot Pack 01"</t>
  </si>
  <si>
    <t>Deadfall</t>
  </si>
  <si>
    <t>Snot</t>
  </si>
  <si>
    <t>Black Rain</t>
  </si>
  <si>
    <t>Speeding (Vault Version)</t>
  </si>
  <si>
    <t>Interstate Love Song</t>
  </si>
  <si>
    <t>Calling</t>
  </si>
  <si>
    <t>Strung Out</t>
  </si>
  <si>
    <t>Renegade</t>
  </si>
  <si>
    <t>Styx</t>
  </si>
  <si>
    <t>Motivation</t>
  </si>
  <si>
    <t>Modern Day Cowboy</t>
  </si>
  <si>
    <t>Tesla</t>
  </si>
  <si>
    <t>Scumbag Blues</t>
  </si>
  <si>
    <t>Graduate</t>
  </si>
  <si>
    <t>Listen to Her Heart</t>
  </si>
  <si>
    <t>We're Not Gonna Take It</t>
  </si>
  <si>
    <t>Twisted Sister</t>
  </si>
  <si>
    <t>Sharp Dressed Man</t>
  </si>
  <si>
    <t>Lycanthrope</t>
  </si>
  <si>
    <t>Downfall of Us All</t>
  </si>
  <si>
    <t>Part of "Warped Tour 2009 Pack 01"</t>
  </si>
  <si>
    <t>NJ Legion Iced Tea</t>
  </si>
  <si>
    <t>Livin' on the Edge</t>
  </si>
  <si>
    <t>Love in an Elevator</t>
  </si>
  <si>
    <t>Part of "Aerosmtih Hits Pack 02"</t>
  </si>
  <si>
    <t>Beautiful Thieves</t>
  </si>
  <si>
    <t>The Missing Frame</t>
  </si>
  <si>
    <t>Against Me!</t>
  </si>
  <si>
    <t>Young Cardinals</t>
  </si>
  <si>
    <t>Alexisonfire</t>
  </si>
  <si>
    <t>Elected</t>
  </si>
  <si>
    <t>I'm Eighteen</t>
  </si>
  <si>
    <t>Part of "Alice Cooper Pack 01"</t>
  </si>
  <si>
    <t>School's Out</t>
  </si>
  <si>
    <t>Welcome to My Nightmare</t>
  </si>
  <si>
    <t>Gives You Hell</t>
  </si>
  <si>
    <t>Damned If I Do Ya (Damned If I Don't)</t>
  </si>
  <si>
    <t>Weightless</t>
  </si>
  <si>
    <t>Alpha Rev</t>
  </si>
  <si>
    <t>Twilight of the Thunder God</t>
  </si>
  <si>
    <t>Everything's Magic</t>
  </si>
  <si>
    <t>Afterlife</t>
  </si>
  <si>
    <t>DLC Single and Part of "Track Pack Vol.2"</t>
  </si>
  <si>
    <t>Scream</t>
  </si>
  <si>
    <t>Part of "Avenged Sevenfold Pack 01"</t>
  </si>
  <si>
    <t>The Silence Is Deafening</t>
  </si>
  <si>
    <t>Awaken</t>
  </si>
  <si>
    <t>Degenerated</t>
  </si>
  <si>
    <t>21st Century (Digital Boy)</t>
  </si>
  <si>
    <t>Sorrow</t>
  </si>
  <si>
    <t>Dis-Moi</t>
  </si>
  <si>
    <t>BB Brunes</t>
  </si>
  <si>
    <t>Fly One Time</t>
  </si>
  <si>
    <t>Ben Harper and Relentless7</t>
  </si>
  <si>
    <t>Number with No Name</t>
  </si>
  <si>
    <t>Shimmer &amp; Shine</t>
  </si>
  <si>
    <t>Part of "Bonnaroo Pack 01'</t>
  </si>
  <si>
    <t>Everybody Wants You</t>
  </si>
  <si>
    <t>The Stroke</t>
  </si>
  <si>
    <t>When She Comes to Me</t>
  </si>
  <si>
    <t>Black Sunday</t>
  </si>
  <si>
    <t>Crazy Horse</t>
  </si>
  <si>
    <t>Parade of the Dead</t>
  </si>
  <si>
    <t>After Forever</t>
  </si>
  <si>
    <t>Into the Void</t>
  </si>
  <si>
    <t>Sweet Leaf</t>
  </si>
  <si>
    <t>Cover part of "Black Sabbath Pack 01"</t>
  </si>
  <si>
    <t>No Rain</t>
  </si>
  <si>
    <t>Adam's Song</t>
  </si>
  <si>
    <t>Part of "blink-182 Pack 02"</t>
  </si>
  <si>
    <t>All the Small Things</t>
  </si>
  <si>
    <t>First Date</t>
  </si>
  <si>
    <t>There's No Other Way</t>
  </si>
  <si>
    <t>Get Out of Denver</t>
  </si>
  <si>
    <t>Bob Seger</t>
  </si>
  <si>
    <t>Her Strut</t>
  </si>
  <si>
    <t>Bob Seger &amp; the Silver Bullet Band</t>
  </si>
  <si>
    <t>Old Time Rock and Roll</t>
  </si>
  <si>
    <t>Rock and Roll Band</t>
  </si>
  <si>
    <t>Part of "Boston Pack 01" and "Classic Rock Track Pack" and "Guitar Glory Pack"</t>
  </si>
  <si>
    <t>Ticks</t>
  </si>
  <si>
    <t>Sic Transit Gloria... Glory Fades</t>
  </si>
  <si>
    <t>Give Me a Sign</t>
  </si>
  <si>
    <t>Sooner or Later</t>
  </si>
  <si>
    <t>Part of "Breaking Benjamin Pack 02"</t>
  </si>
  <si>
    <t>Until the End</t>
  </si>
  <si>
    <t>Hillbilly Deluxe</t>
  </si>
  <si>
    <t>Brooks &amp; Dunn</t>
  </si>
  <si>
    <t>Part of "Country Track Pack 01" and "Going Country Pack 01"</t>
  </si>
  <si>
    <t>Born to Run</t>
  </si>
  <si>
    <t>Bruce Springsteen</t>
  </si>
  <si>
    <t>My Lucky Day</t>
  </si>
  <si>
    <t>Lemon Frosting</t>
  </si>
  <si>
    <t>Bunny Knutson</t>
  </si>
  <si>
    <t>Low Day</t>
  </si>
  <si>
    <t>Capra</t>
  </si>
  <si>
    <t>Blooddrunk</t>
  </si>
  <si>
    <t>Living Dead Beat</t>
  </si>
  <si>
    <t>Was It Worth It</t>
  </si>
  <si>
    <t>On Broken Glass</t>
  </si>
  <si>
    <t>Chimaira</t>
  </si>
  <si>
    <t>Look Good in Leather</t>
  </si>
  <si>
    <t>Cody ChesnuTT</t>
  </si>
  <si>
    <t>Bad Moon Rising</t>
  </si>
  <si>
    <t>Commotion</t>
  </si>
  <si>
    <t>Proud Mary</t>
  </si>
  <si>
    <t>Travelin' Band</t>
  </si>
  <si>
    <t>We've Got a Situation Here</t>
  </si>
  <si>
    <t>The Damned Things</t>
  </si>
  <si>
    <t>Beyond the Life You Know</t>
  </si>
  <si>
    <t>Doomsayer</t>
  </si>
  <si>
    <t>Savor the Kill</t>
  </si>
  <si>
    <t>You Really Like Me</t>
  </si>
  <si>
    <t>Davidicus</t>
  </si>
  <si>
    <t>Here We Go Again</t>
  </si>
  <si>
    <t>Demi Lovato</t>
  </si>
  <si>
    <t>Laser Cannon Deth Sentence</t>
  </si>
  <si>
    <t>Dez Moines</t>
  </si>
  <si>
    <t>Johnny</t>
  </si>
  <si>
    <t>Di-rect</t>
  </si>
  <si>
    <t>Export Has Expired but released as a DLC Single</t>
  </si>
  <si>
    <t>Indestructible</t>
  </si>
  <si>
    <t>Part of "Rock Band Track Pack Vol.2" and "Disturbed Pack 01"</t>
  </si>
  <si>
    <t>The Infection</t>
  </si>
  <si>
    <t>Love Holds It Down</t>
  </si>
  <si>
    <t>Dom Liberati</t>
  </si>
  <si>
    <t>I'm Shipping Up to Boston</t>
  </si>
  <si>
    <t>Frail Grasp on the Big Picture</t>
  </si>
  <si>
    <t>Life in the Fast Lane</t>
  </si>
  <si>
    <t>One of These Nights</t>
  </si>
  <si>
    <t>Anything 'Cept the Truth</t>
  </si>
  <si>
    <t>Cherry Cola</t>
  </si>
  <si>
    <t>I Only Want You</t>
  </si>
  <si>
    <t>Munich</t>
  </si>
  <si>
    <t>Editors</t>
  </si>
  <si>
    <t>Camel's Night Out</t>
  </si>
  <si>
    <t>Sacrifice</t>
  </si>
  <si>
    <t>Expendables</t>
  </si>
  <si>
    <t>The Geeks Were Right</t>
  </si>
  <si>
    <t>The Faint</t>
  </si>
  <si>
    <t>A Classic Case of Transference</t>
  </si>
  <si>
    <t>Panic Attack!</t>
  </si>
  <si>
    <t>Single</t>
  </si>
  <si>
    <t>The Take Over, the Breaks Over</t>
  </si>
  <si>
    <t>This Ain't a Scene, It's an Arms Race</t>
  </si>
  <si>
    <t>Part of "Track Pack 02" and "The Scene Pack 01"</t>
  </si>
  <si>
    <t>Thnks fr th Mmrs</t>
  </si>
  <si>
    <t>Adrenalina</t>
  </si>
  <si>
    <t>Finley</t>
  </si>
  <si>
    <t>Por la Boca Vive el Pez</t>
  </si>
  <si>
    <t>Fito &amp; Fitipaldis</t>
  </si>
  <si>
    <t>(No More) Paddy's Lament</t>
  </si>
  <si>
    <t>The Seven Deadly Sins</t>
  </si>
  <si>
    <t>Hot Blooded</t>
  </si>
  <si>
    <t>Juke Box Hero</t>
  </si>
  <si>
    <t>Cover Available as a Single</t>
  </si>
  <si>
    <t>I Stand Alone</t>
  </si>
  <si>
    <t>Part of "Metal Track Pack" and as a Single</t>
  </si>
  <si>
    <t>Name</t>
  </si>
  <si>
    <t>Goo Goo Dolls</t>
  </si>
  <si>
    <t>Gor-Gor</t>
  </si>
  <si>
    <t>GWAR</t>
  </si>
  <si>
    <t>Nothing All the Time</t>
  </si>
  <si>
    <t>H Is Orange</t>
  </si>
  <si>
    <t>Rescue Me</t>
  </si>
  <si>
    <t>Hawthorne Heights</t>
  </si>
  <si>
    <t>Wings of a Butterfly</t>
  </si>
  <si>
    <t>HIM</t>
  </si>
  <si>
    <t>Part of "HIM Pack 01"</t>
  </si>
  <si>
    <t>Use Me</t>
  </si>
  <si>
    <t>Hinder</t>
  </si>
  <si>
    <t>Oh Yeah!</t>
  </si>
  <si>
    <t>Housse de Racket</t>
  </si>
  <si>
    <t>I'll Never Know</t>
  </si>
  <si>
    <t>Hundred Reasons</t>
  </si>
  <si>
    <t>Another Way to Die</t>
  </si>
  <si>
    <t>Jack White &amp; Alicia Keys</t>
  </si>
  <si>
    <t>She's a Genius</t>
  </si>
  <si>
    <t>Part of "Experience Jimi Hendrix Pack 01"</t>
  </si>
  <si>
    <t>Export Has Expired, but a Live Version is Available</t>
  </si>
  <si>
    <t>Foxy Lady</t>
  </si>
  <si>
    <t>Part of "Are You Experienced" Album</t>
  </si>
  <si>
    <t>Freedom</t>
  </si>
  <si>
    <t>If 6 Was 9</t>
  </si>
  <si>
    <t>Part of "Axis: Bold as Love" Album</t>
  </si>
  <si>
    <t>Little Wing</t>
  </si>
  <si>
    <t>Lonesome Road Blues</t>
  </si>
  <si>
    <t>Joe Bonamassa</t>
  </si>
  <si>
    <t>Human</t>
  </si>
  <si>
    <t>Losing Touch</t>
  </si>
  <si>
    <t>Calling Dr. Love</t>
  </si>
  <si>
    <t>I Was Made for Lovin' You</t>
  </si>
  <si>
    <t>Lick It Up</t>
  </si>
  <si>
    <t>Modern Day Delilah</t>
  </si>
  <si>
    <t>Part of "Lady Gaga Pack 01"</t>
  </si>
  <si>
    <t>Fly Away</t>
  </si>
  <si>
    <t>Lady</t>
  </si>
  <si>
    <t>Let Love Rule</t>
  </si>
  <si>
    <t>C'est Comme Ça</t>
  </si>
  <si>
    <t>Les Rita Mitsouko</t>
  </si>
  <si>
    <t>Nookie</t>
  </si>
  <si>
    <t>Part of "Limp Bizkit Pack 01"</t>
  </si>
  <si>
    <t>Blackout</t>
  </si>
  <si>
    <t>Burning in the Skies</t>
  </si>
  <si>
    <t>The Catalyst</t>
  </si>
  <si>
    <t>The Messenger</t>
  </si>
  <si>
    <t>Waiting for the End</t>
  </si>
  <si>
    <t>Wretches and Kings</t>
  </si>
  <si>
    <t>Cadillac Solitario</t>
  </si>
  <si>
    <t>Loquillo y Trogloditas</t>
  </si>
  <si>
    <t>Gimme Three Steps</t>
  </si>
  <si>
    <t>Part of "Track Pack Vol.2" and as a Single</t>
  </si>
  <si>
    <t>Sweet Home Alabama</t>
  </si>
  <si>
    <t>Part of "Lynyrd Skynyrd Pack 01"</t>
  </si>
  <si>
    <t>Carolina</t>
  </si>
  <si>
    <t>M-Clan</t>
  </si>
  <si>
    <t>Across 5 Oceans</t>
  </si>
  <si>
    <t>Madina Lake</t>
  </si>
  <si>
    <t>Hey Superstar</t>
  </si>
  <si>
    <t>Sex and Candy</t>
  </si>
  <si>
    <t>Marcy Playground</t>
  </si>
  <si>
    <t>Coma White</t>
  </si>
  <si>
    <t>Get Your Gunn</t>
  </si>
  <si>
    <t>Export Still Avaiable</t>
  </si>
  <si>
    <t>The Dope Show</t>
  </si>
  <si>
    <t>Harder to Breathe</t>
  </si>
  <si>
    <t>This Love</t>
  </si>
  <si>
    <t>Part of "Maroon 5 Pack  01"</t>
  </si>
  <si>
    <t>Real World</t>
  </si>
  <si>
    <t>Symphony of Destruction</t>
  </si>
  <si>
    <t>Lifelong Dayshift</t>
  </si>
  <si>
    <t>Middle Class Rut</t>
  </si>
  <si>
    <t>New Low</t>
  </si>
  <si>
    <t>Sad to Know</t>
  </si>
  <si>
    <t>7 Things</t>
  </si>
  <si>
    <t>Miley Cyrus</t>
  </si>
  <si>
    <t>Part of "Miley Cyrus Pack 01"</t>
  </si>
  <si>
    <t>Astro Zombies</t>
  </si>
  <si>
    <t>Misfits</t>
  </si>
  <si>
    <t>Girls, Girls, Girls</t>
  </si>
  <si>
    <t>Iron Fist</t>
  </si>
  <si>
    <t>Jailbait</t>
  </si>
  <si>
    <t>Love Me Like a Reptile</t>
  </si>
  <si>
    <t>Resistance</t>
  </si>
  <si>
    <t>Bulletproof Heart</t>
  </si>
  <si>
    <t>Helena</t>
  </si>
  <si>
    <t>Na Na Na</t>
  </si>
  <si>
    <t>Welcome to the Black Parade</t>
  </si>
  <si>
    <t>Hi-Speed Soul</t>
  </si>
  <si>
    <t>Nada Surf</t>
  </si>
  <si>
    <t>RockNRola</t>
  </si>
  <si>
    <t>Nancy Fullforce</t>
  </si>
  <si>
    <t>Mama Maè</t>
  </si>
  <si>
    <t>Negrita</t>
  </si>
  <si>
    <t>Because of You</t>
  </si>
  <si>
    <t>Head Like a Hole</t>
  </si>
  <si>
    <t>Part of "Pretty Hate Pack 01"</t>
  </si>
  <si>
    <t>Negative Creep</t>
  </si>
  <si>
    <t>Sappy</t>
  </si>
  <si>
    <t>Sliver</t>
  </si>
  <si>
    <t>Stay Away</t>
  </si>
  <si>
    <t>Part of "Nirvana Pack 01"</t>
  </si>
  <si>
    <t>Very Ape</t>
  </si>
  <si>
    <t>You Know You're Right</t>
  </si>
  <si>
    <t>New</t>
  </si>
  <si>
    <t>Linoleum</t>
  </si>
  <si>
    <t>(Get Off Your) High Horse Lady</t>
  </si>
  <si>
    <t>Ain't Got Nothin'</t>
  </si>
  <si>
    <t>Bag It Up</t>
  </si>
  <si>
    <t>Falling Down</t>
  </si>
  <si>
    <t>I'm Outta Time</t>
  </si>
  <si>
    <t>The Nature of Reality</t>
  </si>
  <si>
    <t>The Shock of the Lightning</t>
  </si>
  <si>
    <t>Soldier On</t>
  </si>
  <si>
    <t>To Be Where There's Life</t>
  </si>
  <si>
    <t>The Turning</t>
  </si>
  <si>
    <t>Waiting for the Rapture</t>
  </si>
  <si>
    <t>Do What You Want</t>
  </si>
  <si>
    <t>Get Over It</t>
  </si>
  <si>
    <t>All the Right Moves</t>
  </si>
  <si>
    <t>Everybody Loves Me</t>
  </si>
  <si>
    <t>Mercy</t>
  </si>
  <si>
    <t>Stop and Stare</t>
  </si>
  <si>
    <t>Orgy</t>
  </si>
  <si>
    <t>Fireflies</t>
  </si>
  <si>
    <t>Owl City</t>
  </si>
  <si>
    <t>Boom</t>
  </si>
  <si>
    <t>P.O.D.</t>
  </si>
  <si>
    <t>Southtown</t>
  </si>
  <si>
    <t>Youth of the Nation</t>
  </si>
  <si>
    <t>Last Resort</t>
  </si>
  <si>
    <t>Papa Roach</t>
  </si>
  <si>
    <t>Ignorance</t>
  </si>
  <si>
    <t>Part of "Paramore Pack 01"</t>
  </si>
  <si>
    <t>Export Has Expired, but re-released as a DLC Single</t>
  </si>
  <si>
    <t>Cut Your Hair</t>
  </si>
  <si>
    <t>Pavement</t>
  </si>
  <si>
    <t>Your Face</t>
  </si>
  <si>
    <t>Pepper</t>
  </si>
  <si>
    <t>Show Me the Way</t>
  </si>
  <si>
    <t>Chalk Dust Torture</t>
  </si>
  <si>
    <t>Down with Disease</t>
  </si>
  <si>
    <t>Sample in a Jar</t>
  </si>
  <si>
    <t>Everything Is Everything</t>
  </si>
  <si>
    <t>Lisztomania</t>
  </si>
  <si>
    <t>Debaser</t>
  </si>
  <si>
    <t>Monkey Gone to Heaven</t>
  </si>
  <si>
    <t>The Sad Punk</t>
  </si>
  <si>
    <t>The Bitter End</t>
  </si>
  <si>
    <t>Placebo</t>
  </si>
  <si>
    <t>Talk Dirty To Me</t>
  </si>
  <si>
    <t>Bloodmeat</t>
  </si>
  <si>
    <t>Psycho</t>
  </si>
  <si>
    <t>Puddle of Mudd</t>
  </si>
  <si>
    <t>Crazy Little Thing Called Love</t>
  </si>
  <si>
    <t>Part of "Queen Pack 01"</t>
  </si>
  <si>
    <t>Fat Bottomed Girls</t>
  </si>
  <si>
    <t>Killer Queen</t>
  </si>
  <si>
    <t>Somebody to Love</t>
  </si>
  <si>
    <t>Export Has Expired but was Re-released for "Queen Extravaganza Pack 01"</t>
  </si>
  <si>
    <t>C-lebrity</t>
  </si>
  <si>
    <t>Queen + Paul Rodgers</t>
  </si>
  <si>
    <t>Avon</t>
  </si>
  <si>
    <t>How to Handle a Rope</t>
  </si>
  <si>
    <t>Mexicola</t>
  </si>
  <si>
    <t>Horse to Water</t>
  </si>
  <si>
    <t>Man-Sized Wreath</t>
  </si>
  <si>
    <t>Supernatural Superserious</t>
  </si>
  <si>
    <t>What's the Frequency, Kenneth?</t>
  </si>
  <si>
    <t>Part of "R.E.M Pack 01"</t>
  </si>
  <si>
    <t>Black Betty</t>
  </si>
  <si>
    <t>Ram Jam</t>
  </si>
  <si>
    <t>Consoler of the Lonely</t>
  </si>
  <si>
    <t>Hold Up</t>
  </si>
  <si>
    <t>Salute Your Solution</t>
  </si>
  <si>
    <t>Part of "The Raconteurs Pack 01"</t>
  </si>
  <si>
    <t>Ruby Soho</t>
  </si>
  <si>
    <t>Part of "Rancid Pack 01"</t>
  </si>
  <si>
    <t>Me and My Gang</t>
  </si>
  <si>
    <t>Part of "Country Track Pack" and "Going Country Pack 03"</t>
  </si>
  <si>
    <t>In the Shadows</t>
  </si>
  <si>
    <t>The Rasmus</t>
  </si>
  <si>
    <t>Light It Up</t>
  </si>
  <si>
    <t>Rev Theory</t>
  </si>
  <si>
    <t>The James Bond Theme</t>
  </si>
  <si>
    <t>Richard Fortus</t>
  </si>
  <si>
    <t>Jessie's Girl</t>
  </si>
  <si>
    <t>Rick Springfield</t>
  </si>
  <si>
    <t>Part of "Rock Band Blitz" and "Rick Springfield Pack 01"</t>
  </si>
  <si>
    <t>Audience of One</t>
  </si>
  <si>
    <t>Part of "Rise Against Pack 02"</t>
  </si>
  <si>
    <t>Death Blossoms</t>
  </si>
  <si>
    <t>Ready to Fall</t>
  </si>
  <si>
    <t>Hot Patootie</t>
  </si>
  <si>
    <t>The Rocky Horror Picture Show</t>
  </si>
  <si>
    <t>Sweet Transvestite</t>
  </si>
  <si>
    <t>(I Can't Get No) Satisfaction</t>
  </si>
  <si>
    <t>I'm Free</t>
  </si>
  <si>
    <t>Prodigal Son</t>
  </si>
  <si>
    <t>Under My Thumb</t>
  </si>
  <si>
    <t>You Gotta Move</t>
  </si>
  <si>
    <t>Limelight</t>
  </si>
  <si>
    <t>Part of "Moving Pictures" Album and a cover as DLC Single</t>
  </si>
  <si>
    <t>Red Barchetta</t>
  </si>
  <si>
    <t>Wonderwall</t>
  </si>
  <si>
    <t>Ryan Adams</t>
  </si>
  <si>
    <t>RB has Oasis Version</t>
  </si>
  <si>
    <t>Guitar Hero On Tour: Modern Hits Theme</t>
  </si>
  <si>
    <t>S.U.P.R.A.H.U.M.A.N. - ProtoShredanoid</t>
  </si>
  <si>
    <t>Always</t>
  </si>
  <si>
    <t>Saliva</t>
  </si>
  <si>
    <t>Addicted</t>
  </si>
  <si>
    <t>Saving Abel</t>
  </si>
  <si>
    <t>Broken Man</t>
  </si>
  <si>
    <t>Scott McKeon</t>
  </si>
  <si>
    <t>Selena Gomez &amp; the Scene</t>
  </si>
  <si>
    <t>The Martyr</t>
  </si>
  <si>
    <t>Still I Rise</t>
  </si>
  <si>
    <t>Devour</t>
  </si>
  <si>
    <t>Shinedown</t>
  </si>
  <si>
    <t>Second Chance</t>
  </si>
  <si>
    <t>Part of "Sounds of Shinedown Pack"</t>
  </si>
  <si>
    <t>New Slang</t>
  </si>
  <si>
    <t>Sound Of Madness</t>
  </si>
  <si>
    <t>Tomorrow</t>
  </si>
  <si>
    <t>Silverchair</t>
  </si>
  <si>
    <t>I Am the Arsonist</t>
  </si>
  <si>
    <t>It's Nice to Know You Work Alone</t>
  </si>
  <si>
    <t>Panic Switch</t>
  </si>
  <si>
    <t>Well Thought Out Twinkles</t>
  </si>
  <si>
    <t>Watch This</t>
  </si>
  <si>
    <t>Slash (With Dave Grohl and Duff McKagan)</t>
  </si>
  <si>
    <t>We're All Gonna Die</t>
  </si>
  <si>
    <t>Slash (With Iggy Pop)</t>
  </si>
  <si>
    <t>Nothing to Say</t>
  </si>
  <si>
    <t>Slash (With M. Shadows)</t>
  </si>
  <si>
    <t>Bomb the World</t>
  </si>
  <si>
    <t>Jimi</t>
  </si>
  <si>
    <t>G.L.O.W.</t>
  </si>
  <si>
    <t>The Everlasting Gaze</t>
  </si>
  <si>
    <t>Hands Open</t>
  </si>
  <si>
    <t>Snow Patrol</t>
  </si>
  <si>
    <t>You're All I Have</t>
  </si>
  <si>
    <t>Birth Ritual</t>
  </si>
  <si>
    <t>Blow Up the Outside World</t>
  </si>
  <si>
    <t>Part of "Celebrating Soundgarden On Tour 2011"</t>
  </si>
  <si>
    <t>Burden in My Hand</t>
  </si>
  <si>
    <t>Fell on Black Days</t>
  </si>
  <si>
    <t>Hands All Over</t>
  </si>
  <si>
    <t>Hunted Down</t>
  </si>
  <si>
    <t>My Wave</t>
  </si>
  <si>
    <t>Outshined</t>
  </si>
  <si>
    <t>Rusty Cage</t>
  </si>
  <si>
    <t>RB2/Blitz/DLC</t>
  </si>
  <si>
    <t>Never Exportable, then was available in "Rock Band Blitz" then as a Single</t>
  </si>
  <si>
    <t>Plowed</t>
  </si>
  <si>
    <t>Sponge</t>
  </si>
  <si>
    <t>Sister Jack</t>
  </si>
  <si>
    <t>Spoon</t>
  </si>
  <si>
    <t>54, '74, '90, 2010</t>
  </si>
  <si>
    <t>Sportfreunde Stiller</t>
  </si>
  <si>
    <t>Black Friday</t>
  </si>
  <si>
    <t>Kid Charlemagne</t>
  </si>
  <si>
    <t>Take the Money and Run</t>
  </si>
  <si>
    <t>Part of "Steve Miller Band Pack 01" and Classic Rock Track Pack</t>
  </si>
  <si>
    <t>Dueling Banjos</t>
  </si>
  <si>
    <t>God Save the Queen</t>
  </si>
  <si>
    <t>Hark! The Herald Angels Sing</t>
  </si>
  <si>
    <t>Il Canto degli Italiani</t>
  </si>
  <si>
    <t>La Marseillaise</t>
  </si>
  <si>
    <t>Lied der Deutschen</t>
  </si>
  <si>
    <t>The Star-Spangled Banner</t>
  </si>
  <si>
    <t>Between the Lines</t>
  </si>
  <si>
    <t>Sex Type Thing</t>
  </si>
  <si>
    <t>100 Little Curses</t>
  </si>
  <si>
    <t>Street Sweeper Social Club</t>
  </si>
  <si>
    <t>Fight! Smash! Win!</t>
  </si>
  <si>
    <t>Somewhere in the World It's Midnight</t>
  </si>
  <si>
    <t>Fat Lip</t>
  </si>
  <si>
    <t>Still Waiting</t>
  </si>
  <si>
    <t>Electro Rock</t>
  </si>
  <si>
    <t>Sworn</t>
  </si>
  <si>
    <t>Our Song</t>
  </si>
  <si>
    <t>Taylor Swift</t>
  </si>
  <si>
    <t>Can You Take Me</t>
  </si>
  <si>
    <t>Losing a Whole Year</t>
  </si>
  <si>
    <t>Never Let You Go</t>
  </si>
  <si>
    <t>Re-record available as a DLC Single</t>
  </si>
  <si>
    <t>Attack</t>
  </si>
  <si>
    <t>Thirty Seconds to Mars</t>
  </si>
  <si>
    <t>From Yesterday</t>
  </si>
  <si>
    <t>Kings and Queens</t>
  </si>
  <si>
    <t>All the World Is Mad</t>
  </si>
  <si>
    <t>Guilty Pleasures</t>
  </si>
  <si>
    <t>Tony Solis</t>
  </si>
  <si>
    <t>Headstrong</t>
  </si>
  <si>
    <t>Trapt</t>
  </si>
  <si>
    <t>Lay It on the Line</t>
  </si>
  <si>
    <t>Triumph</t>
  </si>
  <si>
    <t>Who I Am</t>
  </si>
  <si>
    <t>Tyler Bryant</t>
  </si>
  <si>
    <t>Grave of Opportunity</t>
  </si>
  <si>
    <t>Buried Myself Alive</t>
  </si>
  <si>
    <t>The Bird and the Worm</t>
  </si>
  <si>
    <t>DLC Single and Temporarily Part of "Rivals Season 23 Pass"</t>
  </si>
  <si>
    <t>The Taste of Ink</t>
  </si>
  <si>
    <t>Part of "The Used Pack 01"</t>
  </si>
  <si>
    <t>Cousins</t>
  </si>
  <si>
    <t>The Kids Don't Stand a Chance</t>
  </si>
  <si>
    <t>Break It Out</t>
  </si>
  <si>
    <t>Vanilla Sky</t>
  </si>
  <si>
    <t>Outtathaway!</t>
  </si>
  <si>
    <t>Part of "The Vines Pack 01"</t>
  </si>
  <si>
    <t>Beverly Hills</t>
  </si>
  <si>
    <t>Part of "Weezer Pack 03"</t>
  </si>
  <si>
    <t>Island in the Sun</t>
  </si>
  <si>
    <t>Part of "Weezer Pack 04"</t>
  </si>
  <si>
    <t>Pork and Beans</t>
  </si>
  <si>
    <t>Hi Hi Hi</t>
  </si>
  <si>
    <t>Live Paul McCartney Version Part of "Paul McCartney New York City Pack 01"</t>
  </si>
  <si>
    <t>Junior's Farm</t>
  </si>
  <si>
    <t>What Have You Done</t>
  </si>
  <si>
    <t>Within Temptation</t>
  </si>
  <si>
    <t>California Queen</t>
  </si>
  <si>
    <t>Cosmic Egg</t>
  </si>
  <si>
    <t>Dimension</t>
  </si>
  <si>
    <t>Pilgrim</t>
  </si>
  <si>
    <t>Dull Life</t>
  </si>
  <si>
    <t>Gimme All Your Lovin'</t>
  </si>
  <si>
    <t>Girls</t>
  </si>
  <si>
    <t>The 1975</t>
  </si>
  <si>
    <t>R U Mine?</t>
  </si>
  <si>
    <t>Here's to Never Growing Up</t>
  </si>
  <si>
    <t>Victory Over the Sun</t>
  </si>
  <si>
    <t>Biffy Clyro</t>
  </si>
  <si>
    <t>Gold on the Ceiling</t>
  </si>
  <si>
    <t>Shadow Moses</t>
  </si>
  <si>
    <t>Lies</t>
  </si>
  <si>
    <t>Deap Vally</t>
  </si>
  <si>
    <t>Grounds for Divorce</t>
  </si>
  <si>
    <t>Elbow</t>
  </si>
  <si>
    <t>Berzerk</t>
  </si>
  <si>
    <t>Eminem</t>
  </si>
  <si>
    <t>My Songs Know What You Did in the Dark (Light Em Up)</t>
  </si>
  <si>
    <t>The Gaslight Anthem</t>
  </si>
  <si>
    <t>The Anthem</t>
  </si>
  <si>
    <t>Nuclear Family</t>
  </si>
  <si>
    <t>Love Bites (So Do I)</t>
  </si>
  <si>
    <t>Demons</t>
  </si>
  <si>
    <t>Lazaretto</t>
  </si>
  <si>
    <t>Jack White</t>
  </si>
  <si>
    <t>Club Foot</t>
  </si>
  <si>
    <t>Waking Up in Vegas</t>
  </si>
  <si>
    <t>DLC Single and Temporarily Part of "Rivals Season 26 Pass"</t>
  </si>
  <si>
    <t>Wastelands</t>
  </si>
  <si>
    <t>Ho Hey</t>
  </si>
  <si>
    <t>Everybody Talks</t>
  </si>
  <si>
    <t>Bones Exposed</t>
  </si>
  <si>
    <t>DLC Single and Temporarily Part of "Rivals Season 31 Pass"</t>
  </si>
  <si>
    <t>Now</t>
  </si>
  <si>
    <t>Mind Your Manners</t>
  </si>
  <si>
    <t>King for a Day (ft. Kellin Quinn)</t>
  </si>
  <si>
    <t>Tie Your Mother Down</t>
  </si>
  <si>
    <t>California King Bed</t>
  </si>
  <si>
    <t>Rihanna</t>
  </si>
  <si>
    <t>Tragedy + Time</t>
  </si>
  <si>
    <t>Keep on Swinging</t>
  </si>
  <si>
    <t>Little Monster</t>
  </si>
  <si>
    <t>Royal Blood</t>
  </si>
  <si>
    <t>Bangarang (ft. Sirah)</t>
  </si>
  <si>
    <t>Skrillex</t>
  </si>
  <si>
    <t>Been Away Too Long</t>
  </si>
  <si>
    <t>RB1 Export/ DLC</t>
  </si>
  <si>
    <t>Sundial</t>
  </si>
  <si>
    <t>Lived a Lie</t>
  </si>
  <si>
    <t>You Me at Six</t>
  </si>
  <si>
    <t>Chocolate</t>
  </si>
  <si>
    <t>Love Me</t>
  </si>
  <si>
    <t>In the Dark</t>
  </si>
  <si>
    <t>Also Am I</t>
  </si>
  <si>
    <t>36 Crazyfist</t>
  </si>
  <si>
    <t>She Looks So Perfect</t>
  </si>
  <si>
    <t>5 Seconds of Summer</t>
  </si>
  <si>
    <t>Part of  "Off the Charts Pack 03"</t>
  </si>
  <si>
    <t>Right Back at It Again</t>
  </si>
  <si>
    <t>Dog on a Leach</t>
  </si>
  <si>
    <t>Adelita's Way</t>
  </si>
  <si>
    <t>Black Me Out</t>
  </si>
  <si>
    <t>Back in the Game</t>
  </si>
  <si>
    <t>No Excuses</t>
  </si>
  <si>
    <t>Part of "Alice in Chains Pack 01"</t>
  </si>
  <si>
    <t>Stone</t>
  </si>
  <si>
    <t>Move Along</t>
  </si>
  <si>
    <t>DLC Single and part of "Rock Band Hits Pack 02"</t>
  </si>
  <si>
    <t>Merry Christmas, Kiss My Ass</t>
  </si>
  <si>
    <t>Left Hand Free</t>
  </si>
  <si>
    <t>alt-J</t>
  </si>
  <si>
    <t>Addicted to Pain</t>
  </si>
  <si>
    <t>Cry of Achilles</t>
  </si>
  <si>
    <t>Drop Dead Cynical</t>
  </si>
  <si>
    <t>Amaranthe</t>
  </si>
  <si>
    <t>Here It Comes Again</t>
  </si>
  <si>
    <t>The Amazing Snakeheads</t>
  </si>
  <si>
    <t>Best Day of My Life</t>
  </si>
  <si>
    <t>American Authors</t>
  </si>
  <si>
    <t>Believer</t>
  </si>
  <si>
    <t>You Know I'm No Good</t>
  </si>
  <si>
    <t>Party Hard</t>
  </si>
  <si>
    <t>Your Rules</t>
  </si>
  <si>
    <t>A Heartbreak</t>
  </si>
  <si>
    <t>Angus &amp; Julia Stone</t>
  </si>
  <si>
    <t>Got the Time</t>
  </si>
  <si>
    <t>Brandenburg Gate (ft. Tim Armstrong)</t>
  </si>
  <si>
    <t>War Enternal</t>
  </si>
  <si>
    <t>Gravedigger</t>
  </si>
  <si>
    <t>Burn Baby Burn</t>
  </si>
  <si>
    <t>Ash</t>
  </si>
  <si>
    <t>Greyhound</t>
  </si>
  <si>
    <t>Ashley Clark</t>
  </si>
  <si>
    <t>So Others May Live</t>
  </si>
  <si>
    <t>Cochise</t>
  </si>
  <si>
    <t>Like a Stone</t>
  </si>
  <si>
    <t>Identity</t>
  </si>
  <si>
    <t>Turn Up the Radio</t>
  </si>
  <si>
    <t>Autograph</t>
  </si>
  <si>
    <t>Buried Alive (Live)</t>
  </si>
  <si>
    <t>Nightmare (Live)</t>
  </si>
  <si>
    <t>Original is available as part of the "Avenged Sevenfold Pack 01"</t>
  </si>
  <si>
    <t>Shepherd of Fire (Live)</t>
  </si>
  <si>
    <t>Original is available as a DLC Single</t>
  </si>
  <si>
    <t>Another is Waiting</t>
  </si>
  <si>
    <t>The Avett Brothers</t>
  </si>
  <si>
    <t>Asleep at the Wheel</t>
  </si>
  <si>
    <t>Don't Let Me Be Lonely</t>
  </si>
  <si>
    <t>The Band Perry</t>
  </si>
  <si>
    <t>I Have a Problem</t>
  </si>
  <si>
    <t>The Lines</t>
  </si>
  <si>
    <t>Violent Shiver</t>
  </si>
  <si>
    <t>Benjamin Booker</t>
  </si>
  <si>
    <t>Black Chandelier</t>
  </si>
  <si>
    <t>Sounds Like Ballons</t>
  </si>
  <si>
    <t>Hey Girl</t>
  </si>
  <si>
    <t>Billy Currington</t>
  </si>
  <si>
    <t>Tighten Up</t>
  </si>
  <si>
    <t>Part of "The Black Keys Pack 02"</t>
  </si>
  <si>
    <t>Glass Built Castles</t>
  </si>
  <si>
    <t>Black Peaks</t>
  </si>
  <si>
    <t>Me and Mary Jane</t>
  </si>
  <si>
    <t>Black Stone Cherry</t>
  </si>
  <si>
    <t>That Fire</t>
  </si>
  <si>
    <t>Black Tide</t>
  </si>
  <si>
    <t xml:space="preserve">Walking Dead Man </t>
  </si>
  <si>
    <t>Fallen Angels</t>
  </si>
  <si>
    <t>Fallen Angels (Live)</t>
  </si>
  <si>
    <t>Goodbye Agony</t>
  </si>
  <si>
    <t>Heart of Fire</t>
  </si>
  <si>
    <t>Heart of Fire (Live)</t>
  </si>
  <si>
    <t xml:space="preserve">In The End </t>
  </si>
  <si>
    <t>In The End (Live)</t>
  </si>
  <si>
    <t>Rollercoasters</t>
  </si>
  <si>
    <t>Bleachers</t>
  </si>
  <si>
    <t xml:space="preserve"> Part of "blink-182 Pack 01"</t>
  </si>
  <si>
    <t>Sometimes</t>
  </si>
  <si>
    <t>Blitz Kids</t>
  </si>
  <si>
    <t>Hanging on the Telephone</t>
  </si>
  <si>
    <t>Cut Me and I'll Bleed</t>
  </si>
  <si>
    <t>Blossoms</t>
  </si>
  <si>
    <t>Thunder on the Mountain</t>
  </si>
  <si>
    <t>Because We Can</t>
  </si>
  <si>
    <t>I'll Sleep When I'm Dead</t>
  </si>
  <si>
    <t>More Than a Feeling</t>
  </si>
  <si>
    <t>The Bots</t>
  </si>
  <si>
    <t>Drown</t>
  </si>
  <si>
    <t>Girlschool</t>
  </si>
  <si>
    <t>Britny Fox</t>
  </si>
  <si>
    <t>Leave It Alone</t>
  </si>
  <si>
    <t>Broken Bells</t>
  </si>
  <si>
    <t>The Lazy Song</t>
  </si>
  <si>
    <t>Raising Hell</t>
  </si>
  <si>
    <t>Tears Don't Fall</t>
  </si>
  <si>
    <t>Temper Temper</t>
  </si>
  <si>
    <t>Your Betrayal</t>
  </si>
  <si>
    <t>Trying</t>
  </si>
  <si>
    <t>Bully</t>
  </si>
  <si>
    <t>Electric Love</t>
  </si>
  <si>
    <t>BØRNS</t>
  </si>
  <si>
    <t>Part of "Off The Charts Pack 01" and part of "Rock Band Sampler Pack"</t>
  </si>
  <si>
    <t>Feel So Close</t>
  </si>
  <si>
    <t>Calvin Harris</t>
  </si>
  <si>
    <t>Before He Cheats</t>
  </si>
  <si>
    <t>Part of "Carrie Underwood Pack 01"</t>
  </si>
  <si>
    <t>Good Girl</t>
  </si>
  <si>
    <t>Something in the Water</t>
  </si>
  <si>
    <t>Kathleen</t>
  </si>
  <si>
    <t>Famous</t>
  </si>
  <si>
    <t>Charlie XCX</t>
  </si>
  <si>
    <t>Don't Be Cruel</t>
  </si>
  <si>
    <t>If You Want My Love</t>
  </si>
  <si>
    <t>Sunshine of Your Youth</t>
  </si>
  <si>
    <t>Cheerleader</t>
  </si>
  <si>
    <t>Face to the Floor</t>
  </si>
  <si>
    <t>Part of "Chevelle Pack 01"</t>
  </si>
  <si>
    <t>The Clincher</t>
  </si>
  <si>
    <t>Send the Pain Below</t>
  </si>
  <si>
    <t>Arms Around Your Love</t>
  </si>
  <si>
    <t>Chris Cornell</t>
  </si>
  <si>
    <t>Dark Sunglasses</t>
  </si>
  <si>
    <t>Chrissie Hynde</t>
  </si>
  <si>
    <t>Down the Wrong Way</t>
  </si>
  <si>
    <t>Shake Me</t>
  </si>
  <si>
    <t>Cinderella</t>
  </si>
  <si>
    <t>Somebody Save Me</t>
  </si>
  <si>
    <t>I Fought the Law</t>
  </si>
  <si>
    <t>Part of "Punk Pack 01" and "Rock Band Hits Pack 02"</t>
  </si>
  <si>
    <t>Coin</t>
  </si>
  <si>
    <t>Lounder Than Ever</t>
  </si>
  <si>
    <t>Cold War Kids</t>
  </si>
  <si>
    <t>TV</t>
  </si>
  <si>
    <t>Colleen Green</t>
  </si>
  <si>
    <t>Little Games</t>
  </si>
  <si>
    <t>The Colourist</t>
  </si>
  <si>
    <t>We Won't Go Home</t>
  </si>
  <si>
    <t>Albatross</t>
  </si>
  <si>
    <t>Corrosion of Conformity</t>
  </si>
  <si>
    <t>D</t>
  </si>
  <si>
    <t>Dance of the Dead</t>
  </si>
  <si>
    <t>Nobody Really Cares If You Don't Go to the Party</t>
  </si>
  <si>
    <t>Courtney Barnett</t>
  </si>
  <si>
    <t>Pedestrian at Best</t>
  </si>
  <si>
    <t>Cracker</t>
  </si>
  <si>
    <t>x</t>
  </si>
  <si>
    <t>Teen Angst (What the World Needs Now)</t>
  </si>
  <si>
    <t>Bloodline</t>
  </si>
  <si>
    <t>Crown the Empire</t>
  </si>
  <si>
    <t>Sling the Decks</t>
  </si>
  <si>
    <t>The Crystal Method</t>
  </si>
  <si>
    <t>Rise Up (ft. Tom Morello)</t>
  </si>
  <si>
    <t>Cypress Hill</t>
  </si>
  <si>
    <t>Bohemian Like You</t>
  </si>
  <si>
    <t>The Dandy Warhols</t>
  </si>
  <si>
    <t>Never officially released but you can buy it, but it won't work for RB4</t>
  </si>
  <si>
    <t>Barbarian</t>
  </si>
  <si>
    <t>The Darkness</t>
  </si>
  <si>
    <t>Christmas Time (Don't Let the Bells End)</t>
  </si>
  <si>
    <t>I Am Santa</t>
  </si>
  <si>
    <t>I Believe in a Thing Called Love</t>
  </si>
  <si>
    <t>You Can't Be My Girl</t>
  </si>
  <si>
    <t>Darwin Deez</t>
  </si>
  <si>
    <t>Stay (Wasting Time)</t>
  </si>
  <si>
    <t>Dave Mathhews Band</t>
  </si>
  <si>
    <t>Valentine's Day</t>
  </si>
  <si>
    <t>Two Cents</t>
  </si>
  <si>
    <t>DAVIS</t>
  </si>
  <si>
    <t>Weatherman</t>
  </si>
  <si>
    <t>Dead Sara</t>
  </si>
  <si>
    <t>Be Still (Live)</t>
  </si>
  <si>
    <t>The Dead Weather</t>
  </si>
  <si>
    <t>I Feel Love (Every Million Miles) (Live)</t>
  </si>
  <si>
    <t>Let Me Through (Live)</t>
  </si>
  <si>
    <t>Gonna Make My Own Money</t>
  </si>
  <si>
    <t>Deap Valley</t>
  </si>
  <si>
    <t>Brainfreeze</t>
  </si>
  <si>
    <t>Decade</t>
  </si>
  <si>
    <t>Dangerous</t>
  </si>
  <si>
    <t>Let's Go</t>
  </si>
  <si>
    <t>Pour Some Sugar on Me</t>
  </si>
  <si>
    <t>Live Version in "Def Leppard Pack 01"</t>
  </si>
  <si>
    <t>Purple Rage</t>
  </si>
  <si>
    <t>Dilly Dally</t>
  </si>
  <si>
    <t>Delete</t>
  </si>
  <si>
    <t>DMA's</t>
  </si>
  <si>
    <t>Money Power Fame</t>
  </si>
  <si>
    <t>Don Broco</t>
  </si>
  <si>
    <t>Priorities</t>
  </si>
  <si>
    <t>You Wanna Know</t>
  </si>
  <si>
    <t>After Midnight</t>
  </si>
  <si>
    <t>DOROTHY</t>
  </si>
  <si>
    <t>The Looking Glass</t>
  </si>
  <si>
    <t>Rimbaud Eyes</t>
  </si>
  <si>
    <t>Dum Dum Girls</t>
  </si>
  <si>
    <t>Let's Ride</t>
  </si>
  <si>
    <t>Easton Corbin</t>
  </si>
  <si>
    <t>Cool Kids</t>
  </si>
  <si>
    <t>Echosmith</t>
  </si>
  <si>
    <t>Part of "Off The Charts Pack 02"</t>
  </si>
  <si>
    <t>Creepin</t>
  </si>
  <si>
    <t>Eric Church</t>
  </si>
  <si>
    <t>Issues</t>
  </si>
  <si>
    <t>Escape the Fate</t>
  </si>
  <si>
    <t>Rock the Night</t>
  </si>
  <si>
    <t>What Are You Afraid Of?</t>
  </si>
  <si>
    <t>The Family Rain</t>
  </si>
  <si>
    <t>Centuries (Live)</t>
  </si>
  <si>
    <t>Original is an On-Disc Song</t>
  </si>
  <si>
    <t>Irresistible (Live)</t>
  </si>
  <si>
    <t>Original is part of "Off the Charts Pack 02"</t>
  </si>
  <si>
    <t>Part of "Off the Charts Pack 03"</t>
  </si>
  <si>
    <t>Sugar, We're Goin Down</t>
  </si>
  <si>
    <t>Uma Thurman (Live)</t>
  </si>
  <si>
    <t>Original available as a DLC Single</t>
  </si>
  <si>
    <t>House of the Rising Sun</t>
  </si>
  <si>
    <t>Jekyll and Hyde</t>
  </si>
  <si>
    <t>Handlebars</t>
  </si>
  <si>
    <t>Flobots</t>
  </si>
  <si>
    <t>Drunken Lullabies</t>
  </si>
  <si>
    <t>New Horizons</t>
  </si>
  <si>
    <t>Coming of Age</t>
  </si>
  <si>
    <t>Foster the People</t>
  </si>
  <si>
    <t>Don't Stop (Color on the Walls)</t>
  </si>
  <si>
    <t>Part of "Foster the People Pack 01"</t>
  </si>
  <si>
    <t>Pumped Up Kicks</t>
  </si>
  <si>
    <t>Part of "Rock Band Blitz" and "Foster the People Pack 01"</t>
  </si>
  <si>
    <t>Go Down In History</t>
  </si>
  <si>
    <t>Four Year Strong</t>
  </si>
  <si>
    <t>It Must Really Suck to Be Four Year Strong Right Now</t>
  </si>
  <si>
    <t>Just Drive</t>
  </si>
  <si>
    <t>Love Don't Die</t>
  </si>
  <si>
    <t>The Fray</t>
  </si>
  <si>
    <t>Why Am I the One</t>
  </si>
  <si>
    <t>fun.</t>
  </si>
  <si>
    <t>Finale</t>
  </si>
  <si>
    <t>Funeral Party</t>
  </si>
  <si>
    <t>Don't Owe You a Thang</t>
  </si>
  <si>
    <t>Gary Clark, Jr.</t>
  </si>
  <si>
    <t>The '59 Sound</t>
  </si>
  <si>
    <t>Handwritten</t>
  </si>
  <si>
    <t>Rollin' and Tumblin'</t>
  </si>
  <si>
    <t>Budapest</t>
  </si>
  <si>
    <t>George Ezra</t>
  </si>
  <si>
    <t>No Shows</t>
  </si>
  <si>
    <t>Gerard Way</t>
  </si>
  <si>
    <t>Rubberband</t>
  </si>
  <si>
    <t>The Gills</t>
  </si>
  <si>
    <t>Can't Kill Us</t>
  </si>
  <si>
    <t>The Glitch Mob</t>
  </si>
  <si>
    <t>1000hp</t>
  </si>
  <si>
    <t xml:space="preserve">Iris </t>
  </si>
  <si>
    <t>Lifestyles of the Rich and Famous</t>
  </si>
  <si>
    <t>The River (ft. M. Shadows and Synyster Gates)</t>
  </si>
  <si>
    <t>Heavy Cross</t>
  </si>
  <si>
    <t>Gossip</t>
  </si>
  <si>
    <t>Once Bitten, Twice Shy</t>
  </si>
  <si>
    <t>Great White</t>
  </si>
  <si>
    <t>Part of "Rock Band Blitz"</t>
  </si>
  <si>
    <t>Rock Me</t>
  </si>
  <si>
    <t>American Idiot</t>
  </si>
  <si>
    <t>Oh Love</t>
  </si>
  <si>
    <t>Part of "Green Day Pack 03"</t>
  </si>
  <si>
    <t>Hymnals (Live)</t>
  </si>
  <si>
    <t>Grizfolk</t>
  </si>
  <si>
    <t>The Struggle</t>
  </si>
  <si>
    <t>The Struggle (Live)</t>
  </si>
  <si>
    <t>Troublemaker (Live)</t>
  </si>
  <si>
    <t>Shark Attack</t>
  </si>
  <si>
    <t>The Wire</t>
  </si>
  <si>
    <t>HAIM</t>
  </si>
  <si>
    <t>Apocalyptic</t>
  </si>
  <si>
    <t>What About Love</t>
  </si>
  <si>
    <t>Heaven's Basement</t>
  </si>
  <si>
    <t>Unsung</t>
  </si>
  <si>
    <t>Lydia</t>
  </si>
  <si>
    <t>Chasing the Sun</t>
  </si>
  <si>
    <t>Hilary Duff</t>
  </si>
  <si>
    <t>Heart and Soul</t>
  </si>
  <si>
    <t>I Like You So Much Better When You're Naked</t>
  </si>
  <si>
    <t>Five Foot One</t>
  </si>
  <si>
    <t>Lust for Life</t>
  </si>
  <si>
    <t>Real Wild Child (Wild One)</t>
  </si>
  <si>
    <t>Rusted Nail</t>
  </si>
  <si>
    <t>Megalomaniac</t>
  </si>
  <si>
    <t>All the Rage Back Home</t>
  </si>
  <si>
    <t>Coconut Dracula</t>
  </si>
  <si>
    <t>Islander</t>
  </si>
  <si>
    <t>Hooligans</t>
  </si>
  <si>
    <t>Freedom at 21</t>
  </si>
  <si>
    <t>Sixteen Saltines</t>
  </si>
  <si>
    <t>Slumville Sunrise</t>
  </si>
  <si>
    <t>Jake Bugg</t>
  </si>
  <si>
    <t>Taste It</t>
  </si>
  <si>
    <t>Two Fingers</t>
  </si>
  <si>
    <t>What Doesn't Kill You</t>
  </si>
  <si>
    <t>Hold Back the River</t>
  </si>
  <si>
    <t>James Bay</t>
  </si>
  <si>
    <t>California (Cast Iron Soul)</t>
  </si>
  <si>
    <t>Jamestown Revival</t>
  </si>
  <si>
    <t>Just Because</t>
  </si>
  <si>
    <t>Always with Me, Always with You</t>
  </si>
  <si>
    <t>Shockwave Supernova</t>
  </si>
  <si>
    <t>Summer Song</t>
  </si>
  <si>
    <t>Blaze of Glory</t>
  </si>
  <si>
    <t>Jon Bon Jovi</t>
  </si>
  <si>
    <t>Labeled under "Bon Jovi" in "Bon Jovi Greatest Hits" Album</t>
  </si>
  <si>
    <t>Whirring</t>
  </si>
  <si>
    <t>The Joy Formidable</t>
  </si>
  <si>
    <t>Breaking the Law</t>
  </si>
  <si>
    <t>Live version part of "British Steel 30th Anniversary" Album</t>
  </si>
  <si>
    <t>Living After Midnight</t>
  </si>
  <si>
    <t>You've Got Another Thing Comin'</t>
  </si>
  <si>
    <t>The Karma Killers</t>
  </si>
  <si>
    <t>Don't Give Up</t>
  </si>
  <si>
    <t>Kevin Rudolf</t>
  </si>
  <si>
    <t>Let It Rock (ft. Lil Wayne)</t>
  </si>
  <si>
    <t>Erase Me (ft Kanye West)</t>
  </si>
  <si>
    <t>Kid Cudi</t>
  </si>
  <si>
    <t>A Great Big Sled (ft. Toni Halliday)</t>
  </si>
  <si>
    <t>The Cowboy's Christmas Ball</t>
  </si>
  <si>
    <t>Somebody Told Me</t>
  </si>
  <si>
    <t>On-disc song</t>
  </si>
  <si>
    <t>In Due Time</t>
  </si>
  <si>
    <t>Supersoaker</t>
  </si>
  <si>
    <t>Crazy Crazy Nights</t>
  </si>
  <si>
    <t>Live Version available as a Single</t>
  </si>
  <si>
    <t>Centipede</t>
  </si>
  <si>
    <t>Knife Party</t>
  </si>
  <si>
    <t>Come with Me Now</t>
  </si>
  <si>
    <t>KONGOS</t>
  </si>
  <si>
    <t>Take It From Me</t>
  </si>
  <si>
    <t>KoRn</t>
  </si>
  <si>
    <t>Never Run Away</t>
  </si>
  <si>
    <t>Kurt Vile</t>
  </si>
  <si>
    <t>Pretty Pimpin'</t>
  </si>
  <si>
    <t>Rip and Tear</t>
  </si>
  <si>
    <t>L.A. Guns</t>
  </si>
  <si>
    <t>Ghost Walking</t>
  </si>
  <si>
    <t>Coming Home</t>
  </si>
  <si>
    <t>Leon Bridges</t>
  </si>
  <si>
    <t>Villain (ft. ASAP Ferg)</t>
  </si>
  <si>
    <t>Liam Bailey</t>
  </si>
  <si>
    <t>Export Has Expired, but Re-Released as a DLC Single</t>
  </si>
  <si>
    <t>Kiss Me Deadly</t>
  </si>
  <si>
    <t>Lita Ford</t>
  </si>
  <si>
    <t>Mona Lisa</t>
  </si>
  <si>
    <t>Little Daylight</t>
  </si>
  <si>
    <t>Part of "Rock Band Blitz" and Single</t>
  </si>
  <si>
    <t>Love Rears Its Ugly Head</t>
  </si>
  <si>
    <t>Type</t>
  </si>
  <si>
    <t>The Blue, The Green</t>
  </si>
  <si>
    <t>Lonely the Brave</t>
  </si>
  <si>
    <t>Victory Line</t>
  </si>
  <si>
    <t>Working for the Weekend</t>
  </si>
  <si>
    <t>Loverboy</t>
  </si>
  <si>
    <t>Shake It Little Tina</t>
  </si>
  <si>
    <t>Low Cut Connie</t>
  </si>
  <si>
    <t>English Kids In America</t>
  </si>
  <si>
    <t>Lower Than Atlantis</t>
  </si>
  <si>
    <t>Here We Go</t>
  </si>
  <si>
    <t>That's My Kind of Night</t>
  </si>
  <si>
    <t>Luke Bryan</t>
  </si>
  <si>
    <t>Stroke</t>
  </si>
  <si>
    <t>Lyger</t>
  </si>
  <si>
    <t>We Are Done</t>
  </si>
  <si>
    <t>The Madden Brothers</t>
  </si>
  <si>
    <t>When Are We Waking Up?</t>
  </si>
  <si>
    <t>Mallory Knox</t>
  </si>
  <si>
    <t>Motorcycle Emptiness</t>
  </si>
  <si>
    <t>Manic Street Preachers</t>
  </si>
  <si>
    <t>Your Love Alone Is Not Enough (ft. Nina Persson)</t>
  </si>
  <si>
    <t>You Stole the Sun from My Heart</t>
  </si>
  <si>
    <t>Saint Joe on the School Bus</t>
  </si>
  <si>
    <t>Deep Six</t>
  </si>
  <si>
    <t>Disposable Teens</t>
  </si>
  <si>
    <t>Part of "Mayhem Tour 2009 Pack 01"</t>
  </si>
  <si>
    <t>The Fight Song</t>
  </si>
  <si>
    <t>mOBSCENE</t>
  </si>
  <si>
    <t>Move, Shake, Hide</t>
  </si>
  <si>
    <t>Marmozets</t>
  </si>
  <si>
    <t>High Road</t>
  </si>
  <si>
    <t>Time to Pretend</t>
  </si>
  <si>
    <t>Don't Forget Who You Are</t>
  </si>
  <si>
    <t>Miles Kane</t>
  </si>
  <si>
    <t>Expire Has Expired</t>
  </si>
  <si>
    <t>Ocean Breathes Salty</t>
  </si>
  <si>
    <t>Another Day (ft. Popeska)</t>
  </si>
  <si>
    <t>Modestep</t>
  </si>
  <si>
    <t>I'm Good</t>
  </si>
  <si>
    <t>The Mowgli's</t>
  </si>
  <si>
    <t>San Francisco</t>
  </si>
  <si>
    <t>Break the Cycle</t>
  </si>
  <si>
    <t>Reincarnate</t>
  </si>
  <si>
    <t>The Only Son of the Widow from Nain</t>
  </si>
  <si>
    <t>Mudhoney</t>
  </si>
  <si>
    <t>Na Na Na (Na Na Na Na Na Na Na Na Na)</t>
  </si>
  <si>
    <t>The Neighbourhood</t>
  </si>
  <si>
    <t>Part of "Rock Band Rivals Launch Pack"</t>
  </si>
  <si>
    <t>I Love You (But I Hate Your Friends)</t>
  </si>
  <si>
    <t>Part of "New Found Glory Pack 01"  and Temporarily Part of "Rivals Season 20 Pass"</t>
  </si>
  <si>
    <t>Harlem</t>
  </si>
  <si>
    <t>New Politics</t>
  </si>
  <si>
    <t>Edge of a Revolution</t>
  </si>
  <si>
    <t>Get 'Em Up</t>
  </si>
  <si>
    <t>Ban All the Music</t>
  </si>
  <si>
    <t>Nothing But Thieves</t>
  </si>
  <si>
    <t>Vultures and Sharks</t>
  </si>
  <si>
    <t>Oceans Ate Alaska</t>
  </si>
  <si>
    <t>Broken Generation</t>
  </si>
  <si>
    <t>Little Talks</t>
  </si>
  <si>
    <t>The Kids Aren't Alright</t>
  </si>
  <si>
    <t>Pretty Fly (for a White Guy)</t>
  </si>
  <si>
    <t>Live While We're Young</t>
  </si>
  <si>
    <t>One Direction</t>
  </si>
  <si>
    <t>Can't Get Happy</t>
  </si>
  <si>
    <t>Only Real</t>
  </si>
  <si>
    <t>According to You</t>
  </si>
  <si>
    <t>Who Needs You</t>
  </si>
  <si>
    <t>The Orwells</t>
  </si>
  <si>
    <t>Your Love</t>
  </si>
  <si>
    <t>The Outfield</t>
  </si>
  <si>
    <t>Girls/Girls/Boys</t>
  </si>
  <si>
    <t>Until the Sun Explodes</t>
  </si>
  <si>
    <t>The Pains of Being Pure at Heart</t>
  </si>
  <si>
    <t>Cowboys from Hell</t>
  </si>
  <si>
    <t>RB has "Live From Monsters in Moscow" Version</t>
  </si>
  <si>
    <t>Face Everything and Rise</t>
  </si>
  <si>
    <t>Still Into You</t>
  </si>
  <si>
    <t>Let Her Go</t>
  </si>
  <si>
    <t>Passenger</t>
  </si>
  <si>
    <t>Carried Away</t>
  </si>
  <si>
    <t>Passion Pit</t>
  </si>
  <si>
    <t>Take a Walk</t>
  </si>
  <si>
    <t>Hit Me with Your Best Shot (Live)</t>
  </si>
  <si>
    <t>Original Verison is Part of "Classic Rock Track Pack" and as a single</t>
  </si>
  <si>
    <t>You Better Run</t>
  </si>
  <si>
    <t>I Am Mine</t>
  </si>
  <si>
    <t>Sirens</t>
  </si>
  <si>
    <t>Witchcraft</t>
  </si>
  <si>
    <t>Bulls in the Bronx</t>
  </si>
  <si>
    <t>Try</t>
  </si>
  <si>
    <t>Nothin' but a Good Time</t>
  </si>
  <si>
    <t>Better Than It Ever Could Be</t>
  </si>
  <si>
    <t>The Preatures</t>
  </si>
  <si>
    <t>Going to Hell</t>
  </si>
  <si>
    <t>Nasty</t>
  </si>
  <si>
    <t>The Prodigy</t>
  </si>
  <si>
    <t>Heaven</t>
  </si>
  <si>
    <t>The Psychedelic Furs</t>
  </si>
  <si>
    <t>Hot Squash</t>
  </si>
  <si>
    <t>Pulled Apart by Horses</t>
  </si>
  <si>
    <t>Forever</t>
  </si>
  <si>
    <t>Puppy</t>
  </si>
  <si>
    <t>The Great Beyond</t>
  </si>
  <si>
    <t>Hammer to Fall</t>
  </si>
  <si>
    <t>I Want It All</t>
  </si>
  <si>
    <t>I Want to Break Free</t>
  </si>
  <si>
    <t>Export Has Expired but was Re-Liscened for "Queen Extravaganza Pack 01"</t>
  </si>
  <si>
    <t>Eyes of a Stranger</t>
  </si>
  <si>
    <t>Bang Your Head (Mental Health)</t>
  </si>
  <si>
    <t>Quiet Riot</t>
  </si>
  <si>
    <t>Part of "Rock Band Blitz" and as a Single</t>
  </si>
  <si>
    <t>Shiny Happy People</t>
  </si>
  <si>
    <t>Guerrilla Radio</t>
  </si>
  <si>
    <t>Sleep Now in the Fire</t>
  </si>
  <si>
    <t>Since You Been Gone</t>
  </si>
  <si>
    <t>Rainbow</t>
  </si>
  <si>
    <t>Export Has Expired but was re-released as a DLC Single and part of "Guitar Glory Pack"</t>
  </si>
  <si>
    <t>The Christmas Song</t>
  </si>
  <si>
    <t>It's Real</t>
  </si>
  <si>
    <t>Real Estate</t>
  </si>
  <si>
    <t>Higher Ground</t>
  </si>
  <si>
    <t>Rock Band Has "Stevie Wonder" Original Song</t>
  </si>
  <si>
    <t>Satellite</t>
  </si>
  <si>
    <t>Electric Man (Live)</t>
  </si>
  <si>
    <t>Keep on Swinging (Live)</t>
  </si>
  <si>
    <t>Pressure and Time (Live)</t>
  </si>
  <si>
    <t>Keepsake</t>
  </si>
  <si>
    <t>Rival State</t>
  </si>
  <si>
    <t>Addicted to Love</t>
  </si>
  <si>
    <t>Robert Palmer</t>
  </si>
  <si>
    <t>Come On Over</t>
  </si>
  <si>
    <t>Fly by Night</t>
  </si>
  <si>
    <t>Hands and Knees</t>
  </si>
  <si>
    <t>Modzilla</t>
  </si>
  <si>
    <t>Scott Weiland &amp; The Wildabouts</t>
  </si>
  <si>
    <t>Summertime Boy</t>
  </si>
  <si>
    <t>Seasick Steve</t>
  </si>
  <si>
    <t>Closing Time</t>
  </si>
  <si>
    <t>Semisonic</t>
  </si>
  <si>
    <t>Geronimo</t>
  </si>
  <si>
    <t>Sheppard</t>
  </si>
  <si>
    <t>The Rifle's Spiral</t>
  </si>
  <si>
    <t>Don't You (Forget About Me)</t>
  </si>
  <si>
    <t>Simple Minds</t>
  </si>
  <si>
    <t>I Wanna Dance (But I Don't Know How)</t>
  </si>
  <si>
    <t>Skaters</t>
  </si>
  <si>
    <t>Miss Teen Massachusetts</t>
  </si>
  <si>
    <t>You're Not the One</t>
  </si>
  <si>
    <t>Sky Ferreira</t>
  </si>
  <si>
    <t>Cheer Up London</t>
  </si>
  <si>
    <t>Slaves</t>
  </si>
  <si>
    <t>Feed the Mantaray</t>
  </si>
  <si>
    <t>Go Go Go</t>
  </si>
  <si>
    <t>Bitter Rivals</t>
  </si>
  <si>
    <t>Sleigh Bells</t>
  </si>
  <si>
    <t>Duality</t>
  </si>
  <si>
    <t>12/8/0200</t>
  </si>
  <si>
    <t>Part of "Slipknot Pack 01" and "Rock Band Hits Pack"</t>
  </si>
  <si>
    <t>Misery</t>
  </si>
  <si>
    <t>Soul Asylum</t>
  </si>
  <si>
    <t xml:space="preserve">Black </t>
  </si>
  <si>
    <t>The Day I Tried to Live</t>
  </si>
  <si>
    <t>Part of "Celebrating Soundgarden On Tour 2011" Pack</t>
  </si>
  <si>
    <t>Friday Night, Don't Ever Let It End</t>
  </si>
  <si>
    <t>Spector</t>
  </si>
  <si>
    <t>Why Don't You?</t>
  </si>
  <si>
    <t>Spiders</t>
  </si>
  <si>
    <t>City</t>
  </si>
  <si>
    <t>Spring King</t>
  </si>
  <si>
    <t>Birth in Reverse</t>
  </si>
  <si>
    <t>We Built This City</t>
  </si>
  <si>
    <t>Starship</t>
  </si>
  <si>
    <t>Elevated</t>
  </si>
  <si>
    <t>State Champs</t>
  </si>
  <si>
    <t>Party Like Tomorrow Is the End of the World</t>
  </si>
  <si>
    <t>Steel Panther</t>
  </si>
  <si>
    <t>Cold Shot</t>
  </si>
  <si>
    <t>Do Me a Favor</t>
  </si>
  <si>
    <t>Stone Sour</t>
  </si>
  <si>
    <t>Taken for a Fool</t>
  </si>
  <si>
    <t>Under Cover of Darkness</t>
  </si>
  <si>
    <t>Could Have Been Me</t>
  </si>
  <si>
    <t>Kiss This</t>
  </si>
  <si>
    <t>Put Your Money On Me</t>
  </si>
  <si>
    <t>Export Has Expired but was re-licensed as a DLC Single</t>
  </si>
  <si>
    <t>Underclass Hero</t>
  </si>
  <si>
    <t>Sunset Sons</t>
  </si>
  <si>
    <t>Demon Dance</t>
  </si>
  <si>
    <t>Children of the Night</t>
  </si>
  <si>
    <t>Export has Expired but Re-released as a Single</t>
  </si>
  <si>
    <t>Aerials</t>
  </si>
  <si>
    <t>Chop Suey!</t>
  </si>
  <si>
    <t>Export Has Expired, song has been Re-Liscened as a Single</t>
  </si>
  <si>
    <t>Lonely Day</t>
  </si>
  <si>
    <t>Toxicity</t>
  </si>
  <si>
    <t>Hunger Strike</t>
  </si>
  <si>
    <t>Temple of the Dog</t>
  </si>
  <si>
    <t>Rise of the Fenix</t>
  </si>
  <si>
    <t>Tribute</t>
  </si>
  <si>
    <t>The Way It Is</t>
  </si>
  <si>
    <t>Rose of Sharon</t>
  </si>
  <si>
    <t>Title Fight</t>
  </si>
  <si>
    <t>Lonely Girl</t>
  </si>
  <si>
    <t>Tonight Alive</t>
  </si>
  <si>
    <t>The Ocean</t>
  </si>
  <si>
    <t>Strife</t>
  </si>
  <si>
    <t>Through Blood and Dirt and Bone</t>
  </si>
  <si>
    <t>Turbowolf</t>
  </si>
  <si>
    <t>Rabbits Foot</t>
  </si>
  <si>
    <t>Lazerray</t>
  </si>
  <si>
    <t>Fall Into the Party</t>
  </si>
  <si>
    <t>Somebody to You (ft. Demi Lovato)</t>
  </si>
  <si>
    <t>The Vamps</t>
  </si>
  <si>
    <t>Volcano Girls</t>
  </si>
  <si>
    <t>Metal Zone</t>
  </si>
  <si>
    <t>Sweet Remain</t>
  </si>
  <si>
    <t>Vista Chino</t>
  </si>
  <si>
    <t>Red Hands</t>
  </si>
  <si>
    <t>Walk off the Earth</t>
  </si>
  <si>
    <t>Anna Sun</t>
  </si>
  <si>
    <t>Walk the Moon</t>
  </si>
  <si>
    <t>Shut Up and Dance</t>
  </si>
  <si>
    <t>Under the Pressure</t>
  </si>
  <si>
    <t>The War on Drugs</t>
  </si>
  <si>
    <t>Cherry Pie</t>
  </si>
  <si>
    <t>Down Boys</t>
  </si>
  <si>
    <t>Sometimes She Cries</t>
  </si>
  <si>
    <t>Demon to Lean On</t>
  </si>
  <si>
    <t>Wavves</t>
  </si>
  <si>
    <t>Nobody Move, Nobody Get Hurt</t>
  </si>
  <si>
    <t>We Are Scientists</t>
  </si>
  <si>
    <t>The Best Thing (That Never Happened)</t>
  </si>
  <si>
    <t>We Are the In Crowd</t>
  </si>
  <si>
    <t>Back to the Shack</t>
  </si>
  <si>
    <t>Say It Ain't So (Live)</t>
  </si>
  <si>
    <t>Export Has Expired but the original version has been re-released in the "Back in the '90's Pack 01"</t>
  </si>
  <si>
    <t>Thank God for Girls (Live)</t>
  </si>
  <si>
    <t>Original as a DLC Single</t>
  </si>
  <si>
    <t>Undone – The Sweater Song (Live)</t>
  </si>
  <si>
    <t>Original is Part of "Weezer Pack 02"</t>
  </si>
  <si>
    <t>Br</t>
  </si>
  <si>
    <t>Brainwashed</t>
  </si>
  <si>
    <t>While She Sleeps</t>
  </si>
  <si>
    <t>Future Pleasures</t>
  </si>
  <si>
    <t>WHITE</t>
  </si>
  <si>
    <t>At Night in Dreams</t>
  </si>
  <si>
    <t>White Denim</t>
  </si>
  <si>
    <t>On-Disc Songs</t>
  </si>
  <si>
    <t>Fell in Love with a Girl</t>
  </si>
  <si>
    <t>Thunder Kiss '65</t>
  </si>
  <si>
    <t>Giant Peach</t>
  </si>
  <si>
    <t>Wolf Alice</t>
  </si>
  <si>
    <t>Moaning Lisa Smile</t>
  </si>
  <si>
    <t>Love Train</t>
  </si>
  <si>
    <t>New Moon Rising</t>
  </si>
  <si>
    <t>Victorious</t>
  </si>
  <si>
    <t>Most Space</t>
  </si>
  <si>
    <t>Worriers</t>
  </si>
  <si>
    <t>American You</t>
  </si>
  <si>
    <t>Yelawolf</t>
  </si>
  <si>
    <t>Young Rising Sons</t>
  </si>
  <si>
    <t>It's About Time</t>
  </si>
  <si>
    <t>Silvertongue</t>
  </si>
  <si>
    <t>Something to Believe In</t>
  </si>
  <si>
    <t>I Want You to Know (ft. Selena Gomez)</t>
  </si>
  <si>
    <t>Zedd</t>
  </si>
  <si>
    <t>Stache</t>
  </si>
  <si>
    <t>I Gotsta Get Paid</t>
  </si>
  <si>
    <t>Back in the Saddle</t>
  </si>
  <si>
    <t>Beyond Beautiful</t>
  </si>
  <si>
    <t>Bright Light Fright</t>
  </si>
  <si>
    <t>Combination</t>
  </si>
  <si>
    <t>Draw the Line</t>
  </si>
  <si>
    <t>Live Version in "Aerosmith's Greatest Dimension Pack"</t>
  </si>
  <si>
    <t>Let the Music Do the Talking</t>
  </si>
  <si>
    <t>Part of "Aerosmtih Hits Pack 03"</t>
  </si>
  <si>
    <t>Make It</t>
  </si>
  <si>
    <t>Mama Kin</t>
  </si>
  <si>
    <t>Movin' Out</t>
  </si>
  <si>
    <t>No Surprize</t>
  </si>
  <si>
    <t>Nobody's Fault</t>
  </si>
  <si>
    <t>Pandora's Box</t>
  </si>
  <si>
    <t>Rats in the Cellar</t>
  </si>
  <si>
    <t>Part of "Aerosmith Hits Pack 02"</t>
  </si>
  <si>
    <t>Sweet Emotion</t>
  </si>
  <si>
    <t>Toys in the Attic</t>
  </si>
  <si>
    <t>Cover Version in Expired RB1 Export</t>
  </si>
  <si>
    <t>Uncle Salty</t>
  </si>
  <si>
    <t>Aerosmith feat. Run-D.M.C.</t>
  </si>
  <si>
    <t>Hard to Handle*</t>
  </si>
  <si>
    <t>The Black Crowes</t>
  </si>
  <si>
    <t>Cover Version Available as DLC Single</t>
  </si>
  <si>
    <t>Dream Police</t>
  </si>
  <si>
    <t>Complete Control</t>
  </si>
  <si>
    <t>Part of "(Arguably) Punk Pack 02"</t>
  </si>
  <si>
    <t>She Sells Sanctuary</t>
  </si>
  <si>
    <t>I Hate Myself for Loving You</t>
  </si>
  <si>
    <t>Joe Perry</t>
  </si>
  <si>
    <t>Shakin' My Cage</t>
  </si>
  <si>
    <t>Talk Talkin</t>
  </si>
  <si>
    <t>All Day and All of the Night</t>
  </si>
  <si>
    <t>The Kinks</t>
  </si>
  <si>
    <t>Always on the Run</t>
  </si>
  <si>
    <t>Lenny Kravitz and Slash</t>
  </si>
  <si>
    <t>All the Young Dudes</t>
  </si>
  <si>
    <t>Mott the Hoople</t>
  </si>
  <si>
    <t>Personality Crisis</t>
  </si>
  <si>
    <t>New York Dolls</t>
  </si>
  <si>
    <t>King of Rock</t>
  </si>
  <si>
    <t>Run-D.M.C.</t>
  </si>
  <si>
    <t>Cat Scratch Fever</t>
  </si>
  <si>
    <t>Turn the Page (Live)</t>
  </si>
  <si>
    <t>Bob Seger and the Silver Bullet Band</t>
  </si>
  <si>
    <t>Am I Evil?</t>
  </si>
  <si>
    <t>Diamond Head</t>
  </si>
  <si>
    <t>Stacked Actors</t>
  </si>
  <si>
    <t>Part of "Foo Fighter Pack 04"</t>
  </si>
  <si>
    <t>Hell Bent for Leather</t>
  </si>
  <si>
    <t>Demon Cleaner</t>
  </si>
  <si>
    <t>Kyuss</t>
  </si>
  <si>
    <t>Tuesday's Gone</t>
  </si>
  <si>
    <t>Part of "Lynyrd Skynyrd Part 01"</t>
  </si>
  <si>
    <t>Beautiful Mourning</t>
  </si>
  <si>
    <t>Machine Head</t>
  </si>
  <si>
    <t>Blood and Thunder</t>
  </si>
  <si>
    <t>Evil</t>
  </si>
  <si>
    <t>Mercyful Fate</t>
  </si>
  <si>
    <t>Never Exportable</t>
  </si>
  <si>
    <t>Creeping Death</t>
  </si>
  <si>
    <t>Disposable Heroes</t>
  </si>
  <si>
    <t>Dyers Eve</t>
  </si>
  <si>
    <t>Fade to Black</t>
  </si>
  <si>
    <t>Fight Fire With Fire</t>
  </si>
  <si>
    <t>For Whom the Bell Tolls</t>
  </si>
  <si>
    <t>Frantic</t>
  </si>
  <si>
    <t>Hit the Lights</t>
  </si>
  <si>
    <t>King Nothing</t>
  </si>
  <si>
    <t>Master of Puppets</t>
  </si>
  <si>
    <t>The Memory Remains</t>
  </si>
  <si>
    <t>No Leaf Clover</t>
  </si>
  <si>
    <t>Nothing Else Matters</t>
  </si>
  <si>
    <t>Orion</t>
  </si>
  <si>
    <t>Sad but True</t>
  </si>
  <si>
    <t>Seek &amp; Destroy</t>
  </si>
  <si>
    <t>The Shortest Straw</t>
  </si>
  <si>
    <t>The Thing That Should Not Be</t>
  </si>
  <si>
    <t>The Unforgiven</t>
  </si>
  <si>
    <t>Welcome Home (Sanitarium)</t>
  </si>
  <si>
    <t>Wherever I May Roam</t>
  </si>
  <si>
    <t>Whiplash</t>
  </si>
  <si>
    <t>Armed and Ready</t>
  </si>
  <si>
    <t>Michael Schenker Group</t>
  </si>
  <si>
    <t>Ace of Spades</t>
  </si>
  <si>
    <t>Export Has Expired, but Re-Liscened as a Single</t>
  </si>
  <si>
    <t>Stone Cold Crazy</t>
  </si>
  <si>
    <t>Part of "Queen Extravaganza 02"</t>
  </si>
  <si>
    <t>Mother of Mercy</t>
  </si>
  <si>
    <t>Samhain</t>
  </si>
  <si>
    <t>War Ensemble</t>
  </si>
  <si>
    <t>Mommy's Little Monster (Live)</t>
  </si>
  <si>
    <t>War Inside My Head</t>
  </si>
  <si>
    <t>The Black River</t>
  </si>
  <si>
    <t>The Boys Are Back in Town</t>
  </si>
  <si>
    <t>Part of "Thin Lizzy Pack 01"</t>
  </si>
  <si>
    <t>Come to Life</t>
  </si>
  <si>
    <t>Safe European Home</t>
  </si>
  <si>
    <t>Space Truckin'</t>
  </si>
  <si>
    <t>Best of You</t>
  </si>
  <si>
    <t>Part of Foo "Fighters Pack 03"</t>
  </si>
  <si>
    <t>Double Vision</t>
  </si>
  <si>
    <t>Pain</t>
  </si>
  <si>
    <t>The End of Heartache</t>
  </si>
  <si>
    <t>Part of "Killswitch Engage Pack 01"</t>
  </si>
  <si>
    <t>Rock and Roll Is Dead</t>
  </si>
  <si>
    <t>Part "The Offspring Pack 01"</t>
  </si>
  <si>
    <t>Part of "Queens of Stone Age Pack 01"</t>
  </si>
  <si>
    <t>Ain't Talkin' 'Bout Love</t>
  </si>
  <si>
    <t>Part of "Van Halen Hits Pack 01"</t>
  </si>
  <si>
    <t>And the Cradle Will Rock...</t>
  </si>
  <si>
    <t>Atomic Punk</t>
  </si>
  <si>
    <t>Beautiful Girls</t>
  </si>
  <si>
    <t>Cathedral</t>
  </si>
  <si>
    <t>Dance the Night Away</t>
  </si>
  <si>
    <t>Eruption</t>
  </si>
  <si>
    <t>Everybody Wants Some!!</t>
  </si>
  <si>
    <t>Feel Your Love Tonight</t>
  </si>
  <si>
    <t>Hang ‘Em High</t>
  </si>
  <si>
    <t>Hear About It Later</t>
  </si>
  <si>
    <t>Ice Cream Man</t>
  </si>
  <si>
    <t>I'm the One</t>
  </si>
  <si>
    <t>Intruder/(Oh) Pretty Woman</t>
  </si>
  <si>
    <t>Jamie's Cryin'</t>
  </si>
  <si>
    <t>Jump</t>
  </si>
  <si>
    <t>Little Guitars</t>
  </si>
  <si>
    <t>Loss of Control</t>
  </si>
  <si>
    <t>Mean Street</t>
  </si>
  <si>
    <t>Romeo Delight</t>
  </si>
  <si>
    <t>Runnin' with the Devil</t>
  </si>
  <si>
    <t>So This Is Love?</t>
  </si>
  <si>
    <t>Somebody Get Me a Doctor</t>
  </si>
  <si>
    <t>Spanish Fly</t>
  </si>
  <si>
    <t>Unchained</t>
  </si>
  <si>
    <t>Semi-Charmed Life</t>
  </si>
  <si>
    <t>Dope Nose</t>
  </si>
  <si>
    <t>The Takedown</t>
  </si>
  <si>
    <t>Yellowcard</t>
  </si>
  <si>
    <t>Hold on Loosely*</t>
  </si>
  <si>
    <t>.38 Special</t>
  </si>
  <si>
    <t>Balls to the Wall*</t>
  </si>
  <si>
    <t>Accept</t>
  </si>
  <si>
    <t>Caught in a Mosh*</t>
  </si>
  <si>
    <t>Heat of the Moment*</t>
  </si>
  <si>
    <t>Police Truck*</t>
  </si>
  <si>
    <t xml:space="preserve">Part of "Dead Kennedys Pack 01" </t>
  </si>
  <si>
    <t>Holy Diver*</t>
  </si>
  <si>
    <t>Shakin'*</t>
  </si>
  <si>
    <t>Eddie Money</t>
  </si>
  <si>
    <t>Play with Me*</t>
  </si>
  <si>
    <t>Extreme</t>
  </si>
  <si>
    <t>Bathroom Wall*</t>
  </si>
  <si>
    <t>Faster Pussycat</t>
  </si>
  <si>
    <t>I Ran (So Far Away)</t>
  </si>
  <si>
    <t>A Flock of Seagulls</t>
  </si>
  <si>
    <t>Wrathchild*</t>
  </si>
  <si>
    <t>Electric Eye</t>
  </si>
  <si>
    <t>Part of "Screaming for Vengance" Album</t>
  </si>
  <si>
    <t>Ballroom Blitz*</t>
  </si>
  <si>
    <t>Krokus</t>
  </si>
  <si>
    <t>RB1 has Sweet Cover</t>
  </si>
  <si>
    <t>Because, It's Midnite</t>
  </si>
  <si>
    <t>Limozeen</t>
  </si>
  <si>
    <t>Only a Lad*</t>
  </si>
  <si>
    <t>Oingo Boingo</t>
  </si>
  <si>
    <t>Ain't Nothin' But a Good Time*</t>
  </si>
  <si>
    <t>Synchronicity II*</t>
  </si>
  <si>
    <t>Part of "The Police Pack 01"</t>
  </si>
  <si>
    <t>(Bang Your Head) Metal Health*</t>
  </si>
  <si>
    <t>Blitz</t>
  </si>
  <si>
    <t>Part of Rock Band Blitz or as DLC Single</t>
  </si>
  <si>
    <t>Round and Round*</t>
  </si>
  <si>
    <t>What I Like About You*</t>
  </si>
  <si>
    <t>The Romantics</t>
  </si>
  <si>
    <t>The Warrior</t>
  </si>
  <si>
    <t>Scandal</t>
  </si>
  <si>
    <t>No One Like You*</t>
  </si>
  <si>
    <t>18 and Life*</t>
  </si>
  <si>
    <t>I Wanna Rock</t>
  </si>
  <si>
    <t>Turning Japanese*</t>
  </si>
  <si>
    <t>The Vapors</t>
  </si>
  <si>
    <t>Radar Love*</t>
  </si>
  <si>
    <t>White Lion</t>
  </si>
  <si>
    <t>RB3 has Golden Earring cover</t>
  </si>
  <si>
    <t>Seventeen*</t>
  </si>
  <si>
    <t>Winger</t>
  </si>
  <si>
    <t>Los Angeles*</t>
  </si>
  <si>
    <t>X</t>
  </si>
  <si>
    <t>Part of "X Pack 01"</t>
  </si>
  <si>
    <t>Bark at the Moon</t>
  </si>
  <si>
    <t>Godzilla</t>
  </si>
  <si>
    <t>I Love Rock 'n Roll</t>
  </si>
  <si>
    <t>RB3</t>
  </si>
  <si>
    <t>Export Has Expired, but re-liscened as a Single</t>
  </si>
  <si>
    <t>Heart-Shaped Box</t>
  </si>
  <si>
    <t>Part of "Metal Track Pack 01" and as a DLC Single</t>
  </si>
  <si>
    <t>Psychobilly Freakout</t>
  </si>
  <si>
    <t>Trippin' on a Hole in a Paper Heart</t>
  </si>
  <si>
    <t>Woman</t>
  </si>
  <si>
    <t>Play with Me</t>
  </si>
  <si>
    <t>Part of "3 Doors Down Pack 01"</t>
  </si>
  <si>
    <t>The Airborne Toxic Event</t>
  </si>
  <si>
    <t>Fascination</t>
  </si>
  <si>
    <t>Alphabeat</t>
  </si>
  <si>
    <t>Like Whoa</t>
  </si>
  <si>
    <t>Aly &amp; AJ</t>
  </si>
  <si>
    <t>The Adventure</t>
  </si>
  <si>
    <t>Steal My Kisses</t>
  </si>
  <si>
    <t>Ben Harper and the Innocent Criminals</t>
  </si>
  <si>
    <t>I Want You to Want Me (Live)</t>
  </si>
  <si>
    <t>Part of "Cheap Trick Pack 01" and "Guitar Glory Pack"</t>
  </si>
  <si>
    <t>Hang Me Up to Dry</t>
  </si>
  <si>
    <t>Put Your Records On</t>
  </si>
  <si>
    <t>Corinne Bailey Rae</t>
  </si>
  <si>
    <t>Angels of the Silences</t>
  </si>
  <si>
    <t>Do You Really Want to Hurt Me</t>
  </si>
  <si>
    <t>Culture Club</t>
  </si>
  <si>
    <t>Hands Down</t>
  </si>
  <si>
    <t>Dashboard Confessional</t>
  </si>
  <si>
    <t>Part of "Rock Band Live 2008 Tour Pack"</t>
  </si>
  <si>
    <t>American Pie</t>
  </si>
  <si>
    <t>Don McLean</t>
  </si>
  <si>
    <t>Warwick Avenue</t>
  </si>
  <si>
    <t>Duffy</t>
  </si>
  <si>
    <t>Rio</t>
  </si>
  <si>
    <t>Part of "Rock Band Track Pack Vol.2" and as a Single</t>
  </si>
  <si>
    <t>Santa Monica</t>
  </si>
  <si>
    <t>Everclear</t>
  </si>
  <si>
    <t>Take a Picture</t>
  </si>
  <si>
    <t>Our Lips Are Sealed</t>
  </si>
  <si>
    <t>So Yesterday</t>
  </si>
  <si>
    <t>Lips of an Angel</t>
  </si>
  <si>
    <t>ABC</t>
  </si>
  <si>
    <t>Black Cat</t>
  </si>
  <si>
    <t>Janet Jackson</t>
  </si>
  <si>
    <t>Beautiful Soul</t>
  </si>
  <si>
    <t>Jesse McCartney</t>
  </si>
  <si>
    <t>You Had Me</t>
  </si>
  <si>
    <t>Joss Stone</t>
  </si>
  <si>
    <t>Black Horse and the Cherry Tree</t>
  </si>
  <si>
    <t>Pictures of You</t>
  </si>
  <si>
    <t>The Last Goodnight</t>
  </si>
  <si>
    <t>Take What You Take</t>
  </si>
  <si>
    <t>Lily Allen</t>
  </si>
  <si>
    <t>She Will Be Loved</t>
  </si>
  <si>
    <t>I Heard It Through the Grapevine</t>
  </si>
  <si>
    <t>Marvin Gaye</t>
  </si>
  <si>
    <t>RB has CCR</t>
  </si>
  <si>
    <t>The Impression That I Get</t>
  </si>
  <si>
    <t>Rock Star</t>
  </si>
  <si>
    <t>N.E.R.D.</t>
  </si>
  <si>
    <t>Turn Off the Light</t>
  </si>
  <si>
    <t>Nelly Furtado</t>
  </si>
  <si>
    <t>A Million Ways</t>
  </si>
  <si>
    <t>Lifeline</t>
  </si>
  <si>
    <t>Back Again</t>
  </si>
  <si>
    <t>Parachute</t>
  </si>
  <si>
    <t>Love Is a Battlefield</t>
  </si>
  <si>
    <t>Part of "Pat Benatar Pack 01"</t>
  </si>
  <si>
    <t>Robbie Williams and Kylie Minogue</t>
  </si>
  <si>
    <t>Oh, Pretty Woman</t>
  </si>
  <si>
    <t>Roy Orbison</t>
  </si>
  <si>
    <t>Part of "Roy Orbison Pack 01"</t>
  </si>
  <si>
    <t>L.E.S. Artistes</t>
  </si>
  <si>
    <t>Santigold</t>
  </si>
  <si>
    <t>Take Back the City</t>
  </si>
  <si>
    <t>Wannabe</t>
  </si>
  <si>
    <t>Spice Girls</t>
  </si>
  <si>
    <t>Mr. Roboto</t>
  </si>
  <si>
    <t>Love Story (Pop Mix)</t>
  </si>
  <si>
    <t>Picture to Burn</t>
  </si>
  <si>
    <t>You Belong with Me</t>
  </si>
  <si>
    <t>Honky Tonk Women</t>
  </si>
  <si>
    <t>If You Could Only See</t>
  </si>
  <si>
    <t>Tonic</t>
  </si>
  <si>
    <t>Happy Together</t>
  </si>
  <si>
    <t>The Turtles</t>
  </si>
  <si>
    <t>Y.M.C.A.</t>
  </si>
  <si>
    <t>Village People</t>
  </si>
  <si>
    <t>Ocean Avenue</t>
  </si>
  <si>
    <t>What I Want</t>
  </si>
  <si>
    <t>Daughtry ft. Slash</t>
  </si>
  <si>
    <t>I Am Not Your Gameboy</t>
  </si>
  <si>
    <t>Anna Molly</t>
  </si>
  <si>
    <t xml:space="preserve">Rock and Roll All Nite </t>
  </si>
  <si>
    <t>Los Lonely Boys</t>
  </si>
  <si>
    <t xml:space="preserve">I Know a Little </t>
  </si>
  <si>
    <t>Ça me vexe</t>
  </si>
  <si>
    <t>Mademoiselle K</t>
  </si>
  <si>
    <t>Part of "Maroon 5 Pack 01"</t>
  </si>
  <si>
    <t>Breed</t>
  </si>
  <si>
    <t>I Don't Wanna Stop</t>
  </si>
  <si>
    <t>Part of "Ozzy Osbourne Pack 01"</t>
  </si>
  <si>
    <t>Hit Me With Your Best Shot</t>
  </si>
  <si>
    <t>Knock Me Down</t>
  </si>
  <si>
    <t xml:space="preserve">Black Magic Woman </t>
  </si>
  <si>
    <t>Only "Black Magic Woman" is part of "Days of Peace Pack"</t>
  </si>
  <si>
    <t xml:space="preserve">Youth Gone Wild </t>
  </si>
  <si>
    <t xml:space="preserve">Jet Airliner </t>
  </si>
  <si>
    <t>Stray Cat Strut</t>
  </si>
  <si>
    <t>Brian Stezer version available as a DLC Single</t>
  </si>
  <si>
    <t xml:space="preserve">We're Not Gonna Take It </t>
  </si>
  <si>
    <t xml:space="preserve">La Grange </t>
  </si>
  <si>
    <t>Smooth Criminal</t>
  </si>
  <si>
    <t>Export Has Expired, But Re-released as a DLC Single</t>
  </si>
  <si>
    <t>The Take Over, The Breaks Over</t>
  </si>
  <si>
    <t>Diventerai una star</t>
  </si>
  <si>
    <t>All Right Now</t>
  </si>
  <si>
    <t>Free</t>
  </si>
  <si>
    <t>Part of "Classic Rock Track Pack" and as a Single</t>
  </si>
  <si>
    <t>You Can't Stop Me</t>
  </si>
  <si>
    <t>Guano Apes</t>
  </si>
  <si>
    <t>Live Version Part of "Lynyrd Skynyrd Pack 01"</t>
  </si>
  <si>
    <t>Crushcrushcrush</t>
  </si>
  <si>
    <t>Estrella Polar</t>
  </si>
  <si>
    <t>Pereza</t>
  </si>
  <si>
    <t>Everything is Everything</t>
  </si>
  <si>
    <t>Can't Stop</t>
  </si>
  <si>
    <t>Tarantula</t>
  </si>
  <si>
    <t>Export Has Expired but has been Re-released as a Single</t>
  </si>
  <si>
    <t>Ready, Set, Go!</t>
  </si>
  <si>
    <t>Adrenaline</t>
  </si>
  <si>
    <t>12 Stones</t>
  </si>
  <si>
    <t>Call to Arms</t>
  </si>
  <si>
    <t>Angels and Airwaves</t>
  </si>
  <si>
    <t>When You're Gone</t>
  </si>
  <si>
    <t>Shockwave</t>
  </si>
  <si>
    <t>Part of "Metal Track Pack" and DLC Single</t>
  </si>
  <si>
    <t>Unconditional</t>
  </si>
  <si>
    <t>Part of "Bullet for My Valentine Pack 01"</t>
  </si>
  <si>
    <t>Que no</t>
  </si>
  <si>
    <t>Deluxe</t>
  </si>
  <si>
    <t>What Do I Have to Do</t>
  </si>
  <si>
    <t>Lassoo</t>
  </si>
  <si>
    <t>I Wanna Be Your Man</t>
  </si>
  <si>
    <t>Endeverafter</t>
  </si>
  <si>
    <t>20 Free Songs</t>
  </si>
  <si>
    <t>Sweet Sacrifice</t>
  </si>
  <si>
    <t>Part of "Track Pack Vol. 2" and "The Scene Pack 01"</t>
  </si>
  <si>
    <t>The Fallen</t>
  </si>
  <si>
    <t>On Call</t>
  </si>
  <si>
    <t>Golden Skans</t>
  </si>
  <si>
    <t>Klaxons</t>
  </si>
  <si>
    <t>Always Where I Need to Be</t>
  </si>
  <si>
    <t>Where Are We Runnin'?</t>
  </si>
  <si>
    <t>Our Velocity</t>
  </si>
  <si>
    <t>Maxïmo Park</t>
  </si>
  <si>
    <t>Dashboard</t>
  </si>
  <si>
    <t>Via Le Mani Dagli Occhi</t>
  </si>
  <si>
    <t>Half-Truism</t>
  </si>
  <si>
    <t>Do the Panic</t>
  </si>
  <si>
    <t>Phantom Planet</t>
  </si>
  <si>
    <t>Napoleon Says</t>
  </si>
  <si>
    <t>Reptillia</t>
  </si>
  <si>
    <t>Everybody Get Dangerous</t>
  </si>
  <si>
    <t>Lights and Sounds</t>
  </si>
  <si>
    <t>Let's Get It Started</t>
  </si>
  <si>
    <t>The Great Escape</t>
  </si>
  <si>
    <t>My Favourite Game</t>
  </si>
  <si>
    <t>The Cardigans</t>
  </si>
  <si>
    <t>Call Me When You're Sober</t>
  </si>
  <si>
    <t>Spaceman</t>
  </si>
  <si>
    <t>Part of "The Killers Pack 01"</t>
  </si>
  <si>
    <t>Manhattan</t>
  </si>
  <si>
    <t>The Age of the Understatement</t>
  </si>
  <si>
    <t>The Last Shadow Puppets</t>
  </si>
  <si>
    <t>Mika</t>
  </si>
  <si>
    <t>Windows</t>
  </si>
  <si>
    <t>N*E*R*D</t>
  </si>
  <si>
    <t>P!nk</t>
  </si>
  <si>
    <t>The Presidents of the United States of America</t>
  </si>
  <si>
    <t>Boots of Chinese Plastic</t>
  </si>
  <si>
    <t>Golden Touch</t>
  </si>
  <si>
    <t>You Better Pray</t>
  </si>
  <si>
    <t>Tripping</t>
  </si>
  <si>
    <t>Robbie Williams</t>
  </si>
  <si>
    <t>Under My Thumb (Live)</t>
  </si>
  <si>
    <t>All You Need</t>
  </si>
  <si>
    <t>Export Has Expired but re-released as a Single</t>
  </si>
  <si>
    <t>Everything About You</t>
  </si>
  <si>
    <t>Ugly Kid Joe</t>
  </si>
  <si>
    <t>Troublemaker</t>
  </si>
  <si>
    <t>Part of "Weezer Pack 01"</t>
  </si>
  <si>
    <t>Cities on Flame with Rock and Roll</t>
  </si>
  <si>
    <t>Carry on Wayward Son</t>
  </si>
  <si>
    <t>Part of "Centurt Media Girls of Metal Pack" and Metal Track Pack"</t>
  </si>
  <si>
    <t>John The Fisherman</t>
  </si>
  <si>
    <t>The Reverend Horton Heat</t>
  </si>
  <si>
    <t>Tonight I'm Gonna Rock You Tonight</t>
  </si>
  <si>
    <t>She Bangs the Drums</t>
  </si>
  <si>
    <t>La Grange</t>
  </si>
  <si>
    <t>Export Has Expired, but has been re-released as a single</t>
  </si>
  <si>
    <t>Sweet Home Alabama (live)</t>
  </si>
  <si>
    <t>Re-Education Through Labor</t>
  </si>
  <si>
    <t>Steve Miller</t>
  </si>
  <si>
    <t>Demolition Man (Live)</t>
  </si>
  <si>
    <t>Part of "Celebrating Band on the Run Pack"</t>
  </si>
  <si>
    <t>Lithium (live)</t>
  </si>
  <si>
    <t>The Spirit of Radio (live)</t>
  </si>
  <si>
    <t>Sunshine of Your Love</t>
  </si>
  <si>
    <t>Holiday in Cambodia</t>
  </si>
  <si>
    <t>This Is A Call</t>
  </si>
  <si>
    <t>Surfing With the Alien</t>
  </si>
  <si>
    <t>Paint It, Black</t>
  </si>
  <si>
    <t>All Eyez on Me</t>
  </si>
  <si>
    <t>2Pac</t>
  </si>
  <si>
    <t>How Do U Want It</t>
  </si>
  <si>
    <t>Disco Inferno</t>
  </si>
  <si>
    <t>Zulu Nation Throwdown</t>
  </si>
  <si>
    <t>Afrika Bambaataa</t>
  </si>
  <si>
    <t>Bittersweet Symphony (Instrumental)</t>
  </si>
  <si>
    <t>The Aranbee Pop Symphony Orchestra</t>
  </si>
  <si>
    <t>Brass Monkey</t>
  </si>
  <si>
    <t>Here's a Little Somethin' for Ya</t>
  </si>
  <si>
    <t>Intergalactic</t>
  </si>
  <si>
    <t>Lee Majors Come Again</t>
  </si>
  <si>
    <t>Loser</t>
  </si>
  <si>
    <t>Where It's At</t>
  </si>
  <si>
    <t>Benny Benassi</t>
  </si>
  <si>
    <t>The Big Beat</t>
  </si>
  <si>
    <t>Hey Mama</t>
  </si>
  <si>
    <t>The Black Eyed Peas ft. Tippa Irie</t>
  </si>
  <si>
    <t>Atomic</t>
  </si>
  <si>
    <t>Rapture</t>
  </si>
  <si>
    <t>Ain't No Love in the Heart of the City</t>
  </si>
  <si>
    <t>Bobby "Blue" Bland</t>
  </si>
  <si>
    <t>Jack of Spades</t>
  </si>
  <si>
    <t>Boogie Down Productions</t>
  </si>
  <si>
    <t>Cameo</t>
  </si>
  <si>
    <t>Bustin' Loose</t>
  </si>
  <si>
    <t>Chuck Brown &amp; The Soul Searchers</t>
  </si>
  <si>
    <t>Spooky</t>
  </si>
  <si>
    <t>Classics IV</t>
  </si>
  <si>
    <t>Universal Mind Control</t>
  </si>
  <si>
    <t>Common</t>
  </si>
  <si>
    <t>Fuzz and Them</t>
  </si>
  <si>
    <t>Connie Price &amp; The Keystones</t>
  </si>
  <si>
    <t>Insane in the Brain</t>
  </si>
  <si>
    <t>Annie's Horn</t>
  </si>
  <si>
    <t>D-Code</t>
  </si>
  <si>
    <t>Daft Punk</t>
  </si>
  <si>
    <t>Da Funk</t>
  </si>
  <si>
    <t>Robot Rock</t>
  </si>
  <si>
    <t>Short Circuit</t>
  </si>
  <si>
    <t>Technologic</t>
  </si>
  <si>
    <t>Television Rules the Nation</t>
  </si>
  <si>
    <t>The Edge</t>
  </si>
  <si>
    <t>David Axelrod</t>
  </si>
  <si>
    <t>Fix Up, Look Sharp</t>
  </si>
  <si>
    <t>Dizzee Rascal</t>
  </si>
  <si>
    <t>Six Days (Remix)</t>
  </si>
  <si>
    <t>DJ Shadow</t>
  </si>
  <si>
    <t>The Number Song (2009 Version)</t>
  </si>
  <si>
    <t>Organ Donor (Extended Overhaul)</t>
  </si>
  <si>
    <t>DJ Shadow featuring Mos Def</t>
  </si>
  <si>
    <t>DJ Z-Trip featuring Murs</t>
  </si>
  <si>
    <t>My Name Is</t>
  </si>
  <si>
    <t>Eric B. Is President</t>
  </si>
  <si>
    <t>Pjanoo</t>
  </si>
  <si>
    <t>Eric Prydz</t>
  </si>
  <si>
    <t>Fresh Rhymes and Videotape</t>
  </si>
  <si>
    <t>Evidence featuring The Alchemist, Aceyalone, Rakaa &amp; 88 Keys</t>
  </si>
  <si>
    <t>Put Your Hands Up 4 Detroit</t>
  </si>
  <si>
    <t>Fedde Le Grand</t>
  </si>
  <si>
    <t>Cover is Available as a DLC Single</t>
  </si>
  <si>
    <t>Get Down</t>
  </si>
  <si>
    <t>Freedom Express</t>
  </si>
  <si>
    <t>Just to Get a Rep</t>
  </si>
  <si>
    <t>Gang Starr</t>
  </si>
  <si>
    <t>Cars</t>
  </si>
  <si>
    <t>Gary Numan</t>
  </si>
  <si>
    <t>Grandmaster Flash</t>
  </si>
  <si>
    <t>Tap</t>
  </si>
  <si>
    <t>Here Comes My DJ</t>
  </si>
  <si>
    <t>Grandmaster Flash featuring DJ Kool &amp; DJ Demo</t>
  </si>
  <si>
    <t>Hollaback Girl</t>
  </si>
  <si>
    <t>Gwen Stefani</t>
  </si>
  <si>
    <t>Al Naafiysh (The Soul)</t>
  </si>
  <si>
    <t>Hashim</t>
  </si>
  <si>
    <t>Rockit</t>
  </si>
  <si>
    <t>Herbie Hancock</t>
  </si>
  <si>
    <t>Last Night a DJ Saved My Life</t>
  </si>
  <si>
    <t>Indeep</t>
  </si>
  <si>
    <t>Theme from Shaft</t>
  </si>
  <si>
    <t>Isaac Hayes</t>
  </si>
  <si>
    <t>Export Has Expired but has been re-released as a single</t>
  </si>
  <si>
    <t>Izzo (H.O.V.A.)</t>
  </si>
  <si>
    <t>Jay-Z</t>
  </si>
  <si>
    <t>Change Clothes</t>
  </si>
  <si>
    <t>Jay-Z featuring Pharrell Williams</t>
  </si>
  <si>
    <t>Excuse Me Miss</t>
  </si>
  <si>
    <t>Mr. Big Stuff</t>
  </si>
  <si>
    <t>Jean Knight</t>
  </si>
  <si>
    <t>Jayou</t>
  </si>
  <si>
    <t>Jurassic 5</t>
  </si>
  <si>
    <t>Genesis</t>
  </si>
  <si>
    <t>Justice</t>
  </si>
  <si>
    <t>Day 'N' Nite</t>
  </si>
  <si>
    <t>Kid Sister</t>
  </si>
  <si>
    <t>How Ya Like Me Now</t>
  </si>
  <si>
    <t>Kool Moe Dee</t>
  </si>
  <si>
    <t>Tutti Frutti</t>
  </si>
  <si>
    <t>Little Richard</t>
  </si>
  <si>
    <t>Rock the Bells</t>
  </si>
  <si>
    <t>LL Cool J</t>
  </si>
  <si>
    <t>Paper Planes</t>
  </si>
  <si>
    <t>M.I.A.</t>
  </si>
  <si>
    <t>Born to Roll</t>
  </si>
  <si>
    <t>Masta Ace</t>
  </si>
  <si>
    <t>Jeep Ass Gutter (Aaron LaCrate &amp; Debonair Samir RMX)</t>
  </si>
  <si>
    <t>U Can't Touch This</t>
  </si>
  <si>
    <t>MC Hammer</t>
  </si>
  <si>
    <t>Shook Ones part II</t>
  </si>
  <si>
    <t>Mobb Deep</t>
  </si>
  <si>
    <t>Strange Enough</t>
  </si>
  <si>
    <t>N.A.S.A. featuring Karen O, ODB, &amp; Fatlip</t>
  </si>
  <si>
    <t>Lapdance</t>
  </si>
  <si>
    <t>Hella Good</t>
  </si>
  <si>
    <t>Groundhog</t>
  </si>
  <si>
    <t>Noisia</t>
  </si>
  <si>
    <t>Nothing But You</t>
  </si>
  <si>
    <t>Shut 'Em Down</t>
  </si>
  <si>
    <t>Public Enemy</t>
  </si>
  <si>
    <t>Good Thang</t>
  </si>
  <si>
    <t>Q-Tip</t>
  </si>
  <si>
    <t>Another One Bites the Dust</t>
  </si>
  <si>
    <t>I Like to Move It</t>
  </si>
  <si>
    <t>Reel 2 Real featuring The Mad Stuntman</t>
  </si>
  <si>
    <t>Give It to Me Baby</t>
  </si>
  <si>
    <t>Disturbia</t>
  </si>
  <si>
    <t>I Can't Stop (David Penn Remix)</t>
  </si>
  <si>
    <t>Sandy Rivera featuring David Penn</t>
  </si>
  <si>
    <t>Beats and Pieces</t>
  </si>
  <si>
    <t>The Scratch Perverts</t>
  </si>
  <si>
    <t>Beats</t>
  </si>
  <si>
    <t>Shlomo</t>
  </si>
  <si>
    <t>Shout</t>
  </si>
  <si>
    <t>The Trammps</t>
  </si>
  <si>
    <t>Elements of Life</t>
  </si>
  <si>
    <t>Tiësto</t>
  </si>
  <si>
    <t>Lookin' at Me</t>
  </si>
  <si>
    <t>Wale</t>
  </si>
  <si>
    <t>Bust a Move</t>
  </si>
  <si>
    <t>Time of the Season</t>
  </si>
  <si>
    <t>The Zombies</t>
  </si>
  <si>
    <t>California Love</t>
  </si>
  <si>
    <t>2Pac featuring Dr. Dre</t>
  </si>
  <si>
    <t>Say Whoa</t>
  </si>
  <si>
    <t>A-Trak</t>
  </si>
  <si>
    <t>Killer (Tiësto remix)</t>
  </si>
  <si>
    <t>Adamski</t>
  </si>
  <si>
    <t>Planet Rock</t>
  </si>
  <si>
    <t>Afrika Bambaataa and The Soul Sonic Force</t>
  </si>
  <si>
    <t>I Want Your Soul</t>
  </si>
  <si>
    <t>Armand Van Helden</t>
  </si>
  <si>
    <t>Nothin' on You</t>
  </si>
  <si>
    <t>B.o.B featuring Bruno Mars</t>
  </si>
  <si>
    <t>Where's Your Head At?</t>
  </si>
  <si>
    <t>Dollaz &amp; Sense (remix)</t>
  </si>
  <si>
    <t>Blakroc featuring Pharoahe Monch &amp; RZA</t>
  </si>
  <si>
    <t>Put Your Hands Where My Eyes Could See</t>
  </si>
  <si>
    <t>Busta Rhymes</t>
  </si>
  <si>
    <t>I'm Not Alone</t>
  </si>
  <si>
    <t>Ridin'</t>
  </si>
  <si>
    <t>Chamillionaire</t>
  </si>
  <si>
    <t>Good Times</t>
  </si>
  <si>
    <t>Chic</t>
  </si>
  <si>
    <t>Le Freak</t>
  </si>
  <si>
    <t>Galvanize</t>
  </si>
  <si>
    <t>The Chemical Brothers</t>
  </si>
  <si>
    <t>Leave Home</t>
  </si>
  <si>
    <t>Favorite DJ</t>
  </si>
  <si>
    <t>Clinton Sparks, DJ Class, &amp; Jermaine Dupri</t>
  </si>
  <si>
    <t>Busy Child ("Still Busy After All These Years" remix)</t>
  </si>
  <si>
    <t>Human After All (remix)</t>
  </si>
  <si>
    <t>Welcome To Jamrock</t>
  </si>
  <si>
    <t>Damian Marley</t>
  </si>
  <si>
    <t>Love Don't Let Me Go (Walking Away)</t>
  </si>
  <si>
    <t>David Guetta &amp; The Egg</t>
  </si>
  <si>
    <t>Love Is Gone (Fred Rister &amp; Joachim Garraud radio edit)</t>
  </si>
  <si>
    <t>David Guetta featuring Chris Willis</t>
  </si>
  <si>
    <t>Memories</t>
  </si>
  <si>
    <t>David Guetta featuring Kid Cudi</t>
  </si>
  <si>
    <t>Ghosts N Stuff</t>
  </si>
  <si>
    <t>Deadmau5</t>
  </si>
  <si>
    <t>I Remember (remix)</t>
  </si>
  <si>
    <t>Deadmau5 &amp; Kaskade</t>
  </si>
  <si>
    <t>Twist 'Em Out</t>
  </si>
  <si>
    <t>Dillinja and Skibadee</t>
  </si>
  <si>
    <t>Bonkers</t>
  </si>
  <si>
    <t>Dizzee Rascal &amp; Armand Van Helden</t>
  </si>
  <si>
    <t>Super Battle Breaks</t>
  </si>
  <si>
    <t>DJ Qbert</t>
  </si>
  <si>
    <t>Midnight in a Perfect World</t>
  </si>
  <si>
    <t>Enuff (DJ Fresh remix)</t>
  </si>
  <si>
    <t>DJ Shadow featuring Q-Tip and Lateef</t>
  </si>
  <si>
    <t>Bad Girls</t>
  </si>
  <si>
    <t>Edwin Starr</t>
  </si>
  <si>
    <t>Not Afraid</t>
  </si>
  <si>
    <t>American Boy</t>
  </si>
  <si>
    <t>Estelle featuring Kanye West</t>
  </si>
  <si>
    <t>In The Ayer</t>
  </si>
  <si>
    <t>Flo Rida featuring will.i.am</t>
  </si>
  <si>
    <t>Stylo (remix)</t>
  </si>
  <si>
    <t>Gorillaz featuring Mos Def &amp; Bobby Womack</t>
  </si>
  <si>
    <t>The Message</t>
  </si>
  <si>
    <t>Grandmaster Flash and the Furious Five featuring Melle Mel and Duke Bootee</t>
  </si>
  <si>
    <t>Axel F</t>
  </si>
  <si>
    <t>Harold Faltermeyer</t>
  </si>
  <si>
    <t>Jump Around</t>
  </si>
  <si>
    <t>House of Pain</t>
  </si>
  <si>
    <t>Replay</t>
  </si>
  <si>
    <t>Iyaz</t>
  </si>
  <si>
    <t>D.A.N.C.E.</t>
  </si>
  <si>
    <t>Waters of Nazareth</t>
  </si>
  <si>
    <t>Kanye West</t>
  </si>
  <si>
    <t>Love Lockdown</t>
  </si>
  <si>
    <t>Move for Me (remix)</t>
  </si>
  <si>
    <t>Kaskade &amp; Deadmau5</t>
  </si>
  <si>
    <t>Acapella (remix)</t>
  </si>
  <si>
    <t>Kelis</t>
  </si>
  <si>
    <t>Kool &amp; the Gang</t>
  </si>
  <si>
    <t>Bad Romance (Tiësto remix)</t>
  </si>
  <si>
    <t>Original Verision is Part of "Lady Gaga Pack 01"</t>
  </si>
  <si>
    <t>LoveGame</t>
  </si>
  <si>
    <t>Part of "Lady Gaga Pack 2"</t>
  </si>
  <si>
    <t>Lady Gaga featuring Colby O'Donis</t>
  </si>
  <si>
    <t>Get Low</t>
  </si>
  <si>
    <t>Lil Jon &amp; the East Side Boyz featuring Ying Yang Twins</t>
  </si>
  <si>
    <t>Lollipop</t>
  </si>
  <si>
    <t>Lil Wayne featuring Static Major</t>
  </si>
  <si>
    <t>Go DJ</t>
  </si>
  <si>
    <t>Lil' Wayne</t>
  </si>
  <si>
    <t>I Can't Live Without My Radio</t>
  </si>
  <si>
    <t>Galang</t>
  </si>
  <si>
    <t>Pump Up The Volume</t>
  </si>
  <si>
    <t>M|}A|}R|}R|S</t>
  </si>
  <si>
    <t>Pon De Floor</t>
  </si>
  <si>
    <t>Major Lazer feat. Vybz Kartel</t>
  </si>
  <si>
    <t>Buffalo Gals</t>
  </si>
  <si>
    <t>Malcolm McLaren</t>
  </si>
  <si>
    <t>Get Ur Freak On</t>
  </si>
  <si>
    <t>Missy Elliott</t>
  </si>
  <si>
    <t>Bounce</t>
  </si>
  <si>
    <t>MSTRKRFT featuring N.O.R.E.</t>
  </si>
  <si>
    <t>Nas featuring Keri Hilson</t>
  </si>
  <si>
    <t>O.P.P.</t>
  </si>
  <si>
    <t>You're a Jerk (remix)</t>
  </si>
  <si>
    <t>New Boyz</t>
  </si>
  <si>
    <t>Jam On It</t>
  </si>
  <si>
    <t>Newcleus</t>
  </si>
  <si>
    <t>Push The Feeling On (MK Mix 95)</t>
  </si>
  <si>
    <t>Nightcrawlers</t>
  </si>
  <si>
    <t>Mo' Money, Mo' Problems (remix)</t>
  </si>
  <si>
    <t>The Notorious B.I.G. featuring Mase &amp; Diddy</t>
  </si>
  <si>
    <t>The Box</t>
  </si>
  <si>
    <t>Orbital</t>
  </si>
  <si>
    <t>Bashy Bashy</t>
  </si>
  <si>
    <t>Pirate Soundsystem</t>
  </si>
  <si>
    <t>I Know You Want Me (Calle Ocho)</t>
  </si>
  <si>
    <t>Omen</t>
  </si>
  <si>
    <t>Firestarter (remix)</t>
  </si>
  <si>
    <t>Don't Cha</t>
  </si>
  <si>
    <t>Pussycat Dolls featuring Busta Rhymes</t>
  </si>
  <si>
    <t>Pon De Replay</t>
  </si>
  <si>
    <t>Rude Boy</t>
  </si>
  <si>
    <t>Show Me Love (StoneBridge radio edit)</t>
  </si>
  <si>
    <t>Robin S</t>
  </si>
  <si>
    <t>Chain Gang (remix)</t>
  </si>
  <si>
    <t>Sam Cooke</t>
  </si>
  <si>
    <t>Black &amp; Gold</t>
  </si>
  <si>
    <t>Sam Sparro</t>
  </si>
  <si>
    <t>Infiltrate</t>
  </si>
  <si>
    <t>Who Am I (What's My Name)?</t>
  </si>
  <si>
    <t>Snoop Dogg</t>
  </si>
  <si>
    <t>Informer</t>
  </si>
  <si>
    <t>Snow</t>
  </si>
  <si>
    <t>Apocalypse (remix)</t>
  </si>
  <si>
    <t>Sparfunk &amp; D-Code</t>
  </si>
  <si>
    <t>Get By</t>
  </si>
  <si>
    <t>Talib Kweli</t>
  </si>
  <si>
    <t>Speed Rail</t>
  </si>
  <si>
    <t>C'mon (remix)</t>
  </si>
  <si>
    <t>Tiësto &amp; Diplo</t>
  </si>
  <si>
    <t>I Will Be Here</t>
  </si>
  <si>
    <t>Tiësto featuring Sneaky Sound System</t>
  </si>
  <si>
    <t>You Gonna Want Me</t>
  </si>
  <si>
    <t>Tiga</t>
  </si>
  <si>
    <t>Say Something</t>
  </si>
  <si>
    <t>Timbaland featuring Drake</t>
  </si>
  <si>
    <t>The Way I Are</t>
  </si>
  <si>
    <t>Timbaland featuring Keri Hilson</t>
  </si>
  <si>
    <t>Oops (Oh My)</t>
  </si>
  <si>
    <t>Tweet featuring Missy Elliott</t>
  </si>
  <si>
    <t>A Fifth of Beethoven</t>
  </si>
  <si>
    <t>Walter Murphy</t>
  </si>
  <si>
    <t>Warren G featuring Nate Dogg</t>
  </si>
  <si>
    <t>Under Me Sleng Teng</t>
  </si>
  <si>
    <t>Wayne Smith</t>
  </si>
  <si>
    <t>Heads Will Roll (A-Trak remix)</t>
  </si>
  <si>
    <t>Put On</t>
  </si>
  <si>
    <t>Young Jeezy featuring Kanye West</t>
  </si>
  <si>
    <t>The 900 Number</t>
  </si>
  <si>
    <t>45 King</t>
  </si>
  <si>
    <t>All of Me</t>
  </si>
  <si>
    <t>50 Cent featuring Mary J. Blige</t>
  </si>
  <si>
    <t>Armin Van Buuren</t>
  </si>
  <si>
    <t>9pm (Till I Come)</t>
  </si>
  <si>
    <t>ATB</t>
  </si>
  <si>
    <t>The Best Day (remix)</t>
  </si>
  <si>
    <t>Atmosphere</t>
  </si>
  <si>
    <t>Body Movin'</t>
  </si>
  <si>
    <t>Triple Trouble</t>
  </si>
  <si>
    <t>House Music (remix)</t>
  </si>
  <si>
    <t>Shutterbugg</t>
  </si>
  <si>
    <t>Big Boi featuring Cutty</t>
  </si>
  <si>
    <t>My World Premiere</t>
  </si>
  <si>
    <t>Charizma &amp; Peanut Butter Wolf</t>
  </si>
  <si>
    <t>Red Mist VIP (Beat Juggle)</t>
  </si>
  <si>
    <t>Danny Byrd</t>
  </si>
  <si>
    <t>Sexy Chick (Beat Juggle)</t>
  </si>
  <si>
    <t>David Guetta featuring Akon</t>
  </si>
  <si>
    <t>When Love Takes Over (Beat Juggle)</t>
  </si>
  <si>
    <t>David Guetta featuring Kelly Rowland</t>
  </si>
  <si>
    <t>On The Dance Floor (Beat Juggle)</t>
  </si>
  <si>
    <t>David Guetta featuring will.i.am and apl.de.ap</t>
  </si>
  <si>
    <t>Sofi Needs A Ladder (remix)</t>
  </si>
  <si>
    <t>Ghosts n' Stuff</t>
  </si>
  <si>
    <t>Girls on Film</t>
  </si>
  <si>
    <t>Without Me</t>
  </si>
  <si>
    <t>Lose Yourself</t>
  </si>
  <si>
    <t>Shake That</t>
  </si>
  <si>
    <t>Eminem featuring Nate Dogg</t>
  </si>
  <si>
    <t>Human Beat Box</t>
  </si>
  <si>
    <t>Fat Boys</t>
  </si>
  <si>
    <t>Ferry Corsten</t>
  </si>
  <si>
    <t>DARE</t>
  </si>
  <si>
    <t>Shake &amp; Pop</t>
  </si>
  <si>
    <t>Green Velvet</t>
  </si>
  <si>
    <t>Can I Get A...</t>
  </si>
  <si>
    <t>Show Me What You Got</t>
  </si>
  <si>
    <t>Encore</t>
  </si>
  <si>
    <t>The Red</t>
  </si>
  <si>
    <t>Jaylib</t>
  </si>
  <si>
    <t>Higher State of Consciousness (Tweekin' Acid Funk Mix)</t>
  </si>
  <si>
    <t>Josh Wink</t>
  </si>
  <si>
    <t>Poker Face</t>
  </si>
  <si>
    <t>The Catalyst (Does It Offend You, Yeah? remix)</t>
  </si>
  <si>
    <t>When They Come for Me (Diplo remix)</t>
  </si>
  <si>
    <t>Pts.OF.Athrty (remix)</t>
  </si>
  <si>
    <t>I'm in Miami Bitch</t>
  </si>
  <si>
    <t>King of the Beats</t>
  </si>
  <si>
    <t>Mantronix</t>
  </si>
  <si>
    <t>Return of the Mack</t>
  </si>
  <si>
    <t>Mark Morrison</t>
  </si>
  <si>
    <t>Let's Get It On</t>
  </si>
  <si>
    <t>Not Over (remix)</t>
  </si>
  <si>
    <t>Paul Oakenfold featuring Ryan Tedder</t>
  </si>
  <si>
    <t>For An Angel</t>
  </si>
  <si>
    <t>Salt In the Wounds (remix)</t>
  </si>
  <si>
    <t>Watercolour (remix)</t>
  </si>
  <si>
    <t>Set Me On Fire (remix)</t>
  </si>
  <si>
    <t>The Perceptionists featuring Guru and Camu Tao</t>
  </si>
  <si>
    <t>Part of "Doolittle Album"</t>
  </si>
  <si>
    <t>Invaders Must Die</t>
  </si>
  <si>
    <t>Can't Truss It</t>
  </si>
  <si>
    <t>Buttons (Beat Juggle)</t>
  </si>
  <si>
    <t>Pussycat Dolls</t>
  </si>
  <si>
    <t>Radio Ga Ga</t>
  </si>
  <si>
    <t>Part of "Queen Extravanga Pack 02"</t>
  </si>
  <si>
    <t>SOS (Beat Juggle)</t>
  </si>
  <si>
    <t>Umbrella</t>
  </si>
  <si>
    <t>Ghostwriter</t>
  </si>
  <si>
    <t>RJD2</t>
  </si>
  <si>
    <t>Hustler</t>
  </si>
  <si>
    <t>Simian Mobile Disco</t>
  </si>
  <si>
    <t>I'm in the House (remix)</t>
  </si>
  <si>
    <t>Steve Aoki featuring Zuper Blahq</t>
  </si>
  <si>
    <t>Pump Up the Jam</t>
  </si>
  <si>
    <t>Louder Than Boom</t>
  </si>
  <si>
    <t>Young Lions</t>
  </si>
  <si>
    <t>Traffic</t>
  </si>
  <si>
    <t>Knock You Out</t>
  </si>
  <si>
    <t>Tiësto Ft. Emily Haines</t>
  </si>
  <si>
    <t>Feel It in My Bones (remix)</t>
  </si>
  <si>
    <t>Tiësto Ft. Tegan and Sara</t>
  </si>
  <si>
    <t>OMG (remix)</t>
  </si>
  <si>
    <t>Usher featuring will.i.am</t>
  </si>
  <si>
    <t>Wolfgang's Fifth Symphony (Beat Juggle)</t>
  </si>
  <si>
    <t>Wolfgang Gartner</t>
  </si>
  <si>
    <t>We No Speak Americano (remix)</t>
  </si>
  <si>
    <t>Yolanda Be Cool &amp; DCUP</t>
  </si>
  <si>
    <t>The Animals</t>
  </si>
  <si>
    <t>When I'm with You</t>
  </si>
  <si>
    <t>Best Coast</t>
  </si>
  <si>
    <t>I Got Mine</t>
  </si>
  <si>
    <t>Part of "The Black Keys Pack 01"</t>
  </si>
  <si>
    <t>Next Girl</t>
  </si>
  <si>
    <t>Step Out of the Car</t>
  </si>
  <si>
    <t>The Boxer Rebellion</t>
  </si>
  <si>
    <t>Ricochet</t>
  </si>
  <si>
    <t>Brian Adam McCune</t>
  </si>
  <si>
    <t>Boss</t>
  </si>
  <si>
    <t>Chris Lee</t>
  </si>
  <si>
    <t>We Share the Same Skies</t>
  </si>
  <si>
    <t>The Cribs</t>
  </si>
  <si>
    <t>Boys Don't Cry</t>
  </si>
  <si>
    <t>I Want Some More</t>
  </si>
  <si>
    <t>Dan Auerbach</t>
  </si>
  <si>
    <t>I Can't Hear You</t>
  </si>
  <si>
    <t>Space Ostrich</t>
  </si>
  <si>
    <t>Disonaur</t>
  </si>
  <si>
    <t>Run Back to Your Side</t>
  </si>
  <si>
    <t>Eric Clapton</t>
  </si>
  <si>
    <t>Do You Remember</t>
  </si>
  <si>
    <t>The Horrors</t>
  </si>
  <si>
    <t>I Miss You</t>
  </si>
  <si>
    <t>Angela</t>
  </si>
  <si>
    <t>Jarvis Cocker</t>
  </si>
  <si>
    <t>Well OK Honey</t>
  </si>
  <si>
    <t>Jenny O.</t>
  </si>
  <si>
    <t>Surf Hell</t>
  </si>
  <si>
    <t>Little Barrie</t>
  </si>
  <si>
    <t>Live Version is part of "Lynyrd Skynyrd Pack 01"</t>
  </si>
  <si>
    <t>Unnatural Selection</t>
  </si>
  <si>
    <t>Where is My Mind?</t>
  </si>
  <si>
    <t>Go With the Flow</t>
  </si>
  <si>
    <t>High and Dry</t>
  </si>
  <si>
    <t>California Brain</t>
  </si>
  <si>
    <t>RapScallions</t>
  </si>
  <si>
    <t>Number Thirteen</t>
  </si>
  <si>
    <t>Red Fang</t>
  </si>
  <si>
    <t>RB Has Stevie Wonder Original</t>
  </si>
  <si>
    <t>Play with Fire</t>
  </si>
  <si>
    <t>The Spider and the Fly</t>
  </si>
  <si>
    <t>Jules</t>
  </si>
  <si>
    <t>Seth Chapla</t>
  </si>
  <si>
    <t>The Star Spangled Banner</t>
  </si>
  <si>
    <t>Gobbledigook</t>
  </si>
  <si>
    <t>Sigur Rós</t>
  </si>
  <si>
    <t>Me and the Bean</t>
  </si>
  <si>
    <t>Mean Bitch</t>
  </si>
  <si>
    <t>Taddy Porter</t>
  </si>
  <si>
    <t>A More Perfect Union</t>
  </si>
  <si>
    <t>Titus Andronicus</t>
  </si>
  <si>
    <t>Good Enough</t>
  </si>
  <si>
    <t>Six AM Salvation</t>
  </si>
  <si>
    <t>Versus Them</t>
  </si>
  <si>
    <t>Burnished</t>
  </si>
  <si>
    <t>Icky Thump</t>
  </si>
  <si>
    <t>Part of "The White Strips Part 01"</t>
  </si>
  <si>
    <t>Islands</t>
  </si>
  <si>
    <t>The xx</t>
  </si>
  <si>
    <t>Chimney</t>
  </si>
  <si>
    <t>The Yellow Moon Band</t>
  </si>
  <si>
    <t>Born Under a Bad Sign</t>
  </si>
  <si>
    <t>Albert King with Stevie Ray Vaughan</t>
  </si>
  <si>
    <t>Southbound</t>
  </si>
  <si>
    <t>Whipping Post</t>
  </si>
  <si>
    <t>Export Has Expired but Re-Liscened as a DLC Single</t>
  </si>
  <si>
    <t>The Thrill is Gone</t>
  </si>
  <si>
    <t>B.B. King</t>
  </si>
  <si>
    <t>White Wedding</t>
  </si>
  <si>
    <t>Just Got to Be</t>
  </si>
  <si>
    <t>Mind Eraser</t>
  </si>
  <si>
    <t>Part of "Classic Rock Pack 01" and "Track Pack Vol.2"</t>
  </si>
  <si>
    <t>Burnin' For You</t>
  </si>
  <si>
    <t>Soul Man</t>
  </si>
  <si>
    <t>The Blues Brothers</t>
  </si>
  <si>
    <t>More than a Feeling</t>
  </si>
  <si>
    <t>God Rest Ye Merry, Gentlemen</t>
  </si>
  <si>
    <t>Live Version part of "Cheap Trick Pack 01"</t>
  </si>
  <si>
    <t>Guns of Brixton</t>
  </si>
  <si>
    <t>Part of "London Calling" Album</t>
  </si>
  <si>
    <t>London Calling</t>
  </si>
  <si>
    <t>Born on the Bayou</t>
  </si>
  <si>
    <t>Have You Ever Seen the Rain?</t>
  </si>
  <si>
    <t>Part of "Creedence Clearwater Revival Pack 02"</t>
  </si>
  <si>
    <t>The End of the World</t>
  </si>
  <si>
    <t>Lovesong</t>
  </si>
  <si>
    <t>The Man Who Sold The World</t>
  </si>
  <si>
    <t>Drift Away</t>
  </si>
  <si>
    <t>Dobie Gray</t>
  </si>
  <si>
    <t>America's Suitehearts</t>
  </si>
  <si>
    <t>I Don't Care</t>
  </si>
  <si>
    <t>My Hero</t>
  </si>
  <si>
    <t>Times Like These</t>
  </si>
  <si>
    <t>Walk</t>
  </si>
  <si>
    <t>Part of "Foo Fighters Pack 04"</t>
  </si>
  <si>
    <t>Wheels</t>
  </si>
  <si>
    <t>Bright Lights</t>
  </si>
  <si>
    <t>Gary Clark Jr.</t>
  </si>
  <si>
    <t>Paris (Ooh La La)</t>
  </si>
  <si>
    <t>Grace Potter and the Nocturnals</t>
  </si>
  <si>
    <t>Love Hurts</t>
  </si>
  <si>
    <t>Wish You Were Here</t>
  </si>
  <si>
    <t>Part of "Incubus Pack 01"</t>
  </si>
  <si>
    <t>In-A-Gadda-Da-Vida</t>
  </si>
  <si>
    <t>Iron Butterfly</t>
  </si>
  <si>
    <t xml:space="preserve">Full Version is available </t>
  </si>
  <si>
    <t>Live Version Part of "British Steel 30th Anniversary" Album</t>
  </si>
  <si>
    <t>My Sharona</t>
  </si>
  <si>
    <t>The Knack</t>
  </si>
  <si>
    <t>Cover Version as DLC Single</t>
  </si>
  <si>
    <t>Redneck</t>
  </si>
  <si>
    <t>Export Has Expired, but Re-Liscened as a DLC Single</t>
  </si>
  <si>
    <t>Part of "Maroon 5 Pack 02"</t>
  </si>
  <si>
    <t>What's Going On</t>
  </si>
  <si>
    <t>Public Enemy No. 1</t>
  </si>
  <si>
    <t>Planetary (GO!)</t>
  </si>
  <si>
    <t>Bottoms Up</t>
  </si>
  <si>
    <t>Part of "Nickelback Then &amp; Now Pack"</t>
  </si>
  <si>
    <t>Rockstar</t>
  </si>
  <si>
    <t>Part of "Nickelback Pack 01"</t>
  </si>
  <si>
    <t>Gone Away</t>
  </si>
  <si>
    <t>(Sittin' On) The Dock of the Bay</t>
  </si>
  <si>
    <t>Take 2 is part of "Otis Redding Pack 01"</t>
  </si>
  <si>
    <t>Domination</t>
  </si>
  <si>
    <t>Give Up the Funk (Tear the Roof off the Sucker)</t>
  </si>
  <si>
    <t>Parliament</t>
  </si>
  <si>
    <t>Part of "Classic Rock Track Pack" and as a single</t>
  </si>
  <si>
    <t>Export Has Expired but Live Version is Available</t>
  </si>
  <si>
    <t>Black</t>
  </si>
  <si>
    <t>Part of "Ten" Album</t>
  </si>
  <si>
    <t>Jeremy</t>
  </si>
  <si>
    <t>Part of "The Police Track Pack 01" and "Classic Rock Track Pack"</t>
  </si>
  <si>
    <t>Roxanne</t>
  </si>
  <si>
    <t>Part of "The Police Track Pack 01"</t>
  </si>
  <si>
    <t>Synchronicity II</t>
  </si>
  <si>
    <t>Keep Yourself Alive</t>
  </si>
  <si>
    <t>Bodysnatchers</t>
  </si>
  <si>
    <t>The Good Left Undone</t>
  </si>
  <si>
    <t>Headlong Flight</t>
  </si>
  <si>
    <t>Part of "Moving Pictures" Album and a cover DLC Single</t>
  </si>
  <si>
    <t>Part of "Moving Pictures" Album and part of "Classic Rock Track Pack"</t>
  </si>
  <si>
    <t>Subdivisions</t>
  </si>
  <si>
    <t>Black Magic Woman/Gypsy Queen</t>
  </si>
  <si>
    <t>Oye Como Va</t>
  </si>
  <si>
    <t>Smooth</t>
  </si>
  <si>
    <t>Santana feat. Rob Thomas</t>
  </si>
  <si>
    <t>Carol of the Bells</t>
  </si>
  <si>
    <t>Caring Is Creepy</t>
  </si>
  <si>
    <t>Born to Be Wild</t>
  </si>
  <si>
    <t>Juicebox</t>
  </si>
  <si>
    <t>Last Nite</t>
  </si>
  <si>
    <t>Export Has Expired but re-released as a single</t>
  </si>
  <si>
    <t>My Girl</t>
  </si>
  <si>
    <t>The Temptations</t>
  </si>
  <si>
    <t>I Hate Everything About You</t>
  </si>
  <si>
    <t>Three Days Grace</t>
  </si>
  <si>
    <t>Part of "Three Days Grace Pack 01"</t>
  </si>
  <si>
    <t>867-5309/Jenny</t>
  </si>
  <si>
    <t>Tommy Tutone</t>
  </si>
  <si>
    <t>RB3 Expert</t>
  </si>
  <si>
    <t>Blister in the Sun</t>
  </si>
  <si>
    <t>DLC Single, Part of "Rock Band Sampler Rack", and Temporarily part of "Rivals Season 3 Spotlight Pass"</t>
  </si>
  <si>
    <t>Is This Love</t>
  </si>
  <si>
    <t>Self-Destruct</t>
  </si>
  <si>
    <t>Aching Head</t>
  </si>
  <si>
    <t>Ultra Soul</t>
  </si>
  <si>
    <t>B'z</t>
  </si>
  <si>
    <t>Snarling of Beasts</t>
  </si>
  <si>
    <t>Bedowyn</t>
  </si>
  <si>
    <t>Knockin' on Heaven's Door</t>
  </si>
  <si>
    <t>Don't Stop</t>
  </si>
  <si>
    <t>Crimson</t>
  </si>
  <si>
    <t>Stuck on a Wire Out on a Fence (Orange)</t>
  </si>
  <si>
    <t>The Dear Hunter</t>
  </si>
  <si>
    <t>Live Version Part of "Def Leppard Pack 01"</t>
  </si>
  <si>
    <t>My Own Summer (Shove It)</t>
  </si>
  <si>
    <t>Sea to Swallow</t>
  </si>
  <si>
    <t>Wasteland</t>
  </si>
  <si>
    <t>EarlyRise</t>
  </si>
  <si>
    <t>Chompers</t>
  </si>
  <si>
    <t>Brand New Kind of Blue</t>
  </si>
  <si>
    <t>Gold Motel</t>
  </si>
  <si>
    <t>X-Kid</t>
  </si>
  <si>
    <t>Eight-Ball, Coroner's Pocket</t>
  </si>
  <si>
    <t>Stay In</t>
  </si>
  <si>
    <t>JAWS</t>
  </si>
  <si>
    <t>Desolate Motion</t>
  </si>
  <si>
    <t>Karawan</t>
  </si>
  <si>
    <t>Live Version available as DLC Single</t>
  </si>
  <si>
    <t>Love That's Gone</t>
  </si>
  <si>
    <t>La Sera</t>
  </si>
  <si>
    <t>Black Magic</t>
  </si>
  <si>
    <t>Magic Wands</t>
  </si>
  <si>
    <t>On Top of the World</t>
  </si>
  <si>
    <t>Matt Montgomery, Brian McCune, Brendan West</t>
  </si>
  <si>
    <t>Cold Company</t>
  </si>
  <si>
    <t>Minus the Bear</t>
  </si>
  <si>
    <t>Sweet Mountain River</t>
  </si>
  <si>
    <t>Monster Truck</t>
  </si>
  <si>
    <t>Don't Look Back in Anger</t>
  </si>
  <si>
    <t>Part of "Oasis Pack 01"</t>
  </si>
  <si>
    <t>Cemetery Gates</t>
  </si>
  <si>
    <t>Sore Tummy</t>
  </si>
  <si>
    <t>PAWS</t>
  </si>
  <si>
    <t>Self Trap</t>
  </si>
  <si>
    <t>Playground Kings</t>
  </si>
  <si>
    <t>Every Breath You Take</t>
  </si>
  <si>
    <t>LEGO/DLC</t>
  </si>
  <si>
    <t>Paranoid Android</t>
  </si>
  <si>
    <t>Wires</t>
  </si>
  <si>
    <t>The Spirit of Radio</t>
  </si>
  <si>
    <t>Live Version Part of "Rush Pack 01"</t>
  </si>
  <si>
    <t>Monochromic</t>
  </si>
  <si>
    <t>Sabaka</t>
  </si>
  <si>
    <t>Rotten Apple</t>
  </si>
  <si>
    <t>Screaming Females</t>
  </si>
  <si>
    <t>For a Fool</t>
  </si>
  <si>
    <t>The Chimera</t>
  </si>
  <si>
    <t>All I Wanna Do</t>
  </si>
  <si>
    <t>Splashh</t>
  </si>
  <si>
    <t>Hypnotize</t>
  </si>
  <si>
    <t>Go Further</t>
  </si>
  <si>
    <t>Tak Matsumoto</t>
  </si>
  <si>
    <t>Mary Jane's Last Dance</t>
  </si>
  <si>
    <t>Part of "Tom Petty &amp; the Heartbreakers Live Anthology Pack 01"</t>
  </si>
  <si>
    <t>Rocksmith 2012 Theme</t>
  </si>
  <si>
    <t>Ubisoft</t>
  </si>
  <si>
    <t>Impossible Dreams</t>
  </si>
  <si>
    <t>My Generation</t>
  </si>
  <si>
    <t>Live at Leeds Version part of "The Best of The Who" Pack</t>
  </si>
  <si>
    <t>Away From the Sun</t>
  </si>
  <si>
    <t>Be Like That</t>
  </si>
  <si>
    <t>Here Without You</t>
  </si>
  <si>
    <t>It's Not My Time</t>
  </si>
  <si>
    <t>Let Me Go</t>
  </si>
  <si>
    <t>All Mixed Up</t>
  </si>
  <si>
    <t>Amber</t>
  </si>
  <si>
    <t>Caught Up In You</t>
  </si>
  <si>
    <t>Hold On Loosely</t>
  </si>
  <si>
    <t>Rockin’ Into The Night</t>
  </si>
  <si>
    <t>Amnesia</t>
  </si>
  <si>
    <t>She's Kinda Hot</t>
  </si>
  <si>
    <t>Atarashii Hikari</t>
  </si>
  <si>
    <t>9mm Parabellum Bullet</t>
  </si>
  <si>
    <t>Punishment</t>
  </si>
  <si>
    <t>The Downfall of Us All</t>
  </si>
  <si>
    <t>Dancing Queen</t>
  </si>
  <si>
    <t>ABBA</t>
  </si>
  <si>
    <t>Fernando</t>
  </si>
  <si>
    <t>Mamma Mia</t>
  </si>
  <si>
    <t>Balls To The Wall</t>
  </si>
  <si>
    <t>Shinsekai (New World)</t>
  </si>
  <si>
    <t>ACIDMAN</t>
  </si>
  <si>
    <t>Part of "Aerosmith's Hits Pack 03"</t>
  </si>
  <si>
    <t>Legendary Child</t>
  </si>
  <si>
    <t>Part of  "Aerosmith's Greatest Dimension Pack"</t>
  </si>
  <si>
    <t>Oh Yeah</t>
  </si>
  <si>
    <t>Train Kept A-Rollin</t>
  </si>
  <si>
    <t>Girl’s Not Grey</t>
  </si>
  <si>
    <t>Silver and Cold</t>
  </si>
  <si>
    <t>Totalimmortal</t>
  </si>
  <si>
    <t>Thrash Unreal</t>
  </si>
  <si>
    <t>Blonde, Bad, and Beautiful</t>
  </si>
  <si>
    <t>Runnin' Wild</t>
  </si>
  <si>
    <t>Always Alright</t>
  </si>
  <si>
    <t>Alabama Shakes</t>
  </si>
  <si>
    <t>Don't Wanna Fight</t>
  </si>
  <si>
    <t>Gimme All Your Love</t>
  </si>
  <si>
    <t>Back to the Future</t>
  </si>
  <si>
    <t>Alan Silvestri</t>
  </si>
  <si>
    <t>The Sky is Crying</t>
  </si>
  <si>
    <t>Albert King</t>
  </si>
  <si>
    <t>Check My Brain</t>
  </si>
  <si>
    <t>Part of "Alice in Chains Pack 03" and temporarily part of "Rivals Season 2 Spotlight Pass</t>
  </si>
  <si>
    <t>Heavan Beside You</t>
  </si>
  <si>
    <t>Part of "Alice in Chains Pack 02"</t>
  </si>
  <si>
    <t>Hollow</t>
  </si>
  <si>
    <t>Nutshell</t>
  </si>
  <si>
    <t>Rooster</t>
  </si>
  <si>
    <t>Would?</t>
  </si>
  <si>
    <t>Not Compatible with Rock Band 4</t>
  </si>
  <si>
    <t>This Calling</t>
  </si>
  <si>
    <t>Part of "All That Remains Pack 01"</t>
  </si>
  <si>
    <t>Two Weeks</t>
  </si>
  <si>
    <t>Part of "All That Remains Pack 01" and "Metal Track Pack"</t>
  </si>
  <si>
    <t>Somewhere in Neverland</t>
  </si>
  <si>
    <t>Isolation</t>
  </si>
  <si>
    <t>Rise Today</t>
  </si>
  <si>
    <t>Amaranthine</t>
  </si>
  <si>
    <t>The Nexus</t>
  </si>
  <si>
    <t>Death In Fire</t>
  </si>
  <si>
    <t>Guardians of Asgaard</t>
  </si>
  <si>
    <t>The Pursuit of Vikings</t>
  </si>
  <si>
    <t>Twilight of The Thunder God</t>
  </si>
  <si>
    <t>War Of The Gods</t>
  </si>
  <si>
    <t>Alison Hell</t>
  </si>
  <si>
    <t>Annihilator</t>
  </si>
  <si>
    <t>Caught In A Mosh</t>
  </si>
  <si>
    <t>Got The Time</t>
  </si>
  <si>
    <t>Live Version is Part of "Anthrax Pack 01"</t>
  </si>
  <si>
    <t>Heat Of The Moment</t>
  </si>
  <si>
    <t>Be Yourself</t>
  </si>
  <si>
    <t>I Am The Highway</t>
  </si>
  <si>
    <t>Show Me How to Live</t>
  </si>
  <si>
    <t>No Reason</t>
  </si>
  <si>
    <t>Audrey and Kate</t>
  </si>
  <si>
    <t>Complicated</t>
  </si>
  <si>
    <t>Part of "Avril Lavigne Pack 01"</t>
  </si>
  <si>
    <t>I'm With You</t>
  </si>
  <si>
    <t>My Happy Ending</t>
  </si>
  <si>
    <t>Sk8r Boi</t>
  </si>
  <si>
    <t>Sail</t>
  </si>
  <si>
    <t>Easy Come, Easy GO!</t>
  </si>
  <si>
    <t>B’z</t>
  </si>
  <si>
    <t>Giri Giri Chop</t>
  </si>
  <si>
    <t>juice</t>
  </si>
  <si>
    <t>Bruise Violet</t>
  </si>
  <si>
    <t>Babes in Toyland</t>
  </si>
  <si>
    <t>Bachman-Turner Overdrive</t>
  </si>
  <si>
    <t>Takin' Care of Business</t>
  </si>
  <si>
    <t>You Ain't Seen Nothing Yet</t>
  </si>
  <si>
    <t>American Jesus</t>
  </si>
  <si>
    <t>Infected</t>
  </si>
  <si>
    <t>Baby Blue</t>
  </si>
  <si>
    <t>Badfinger</t>
  </si>
  <si>
    <t>Joy to the World</t>
  </si>
  <si>
    <t>Band of Merrymakers</t>
  </si>
  <si>
    <t>Must Be Christmas</t>
  </si>
  <si>
    <t>Surfin' Safari</t>
  </si>
  <si>
    <t>Surfin' U.S.A</t>
  </si>
  <si>
    <t>Fight For Your Right</t>
  </si>
  <si>
    <t>DLC Single and Temporarily Part of "Rivals Season 27 Pass"</t>
  </si>
  <si>
    <t>No Sleep 'Til Brooklyn</t>
  </si>
  <si>
    <t>Between The Buried and Me</t>
  </si>
  <si>
    <t>Bubbles</t>
  </si>
  <si>
    <t>Many Of Horror</t>
  </si>
  <si>
    <t>Mountains</t>
  </si>
  <si>
    <t>Stingin’ Belle</t>
  </si>
  <si>
    <t>In A Big Country</t>
  </si>
  <si>
    <t>Rock Around The Clock</t>
  </si>
  <si>
    <t>Bill Haley &amp; His Comets</t>
  </si>
  <si>
    <t>Ain’t No Sunshine</t>
  </si>
  <si>
    <t>Bill Withers</t>
  </si>
  <si>
    <t>Lovely Day</t>
  </si>
  <si>
    <t>Only the Good Die Young</t>
  </si>
  <si>
    <t>Billy Joel</t>
  </si>
  <si>
    <t>Part of "Billy Joel The Hits: Rock Band Edition"</t>
  </si>
  <si>
    <t>Strategy and Spying</t>
  </si>
  <si>
    <t>Billy Martin</t>
  </si>
  <si>
    <t>Devil in a Midnight Mass</t>
  </si>
  <si>
    <t>Billy Talent</t>
  </si>
  <si>
    <t>Fallen Leaves</t>
  </si>
  <si>
    <t>Red Flag</t>
  </si>
  <si>
    <t>Try Honesty</t>
  </si>
  <si>
    <t>Viking Death March</t>
  </si>
  <si>
    <t>stupid</t>
  </si>
  <si>
    <t>The Birthday</t>
  </si>
  <si>
    <t>Black Flag</t>
  </si>
  <si>
    <t>Howlin’ For You</t>
  </si>
  <si>
    <t>Little Black Submarines</t>
  </si>
  <si>
    <t>Lonely Boy</t>
  </si>
  <si>
    <t>thickfreakness</t>
  </si>
  <si>
    <t>Your Touch</t>
  </si>
  <si>
    <t>Overlord</t>
  </si>
  <si>
    <t>Suicide Messiah</t>
  </si>
  <si>
    <t>In The End</t>
  </si>
  <si>
    <t>Adam’s Song</t>
  </si>
  <si>
    <t>Feeling This</t>
  </si>
  <si>
    <t>Stay Togerther for the Kids</t>
  </si>
  <si>
    <t>Part of "blink-182 Pack 03"</t>
  </si>
  <si>
    <t>The Ballad of Chasey Lain</t>
  </si>
  <si>
    <t>Foxtrot Uniform Charlie Kilo</t>
  </si>
  <si>
    <t>Blue Swede</t>
  </si>
  <si>
    <t>Part of "New Year's Eve 2017 Pack" , and temporarily part of "Season 4 Spotlight Pass Plus"</t>
  </si>
  <si>
    <t>Just Like a Woman</t>
  </si>
  <si>
    <t>Like a Rolling Stone</t>
  </si>
  <si>
    <t>Subterranean Homesick Blues</t>
  </si>
  <si>
    <t>Three Little Birds</t>
  </si>
  <si>
    <t>Bob Marley</t>
  </si>
  <si>
    <t>Part of "Legend" Album</t>
  </si>
  <si>
    <t>Buffalo Soldier</t>
  </si>
  <si>
    <t>Could You Be Lover</t>
  </si>
  <si>
    <t>No Woman, No Cry</t>
  </si>
  <si>
    <t>Redemption Song</t>
  </si>
  <si>
    <t>Stir It Up</t>
  </si>
  <si>
    <t>Ain’t No Love In The Heart of The City</t>
  </si>
  <si>
    <t>Bobby “Blue” Bland</t>
  </si>
  <si>
    <t>Your Eyes</t>
  </si>
  <si>
    <t>Bombay Bicycle Club</t>
  </si>
  <si>
    <t>It’s My Life</t>
  </si>
  <si>
    <t>Livin’ On A Prayer</t>
  </si>
  <si>
    <t>Wanted Dead Or Alive</t>
  </si>
  <si>
    <t>You Give Love A Bad Name</t>
  </si>
  <si>
    <t>Green Onions</t>
  </si>
  <si>
    <t>Booker T. &amp; The M.G.’s</t>
  </si>
  <si>
    <t>Amanda</t>
  </si>
  <si>
    <t>Don’t Look Back</t>
  </si>
  <si>
    <t>Hitch A Ride</t>
  </si>
  <si>
    <t>The Star-Spangled Banner/4th of July Reprise</t>
  </si>
  <si>
    <t>Mud on the Tires</t>
  </si>
  <si>
    <t>Part of "Rock Band Country Track Pack 1" and "Going Country Pack 01"</t>
  </si>
  <si>
    <t>Whiskey Lullaby</t>
  </si>
  <si>
    <t>Brad Paisley ft. Alison Krauss</t>
  </si>
  <si>
    <t>Okay I Believe You, But My Tommy Gun Don’t</t>
  </si>
  <si>
    <t>The Quiet Things That No One Ever Knows</t>
  </si>
  <si>
    <t>Sic Transit Gloria… Glory Fades</t>
  </si>
  <si>
    <t>Blow Me Away (Feat. Valora)</t>
  </si>
  <si>
    <t>Polyamorous</t>
  </si>
  <si>
    <t>So Cold</t>
  </si>
  <si>
    <t>Part of "Breaking Benjamin Pack 01"</t>
  </si>
  <si>
    <t>Rockin' Around The Christmas Tree</t>
  </si>
  <si>
    <t>Brenda Lee</t>
  </si>
  <si>
    <t>Rock This Town</t>
  </si>
  <si>
    <t>Brian Setzer</t>
  </si>
  <si>
    <t>Assassin's Creed IV Black Flag Main Theme</t>
  </si>
  <si>
    <t>Brian Tyler</t>
  </si>
  <si>
    <t>Can You Feel My Heart</t>
  </si>
  <si>
    <t>Only In America</t>
  </si>
  <si>
    <t>Hand Of Blood</t>
  </si>
  <si>
    <t>Bullet For My Valentine</t>
  </si>
  <si>
    <t>Hearts Burst into Fire</t>
  </si>
  <si>
    <t>Tears Don’t Fall</t>
  </si>
  <si>
    <t>Everything Zen</t>
  </si>
  <si>
    <t>Glycerine</t>
  </si>
  <si>
    <t>Swallowed</t>
  </si>
  <si>
    <t>Even Fallen In Love</t>
  </si>
  <si>
    <t>Cover part of "Punk Pack 01"</t>
  </si>
  <si>
    <t>Never There</t>
  </si>
  <si>
    <t>Stickshifts and Safety Belts</t>
  </si>
  <si>
    <t>Wherever You WIll Go</t>
  </si>
  <si>
    <t>The Calling</t>
  </si>
  <si>
    <t>Far Behind</t>
  </si>
  <si>
    <t>Candlebox</t>
  </si>
  <si>
    <t>Erase/Rewind</t>
  </si>
  <si>
    <t>Lovefool</t>
  </si>
  <si>
    <t>My Favorite Game</t>
  </si>
  <si>
    <t>Blue Suede Shoes</t>
  </si>
  <si>
    <t>Carl Perkins</t>
  </si>
  <si>
    <t>Bye Bye Love</t>
  </si>
  <si>
    <t>The Cars</t>
  </si>
  <si>
    <t>Part of "The Cars" Album and part of "Rock Band Hits Pack 02"</t>
  </si>
  <si>
    <t>Good Times Roll</t>
  </si>
  <si>
    <t>Part of "The Cars" Album</t>
  </si>
  <si>
    <t>Just What I Needed</t>
  </si>
  <si>
    <t>Part of "The Cars" Album and part of "Track Pack Vol.2"</t>
  </si>
  <si>
    <t>Let’s Go</t>
  </si>
  <si>
    <t>My Best Friend’s Girl</t>
  </si>
  <si>
    <t>You’re All I’ve Got Tonight</t>
  </si>
  <si>
    <t>You're So Vain</t>
  </si>
  <si>
    <t>Carly Simon</t>
  </si>
  <si>
    <t>Fathee and Son</t>
  </si>
  <si>
    <t>Cat Stevens</t>
  </si>
  <si>
    <t>Morning Has Broken</t>
  </si>
  <si>
    <t>Wild World</t>
  </si>
  <si>
    <t>Tequila</t>
  </si>
  <si>
    <t>The Champs</t>
  </si>
  <si>
    <t>Pipeline</t>
  </si>
  <si>
    <t>The Chantays</t>
  </si>
  <si>
    <t>Hats Off to the Bull</t>
  </si>
  <si>
    <t>Vitamin R (Leading Us Along)</t>
  </si>
  <si>
    <t>Saturday in the Park</t>
  </si>
  <si>
    <t>Are You Dead Yet?</t>
  </si>
  <si>
    <t>Nobody to Blame</t>
  </si>
  <si>
    <t>Chris Stapleton</t>
  </si>
  <si>
    <t>Tennessee Whiskey</t>
  </si>
  <si>
    <t>Run, Rudolph, Run</t>
  </si>
  <si>
    <t>School Day (Ring! Ring! Goes the Bell)</t>
  </si>
  <si>
    <t>You Can Never Tell</t>
  </si>
  <si>
    <t>Don’t Know What You Got (Till it’s Gone)</t>
  </si>
  <si>
    <t>Part of "Cinderella Pack 01"</t>
  </si>
  <si>
    <t>Nobody’s Fool</t>
  </si>
  <si>
    <t>I Fought The Law</t>
  </si>
  <si>
    <t>The Regulator</t>
  </si>
  <si>
    <t>Fix You</t>
  </si>
  <si>
    <t>The Scientist</t>
  </si>
  <si>
    <t>Viva La Vida</t>
  </si>
  <si>
    <t>Down Under</t>
  </si>
  <si>
    <t>Colin Hay of Men At Work</t>
  </si>
  <si>
    <t>Original version avaialble as a DLC Single</t>
  </si>
  <si>
    <t>December</t>
  </si>
  <si>
    <t>Collective Soul</t>
  </si>
  <si>
    <t>Gel</t>
  </si>
  <si>
    <t>Heavy</t>
  </si>
  <si>
    <t>Shine</t>
  </si>
  <si>
    <t>The World I Know</t>
  </si>
  <si>
    <t>Part of "The Cranberries Pack 01" and "Rock Band Sampler Pack"</t>
  </si>
  <si>
    <t>My Own Prison</t>
  </si>
  <si>
    <t>My Sacrifice</t>
  </si>
  <si>
    <t>One Last Breath</t>
  </si>
  <si>
    <t>With Arms Wide Open</t>
  </si>
  <si>
    <t>Fly On The Wall</t>
  </si>
  <si>
    <t>Crobot</t>
  </si>
  <si>
    <t>Legend of The Spaceborne Killer</t>
  </si>
  <si>
    <t>Nowhere to Hide</t>
  </si>
  <si>
    <t>Crossfade</t>
  </si>
  <si>
    <t>Friday I’m In Love</t>
  </si>
  <si>
    <t>Girls Just Wanna Have Fun</t>
  </si>
  <si>
    <t>Cydni Lauper</t>
  </si>
  <si>
    <t>TIme After Time</t>
  </si>
  <si>
    <t>True Colors</t>
  </si>
  <si>
    <t>Batman – Theme</t>
  </si>
  <si>
    <t>Danny Elfman</t>
  </si>
  <si>
    <t>Transilvanian Hunger</t>
  </si>
  <si>
    <t>Darkthrone</t>
  </si>
  <si>
    <t>Kiss On My List</t>
  </si>
  <si>
    <t>Daryl Hall and John Oates</t>
  </si>
  <si>
    <t>You Make My Dreams</t>
  </si>
  <si>
    <t>Feels Like Tonight</t>
  </si>
  <si>
    <t>Daughtry</t>
  </si>
  <si>
    <t>Over You</t>
  </si>
  <si>
    <t>Changes</t>
  </si>
  <si>
    <t>Moonage Daydream</t>
  </si>
  <si>
    <t>Part of "David Bowie Track Pack 01"</t>
  </si>
  <si>
    <t>Ziggy Stardust</t>
  </si>
  <si>
    <t>Crystal Mountain</t>
  </si>
  <si>
    <t>Death</t>
  </si>
  <si>
    <t>Breakfast at Tiffany's</t>
  </si>
  <si>
    <t>Deep Blue Something</t>
  </si>
  <si>
    <t>Be Quiet And Drive (Far Away)</t>
  </si>
  <si>
    <t>Change (In The House Of Flies)</t>
  </si>
  <si>
    <t>Digital Bath</t>
  </si>
  <si>
    <t>Hole In The Earth</t>
  </si>
  <si>
    <t>Black Fire Upon Us</t>
  </si>
  <si>
    <t>Go Into The Water</t>
  </si>
  <si>
    <t>Murmaider</t>
  </si>
  <si>
    <t>Girl U Want</t>
  </si>
  <si>
    <t>Dick Dale and His Del-Tones</t>
  </si>
  <si>
    <t>Feel The Pain</t>
  </si>
  <si>
    <t>Holy Diver</t>
  </si>
  <si>
    <t>Export Has Expired but has been rereleased as a Single</t>
  </si>
  <si>
    <t>Counting Blue Cars</t>
  </si>
  <si>
    <t>Dishwalla</t>
  </si>
  <si>
    <t>Asylum</t>
  </si>
  <si>
    <t>Part of "Disturbed Pack 03"</t>
  </si>
  <si>
    <t>Export Has Expired, but has been rereleased as a Single</t>
  </si>
  <si>
    <t>Inside The Fire</t>
  </si>
  <si>
    <t>Part of "Disturbed Pack 01"</t>
  </si>
  <si>
    <t>The Night</t>
  </si>
  <si>
    <t>Ten Thousand Fists</t>
  </si>
  <si>
    <t>Voices</t>
  </si>
  <si>
    <t>Part of "Disturbed Pack 02"</t>
  </si>
  <si>
    <t>Long Train Runnin’</t>
  </si>
  <si>
    <t>Doobie Brothers</t>
  </si>
  <si>
    <t>Guitar Solos with Dooo #2- Ascend</t>
  </si>
  <si>
    <t>The Dooo</t>
  </si>
  <si>
    <t>Break On Through (To the Other Side)</t>
  </si>
  <si>
    <t>L.A. Woman</t>
  </si>
  <si>
    <t>Light My Fire</t>
  </si>
  <si>
    <t>People Are Strange</t>
  </si>
  <si>
    <t>Riders on the Storm</t>
  </si>
  <si>
    <t>Roadhouse Blues</t>
  </si>
  <si>
    <t>DLC Single and Temporarily Part of "Season 13 Spotlight Pass"</t>
  </si>
  <si>
    <t>Through The Fire and Flames</t>
  </si>
  <si>
    <t>Metropolis—Part I: “The Miracle And The Sleeper”</t>
  </si>
  <si>
    <t>On The Backs Of Angels</t>
  </si>
  <si>
    <t>Part of "Roadrunner Records Pack 02"</t>
  </si>
  <si>
    <t>I’m Shipping Up To Boston</t>
  </si>
  <si>
    <t>Rebel Rouser</t>
  </si>
  <si>
    <t>Duane Eddy</t>
  </si>
  <si>
    <t>Hungry Like The Wolf</t>
  </si>
  <si>
    <t>Ordinary World</t>
  </si>
  <si>
    <t>Save Tonight</t>
  </si>
  <si>
    <t>Eagle Eye Cherry</t>
  </si>
  <si>
    <t>Let's Groove</t>
  </si>
  <si>
    <t>Earth, Wind &amp; Fire</t>
  </si>
  <si>
    <t>Sing A Song</t>
  </si>
  <si>
    <t>Shining Star</t>
  </si>
  <si>
    <t>Summertime Blues</t>
  </si>
  <si>
    <t>Eddie Cochran</t>
  </si>
  <si>
    <t>Edgar Winter Group</t>
  </si>
  <si>
    <t>Frankenstein</t>
  </si>
  <si>
    <t>In the Hall of The Mountain King</t>
  </si>
  <si>
    <t>Edvard Grieg</t>
  </si>
  <si>
    <t>Blue Christmas</t>
  </si>
  <si>
    <t>Elvis Presley</t>
  </si>
  <si>
    <t>Suspicious Minds</t>
  </si>
  <si>
    <t>This War is Ours (The Guillotine Part II)</t>
  </si>
  <si>
    <t>Escape The Fate</t>
  </si>
  <si>
    <t>Everybody’s Fool</t>
  </si>
  <si>
    <t>Part of "Evanescence Pack 02"</t>
  </si>
  <si>
    <t>My Immortal</t>
  </si>
  <si>
    <t>Father of Mine</t>
  </si>
  <si>
    <t>More Than Words</t>
  </si>
  <si>
    <t>Play With me</t>
  </si>
  <si>
    <t>Digging the Grave</t>
  </si>
  <si>
    <t>Falling to Pieces</t>
  </si>
  <si>
    <t>From Out of Nowhere</t>
  </si>
  <si>
    <t>RB has the orignal version</t>
  </si>
  <si>
    <t>The Bleeding</t>
  </si>
  <si>
    <t>Wrong Side of Heaven</t>
  </si>
  <si>
    <t>She Don't Use Jelly</t>
  </si>
  <si>
    <t>Never Going Back Again</t>
  </si>
  <si>
    <t>All Around Me</t>
  </si>
  <si>
    <t>Cassie</t>
  </si>
  <si>
    <t>Fully Alive</t>
  </si>
  <si>
    <t>I’m So Sick</t>
  </si>
  <si>
    <t>Missing</t>
  </si>
  <si>
    <t>Hocus Pocus</t>
  </si>
  <si>
    <t>Focus</t>
  </si>
  <si>
    <t>Learn To Fly</t>
  </si>
  <si>
    <t>Long Road To Ruin</t>
  </si>
  <si>
    <t>Rope</t>
  </si>
  <si>
    <t>Cold As Ice</t>
  </si>
  <si>
    <t>Bernadette</t>
  </si>
  <si>
    <t>Four Tops</t>
  </si>
  <si>
    <t>I Can't Help Myself (Sugar Pie Honey Bunch)</t>
  </si>
  <si>
    <t>It's the Same Old Song</t>
  </si>
  <si>
    <t>Reach Out I'll Be There</t>
  </si>
  <si>
    <t>How To Save A Life</t>
  </si>
  <si>
    <t>Going Down</t>
  </si>
  <si>
    <t>Freddie King</t>
  </si>
  <si>
    <t>Hide Away</t>
  </si>
  <si>
    <t>Funeral March</t>
  </si>
  <si>
    <t>Frédéric Chopin</t>
  </si>
  <si>
    <t>Hemorrhage (In My Hands)</t>
  </si>
  <si>
    <t>Some Nights</t>
  </si>
  <si>
    <t>Maggot Brian</t>
  </si>
  <si>
    <t>Funkadelic</t>
  </si>
  <si>
    <t>I Think I’m Paranoid</t>
  </si>
  <si>
    <t>The Loner</t>
  </si>
  <si>
    <t>Gary Moore</t>
  </si>
  <si>
    <t>Over the Hills and Far Away</t>
  </si>
  <si>
    <t>Still Got the Blues</t>
  </si>
  <si>
    <t>Rudoplh the Red-Nosed Reindeer</t>
  </si>
  <si>
    <t>Gene Autry</t>
  </si>
  <si>
    <t>Be-Bop-A-Lula</t>
  </si>
  <si>
    <t>Gene Vincent and His Blue Caps</t>
  </si>
  <si>
    <t>Little Green Bag</t>
  </si>
  <si>
    <t>George Baker Selection</t>
  </si>
  <si>
    <t>Breezin'</t>
  </si>
  <si>
    <t>George Benson</t>
  </si>
  <si>
    <t>All My Ex's Live in Texas</t>
  </si>
  <si>
    <t>George Strait</t>
  </si>
  <si>
    <t>Bad to the Bone</t>
  </si>
  <si>
    <t>George Thorogood &amp; The Destroyers</t>
  </si>
  <si>
    <t>DLC Single and part of "Rock Band Track Pack: Classic Rock"</t>
  </si>
  <si>
    <t>Who Do You Love</t>
  </si>
  <si>
    <t>Keep Your Hands to Yourself</t>
  </si>
  <si>
    <t>The Georgia Satellites</t>
  </si>
  <si>
    <t>From the Pinnacle to the Pit</t>
  </si>
  <si>
    <t>He Is</t>
  </si>
  <si>
    <t>Ritual</t>
  </si>
  <si>
    <t>Year Zero</t>
  </si>
  <si>
    <t>Found Out About You</t>
  </si>
  <si>
    <t>Gin Blossoms</t>
  </si>
  <si>
    <t>Hey Jealousy</t>
  </si>
  <si>
    <t>Awake</t>
  </si>
  <si>
    <t>Cryin’ Like a Bitch</t>
  </si>
  <si>
    <t>Keep Away</t>
  </si>
  <si>
    <t>Love-Hate-Sex-Pain</t>
  </si>
  <si>
    <t>Voodoo</t>
  </si>
  <si>
    <t>Memeshikue</t>
  </si>
  <si>
    <t>GOLDEN BOMBER</t>
  </si>
  <si>
    <t>Earphone</t>
  </si>
  <si>
    <t>Death Mental</t>
  </si>
  <si>
    <t>99 Red Balloons</t>
  </si>
  <si>
    <t>I Just Wanna Live</t>
  </si>
  <si>
    <t>Lifestyles Of The Rich And Famous</t>
  </si>
  <si>
    <t>The River</t>
  </si>
  <si>
    <t>Good Charlotte (ft. Avenged Sevenfold)</t>
  </si>
  <si>
    <t>We're An American Band</t>
  </si>
  <si>
    <t>Casey Jones</t>
  </si>
  <si>
    <t>Grateful Dead</t>
  </si>
  <si>
    <t>Part of "Grateful Dead Pack 01"</t>
  </si>
  <si>
    <t>Friend of the Devil</t>
  </si>
  <si>
    <t>Sugar Magnolia</t>
  </si>
  <si>
    <t>Touch Of Grey</t>
  </si>
  <si>
    <t>Part of "Grateful Dead Pack 03"</t>
  </si>
  <si>
    <t>Truckin'</t>
  </si>
  <si>
    <t>Uncle John's Band</t>
  </si>
  <si>
    <t>Part of "Grateful Dead Pack 02"</t>
  </si>
  <si>
    <t>House of Broken Love</t>
  </si>
  <si>
    <t>DLC/Blitz</t>
  </si>
  <si>
    <t>21 Guns</t>
  </si>
  <si>
    <t>Part of "Green Day Pack 01" and "21st Century Breakdown" Album</t>
  </si>
  <si>
    <t>Export Has Expired, but was re-released as a Part of "American Idiot" Album</t>
  </si>
  <si>
    <t>Bang Bang</t>
  </si>
  <si>
    <t>Export Has Expired, but was re-released as a Part of "Dookie" Album</t>
  </si>
  <si>
    <t>Boulevard Of Broken Dreams</t>
  </si>
  <si>
    <t>Export Has Expired, but was re-released as a Part of "American Idiot" Album and "Rock Band Hits Pack 02"</t>
  </si>
  <si>
    <t>Brain Stew</t>
  </si>
  <si>
    <t>Attached with Jaded, but Export Has Expired, but was re-released as a Part of "Green Day Pack 03"</t>
  </si>
  <si>
    <t>Father Of All...</t>
  </si>
  <si>
    <t>Fire, Ready, Aim</t>
  </si>
  <si>
    <t>Good Riddance (Time Of Your Life)</t>
  </si>
  <si>
    <t>Export Has Expired, but was re-released as a Part of "Green Day Pack 03"</t>
  </si>
  <si>
    <t>Jesus Of Suburbia</t>
  </si>
  <si>
    <t>Know Your Enemy</t>
  </si>
  <si>
    <t>Longview</t>
  </si>
  <si>
    <t>Wake me Up When September Ends</t>
  </si>
  <si>
    <t>Welcome To Paradise</t>
  </si>
  <si>
    <t>When I Come Around</t>
  </si>
  <si>
    <t>Black Smoke Rising</t>
  </si>
  <si>
    <t>Edge Of Darkness</t>
  </si>
  <si>
    <t>Safari Song</t>
  </si>
  <si>
    <t>When the Curtain Falls</t>
  </si>
  <si>
    <t>You're the One</t>
  </si>
  <si>
    <t>Burn Nice and Slow (The Formative Years)</t>
  </si>
  <si>
    <t>Hail The Sun</t>
  </si>
  <si>
    <t>Don't Save Me</t>
  </si>
  <si>
    <t>RB has Lady Gaga original</t>
  </si>
  <si>
    <t>I Get Off</t>
  </si>
  <si>
    <t>I Miss the Misery</t>
  </si>
  <si>
    <t>Mz. Hyde</t>
  </si>
  <si>
    <t>I’m So Lonesome I Could Cry</t>
  </si>
  <si>
    <t>Hank Williams</t>
  </si>
  <si>
    <t>Alone</t>
  </si>
  <si>
    <t>Straight On</t>
  </si>
  <si>
    <t>Hate to Say I Told You So</t>
  </si>
  <si>
    <t>Violet</t>
  </si>
  <si>
    <t>Long Cool Woman (In a Black Dress)</t>
  </si>
  <si>
    <t>The Hollies</t>
  </si>
  <si>
    <t>Thrill</t>
  </si>
  <si>
    <t>Hotei</t>
  </si>
  <si>
    <t>Bambina</t>
  </si>
  <si>
    <t>Battle Without Honor or Humanity</t>
  </si>
  <si>
    <t>A Knife In The Dark</t>
  </si>
  <si>
    <t>Howard Shore</t>
  </si>
  <si>
    <t>Spoonful</t>
  </si>
  <si>
    <t>Howlin’ Wolf</t>
  </si>
  <si>
    <t>Hip To Be Square</t>
  </si>
  <si>
    <t>Huey Lewis and The News</t>
  </si>
  <si>
    <t>Iggy Pop and The Stooges</t>
  </si>
  <si>
    <t>It’s Time</t>
  </si>
  <si>
    <t>Pardon Me</t>
  </si>
  <si>
    <t>Closer to Fine</t>
  </si>
  <si>
    <t>Indigo Girls</t>
  </si>
  <si>
    <t>Power of Two</t>
  </si>
  <si>
    <t>All The Rage Back Home</t>
  </si>
  <si>
    <t>Aces High</t>
  </si>
  <si>
    <t>Live Version is Part of "Iron Maiden Pack 01"</t>
  </si>
  <si>
    <t>Fear of the Dark</t>
  </si>
  <si>
    <t>Jace Everett</t>
  </si>
  <si>
    <t>Banana Pancakes</t>
  </si>
  <si>
    <t>Jack Johnson</t>
  </si>
  <si>
    <t>The Can-Can</t>
  </si>
  <si>
    <t>Jacques Offenbach</t>
  </si>
  <si>
    <t>Hold Back The River</t>
  </si>
  <si>
    <t>Let It Go</t>
  </si>
  <si>
    <t>Living In America</t>
  </si>
  <si>
    <t>Funk #49</t>
  </si>
  <si>
    <t>James Gang</t>
  </si>
  <si>
    <t>Jane’s Addiction</t>
  </si>
  <si>
    <t>Jane Says</t>
  </si>
  <si>
    <t>Part of "Nothing's Shocking" Album</t>
  </si>
  <si>
    <t>Superhero</t>
  </si>
  <si>
    <t>Me &amp; Bobby McGee</t>
  </si>
  <si>
    <t>Janis Joplin</t>
  </si>
  <si>
    <t>DLC Single and part of "Grab the Mic" Pack</t>
  </si>
  <si>
    <t>Piece of My Heart</t>
  </si>
  <si>
    <t>Janis Joplin/Big Brother &amp; The Holding Co.</t>
  </si>
  <si>
    <t>Summertime</t>
  </si>
  <si>
    <t>Jeff Buckley</t>
  </si>
  <si>
    <t>Hallelujah</t>
  </si>
  <si>
    <t>Last Goodbye</t>
  </si>
  <si>
    <t>Somebody To Love</t>
  </si>
  <si>
    <t>Jefferson Airplane</t>
  </si>
  <si>
    <t>White Rabbit</t>
  </si>
  <si>
    <t>Ezio's Family</t>
  </si>
  <si>
    <t>Jesper Kyd</t>
  </si>
  <si>
    <t>Time in a Bottle</t>
  </si>
  <si>
    <t>Jim Croce</t>
  </si>
  <si>
    <t>Break the Walls Down (Chris Jericho)</t>
  </si>
  <si>
    <t>Jim Johnston</t>
  </si>
  <si>
    <t>Electrifying (The Rock)</t>
  </si>
  <si>
    <t>I Won't Do What You Tell Me (Stone Cold Steve Austin)</t>
  </si>
  <si>
    <t>Bold As Love</t>
  </si>
  <si>
    <t>Castles Made Of Sand</t>
  </si>
  <si>
    <t>Foxey Lady</t>
  </si>
  <si>
    <t>Manic Depression</t>
  </si>
  <si>
    <t>Red House</t>
  </si>
  <si>
    <t>Voodoo Child (Slight Return)</t>
  </si>
  <si>
    <t>Live Version is Part of "Experience Jimi Hendrix Pack 01"</t>
  </si>
  <si>
    <t>Sweetness</t>
  </si>
  <si>
    <t>Part of "Jimmy Eat World Pack 01"</t>
  </si>
  <si>
    <t>Crimson and Clover</t>
  </si>
  <si>
    <t>Joan Jett &amp; the Blackhearts</t>
  </si>
  <si>
    <t>Louie Louie</t>
  </si>
  <si>
    <t>One of Us</t>
  </si>
  <si>
    <t>Joan Osborne</t>
  </si>
  <si>
    <t>Sloe Gin</t>
  </si>
  <si>
    <t>Always With Me, Always With You</t>
  </si>
  <si>
    <t>Games People Play</t>
  </si>
  <si>
    <t>Joe South</t>
  </si>
  <si>
    <t>“Little” Fugue in G Minor</t>
  </si>
  <si>
    <t>Johann Sebastian Bach</t>
  </si>
  <si>
    <t>Boom Boom</t>
  </si>
  <si>
    <t>John Lee Hooker</t>
  </si>
  <si>
    <t>One Bourbon, One Scotch, One Beer</t>
  </si>
  <si>
    <t>Jack &amp; Diane</t>
  </si>
  <si>
    <t>Pink Houses</t>
  </si>
  <si>
    <t>Small Town</t>
  </si>
  <si>
    <t>Jurassic Park – Theme</t>
  </si>
  <si>
    <t>John Williams</t>
  </si>
  <si>
    <t>Superman – Main Title</t>
  </si>
  <si>
    <t>Big River</t>
  </si>
  <si>
    <t>Cry! Cry! Cry!</t>
  </si>
  <si>
    <t>Part of "Johnny Cash Pack 01"</t>
  </si>
  <si>
    <t>Folsom Prison Blues</t>
  </si>
  <si>
    <t>Part of "Johnny Cash Pack 01" and "Rock Band Hits Pack 02"</t>
  </si>
  <si>
    <t>Get Rhythem</t>
  </si>
  <si>
    <t>Give My Love To Rose</t>
  </si>
  <si>
    <t>Hey Porter</t>
  </si>
  <si>
    <t>I Walk The Line</t>
  </si>
  <si>
    <t>Jackson</t>
  </si>
  <si>
    <t xml:space="preserve">Ring of Fire </t>
  </si>
  <si>
    <t>Part of "Country Tack Pack 2", "Country Mega Pack", and "Johnny Cash Pack 01"</t>
  </si>
  <si>
    <t>Sunday Mornin' Comin' Down</t>
  </si>
  <si>
    <t>Be Careful With A Fool</t>
  </si>
  <si>
    <t>Johnny Winter</t>
  </si>
  <si>
    <t>Blaze Of Glory</t>
  </si>
  <si>
    <t>A Case Of You</t>
  </si>
  <si>
    <t>Joni Mitchell</t>
  </si>
  <si>
    <t>Big Yellow Taxi</t>
  </si>
  <si>
    <t>Both Sides, Now</t>
  </si>
  <si>
    <t>Disorder</t>
  </si>
  <si>
    <t>Joy Division</t>
  </si>
  <si>
    <t>Love Will Tear Us Apart</t>
  </si>
  <si>
    <t>Transmission</t>
  </si>
  <si>
    <t>I Predict A Riot</t>
  </si>
  <si>
    <t>Never Mss A Beat</t>
  </si>
  <si>
    <t>All the Pretty Girls</t>
  </si>
  <si>
    <t>No Good</t>
  </si>
  <si>
    <t>Way Down We Go</t>
  </si>
  <si>
    <t>Dust In The Wind</t>
  </si>
  <si>
    <t>Underdog</t>
  </si>
  <si>
    <t>Yasashiku Naritai</t>
  </si>
  <si>
    <t>Kazuyoshi Saito</t>
  </si>
  <si>
    <t>Breakaway</t>
  </si>
  <si>
    <t>Behind These Hazel Eyes</t>
  </si>
  <si>
    <t>My Life Would Suck Without You</t>
  </si>
  <si>
    <t>Since U Been Gone</t>
  </si>
  <si>
    <t>Danger Zone</t>
  </si>
  <si>
    <t>Kenny Loggins</t>
  </si>
  <si>
    <t>Footloose</t>
  </si>
  <si>
    <t>The Gambler</t>
  </si>
  <si>
    <t>Kenny Rogers</t>
  </si>
  <si>
    <t>Part of "Country Track Pack", Going Country Pack 02", and "Rock Band Hits Pack 02"</t>
  </si>
  <si>
    <t>Blue On Black</t>
  </si>
  <si>
    <t>Kenny Wayne Shepherd</t>
  </si>
  <si>
    <t>RB had FFDP cover</t>
  </si>
  <si>
    <t>Runaways</t>
  </si>
  <si>
    <t>The End Of Heartache</t>
  </si>
  <si>
    <t>RB Has Dio Original Version</t>
  </si>
  <si>
    <t>Heaven’s on Fire</t>
  </si>
  <si>
    <t>I Was Made for Lovin’ You</t>
  </si>
  <si>
    <t>God Of Thunder</t>
  </si>
  <si>
    <t>Other Side Of The World</t>
  </si>
  <si>
    <t>Paparazzi</t>
  </si>
  <si>
    <t>Lagwagon</t>
  </si>
  <si>
    <t>You and I</t>
  </si>
  <si>
    <t>Walk With Me in Hell</t>
  </si>
  <si>
    <t>On The Sunny Side of the Street</t>
  </si>
  <si>
    <t>Les Paul &amp; Mary Ford</t>
  </si>
  <si>
    <t>Can’t Stand Me Now</t>
  </si>
  <si>
    <t>The Libertines</t>
  </si>
  <si>
    <t>Don’t Look Back into the Sun</t>
  </si>
  <si>
    <t>What Katie Did</t>
  </si>
  <si>
    <t>Bleed it Out</t>
  </si>
  <si>
    <t>Guilty All the Same</t>
  </si>
  <si>
    <t>In the End</t>
  </si>
  <si>
    <t>Part of "Linkin Pack Pack 01"</t>
  </si>
  <si>
    <t>What I’ve Done</t>
  </si>
  <si>
    <t>Export Has Expired, but re-liscened as a DLC Single</t>
  </si>
  <si>
    <t>All Over You</t>
  </si>
  <si>
    <t>Live</t>
  </si>
  <si>
    <t>On-Disc Soundtrack</t>
  </si>
  <si>
    <t>The Dolphin's Cry</t>
  </si>
  <si>
    <t>I Alone</t>
  </si>
  <si>
    <t>Lightning Crashes</t>
  </si>
  <si>
    <t>Selling the Drama</t>
  </si>
  <si>
    <t>Surf Rider</t>
  </si>
  <si>
    <t>The Lively Ones</t>
  </si>
  <si>
    <t>Working For The Weekend</t>
  </si>
  <si>
    <t>Moonlight Sonata: Adagio Sostenuto</t>
  </si>
  <si>
    <t>Ludwig van Beethoven</t>
  </si>
  <si>
    <t>Ode to Joy</t>
  </si>
  <si>
    <t>Call Me The Breeze</t>
  </si>
  <si>
    <t>Tuesday’s Gone</t>
  </si>
  <si>
    <t>Davidian</t>
  </si>
  <si>
    <t>A Design for Life</t>
  </si>
  <si>
    <t>If You Tolerate This Your Children Will Be Next</t>
  </si>
  <si>
    <t>California Dreamin’</t>
  </si>
  <si>
    <t>The Mama’s and the Papas</t>
  </si>
  <si>
    <t xml:space="preserve">Coma White </t>
  </si>
  <si>
    <t xml:space="preserve">Personal Jesus </t>
  </si>
  <si>
    <t>RB has Depeche Mode original</t>
  </si>
  <si>
    <t>Ain't No Mountain High Enough</t>
  </si>
  <si>
    <t>Marvin Gaye &amp; Tammi Terrell</t>
  </si>
  <si>
    <t>Black Tongue</t>
  </si>
  <si>
    <t>Oblivion</t>
  </si>
  <si>
    <t>How Far We’ve Come</t>
  </si>
  <si>
    <t>Part of "Matchbox Twenty Pack 01"</t>
  </si>
  <si>
    <t>Push</t>
  </si>
  <si>
    <t>She’s So Mean</t>
  </si>
  <si>
    <t>Holy Wars… The Punishment Due</t>
  </si>
  <si>
    <t>Tornado Of Souls</t>
  </si>
  <si>
    <t>A Tout Le Monde</t>
  </si>
  <si>
    <t>Part of "More Metal Pack 01"</t>
  </si>
  <si>
    <t>Come to My Window</t>
  </si>
  <si>
    <t>Melissa Etheridge</t>
  </si>
  <si>
    <t>I'm the Only One</t>
  </si>
  <si>
    <t>I Want to Come Over</t>
  </si>
  <si>
    <t>Cissy Strut</t>
  </si>
  <si>
    <t>The Meters</t>
  </si>
  <si>
    <t>I Keep Forgettin’ (Every Time You’re Near)</t>
  </si>
  <si>
    <t>Michael McDonald</t>
  </si>
  <si>
    <t>No Cigar</t>
  </si>
  <si>
    <t>Millencolin</t>
  </si>
  <si>
    <t>Die, DIe My Darling</t>
  </si>
  <si>
    <t>The Misfits</t>
  </si>
  <si>
    <t>Halloween</t>
  </si>
  <si>
    <t>Last Caress</t>
  </si>
  <si>
    <t>Where Eagles Dare</t>
  </si>
  <si>
    <t>I Melt With You</t>
  </si>
  <si>
    <t>Last Train to Clarksville</t>
  </si>
  <si>
    <t>The Monkees</t>
  </si>
  <si>
    <t>Cover Available as a DLC Single</t>
  </si>
  <si>
    <t>Pleasant Valley Sunday</t>
  </si>
  <si>
    <t>Valleri</t>
  </si>
  <si>
    <t>Immortal Rites</t>
  </si>
  <si>
    <t>Dr. Feelgood</t>
  </si>
  <si>
    <t>Part of "Dr. Feelgood" Album</t>
  </si>
  <si>
    <t>Home Sweet Home</t>
  </si>
  <si>
    <t>Kickstart My Heart</t>
  </si>
  <si>
    <t>Killed by Death</t>
  </si>
  <si>
    <t>Part of "Metal Track Pack" as a Single</t>
  </si>
  <si>
    <t>Honey Bee</t>
  </si>
  <si>
    <t>Muddy Waters</t>
  </si>
  <si>
    <t>I Can't Be Satisfied</t>
  </si>
  <si>
    <t>Mannish Boy</t>
  </si>
  <si>
    <t>Still a Fool</t>
  </si>
  <si>
    <t>The Cave</t>
  </si>
  <si>
    <t>Little Lion Man</t>
  </si>
  <si>
    <t>Muscle Museum</t>
  </si>
  <si>
    <t>Time is Running Out</t>
  </si>
  <si>
    <t>I’m Not Okay (I Promise)</t>
  </si>
  <si>
    <t>Hair of the Dog</t>
  </si>
  <si>
    <t>Nazareth</t>
  </si>
  <si>
    <t>Hit or Miss</t>
  </si>
  <si>
    <t>You Get What You Give</t>
  </si>
  <si>
    <t>New Radicals</t>
  </si>
  <si>
    <t>Don't Tell Me You Love Me</t>
  </si>
  <si>
    <t>Nightwish</t>
  </si>
  <si>
    <t>Feeling Good</t>
  </si>
  <si>
    <t>Nina Simone</t>
  </si>
  <si>
    <t>Don’t Speak</t>
  </si>
  <si>
    <t>Bob</t>
  </si>
  <si>
    <t>Seeing Double At the Triple Rock</t>
  </si>
  <si>
    <t>Stickin' In My Eye</t>
  </si>
  <si>
    <t>Norah</t>
  </si>
  <si>
    <t>Come Away With Me</t>
  </si>
  <si>
    <t>Norah Jones</t>
  </si>
  <si>
    <t>Don't Know Why</t>
  </si>
  <si>
    <t>Amazing Grace</t>
  </si>
  <si>
    <t>The Notetrackers</t>
  </si>
  <si>
    <t>Frere Jacques</t>
  </si>
  <si>
    <t>When the Saints Go Marching In</t>
  </si>
  <si>
    <t>Live Forever</t>
  </si>
  <si>
    <t>Supersonic</t>
  </si>
  <si>
    <t>The Kids Aren’t Alright</t>
  </si>
  <si>
    <t>Pretty Fly (For a White Guy)</t>
  </si>
  <si>
    <t>Part of "The Offpsring Pack 01"</t>
  </si>
  <si>
    <t>Want You Bad</t>
  </si>
  <si>
    <t>You’re Gonna Go Far Kid</t>
  </si>
  <si>
    <t>Dead Man’s Party</t>
  </si>
  <si>
    <t>NO SCARED</t>
  </si>
  <si>
    <t>ONE OK ROCK</t>
  </si>
  <si>
    <t>Liar</t>
  </si>
  <si>
    <t>Blackwater Park</t>
  </si>
  <si>
    <t>Opeth</t>
  </si>
  <si>
    <t>Bleak</t>
  </si>
  <si>
    <t>Ghost of Perdition</t>
  </si>
  <si>
    <t>Hey Ya!</t>
  </si>
  <si>
    <t>Outlaws</t>
  </si>
  <si>
    <t>P.O.D</t>
  </si>
  <si>
    <t>The Ballad of Mona Lisa</t>
  </si>
  <si>
    <t>I Write Sins Not Tragedies</t>
  </si>
  <si>
    <t>Part of "Fueled By Ramen Pack 01"</t>
  </si>
  <si>
    <t>Export Has Expired but re-liscensed as a DLC Single</t>
  </si>
  <si>
    <t>5 Minutes Alone</t>
  </si>
  <si>
    <t>Mouth for War</t>
  </si>
  <si>
    <t>Getting Away With Murder</t>
  </si>
  <si>
    <t>Scars</t>
  </si>
  <si>
    <t>Brick by Boring Brick</t>
  </si>
  <si>
    <t>crushcrushcrush</t>
  </si>
  <si>
    <t>The Only Exception</t>
  </si>
  <si>
    <t>Pressure</t>
  </si>
  <si>
    <t>Rose-Colored Boy</t>
  </si>
  <si>
    <t>Hell is For Children</t>
  </si>
  <si>
    <t>We Belong</t>
  </si>
  <si>
    <t>Do the Evolution</t>
  </si>
  <si>
    <t>Last Exit</t>
  </si>
  <si>
    <t>Rearviewmirror</t>
  </si>
  <si>
    <t>Yellow Ledbetter</t>
  </si>
  <si>
    <t>Do You Feel Like We Do</t>
  </si>
  <si>
    <t>Live Version is Available as a DLC Single</t>
  </si>
  <si>
    <t>Out Of My Mind</t>
  </si>
  <si>
    <t>Philip Sayce</t>
  </si>
  <si>
    <t>Monkey Gone To Heaven</t>
  </si>
  <si>
    <t>Part of "Track Pack Vol.2" and"Doolittle" Album</t>
  </si>
  <si>
    <t>Nothin’ but a Good Time</t>
  </si>
  <si>
    <t>Blood Dragon Theme (Far Cry 3: Blood Dragon)</t>
  </si>
  <si>
    <t>Power Glove</t>
  </si>
  <si>
    <t>When Worlds Collide</t>
  </si>
  <si>
    <t>Peaches</t>
  </si>
  <si>
    <t>The Presidents of The United States of America</t>
  </si>
  <si>
    <t>Back on the Chain Gang</t>
  </si>
  <si>
    <t>Brass In Pocket</t>
  </si>
  <si>
    <t>Cover available as a DLC Single</t>
  </si>
  <si>
    <t>Don't Get Me Wrong</t>
  </si>
  <si>
    <t>Middle of the Road</t>
  </si>
  <si>
    <t>I'll Stand By Road</t>
  </si>
  <si>
    <t>Make Me Wanna Die</t>
  </si>
  <si>
    <t>My Medicine</t>
  </si>
  <si>
    <t>Jerry Was A Race Car Driver</t>
  </si>
  <si>
    <t>South Park Theme</t>
  </si>
  <si>
    <t>Tommy The Cat</t>
  </si>
  <si>
    <t>Wynona’s Big Brown Beaver</t>
  </si>
  <si>
    <t>DLC Single, and temporarily part of "Season 11 Spotlight Pass"</t>
  </si>
  <si>
    <t>Amie</t>
  </si>
  <si>
    <t>Pure Prairie League</t>
  </si>
  <si>
    <t>Penetration</t>
  </si>
  <si>
    <t>The Pyramids</t>
  </si>
  <si>
    <t>Nutcracker Medley</t>
  </si>
  <si>
    <t>Pyotr Ilyich Tchaikovsky</t>
  </si>
  <si>
    <t>Don't Stop Me Now</t>
  </si>
  <si>
    <t>Part of "Queen Extravaganza Pack 02"</t>
  </si>
  <si>
    <t>Love Of My Life</t>
  </si>
  <si>
    <t>3’s &amp; 7’s</t>
  </si>
  <si>
    <t>I Appear Missing</t>
  </si>
  <si>
    <t>Make It Wit Chu’</t>
  </si>
  <si>
    <t>My God is the Sun</t>
  </si>
  <si>
    <t>Eyes Of A Stranger</t>
  </si>
  <si>
    <t>I Don’t Believe in Love</t>
  </si>
  <si>
    <t>Silent Lucidity</t>
  </si>
  <si>
    <t>Everybody Hurts</t>
  </si>
  <si>
    <t>Überlin</t>
  </si>
  <si>
    <t>What’s the Frequency, Kenneth?</t>
  </si>
  <si>
    <t>Take It On The Run</t>
  </si>
  <si>
    <t>REO Speedwagon</t>
  </si>
  <si>
    <t>Airbag</t>
  </si>
  <si>
    <t>Export Has Expired but re-released as a DLC Single and part of "Rock Band Hits Pack"</t>
  </si>
  <si>
    <t>Fake Plastic Trees</t>
  </si>
  <si>
    <t>Just</t>
  </si>
  <si>
    <t>Jigsaw Falling Into Place</t>
  </si>
  <si>
    <t>My Iron Lung</t>
  </si>
  <si>
    <t>No Surprises</t>
  </si>
  <si>
    <t>Optimistic</t>
  </si>
  <si>
    <t>Street Spirit (Fade Out)</t>
  </si>
  <si>
    <t>There, There</t>
  </si>
  <si>
    <t>Bombtrack</t>
  </si>
  <si>
    <t>Bulls On Parade</t>
  </si>
  <si>
    <t>Part of "Metal Track Pack"</t>
  </si>
  <si>
    <t>Down Rodeo</t>
  </si>
  <si>
    <t>Renegades Of Funk</t>
  </si>
  <si>
    <t>Take The Power Back</t>
  </si>
  <si>
    <t>Fall Back Down</t>
  </si>
  <si>
    <t>Maxwell Murder</t>
  </si>
  <si>
    <t>Go All The Way</t>
  </si>
  <si>
    <t>Raspberries</t>
  </si>
  <si>
    <t>Lay It Down</t>
  </si>
  <si>
    <t>Come and Get Your Love</t>
  </si>
  <si>
    <t>Redbone</t>
  </si>
  <si>
    <t>Beer</t>
  </si>
  <si>
    <t>Ride Of The Valkyries</t>
  </si>
  <si>
    <t>Richard Wagner</t>
  </si>
  <si>
    <t>Rock And Roll, Hoochie Koo</t>
  </si>
  <si>
    <t>Hello Mary Lou (Goodbye Heart)</t>
  </si>
  <si>
    <t>Ricky Nelson</t>
  </si>
  <si>
    <t>Help Is on The Way</t>
  </si>
  <si>
    <t>Make It Stop (September’s Children)</t>
  </si>
  <si>
    <t>Paper Wings</t>
  </si>
  <si>
    <t>Prayer Of The Refugee</t>
  </si>
  <si>
    <t>Ready To Fall</t>
  </si>
  <si>
    <t>Swing Life Away</t>
  </si>
  <si>
    <t>Ritchie Valens</t>
  </si>
  <si>
    <t>RB has the Los Lobos version</t>
  </si>
  <si>
    <t>PARADOX Gymnastics (PARADOX Taiso)</t>
  </si>
  <si>
    <t>RIZE</t>
  </si>
  <si>
    <t>The Ballad of Clutch Nixon</t>
  </si>
  <si>
    <t>The Road Vikings</t>
  </si>
  <si>
    <t>Dragula</t>
  </si>
  <si>
    <t>Rob Zombie</t>
  </si>
  <si>
    <t>10/272009</t>
  </si>
  <si>
    <t>Part of "Rob Zombie Pack 01"</t>
  </si>
  <si>
    <t>Living Dead Girl</t>
  </si>
  <si>
    <t>Superbeast</t>
  </si>
  <si>
    <t>King of The Road</t>
  </si>
  <si>
    <t>Roger Miller</t>
  </si>
  <si>
    <t>It Must Has Been Love</t>
  </si>
  <si>
    <t>Listen to Your Heart</t>
  </si>
  <si>
    <t>Sweet Dreams</t>
  </si>
  <si>
    <t>Roy Buchanan</t>
  </si>
  <si>
    <t>Figure It Out</t>
  </si>
  <si>
    <t>Out of the Black</t>
  </si>
  <si>
    <t>Run-DMC</t>
  </si>
  <si>
    <t>Rock Box</t>
  </si>
  <si>
    <t>Escape (The Piña Colada Song)</t>
  </si>
  <si>
    <t>Rupert Holmes</t>
  </si>
  <si>
    <t>Closer To The Heart</t>
  </si>
  <si>
    <t>Freewill</t>
  </si>
  <si>
    <t>Fly By Night</t>
  </si>
  <si>
    <t>La Villa Strangiato</t>
  </si>
  <si>
    <t>Working Man</t>
  </si>
  <si>
    <t>DLC Single and a cover is also available as a Single</t>
  </si>
  <si>
    <t>Send Me On My Way</t>
  </si>
  <si>
    <t>Rusted Root</t>
  </si>
  <si>
    <t>40:1</t>
  </si>
  <si>
    <t>Sabaton</t>
  </si>
  <si>
    <t>Ghost Division</t>
  </si>
  <si>
    <t>Primo Victoria</t>
  </si>
  <si>
    <t>Careless Whisper</t>
  </si>
  <si>
    <t>Refuse/Resist</t>
  </si>
  <si>
    <t>Sepultura</t>
  </si>
  <si>
    <t>Everything But Me</t>
  </si>
  <si>
    <t>Set the Charge</t>
  </si>
  <si>
    <t>Angel's Son</t>
  </si>
  <si>
    <t>Sevendust</t>
  </si>
  <si>
    <t>Praise</t>
  </si>
  <si>
    <t>Apache</t>
  </si>
  <si>
    <t>The Shadows</t>
  </si>
  <si>
    <t>Man! I Feel Like A Woman</t>
  </si>
  <si>
    <t>Part of "Going Country Pack 10" and temporarily part of "Season 4 Spotlight Pass Plus"</t>
  </si>
  <si>
    <t>You're Still The One</t>
  </si>
  <si>
    <t>If It Makes You Happy</t>
  </si>
  <si>
    <t>Sheryl Crow</t>
  </si>
  <si>
    <t>My Favorite Mistake</t>
  </si>
  <si>
    <t>Soak Up The Sun</t>
  </si>
  <si>
    <t>Enemies</t>
  </si>
  <si>
    <t>RB has Lynyrd Skynyrd Original Version</t>
  </si>
  <si>
    <t>Sound of Madness</t>
  </si>
  <si>
    <t>Shocking Blue</t>
  </si>
  <si>
    <t>Bootie Cooler</t>
  </si>
  <si>
    <t>Shuggie Otis</t>
  </si>
  <si>
    <t>Bleeds No More</t>
  </si>
  <si>
    <t>My Heroine</t>
  </si>
  <si>
    <t>Smashed into Pieces</t>
  </si>
  <si>
    <t>Smile In Your Sleep</t>
  </si>
  <si>
    <t>All For You</t>
  </si>
  <si>
    <t>Sister Hazel</t>
  </si>
  <si>
    <t>Kiss Me</t>
  </si>
  <si>
    <t>Sixpence None the Richer</t>
  </si>
  <si>
    <t>Life is Beautiful</t>
  </si>
  <si>
    <t>Sixx:AM</t>
  </si>
  <si>
    <t>Part of "Crue Fest Pack 02"</t>
  </si>
  <si>
    <t>Stars</t>
  </si>
  <si>
    <t>This is Gonna Hurt</t>
  </si>
  <si>
    <t>Monkey Business</t>
  </si>
  <si>
    <t>Slave to the Grind</t>
  </si>
  <si>
    <t>Youth Gone Wild</t>
  </si>
  <si>
    <t>Awake and Alive</t>
  </si>
  <si>
    <t>Skillet</t>
  </si>
  <si>
    <t>Anastasia</t>
  </si>
  <si>
    <t>Slash featuring Myles Kennedy and The Conspirators</t>
  </si>
  <si>
    <t>Back from Cali</t>
  </si>
  <si>
    <t>Slash featuring Myles Kennedy</t>
  </si>
  <si>
    <t>You’re A Lie</t>
  </si>
  <si>
    <t>Dead Skin Mask</t>
  </si>
  <si>
    <t>Seasons In The Abyss</t>
  </si>
  <si>
    <t>South of Heaven</t>
  </si>
  <si>
    <t>Dig Me Out</t>
  </si>
  <si>
    <t>Bullet With Butterfly Wings</t>
  </si>
  <si>
    <t>Disarm</t>
  </si>
  <si>
    <t>Tonight, Tonight</t>
  </si>
  <si>
    <t>Chasing Cars</t>
  </si>
  <si>
    <t>Ball and Chain</t>
  </si>
  <si>
    <t>Bad Luck</t>
  </si>
  <si>
    <t>Reach for the Sky</t>
  </si>
  <si>
    <t>Runaway Train</t>
  </si>
  <si>
    <t>Fell On Black Days</t>
  </si>
  <si>
    <t>Jesus Christ Pose</t>
  </si>
  <si>
    <t>Pretty Noose</t>
  </si>
  <si>
    <t>In The Meantime</t>
  </si>
  <si>
    <t>Little Miss Can't Be Wrong</t>
  </si>
  <si>
    <t>Big Bottom</t>
  </si>
  <si>
    <t>Gimme Some Money</t>
  </si>
  <si>
    <t>Sex Farm</t>
  </si>
  <si>
    <t>Stonehenge</t>
  </si>
  <si>
    <t>Tonight I’m Gonna Rock You Tonight</t>
  </si>
  <si>
    <t>Right Now</t>
  </si>
  <si>
    <t>SR-71</t>
  </si>
  <si>
    <t>It’s Been Awhile</t>
  </si>
  <si>
    <t>Staind</t>
  </si>
  <si>
    <t>So Far Away</t>
  </si>
  <si>
    <t>Eyes of a Panther</t>
  </si>
  <si>
    <t>Magig Carpet Ride</t>
  </si>
  <si>
    <t>The Bartender and The Thief</t>
  </si>
  <si>
    <t>Stereophonics</t>
  </si>
  <si>
    <t>Dakota</t>
  </si>
  <si>
    <t>Maybe Tomorrow</t>
  </si>
  <si>
    <t>Jet Airliner</t>
  </si>
  <si>
    <t>Part of Rock Band Track Pack: Classic Rock" and "Steve Miller Band Pack 01"</t>
  </si>
  <si>
    <t>Jungle Love</t>
  </si>
  <si>
    <t>Export has Expired</t>
  </si>
  <si>
    <t>Higher Love</t>
  </si>
  <si>
    <t>Steve Winwood</t>
  </si>
  <si>
    <t>Stevie Ray Vaughan &amp; Double Trouble</t>
  </si>
  <si>
    <t>Couldn’t Stand The Weather</t>
  </si>
  <si>
    <t>Scuttle Buttin</t>
  </si>
  <si>
    <t>Texas Flood</t>
  </si>
  <si>
    <t>I Wish</t>
  </si>
  <si>
    <t>Signed, Sealed, Delivered I'm Yours</t>
  </si>
  <si>
    <t>Sir Duke</t>
  </si>
  <si>
    <t>Alternative Ulster</t>
  </si>
  <si>
    <t>Stiff Little Fingers</t>
  </si>
  <si>
    <t>I Wanna Be Adored</t>
  </si>
  <si>
    <t>Absolute Zero</t>
  </si>
  <si>
    <t>Bother</t>
  </si>
  <si>
    <t>Say You'll Haunt Me</t>
  </si>
  <si>
    <t>Part of "Stone Sour Pack 01"</t>
  </si>
  <si>
    <t>Through Glass</t>
  </si>
  <si>
    <t>Big Empty</t>
  </si>
  <si>
    <t>Wicked Garden</t>
  </si>
  <si>
    <t>Trippin' On a Hole in a Paper Heart</t>
  </si>
  <si>
    <t>ROCKSTEADY</t>
  </si>
  <si>
    <t>STRAIGHTENER</t>
  </si>
  <si>
    <t>From Noon Till Dawn</t>
  </si>
  <si>
    <t>STRAIGHTENER ft. Tabu Zombie &amp; Kunikazu Tanaka</t>
  </si>
  <si>
    <t>Someday</t>
  </si>
  <si>
    <t>Blue Collar Man (Long Nights)</t>
  </si>
  <si>
    <t>Too Much Time on My Hands</t>
  </si>
  <si>
    <t>Badfish</t>
  </si>
  <si>
    <t>Caress Me Down</t>
  </si>
  <si>
    <t>Smoke Two Joints</t>
  </si>
  <si>
    <t>Wrong Way</t>
  </si>
  <si>
    <t>Rock &amp; Roll Queen</t>
  </si>
  <si>
    <t>The Subways</t>
  </si>
  <si>
    <t>The Hell Song</t>
  </si>
  <si>
    <t>We’re All To Blame</t>
  </si>
  <si>
    <t>Alright</t>
  </si>
  <si>
    <t>The Surfaris</t>
  </si>
  <si>
    <t>Burning Heart</t>
  </si>
  <si>
    <t>Elephant</t>
  </si>
  <si>
    <t>Tame Impala</t>
  </si>
  <si>
    <t>Tears For Fear</t>
  </si>
  <si>
    <t>Call It Off</t>
  </si>
  <si>
    <t>Walking with a Ghost</t>
  </si>
  <si>
    <t>Mind Eraser, No Chaser</t>
  </si>
  <si>
    <t>Bad Girlfriend</t>
  </si>
  <si>
    <t>The Boys Are Back In Town</t>
  </si>
  <si>
    <t>Live Version part of "Thin Lizzy Pack 01"</t>
  </si>
  <si>
    <t>Cowboy Song</t>
  </si>
  <si>
    <t>Dancing In The Moonlight (It’s Caught Me In Its Spotlight)</t>
  </si>
  <si>
    <t>Whiskey In The Jar</t>
  </si>
  <si>
    <t>How’s It Going To Be</t>
  </si>
  <si>
    <t>Jumper</t>
  </si>
  <si>
    <t>Re-record available as DLC Single</t>
  </si>
  <si>
    <t>Closer to the Edge</t>
  </si>
  <si>
    <t>Thirty Seconds To Mars</t>
  </si>
  <si>
    <t>This is War</t>
  </si>
  <si>
    <t>Animal I Have Become</t>
  </si>
  <si>
    <t>Break</t>
  </si>
  <si>
    <t>Just Like You</t>
  </si>
  <si>
    <t>Riot</t>
  </si>
  <si>
    <t>The Artist in the Ambulance</t>
  </si>
  <si>
    <t>Stare at The Sun</t>
  </si>
  <si>
    <t>The Toadies</t>
  </si>
  <si>
    <t>Part of "Toadies Pack 01"</t>
  </si>
  <si>
    <t>Tom Cochrane</t>
  </si>
  <si>
    <t>RB has Rascal Flatts Version</t>
  </si>
  <si>
    <t>Free Fallin</t>
  </si>
  <si>
    <t>I Won’t Back Down</t>
  </si>
  <si>
    <t>Live Version Part of "Tom Petty &amp; the Heartbrekers Live Anthology Pack 01"</t>
  </si>
  <si>
    <t>Learning To Fly</t>
  </si>
  <si>
    <t>Hold The Line</t>
  </si>
  <si>
    <t>Toto</t>
  </si>
  <si>
    <t>Part of "Solid '70s Pack 01" and part of "Rock Band Sampler Pack"</t>
  </si>
  <si>
    <t>Rosanna</t>
  </si>
  <si>
    <t>Drops of Jupiter</t>
  </si>
  <si>
    <t>Train</t>
  </si>
  <si>
    <t>Christmas Canon Rock</t>
  </si>
  <si>
    <t>Trans-Siberian Orchestra</t>
  </si>
  <si>
    <t>Christmas Eve/Sarajevo</t>
  </si>
  <si>
    <t>A Mad Russian's Christmas</t>
  </si>
  <si>
    <t>O Come All Ye Faithful/O Holy Night</t>
  </si>
  <si>
    <t>Wizards in Winter</t>
  </si>
  <si>
    <t>A Gunshot to the Head of Trepidation</t>
  </si>
  <si>
    <t>Built To Fall</t>
  </si>
  <si>
    <t>Dying in Your Arms</t>
  </si>
  <si>
    <t>In Waves</t>
  </si>
  <si>
    <t>Pull Harder on the Strings of Your Martyr</t>
  </si>
  <si>
    <t>Christian Woman</t>
  </si>
  <si>
    <t>Type O Negative</t>
  </si>
  <si>
    <t>Bad</t>
  </si>
  <si>
    <t>U2</t>
  </si>
  <si>
    <t>Beautiful Day</t>
  </si>
  <si>
    <t>Sunday Bloody Sunday</t>
  </si>
  <si>
    <t>Part of "U2 Essentials 01"</t>
  </si>
  <si>
    <t>Vertigo</t>
  </si>
  <si>
    <t>Where The Streets Have No Name</t>
  </si>
  <si>
    <t>With Or Without You</t>
  </si>
  <si>
    <t>Walk Don’t Run</t>
  </si>
  <si>
    <t>The Ventures</t>
  </si>
  <si>
    <t>Bitter Sweet Symphony</t>
  </si>
  <si>
    <t>The Verve</t>
  </si>
  <si>
    <t>Becoming a Jackal</t>
  </si>
  <si>
    <t>Villagers</t>
  </si>
  <si>
    <t>A Warrior’s Call</t>
  </si>
  <si>
    <t>Volbeat</t>
  </si>
  <si>
    <t>Heaven Nor Hell</t>
  </si>
  <si>
    <t>Lola Montez</t>
  </si>
  <si>
    <t>Still Counting</t>
  </si>
  <si>
    <t>WALK THE MOON</t>
  </si>
  <si>
    <t>Long Tail Sally</t>
  </si>
  <si>
    <t>Wanda Jackson</t>
  </si>
  <si>
    <t>Red Eyes</t>
  </si>
  <si>
    <t>Hash Pipe</t>
  </si>
  <si>
    <t>My Name is Jonas</t>
  </si>
  <si>
    <t>Perfect Situation</t>
  </si>
  <si>
    <t>Undone (The Sweater Song)</t>
  </si>
  <si>
    <t>West Coast Blues</t>
  </si>
  <si>
    <t>Wes Montgomery</t>
  </si>
  <si>
    <t>Teenage Dirtbag</t>
  </si>
  <si>
    <t>Fell In Love With A Girl</t>
  </si>
  <si>
    <t>Part of "White Stripes Pack 02"</t>
  </si>
  <si>
    <t>The Hardest Button To Button</t>
  </si>
  <si>
    <t>You Don’t Know What Love Is (You Just Do What You’re Told)</t>
  </si>
  <si>
    <t>More Human Than Human</t>
  </si>
  <si>
    <t>Baba O’Riley</t>
  </si>
  <si>
    <t>Part of "Classic Rock Track Pack" and "The Best of The Who"</t>
  </si>
  <si>
    <t>Behind Blue Eyes</t>
  </si>
  <si>
    <t>Who Are You</t>
  </si>
  <si>
    <t>Part of "The Best of The Who"</t>
  </si>
  <si>
    <t>Back Door Man</t>
  </si>
  <si>
    <t>Willie Dixion</t>
  </si>
  <si>
    <t>On The Road Again</t>
  </si>
  <si>
    <t>Seventeen</t>
  </si>
  <si>
    <t>Rondo Alla Turca</t>
  </si>
  <si>
    <t>Wolfgang Amadeus Mozart</t>
  </si>
  <si>
    <t>Symphony No. 40</t>
  </si>
  <si>
    <t>Joker and the Thief</t>
  </si>
  <si>
    <t>Los Angeles</t>
  </si>
  <si>
    <t>Heart of the Sunrise</t>
  </si>
  <si>
    <t>Part of "Yes Pack 01"</t>
  </si>
  <si>
    <t>I’ve Seen All Good People</t>
  </si>
  <si>
    <t>Owner of a Lonely Heart</t>
  </si>
  <si>
    <t>Starship Trooper</t>
  </si>
  <si>
    <t>Get Together</t>
  </si>
  <si>
    <t>The Youngbloods</t>
  </si>
  <si>
    <t>She's Not There</t>
  </si>
  <si>
    <t>Tell Her No</t>
  </si>
  <si>
    <t>Beat My Guest</t>
  </si>
  <si>
    <t>Adam and the Ants</t>
  </si>
  <si>
    <t>Physical (You're So)</t>
  </si>
  <si>
    <t>Christian D'Or</t>
  </si>
  <si>
    <t>Adam Ant</t>
  </si>
  <si>
    <t>Better Than Nothing At All</t>
  </si>
  <si>
    <t>Admiral Twin</t>
  </si>
  <si>
    <t>Blessed Imperial</t>
  </si>
  <si>
    <t>Half A World Away</t>
  </si>
  <si>
    <t>No. 1 Fan</t>
  </si>
  <si>
    <t>Such A Saint</t>
  </si>
  <si>
    <t>The Unlucky Ones</t>
  </si>
  <si>
    <t>When I Hit The Brakes</t>
  </si>
  <si>
    <t>Walkin' The Dog</t>
  </si>
  <si>
    <t>All Out Of Love</t>
  </si>
  <si>
    <t>Air Supply</t>
  </si>
  <si>
    <t>Even The Nights Are Better</t>
  </si>
  <si>
    <t>High Cotton</t>
  </si>
  <si>
    <t>Alabama</t>
  </si>
  <si>
    <t>Old Flame</t>
  </si>
  <si>
    <t>Roll On (Eighteen Wheeler)</t>
  </si>
  <si>
    <t>She And I</t>
  </si>
  <si>
    <t>Song Of The South</t>
  </si>
  <si>
    <t>Gone Country</t>
  </si>
  <si>
    <t>Alan Jackson</t>
  </si>
  <si>
    <t>It Must Be Love</t>
  </si>
  <si>
    <t>Breakdown</t>
  </si>
  <si>
    <t>The Alan Parsons Project</t>
  </si>
  <si>
    <t>Don't Answer Me</t>
  </si>
  <si>
    <t>Sirius</t>
  </si>
  <si>
    <t>Snake Eyes</t>
  </si>
  <si>
    <t>Mr. Saxobeat</t>
  </si>
  <si>
    <t>Alexandra Stan</t>
  </si>
  <si>
    <t>Show Me Love</t>
  </si>
  <si>
    <t>Alicia Keys</t>
  </si>
  <si>
    <t>Invisible</t>
  </si>
  <si>
    <t>Alison Moyet</t>
  </si>
  <si>
    <t>Whispering Your Name</t>
  </si>
  <si>
    <t>Garganta</t>
  </si>
  <si>
    <t>Ana Carolina</t>
  </si>
  <si>
    <t>Nada Pra Mim</t>
  </si>
  <si>
    <t>Tô Saindo</t>
  </si>
  <si>
    <t>Tonight I Wanna Be Your Man</t>
  </si>
  <si>
    <t>Andy Griggs</t>
  </si>
  <si>
    <t>What U Dyin' For</t>
  </si>
  <si>
    <t>Angie Stone</t>
  </si>
  <si>
    <t>Walking On Broken Glass</t>
  </si>
  <si>
    <t>Annie Lennox</t>
  </si>
  <si>
    <t>Chyna Black</t>
  </si>
  <si>
    <t>Anthony Hamilton</t>
  </si>
  <si>
    <t>Diamond In The Rough</t>
  </si>
  <si>
    <t>Le Rouge Et Le Noir</t>
  </si>
  <si>
    <t>AqME</t>
  </si>
  <si>
    <t>Uniformes</t>
  </si>
  <si>
    <t>El Aguila (The Eagle)</t>
  </si>
  <si>
    <t>The Astronauts</t>
  </si>
  <si>
    <t>The Hearse</t>
  </si>
  <si>
    <t>Blondes In Black Cars</t>
  </si>
  <si>
    <t>Turn Up The Radio</t>
  </si>
  <si>
    <t>Center Of The Universe</t>
  </si>
  <si>
    <t>Axwell</t>
  </si>
  <si>
    <t>Be My Woman Tonight</t>
  </si>
  <si>
    <t>B.W. Stevenson</t>
  </si>
  <si>
    <t>I'll Never Break Your Heart</t>
  </si>
  <si>
    <t>Backstreet Boys</t>
  </si>
  <si>
    <t>You Cannot Win</t>
  </si>
  <si>
    <t>(Now and Then There's) A Fool Such As I</t>
  </si>
  <si>
    <t>Baillie &amp; The Boys</t>
  </si>
  <si>
    <t>Can't Stand To Be Unhappy</t>
  </si>
  <si>
    <t>Blowin' A Fuse</t>
  </si>
  <si>
    <t>Barry Gibb</t>
  </si>
  <si>
    <t>Home Truth Song</t>
  </si>
  <si>
    <t>In The Now</t>
  </si>
  <si>
    <t>Star Crossed Lovers</t>
  </si>
  <si>
    <t>Can't Smile Without You</t>
  </si>
  <si>
    <t>Barry Manilow</t>
  </si>
  <si>
    <t>Bay City Rollers</t>
  </si>
  <si>
    <t>As Rosas Não Falam</t>
  </si>
  <si>
    <t>Beth Carvalho</t>
  </si>
  <si>
    <t>Orange Blossom Special</t>
  </si>
  <si>
    <t>Bill Monroe And His Bluegrass Boys</t>
  </si>
  <si>
    <t>Ain't No Sunshine</t>
  </si>
  <si>
    <t>Lean On Me</t>
  </si>
  <si>
    <t>Who Is He (And What Is He To You)?</t>
  </si>
  <si>
    <t>Good News Blues</t>
  </si>
  <si>
    <t>Billy Joe Shaver</t>
  </si>
  <si>
    <t>If I Give My Soul</t>
  </si>
  <si>
    <t>You Asked Me To</t>
  </si>
  <si>
    <t>Strategy And Spying</t>
  </si>
  <si>
    <t>I'm Not Gonna Teach Your Boyfriend How to Dance with You</t>
  </si>
  <si>
    <t>Black Kids</t>
  </si>
  <si>
    <t>Bastard Son of God</t>
  </si>
  <si>
    <t>Bloodbath</t>
  </si>
  <si>
    <t>Bathe In Blood</t>
  </si>
  <si>
    <t>Bobby Bare</t>
  </si>
  <si>
    <t>If You Were a Woman (And I Was a Man)</t>
  </si>
  <si>
    <t>Don't Look Back</t>
  </si>
  <si>
    <t>Foreplay / Long Time</t>
  </si>
  <si>
    <t>Part of "Boston Pack 01" and "Rock Band Hits Pack 03"</t>
  </si>
  <si>
    <t>It's Easy</t>
  </si>
  <si>
    <t>More Than A Feeling</t>
  </si>
  <si>
    <t>Part of "Boston Pack 01" and "Rock Band Hits Pack 01"</t>
  </si>
  <si>
    <t>Peace Of Mind</t>
  </si>
  <si>
    <t>Rock &amp; Roll Band</t>
  </si>
  <si>
    <t>Part of "Boston Pack 01", "Classic Rock Track Pack" and "Guitar Glory Pack"</t>
  </si>
  <si>
    <t>Smokin'</t>
  </si>
  <si>
    <t>The Star-Spangled Banner / 4th of July Reprise</t>
  </si>
  <si>
    <t>Bowling For Soup</t>
  </si>
  <si>
    <t>RB has the Original</t>
  </si>
  <si>
    <t>Summer Of '69</t>
  </si>
  <si>
    <t>Waiting For A Star To Fall</t>
  </si>
  <si>
    <t>Boy Meets Girl</t>
  </si>
  <si>
    <t>Hard Way Home</t>
  </si>
  <si>
    <t>Brandi Carlile</t>
  </si>
  <si>
    <t>Have You Ever</t>
  </si>
  <si>
    <t>Heart's Content</t>
  </si>
  <si>
    <t>I'll Still Be There</t>
  </si>
  <si>
    <t>My Song</t>
  </si>
  <si>
    <t>Raise Hell</t>
  </si>
  <si>
    <t>That Wasn't Me</t>
  </si>
  <si>
    <t>The Story</t>
  </si>
  <si>
    <t>Turpentine</t>
  </si>
  <si>
    <t>Assassin’s Creed IV Black Flag Main Theme</t>
  </si>
  <si>
    <t>Anticipating</t>
  </si>
  <si>
    <t>Britney Spears</t>
  </si>
  <si>
    <t>Autumn Goodbye</t>
  </si>
  <si>
    <t>From The Bottom Of My Broken Heart</t>
  </si>
  <si>
    <t>One Kiss From You</t>
  </si>
  <si>
    <t>Biarritz</t>
  </si>
  <si>
    <t>Bruce Johnston</t>
  </si>
  <si>
    <t>Capetown</t>
  </si>
  <si>
    <t>Makaha At Midnight</t>
  </si>
  <si>
    <t>Malibu</t>
  </si>
  <si>
    <t>Surfin' 'Round The World</t>
  </si>
  <si>
    <t>Surfin's Here To Stay</t>
  </si>
  <si>
    <t>The Hamptons</t>
  </si>
  <si>
    <t>Whole Wide World</t>
  </si>
  <si>
    <t>Cage The Elephant</t>
  </si>
  <si>
    <t>Mátenme Porque Me Muero</t>
  </si>
  <si>
    <t>Caifanes</t>
  </si>
  <si>
    <t>Perdi Mi Ojo De Venado</t>
  </si>
  <si>
    <t>Teach Me How to Dance with You</t>
  </si>
  <si>
    <t>Causes</t>
  </si>
  <si>
    <t>The Storm</t>
  </si>
  <si>
    <t>To the River</t>
  </si>
  <si>
    <t>Wake Me Up So I Can Dream</t>
  </si>
  <si>
    <t>Walk On Water</t>
  </si>
  <si>
    <t>The Devil Went Down To Georgia</t>
  </si>
  <si>
    <t>The Charlie Daniels Band</t>
  </si>
  <si>
    <t>RB has the Nickelback cover</t>
  </si>
  <si>
    <t>I Can Love You Better</t>
  </si>
  <si>
    <t>The Chicks</t>
  </si>
  <si>
    <t>Loving Arms</t>
  </si>
  <si>
    <t>Death Stranding</t>
  </si>
  <si>
    <t>Go Girl</t>
  </si>
  <si>
    <t>Ciara</t>
  </si>
  <si>
    <t>Everything's Alright</t>
  </si>
  <si>
    <t>Claire Moore</t>
  </si>
  <si>
    <t>No Egos Underwater</t>
  </si>
  <si>
    <t>Col. Bruce Hampton &amp; The Aquarium Rescue Unit</t>
  </si>
  <si>
    <t>All We Needed</t>
  </si>
  <si>
    <t>Craig David</t>
  </si>
  <si>
    <t>Heartline</t>
  </si>
  <si>
    <t>Afternoons &amp; Coffeespoons</t>
  </si>
  <si>
    <t>Crash Test Dummies</t>
  </si>
  <si>
    <t>God Shuffled His Feet</t>
  </si>
  <si>
    <t>Mmm Mmm Mmm Mmm</t>
  </si>
  <si>
    <t>The Goonies ‘R’ Good Enough</t>
  </si>
  <si>
    <t>Cyndi Lauper</t>
  </si>
  <si>
    <t>Back to the Future (Part I)</t>
  </si>
  <si>
    <t>D’Angelo and The Vanguard</t>
  </si>
  <si>
    <t>Back to the Future (Part II)</t>
  </si>
  <si>
    <t>Betray My Heart</t>
  </si>
  <si>
    <t>Prayer</t>
  </si>
  <si>
    <t>Maybe We're Already Gone</t>
  </si>
  <si>
    <t>Tennessee Line</t>
  </si>
  <si>
    <t>You Don't Belong</t>
  </si>
  <si>
    <t>Bottle Living</t>
  </si>
  <si>
    <t>Dave Gahan</t>
  </si>
  <si>
    <t>Dirty Sticky Floors</t>
  </si>
  <si>
    <t>I Need You</t>
  </si>
  <si>
    <t>Anya</t>
  </si>
  <si>
    <t>The Battle Rages On</t>
  </si>
  <si>
    <t>Na Ponta Ela Fica</t>
  </si>
  <si>
    <t>Delano</t>
  </si>
  <si>
    <t>Chain Reaction</t>
  </si>
  <si>
    <t>Diana Ross</t>
  </si>
  <si>
    <t>Cansei De Farra</t>
  </si>
  <si>
    <t>Dilsinho</t>
  </si>
  <si>
    <t>Telecine (Ao Vivo)</t>
  </si>
  <si>
    <t>All The Love In The World</t>
  </si>
  <si>
    <t>Dionne Warwick</t>
  </si>
  <si>
    <t>The Fresh Prince of Bel-Air</t>
  </si>
  <si>
    <t>DJ Jazzy Jeff &amp; The Fresh Prince</t>
  </si>
  <si>
    <t>Islands In The Stream</t>
  </si>
  <si>
    <t>Endless Nights</t>
  </si>
  <si>
    <t>In the Hall of the Mountain King</t>
  </si>
  <si>
    <t>Mare Mansa</t>
  </si>
  <si>
    <t>Eliana Pittman</t>
  </si>
  <si>
    <t>(Now and Then There’s) A Fool Such As I</t>
  </si>
  <si>
    <t>The Wonder Of You</t>
  </si>
  <si>
    <t>Here Comes The Rain Again</t>
  </si>
  <si>
    <t>Eurythmics</t>
  </si>
  <si>
    <t>Miracle Of Love</t>
  </si>
  <si>
    <t>Sweet Dreams (Are Made of This)</t>
  </si>
  <si>
    <t>There Must Be an Angel (Playing with My Heart)</t>
  </si>
  <si>
    <t>Love Come Down</t>
  </si>
  <si>
    <t>Evelyn “Champagne” King</t>
  </si>
  <si>
    <t>Close Enemies</t>
  </si>
  <si>
    <t>Example</t>
  </si>
  <si>
    <t>Kickstarts</t>
  </si>
  <si>
    <t>Ghetto Soundwave</t>
  </si>
  <si>
    <t>Fishbone</t>
  </si>
  <si>
    <t>Mighty Long Way</t>
  </si>
  <si>
    <t>Question Of Life</t>
  </si>
  <si>
    <t>Turn The Other Way</t>
  </si>
  <si>
    <t>V.T.T.L.O.T.F.D.G.F.</t>
  </si>
  <si>
    <t>Space Age Love Song</t>
  </si>
  <si>
    <t>El Cerebro</t>
  </si>
  <si>
    <t>Fobia</t>
  </si>
  <si>
    <t>Miel del Escorpión</t>
  </si>
  <si>
    <t>Plástico</t>
  </si>
  <si>
    <t>Fausse Joie</t>
  </si>
  <si>
    <t>Foray</t>
  </si>
  <si>
    <t>Il Ne M'Est Rien Arrivé</t>
  </si>
  <si>
    <t>Mémorable</t>
  </si>
  <si>
    <t>Reviens Ma Joie</t>
  </si>
  <si>
    <t>Ca A Raté</t>
  </si>
  <si>
    <t>Françoise Hardy</t>
  </si>
  <si>
    <t>Ce Petit Coeur</t>
  </si>
  <si>
    <t>Dans Le Monde Entier</t>
  </si>
  <si>
    <t>J'ai Jeté Mon Coeur</t>
  </si>
  <si>
    <t>Le Temps De L'Amour</t>
  </si>
  <si>
    <t>Only Friends</t>
  </si>
  <si>
    <t>Tous Les Garçons Et Les Filles</t>
  </si>
  <si>
    <t>Tu N'As Qu'Un Mot A Dire</t>
  </si>
  <si>
    <t>Michael</t>
  </si>
  <si>
    <t>No You Girls</t>
  </si>
  <si>
    <t>This Fire</t>
  </si>
  <si>
    <t>Ulysses</t>
  </si>
  <si>
    <t>Bad Day</t>
  </si>
  <si>
    <t>Innocent</t>
  </si>
  <si>
    <t>Jesus Or A Gun</t>
  </si>
  <si>
    <t>Prove</t>
  </si>
  <si>
    <t>Song For You</t>
  </si>
  <si>
    <t>Untitled</t>
  </si>
  <si>
    <t>Have I Told You Lately That I Love You</t>
  </si>
  <si>
    <t>Born To Love You</t>
  </si>
  <si>
    <t>George Duke</t>
  </si>
  <si>
    <t>I Love You More</t>
  </si>
  <si>
    <t>Reach Out</t>
  </si>
  <si>
    <t>Say That You Will</t>
  </si>
  <si>
    <t>Shine On</t>
  </si>
  <si>
    <t>Et Maintenant</t>
  </si>
  <si>
    <t>Gilbert Bécaud</t>
  </si>
  <si>
    <t>Best Thing That Ever Happened To Me</t>
  </si>
  <si>
    <t>Gladys Knight &amp; The Pips</t>
  </si>
  <si>
    <t>Midnight Train to Georgia</t>
  </si>
  <si>
    <t>Geraldine</t>
  </si>
  <si>
    <t>Glasvegas</t>
  </si>
  <si>
    <t>Miles Away</t>
  </si>
  <si>
    <t>A Great Big World</t>
  </si>
  <si>
    <t>Bebe Le Strange</t>
  </si>
  <si>
    <t>Dog &amp; Butterfly</t>
  </si>
  <si>
    <t>Down On Me</t>
  </si>
  <si>
    <t>Kick It Out</t>
  </si>
  <si>
    <t>Little Queen</t>
  </si>
  <si>
    <t>Love Alive</t>
  </si>
  <si>
    <t>Silver Wheels</t>
  </si>
  <si>
    <t>Get Away</t>
  </si>
  <si>
    <t>Hed Planet Earth</t>
  </si>
  <si>
    <t>All I've Got</t>
  </si>
  <si>
    <t>The Hellacopters</t>
  </si>
  <si>
    <t>By The Grace Of God</t>
  </si>
  <si>
    <t>Down On The Freestreet</t>
  </si>
  <si>
    <t>I'm In The Band</t>
  </si>
  <si>
    <t>On Time</t>
  </si>
  <si>
    <t>Red Light</t>
  </si>
  <si>
    <t>The Exorcist</t>
  </si>
  <si>
    <t>Bluesette</t>
  </si>
  <si>
    <t>Herb Ellis</t>
  </si>
  <si>
    <t>St. Louis Blues</t>
  </si>
  <si>
    <t>Carrie-Anne</t>
  </si>
  <si>
    <t>Sorry Suzanne</t>
  </si>
  <si>
    <t>Get Out the Map</t>
  </si>
  <si>
    <t>Shame On You</t>
  </si>
  <si>
    <t>Tried To Be True</t>
  </si>
  <si>
    <t>L'Amour D'Un Homme</t>
  </si>
  <si>
    <t>Isabelle Boulay</t>
  </si>
  <si>
    <t>Jackie Evancho</t>
  </si>
  <si>
    <t>Et Moi, Et Moi, Et Moi</t>
  </si>
  <si>
    <t>Jacques Dutronc</t>
  </si>
  <si>
    <t>Fais Pas Ci, Fais Pas Ca</t>
  </si>
  <si>
    <t>Hippie Hippie Hourrah</t>
  </si>
  <si>
    <t>Il Est Cinq Heures, Paris S'Éveille</t>
  </si>
  <si>
    <t>J'Aime Les Filles</t>
  </si>
  <si>
    <t>Les Cactus</t>
  </si>
  <si>
    <t>Mini, Mini, Mini</t>
  </si>
  <si>
    <t>La Célula Que Explota</t>
  </si>
  <si>
    <t>Jaguares</t>
  </si>
  <si>
    <t>Te Lo Pido por Favor</t>
  </si>
  <si>
    <t>Fan Va Bra</t>
  </si>
  <si>
    <t>Jakob Karlberg</t>
  </si>
  <si>
    <t>Alyssa Lies</t>
  </si>
  <si>
    <t>Jason Michael Carroll</t>
  </si>
  <si>
    <t>Nadia</t>
  </si>
  <si>
    <t>As The Years Go Passing By</t>
  </si>
  <si>
    <t>The Jeff Healey Band</t>
  </si>
  <si>
    <t>Tu Nombre Me Sabe a Yerba</t>
  </si>
  <si>
    <t>Joan Manuel Serrat</t>
  </si>
  <si>
    <t>All The Things (Your Man Won't Do)</t>
  </si>
  <si>
    <t>Joe</t>
  </si>
  <si>
    <t>You Are So Beautiful</t>
  </si>
  <si>
    <t>Joe Cocker</t>
  </si>
  <si>
    <t>Little Fugue in G minor</t>
  </si>
  <si>
    <t>Daddy Sang Bass</t>
  </si>
  <si>
    <t>Guess Things Happen That Way</t>
  </si>
  <si>
    <t>Bien Trop Timide</t>
  </si>
  <si>
    <t>Johnny Hallyday</t>
  </si>
  <si>
    <t>Laisse Les Filles</t>
  </si>
  <si>
    <t>Oh Oh Baby</t>
  </si>
  <si>
    <t>Oui J'Ai</t>
  </si>
  <si>
    <t>Pourquoi Cet Amour</t>
  </si>
  <si>
    <t>Honky Tonk Man</t>
  </si>
  <si>
    <t>Johnny Horton</t>
  </si>
  <si>
    <t>I'm A One-Woman Man</t>
  </si>
  <si>
    <t>Sink The Bismark</t>
  </si>
  <si>
    <t>The Mansion You Stole</t>
  </si>
  <si>
    <t>When It’s Springtime In Alaska (It’s Forty Below)</t>
  </si>
  <si>
    <t>Mean Mistreater</t>
  </si>
  <si>
    <t>Still Alive And Well</t>
  </si>
  <si>
    <t>José Feliciano</t>
  </si>
  <si>
    <t>Sunny</t>
  </si>
  <si>
    <t>Caray</t>
  </si>
  <si>
    <t>Juan Gabriel</t>
  </si>
  <si>
    <t>La Farsante</t>
  </si>
  <si>
    <t>Lagrimas Y Lluvia</t>
  </si>
  <si>
    <t>Les Bords De Mer</t>
  </si>
  <si>
    <t>Julien Doré</t>
  </si>
  <si>
    <t>Don't Close Your Eyes</t>
  </si>
  <si>
    <t>Keith Whitley</t>
  </si>
  <si>
    <t>Return To Pooh Corner</t>
  </si>
  <si>
    <t>For The Good Times</t>
  </si>
  <si>
    <t>Kris Kristofferson</t>
  </si>
  <si>
    <t>D'Où L'On Vient</t>
  </si>
  <si>
    <t>La Fouine</t>
  </si>
  <si>
    <t>Du Ferme</t>
  </si>
  <si>
    <t>Essaie Encore</t>
  </si>
  <si>
    <t>Fatima</t>
  </si>
  <si>
    <t>Les Vents Favorables</t>
  </si>
  <si>
    <t>Mes Repères</t>
  </si>
  <si>
    <t>Green Garden</t>
  </si>
  <si>
    <t>Laura Mvula</t>
  </si>
  <si>
    <t>Be For Real</t>
  </si>
  <si>
    <t>Leonard Cohen</t>
  </si>
  <si>
    <t>Live That Long</t>
  </si>
  <si>
    <t>Lewis Del Mar</t>
  </si>
  <si>
    <t>Loud(y)</t>
  </si>
  <si>
    <t>Painting (Masterpiece)</t>
  </si>
  <si>
    <t>All Around The World</t>
  </si>
  <si>
    <t>Lisa Stansfield</t>
  </si>
  <si>
    <t>House At Pooh Corner</t>
  </si>
  <si>
    <t>Loggins &amp; Messina</t>
  </si>
  <si>
    <t>Moonlight Sonata</t>
  </si>
  <si>
    <t>Comme Un Homme</t>
  </si>
  <si>
    <t>Luke</t>
  </si>
  <si>
    <t>Hasta Siempre</t>
  </si>
  <si>
    <t>Le Reste Du Monde</t>
  </si>
  <si>
    <t>Le Robot</t>
  </si>
  <si>
    <t>Pense A Moi</t>
  </si>
  <si>
    <t>Soledad</t>
  </si>
  <si>
    <t>If Only For One Night</t>
  </si>
  <si>
    <t>Luther Vandross</t>
  </si>
  <si>
    <t>Am I Losin'</t>
  </si>
  <si>
    <t>Down South Jukin'</t>
  </si>
  <si>
    <t>I Ain't The One</t>
  </si>
  <si>
    <t>Poison Whiskey</t>
  </si>
  <si>
    <t>Saturday Night Special</t>
  </si>
  <si>
    <t>Sweet Home Alabama (Endangered Species Version)</t>
  </si>
  <si>
    <t>Live Version part of "Lynyrd Skynyrd Pack 01"</t>
  </si>
  <si>
    <t>No Fear No More</t>
  </si>
  <si>
    <t>Madeon</t>
  </si>
  <si>
    <t>The Manhattans</t>
  </si>
  <si>
    <t>Abrázame Muy Fuerte</t>
  </si>
  <si>
    <t>Marc Anthony</t>
  </si>
  <si>
    <t>Gostoso Demais</t>
  </si>
  <si>
    <t>Maria Bethânia</t>
  </si>
  <si>
    <t>Welcome to the 60's</t>
  </si>
  <si>
    <t>Marissa Jaret Winokur</t>
  </si>
  <si>
    <t>Benfeitores Do Universo</t>
  </si>
  <si>
    <t>Martinho Da Vila</t>
  </si>
  <si>
    <t>Renascer Das Cinzas</t>
  </si>
  <si>
    <t>Attracteurs Étranges</t>
  </si>
  <si>
    <t>Mass Hysteria</t>
  </si>
  <si>
    <t>Babylone</t>
  </si>
  <si>
    <t>Des Nouvelles Du Ciel</t>
  </si>
  <si>
    <t>Hard Corps (Les fils du vice)</t>
  </si>
  <si>
    <t>P4</t>
  </si>
  <si>
    <t>Respect To The Dance Floor</t>
  </si>
  <si>
    <t>Une Somme De Détails</t>
  </si>
  <si>
    <t>Courir Après Des Rêves</t>
  </si>
  <si>
    <t>Maxime Manot'</t>
  </si>
  <si>
    <t>Parlez A Mes Fesses</t>
  </si>
  <si>
    <t>All 'Bout The Money</t>
  </si>
  <si>
    <t>Meja</t>
  </si>
  <si>
    <t>Giddy-Up</t>
  </si>
  <si>
    <t>Mick Taylor</t>
  </si>
  <si>
    <t>S.W. 5</t>
  </si>
  <si>
    <t>Slow Blues</t>
  </si>
  <si>
    <t>a beautiful exit</t>
  </si>
  <si>
    <t>Miguel</t>
  </si>
  <si>
    <t>Adorn</t>
  </si>
  <si>
    <t>City Of Angels</t>
  </si>
  <si>
    <t>Harem</t>
  </si>
  <si>
    <t>Hollywood Dreams</t>
  </si>
  <si>
    <t>R.A.N.</t>
  </si>
  <si>
    <t>Sure Thing</t>
  </si>
  <si>
    <t>waves (1)</t>
  </si>
  <si>
    <t>waves (2)</t>
  </si>
  <si>
    <t>waves (3)</t>
  </si>
  <si>
    <t>So Pra Contrariar</t>
  </si>
  <si>
    <t>Mineirinho</t>
  </si>
  <si>
    <t>Eres Tú</t>
  </si>
  <si>
    <t>Mocedades</t>
  </si>
  <si>
    <t>Tómame o Déjame</t>
  </si>
  <si>
    <t>All The Way From Memphis</t>
  </si>
  <si>
    <t>Mott The Hoople</t>
  </si>
  <si>
    <t>Ballad of Mott The Hoople</t>
  </si>
  <si>
    <t>Honaloochie Boogie</t>
  </si>
  <si>
    <t>Hymn for the Dudes</t>
  </si>
  <si>
    <t>One Of The Boys</t>
  </si>
  <si>
    <t>Roll Away The Stone</t>
  </si>
  <si>
    <t>Soft Ground</t>
  </si>
  <si>
    <t>Blind Man</t>
  </si>
  <si>
    <t>Don't Look Around</t>
  </si>
  <si>
    <t>For Yasgur's Farm</t>
  </si>
  <si>
    <t>Nantucket Sleighride (To Owen Coffin)</t>
  </si>
  <si>
    <t>Never In My Life</t>
  </si>
  <si>
    <t>Silver Paper</t>
  </si>
  <si>
    <t>Sittin' On a Rainbow</t>
  </si>
  <si>
    <t>The Animal Trainer and the Toad</t>
  </si>
  <si>
    <t>Mudvayne</t>
  </si>
  <si>
    <t>Forget To Remember</t>
  </si>
  <si>
    <t>Not Falling</t>
  </si>
  <si>
    <t>Nothing To Gein</t>
  </si>
  <si>
    <t>Scream With Me</t>
  </si>
  <si>
    <t>Louis</t>
  </si>
  <si>
    <t>Myriam Abel</t>
  </si>
  <si>
    <t>She Don't Love Nobody</t>
  </si>
  <si>
    <t>Nick Lowe</t>
  </si>
  <si>
    <t>No Strings Attached</t>
  </si>
  <si>
    <t>NSYNC</t>
  </si>
  <si>
    <t>Tearin' Up My Heart</t>
  </si>
  <si>
    <t>More Than This</t>
  </si>
  <si>
    <t>Ending Credits</t>
  </si>
  <si>
    <t>Maybe It Was Memphis</t>
  </si>
  <si>
    <t>Pam Tillis</t>
  </si>
  <si>
    <t>Brother</t>
  </si>
  <si>
    <t>Papooz</t>
  </si>
  <si>
    <t>One Of Those Days</t>
  </si>
  <si>
    <t>Good Thing</t>
  </si>
  <si>
    <t>Paul Revere &amp; The Raiders</t>
  </si>
  <si>
    <t>It's Impossible</t>
  </si>
  <si>
    <t>Perry Como</t>
  </si>
  <si>
    <t>African</t>
  </si>
  <si>
    <t>Peter Tosh</t>
  </si>
  <si>
    <t>Equal Rights</t>
  </si>
  <si>
    <t>Jah Guide</t>
  </si>
  <si>
    <t>Downtown</t>
  </si>
  <si>
    <t>Petula Clark</t>
  </si>
  <si>
    <t>Neutron Dance</t>
  </si>
  <si>
    <t>The Pointer Sisters</t>
  </si>
  <si>
    <t>Notecracker Medley</t>
  </si>
  <si>
    <t>Heart Attack</t>
  </si>
  <si>
    <t>Raphael Saadiq</t>
  </si>
  <si>
    <t>Let's Take A Walk</t>
  </si>
  <si>
    <t>You're The Best Thing That Ever Happened To Me</t>
  </si>
  <si>
    <t>Ray Price</t>
  </si>
  <si>
    <t>Ride of the Valkyries</t>
  </si>
  <si>
    <t>She Wants To Dance With Me</t>
  </si>
  <si>
    <t>Don't Talk to Strangers</t>
  </si>
  <si>
    <t>Part of "Rick Springfield Pack 01"</t>
  </si>
  <si>
    <t>Love Somebody</t>
  </si>
  <si>
    <t>What Kind Of Fool Am I</t>
  </si>
  <si>
    <t>Cuddly Toy</t>
  </si>
  <si>
    <t>Roachford</t>
  </si>
  <si>
    <t>Only To Be With You</t>
  </si>
  <si>
    <t>This Generation</t>
  </si>
  <si>
    <t>Mixed Signals</t>
  </si>
  <si>
    <t>Robyn</t>
  </si>
  <si>
    <t>La Diferencia</t>
  </si>
  <si>
    <t>Rocio Durcal</t>
  </si>
  <si>
    <t>Burned By Love</t>
  </si>
  <si>
    <t>The Rods</t>
  </si>
  <si>
    <t>Crank It Up</t>
  </si>
  <si>
    <t>End Of The Line</t>
  </si>
  <si>
    <t>Hungry For Some Love</t>
  </si>
  <si>
    <t>Music Man</t>
  </si>
  <si>
    <t>No Sweet Talk, Honey</t>
  </si>
  <si>
    <t>Rock Hard</t>
  </si>
  <si>
    <t>The Night Lives To Rock</t>
  </si>
  <si>
    <t>Voodoo Child</t>
  </si>
  <si>
    <t>Rogue Traders</t>
  </si>
  <si>
    <t>Héroe Favorito</t>
  </si>
  <si>
    <t>Romeo Santos</t>
  </si>
  <si>
    <t>Llévame Contigo</t>
  </si>
  <si>
    <t>Christmas In Hollis</t>
  </si>
  <si>
    <t>You Be Illin'</t>
  </si>
  <si>
    <t>Da Tu Amor</t>
  </si>
  <si>
    <t>Everything's Coming Our Way</t>
  </si>
  <si>
    <t>Evil Ways</t>
  </si>
  <si>
    <t>Samba Pa Ti</t>
  </si>
  <si>
    <t>Se A Cabo</t>
  </si>
  <si>
    <t>Soul Sacrifice</t>
  </si>
  <si>
    <t>Toussaint L'Overture</t>
  </si>
  <si>
    <t>San Francisco (Be Sure to Wear Flowers in Your Hair)</t>
  </si>
  <si>
    <t>Scott McKenzie</t>
  </si>
  <si>
    <t>O Menino Da Porteira</t>
  </si>
  <si>
    <t>Sérgio Reis</t>
  </si>
  <si>
    <t>Bait And Switch</t>
  </si>
  <si>
    <t>Cherry Hearts</t>
  </si>
  <si>
    <t>Dead Alive</t>
  </si>
  <si>
    <t>Fall Of '82</t>
  </si>
  <si>
    <t>It's Only Life</t>
  </si>
  <si>
    <t>Mildenhall</t>
  </si>
  <si>
    <t>Name For You</t>
  </si>
  <si>
    <t>No Way Down</t>
  </si>
  <si>
    <t>Painting a Hole</t>
  </si>
  <si>
    <t>Simple Song</t>
  </si>
  <si>
    <t>So Now What</t>
  </si>
  <si>
    <t>Freak</t>
  </si>
  <si>
    <t>New Race</t>
  </si>
  <si>
    <t>For A Few Dollars More</t>
  </si>
  <si>
    <t>Smokie</t>
  </si>
  <si>
    <t>Living Next Door To Alice</t>
  </si>
  <si>
    <t>I Don't Want To Go Home</t>
  </si>
  <si>
    <t>Southside Johnny And The Asbury Jukes</t>
  </si>
  <si>
    <t>Fresh-Garbage</t>
  </si>
  <si>
    <t>Spirit</t>
  </si>
  <si>
    <t>Poor Richard</t>
  </si>
  <si>
    <t>Taurus</t>
  </si>
  <si>
    <t>Uncle Jack</t>
  </si>
  <si>
    <t>Sweet Baby</t>
  </si>
  <si>
    <t>Bye Bye Bad Man</t>
  </si>
  <si>
    <t>Made Of Stone</t>
  </si>
  <si>
    <t>She Bangs The Drums</t>
  </si>
  <si>
    <t>Waterfall</t>
  </si>
  <si>
    <t>L'Amour A La Plage</t>
  </si>
  <si>
    <t>Suarez</t>
  </si>
  <si>
    <t>The Ballroom Blitz</t>
  </si>
  <si>
    <t>I'm Sprung</t>
  </si>
  <si>
    <t>T-Pain</t>
  </si>
  <si>
    <t>Ahead Of My Time</t>
  </si>
  <si>
    <t>Teddybears</t>
  </si>
  <si>
    <t>Alma</t>
  </si>
  <si>
    <t>Salta!!!</t>
  </si>
  <si>
    <t>Brannan Street Blues</t>
  </si>
  <si>
    <t>Frère Jacques</t>
  </si>
  <si>
    <t>Hold Me Now</t>
  </si>
  <si>
    <t>Thompson Twins</t>
  </si>
  <si>
    <t>Humble and Kind (Nunca Te Olvides de Amar)</t>
  </si>
  <si>
    <t>Tim McGraw</t>
  </si>
  <si>
    <t>Just You And I</t>
  </si>
  <si>
    <t>Tom Walker</t>
  </si>
  <si>
    <t>After Hours</t>
  </si>
  <si>
    <t>Buggin' Out</t>
  </si>
  <si>
    <t>Excursions</t>
  </si>
  <si>
    <t>God Lives Through</t>
  </si>
  <si>
    <t>Vibes And Stuff</t>
  </si>
  <si>
    <t>Wrapped</t>
  </si>
  <si>
    <t>Ultraspank</t>
  </si>
  <si>
    <t>Brown Eyed Girl</t>
  </si>
  <si>
    <t>Van Morrison</t>
  </si>
  <si>
    <t>Are You Sure Hank Done It This Way</t>
  </si>
  <si>
    <t>Waylon Jennings</t>
  </si>
  <si>
    <t>Dreaming My Dreams With You</t>
  </si>
  <si>
    <t>The Saga Begins (Lyrical Adaption of "American Pie")</t>
  </si>
  <si>
    <t>Weird Al Yankovic</t>
  </si>
  <si>
    <t>I Wanna Dance with Somebody (Who Loves Me)</t>
  </si>
  <si>
    <t>Step By Step</t>
  </si>
  <si>
    <t>You Give Good Love</t>
  </si>
  <si>
    <t>All-American Rejects</t>
  </si>
  <si>
    <t>The Diary of Jane</t>
  </si>
  <si>
    <t>White Room</t>
  </si>
  <si>
    <t>Magic Man</t>
  </si>
  <si>
    <t>Heading Out to the Highway</t>
  </si>
  <si>
    <t>Falling Away from Me</t>
  </si>
  <si>
    <t>Given Up</t>
  </si>
  <si>
    <t>Holy Wars...The Punishment Due</t>
  </si>
  <si>
    <t>Cum on Feel the Noize</t>
  </si>
  <si>
    <t>No One Like You</t>
  </si>
  <si>
    <t>Still of the Night</t>
  </si>
  <si>
    <t>Joker &amp; the Thief</t>
  </si>
  <si>
    <t>Progressive Baby</t>
  </si>
  <si>
    <t>Daisuke Kurosawa</t>
  </si>
  <si>
    <t>CHIMERA</t>
  </si>
  <si>
    <t>Death Real</t>
  </si>
  <si>
    <t>Des-ROW</t>
  </si>
  <si>
    <t>Model DD8</t>
  </si>
  <si>
    <t>Mutsuhiko Izumi</t>
  </si>
  <si>
    <t>My Only Shining Star</t>
  </si>
  <si>
    <t>Naoki Maeda remixed by Kuro</t>
  </si>
  <si>
    <t>No Pain, No Gain</t>
  </si>
  <si>
    <t>The Rock Revolution Band</t>
  </si>
  <si>
    <t>She's The Bug</t>
  </si>
  <si>
    <t>Everything</t>
  </si>
  <si>
    <t>A Cursive Memory</t>
  </si>
  <si>
    <t>Innocent Man</t>
  </si>
  <si>
    <t>A Love Like Pi</t>
  </si>
  <si>
    <t>The Hollow</t>
  </si>
  <si>
    <t>His Girl Friday</t>
  </si>
  <si>
    <t>The Academy Is</t>
  </si>
  <si>
    <t>I Want to Conquer the World</t>
  </si>
  <si>
    <t>Strange Times</t>
  </si>
  <si>
    <t>Retribution</t>
  </si>
  <si>
    <t>The Devil Cried</t>
  </si>
  <si>
    <t>Breath</t>
  </si>
  <si>
    <t>Tired of You</t>
  </si>
  <si>
    <t>Buckcherry</t>
  </si>
  <si>
    <t>Chivaree</t>
  </si>
  <si>
    <t>Channels</t>
  </si>
  <si>
    <t>Damiera</t>
  </si>
  <si>
    <t>Funny the Way It Is</t>
  </si>
  <si>
    <t>Tripping Billies</t>
  </si>
  <si>
    <t>Why I Am</t>
  </si>
  <si>
    <t>Fall Behind Me</t>
  </si>
  <si>
    <t>Head First in the River</t>
  </si>
  <si>
    <t>Envy on the Coast</t>
  </si>
  <si>
    <t>Lay Down Sally</t>
  </si>
  <si>
    <t>Layla (Derek and the Dominos Version)</t>
  </si>
  <si>
    <t>Let It Rain</t>
  </si>
  <si>
    <t>Don't Start Believin'</t>
  </si>
  <si>
    <t>The Fatal Flaw</t>
  </si>
  <si>
    <t>Martyr Me</t>
  </si>
  <si>
    <t>She's Alchemy</t>
  </si>
  <si>
    <t>The Hounds Below</t>
  </si>
  <si>
    <t>Comfortably Confused</t>
  </si>
  <si>
    <t>Readers &amp; Writers</t>
  </si>
  <si>
    <t>Idlewild</t>
  </si>
  <si>
    <t>Crossroads</t>
  </si>
  <si>
    <t>John Mayer</t>
  </si>
  <si>
    <t>No Such Thing</t>
  </si>
  <si>
    <t>Who Did You Think I Was</t>
  </si>
  <si>
    <t>All Summer Long</t>
  </si>
  <si>
    <t>Kid Rock</t>
  </si>
  <si>
    <t>Rock 'n Roll Jesus</t>
  </si>
  <si>
    <t>Son of Detroit</t>
  </si>
  <si>
    <t>Spellbound</t>
  </si>
  <si>
    <t>Crack the Skye</t>
  </si>
  <si>
    <t>Chaos</t>
  </si>
  <si>
    <t>Mutemath</t>
  </si>
  <si>
    <t>Listen to Your Friends</t>
  </si>
  <si>
    <t>Platinum Blonde Life</t>
  </si>
  <si>
    <t>A.V.H.</t>
  </si>
  <si>
    <t>Hotel of Infidels</t>
  </si>
  <si>
    <t>The Paris Riots</t>
  </si>
  <si>
    <t>Blurry</t>
  </si>
  <si>
    <t>Part of "Puddle of Mudd Pack 01"</t>
  </si>
  <si>
    <t>You Think I Ain't Worth a Dollar, But I Feel Like a Millionaire</t>
  </si>
  <si>
    <t>Camera Shy</t>
  </si>
  <si>
    <t>School Boy Humor</t>
  </si>
  <si>
    <t>You're Going Down</t>
  </si>
  <si>
    <t>Sick Puppies</t>
  </si>
  <si>
    <t>Substitution</t>
  </si>
  <si>
    <t>Artifacts of Sound</t>
  </si>
  <si>
    <t>So Many Dynamos</t>
  </si>
  <si>
    <t>Couldn't Stand the Weather</t>
  </si>
  <si>
    <t>Aspartame</t>
  </si>
  <si>
    <t>Superdrag</t>
  </si>
  <si>
    <t>When They Were Young</t>
  </si>
  <si>
    <t>Taxpayer</t>
  </si>
  <si>
    <t>New Orleans Is Sinking</t>
  </si>
  <si>
    <t>Blood on My Hands</t>
  </si>
  <si>
    <t>I Know</t>
  </si>
  <si>
    <t>Willowz</t>
  </si>
  <si>
    <t>Export Has Expired but Was Re-Released as a DLC Single</t>
  </si>
  <si>
    <t>Rock Bandit</t>
  </si>
  <si>
    <t>Bootsy Collins</t>
  </si>
  <si>
    <t>Drain the Blood</t>
  </si>
  <si>
    <t>The Distillers</t>
  </si>
  <si>
    <t>Barely Breathing</t>
  </si>
  <si>
    <t>Duncan Sheik</t>
  </si>
  <si>
    <t>Sugar, We're Going Down</t>
  </si>
  <si>
    <t>Hell in a Bucket</t>
  </si>
  <si>
    <t>Breaking the Law (Live)</t>
  </si>
  <si>
    <t>Part of "British Steel 30th Anniversary" Album</t>
  </si>
  <si>
    <t>RB had FFDP version</t>
  </si>
  <si>
    <t>Wicked Sensation</t>
  </si>
  <si>
    <t>Lynch Mob</t>
  </si>
  <si>
    <t>Black Magic Woman (Live)</t>
  </si>
  <si>
    <t>Original is Part of "Days of Peace Pack 01"</t>
  </si>
  <si>
    <t>Slash ft. Myles Kennedy</t>
  </si>
  <si>
    <t>The Crazy Ones</t>
  </si>
  <si>
    <t>Stellar Revival</t>
  </si>
  <si>
    <t>DLC Single, and temporarily part of "Season 5 Spotlight Pass"</t>
  </si>
  <si>
    <t>Live Version Part of "Cheap Trick Pack 01"</t>
  </si>
  <si>
    <t>Inside the Fire</t>
  </si>
  <si>
    <t>Love or Confusion</t>
  </si>
  <si>
    <t>Taccata and Fugue in D Minor</t>
  </si>
  <si>
    <t>Bach</t>
  </si>
  <si>
    <t>O Foruna</t>
  </si>
  <si>
    <t>Carl Orff</t>
  </si>
  <si>
    <t>No Moonlight</t>
  </si>
  <si>
    <t>David Bernabo and Corey Layman Woolslayer</t>
  </si>
  <si>
    <t>PPM</t>
  </si>
  <si>
    <t>Hagr</t>
  </si>
  <si>
    <t>MB Battle</t>
  </si>
  <si>
    <t>Pavane in F-sharp minor</t>
  </si>
  <si>
    <t>Gabriel Faure</t>
  </si>
  <si>
    <t>Habanera</t>
  </si>
  <si>
    <t>Georges Bizet</t>
  </si>
  <si>
    <t>Galop Infernal</t>
  </si>
  <si>
    <t>Dance of the Sugar Plum Fairy</t>
  </si>
  <si>
    <t>American Witch</t>
  </si>
  <si>
    <t>Blur The Technicolor</t>
  </si>
  <si>
    <t>Feel So Numb</t>
  </si>
  <si>
    <t>Iron Head</t>
  </si>
  <si>
    <t>Mars Needs Women</t>
  </si>
  <si>
    <t>DLC Single as "White Zombie"</t>
  </si>
  <si>
    <t>Super-Charger Heaven</t>
  </si>
  <si>
    <t>What?</t>
  </si>
  <si>
    <t>Ochi Chyorne</t>
  </si>
  <si>
    <t>Russian Traditional</t>
  </si>
  <si>
    <t>Scrape</t>
  </si>
  <si>
    <t>Blue Stahli</t>
  </si>
  <si>
    <t>Takedown</t>
  </si>
  <si>
    <t>ULTRAnumb</t>
  </si>
  <si>
    <t>I Can't Wait</t>
  </si>
  <si>
    <t>Celldweller</t>
  </si>
  <si>
    <t>Switchback</t>
  </si>
  <si>
    <t>enV</t>
  </si>
  <si>
    <t>Destination</t>
  </si>
  <si>
    <t>OCP</t>
  </si>
  <si>
    <t>RPM</t>
  </si>
  <si>
    <t>Shakestopper</t>
  </si>
  <si>
    <t>Vee</t>
  </si>
  <si>
    <t>Propane Nightmares (Celldweller Remix)</t>
  </si>
  <si>
    <t>Self vs. Self</t>
  </si>
  <si>
    <t>It's Going Down</t>
  </si>
  <si>
    <t>Pre-Fight Hype</t>
  </si>
  <si>
    <t>Tug-O-War</t>
  </si>
  <si>
    <t>Pre-Fight Hype &amp; Southpaw Swagger</t>
  </si>
  <si>
    <t>War Dance</t>
  </si>
  <si>
    <t>Shen Yi</t>
  </si>
  <si>
    <t>It's Showtime</t>
  </si>
  <si>
    <t>Southpaw Swagger</t>
  </si>
  <si>
    <t>Nine Thou</t>
  </si>
  <si>
    <t>Styles of Beyond</t>
  </si>
  <si>
    <t>The Construct</t>
  </si>
  <si>
    <t>Voicians</t>
  </si>
  <si>
    <t>Fighters</t>
  </si>
  <si>
    <t>Banquet</t>
  </si>
  <si>
    <t>An Honest Mistake</t>
  </si>
  <si>
    <t>Heroes</t>
  </si>
  <si>
    <t>Cover part of "David Bowie Pack 01"</t>
  </si>
  <si>
    <t>Walk Idiot Walk</t>
  </si>
  <si>
    <t>If Everyone Cared</t>
  </si>
  <si>
    <t>Who Knew</t>
  </si>
  <si>
    <t xml:space="preserve">In the Shadows </t>
  </si>
  <si>
    <t>The Scorpions</t>
  </si>
  <si>
    <t xml:space="preserve"> Blue Öyster Cult </t>
  </si>
  <si>
    <t>Berlin</t>
  </si>
  <si>
    <t>I Love Rock n' Roll</t>
  </si>
  <si>
    <t>I Was Made For Lovin' You</t>
  </si>
  <si>
    <t>Every You Every Me</t>
  </si>
  <si>
    <t>Gimme All Your Lovin</t>
  </si>
  <si>
    <t>I Want You To Want Me</t>
  </si>
  <si>
    <t>Live Version Part of "Cheap Trick Pack 01" and "Guitar Glory Pack"</t>
  </si>
  <si>
    <t>Won't Go Home Without You</t>
  </si>
  <si>
    <t>Get the Party Started</t>
  </si>
  <si>
    <t>Part of "P!nk Pack 01"</t>
  </si>
  <si>
    <t>Our Time Now</t>
  </si>
  <si>
    <t>Plain White T's</t>
  </si>
  <si>
    <t>When Did Your Heart Go Missing?</t>
  </si>
  <si>
    <t>Rooney</t>
  </si>
  <si>
    <t>Fell in Love With a Girl</t>
  </si>
  <si>
    <t xml:space="preserve"> </t>
  </si>
  <si>
    <t xml:space="preserve">   </t>
  </si>
  <si>
    <t>La La</t>
  </si>
  <si>
    <t>Ashlee Simpson</t>
  </si>
  <si>
    <t>Cher</t>
  </si>
  <si>
    <t>You're the Inspiration</t>
  </si>
  <si>
    <t>Destiny's Child</t>
  </si>
  <si>
    <t>I Was Born to Love You</t>
  </si>
  <si>
    <t>Freddie Mercury/Queen</t>
  </si>
  <si>
    <t>Without a Fight</t>
  </si>
  <si>
    <t>Canned Heat</t>
  </si>
  <si>
    <t>Jamiroquai</t>
  </si>
  <si>
    <t>Material Girl</t>
  </si>
  <si>
    <t>Madonna</t>
  </si>
  <si>
    <t>Jumpin' Jack Flash</t>
  </si>
  <si>
    <t>Stary Cats</t>
  </si>
  <si>
    <t>Walkie Takie Man</t>
  </si>
  <si>
    <t>Steriogram</t>
  </si>
  <si>
    <t>Makes No Difference</t>
  </si>
  <si>
    <t>This Beautiful Republic</t>
  </si>
  <si>
    <t>Same 'Ol Sinner</t>
  </si>
  <si>
    <t>Bride</t>
  </si>
  <si>
    <t>There You Go</t>
  </si>
  <si>
    <t>Caedmon's Call</t>
  </si>
  <si>
    <t>Lifesong</t>
  </si>
  <si>
    <t>Casting Crowns</t>
  </si>
  <si>
    <t>Made to Worship</t>
  </si>
  <si>
    <t>Chris Tomlin</t>
  </si>
  <si>
    <t>The Pit</t>
  </si>
  <si>
    <t>The Crucified</t>
  </si>
  <si>
    <t>So Good To Me</t>
  </si>
  <si>
    <t>Darrell Evans</t>
  </si>
  <si>
    <t>Foreverandever Etc.</t>
  </si>
  <si>
    <t>David Crowder Band</t>
  </si>
  <si>
    <t>Reap and Sow</t>
  </si>
  <si>
    <t>Jesus Freak</t>
  </si>
  <si>
    <t>dc Talk</t>
  </si>
  <si>
    <t>Love Addict</t>
  </si>
  <si>
    <t>Perfect</t>
  </si>
  <si>
    <t>The Show</t>
  </si>
  <si>
    <t>Hawk Nelson</t>
  </si>
  <si>
    <t>Friend Like That</t>
  </si>
  <si>
    <t>Inhabited</t>
  </si>
  <si>
    <t>All Around</t>
  </si>
  <si>
    <t>Israel &amp; New Breed</t>
  </si>
  <si>
    <t>Franklin Park</t>
  </si>
  <si>
    <t>James Clay</t>
  </si>
  <si>
    <t>Jared Anderson</t>
  </si>
  <si>
    <t>Undo Me</t>
  </si>
  <si>
    <t>Jennifer Knapp</t>
  </si>
  <si>
    <t>Jeremy Camp</t>
  </si>
  <si>
    <t>What I Hear</t>
  </si>
  <si>
    <t>Jessie Daniels</t>
  </si>
  <si>
    <t>Father's Song</t>
  </si>
  <si>
    <t>Jonah 33</t>
  </si>
  <si>
    <t>Perfect Day</t>
  </si>
  <si>
    <t>Josh Bates</t>
  </si>
  <si>
    <t>Beyond The Surface</t>
  </si>
  <si>
    <t>Hearts of the Innocent</t>
  </si>
  <si>
    <t>Lincoln Brewster</t>
  </si>
  <si>
    <t>All About You</t>
  </si>
  <si>
    <t>Nate Sallie</t>
  </si>
  <si>
    <t>The Real</t>
  </si>
  <si>
    <t>Nevertheless</t>
  </si>
  <si>
    <t>Something Beautiful</t>
  </si>
  <si>
    <t>Newsboys</t>
  </si>
  <si>
    <t>All The Earth Will Sing Your Praises</t>
  </si>
  <si>
    <t>Paul Baloche</t>
  </si>
  <si>
    <t>Backsliding Blues</t>
  </si>
  <si>
    <t>Petra</t>
  </si>
  <si>
    <t>When Tomorrow Comes</t>
  </si>
  <si>
    <t>Pillar</t>
  </si>
  <si>
    <t>Breathe Into Me</t>
  </si>
  <si>
    <t>Red</t>
  </si>
  <si>
    <t>Relient K</t>
  </si>
  <si>
    <t>Seventh Day Slumber</t>
  </si>
  <si>
    <t>Rebirthing</t>
  </si>
  <si>
    <t>The Older I Get</t>
  </si>
  <si>
    <t>Falling Further</t>
  </si>
  <si>
    <t>Spoken</t>
  </si>
  <si>
    <t>Wind In My Sails</t>
  </si>
  <si>
    <t>Sleepwalkers</t>
  </si>
  <si>
    <t>Spur 58</t>
  </si>
  <si>
    <t>Procrastinating</t>
  </si>
  <si>
    <t>Stellar Kart</t>
  </si>
  <si>
    <t>We Live</t>
  </si>
  <si>
    <t>Superchick</t>
  </si>
  <si>
    <t>The Flame In All of Us</t>
  </si>
  <si>
    <t>Thousand Foot Krutch</t>
  </si>
  <si>
    <t>The Art of Breaking</t>
  </si>
  <si>
    <t>I'm For You</t>
  </si>
  <si>
    <t>tobyMac</t>
  </si>
  <si>
    <t>This Fragile Breath</t>
  </si>
  <si>
    <t>Todd Agnew</t>
  </si>
  <si>
    <t>My Heart Goes Out</t>
  </si>
  <si>
    <t>Warren Barfield</t>
  </si>
  <si>
    <t>When The Walls Tumble Down</t>
  </si>
  <si>
    <t>Whitecross</t>
  </si>
  <si>
    <t>Who Will You Follow</t>
  </si>
  <si>
    <t>Can't Get Enough</t>
  </si>
  <si>
    <t>Saturday Superhouse</t>
  </si>
  <si>
    <t>Stay With Me</t>
  </si>
  <si>
    <t>Faces</t>
  </si>
  <si>
    <t>Lifestyles of the Rich &amp; Famous</t>
  </si>
  <si>
    <t>By the Way</t>
  </si>
  <si>
    <t>Offcutts</t>
  </si>
  <si>
    <t>Be My Baby</t>
  </si>
  <si>
    <t>The Ronettes</t>
  </si>
  <si>
    <t>Click Click Boom</t>
  </si>
  <si>
    <t>Spooman</t>
  </si>
  <si>
    <t>Can't Stand Losing You</t>
  </si>
  <si>
    <t>Direction</t>
  </si>
  <si>
    <t>Mickey</t>
  </si>
  <si>
    <t>Toni Basil</t>
  </si>
  <si>
    <t>Fight the Good Fight</t>
  </si>
  <si>
    <t>Let There Be Drums</t>
  </si>
  <si>
    <t>Exterminator</t>
  </si>
  <si>
    <t>Akrobatik</t>
  </si>
  <si>
    <t>Smartbomb</t>
  </si>
  <si>
    <t>BT</t>
  </si>
  <si>
    <t>The Winner</t>
  </si>
  <si>
    <t>Worst Mistakes</t>
  </si>
  <si>
    <t>Curve</t>
  </si>
  <si>
    <t>Ibiza Dreamz</t>
  </si>
  <si>
    <t>DJ HMX</t>
  </si>
  <si>
    <t>Cosmic Assassins</t>
  </si>
  <si>
    <t>DJ Q-bert</t>
  </si>
  <si>
    <t>Official Chemical</t>
  </si>
  <si>
    <t>Dub Pistols</t>
  </si>
  <si>
    <t>Selecta</t>
  </si>
  <si>
    <t>Ethan Eves</t>
  </si>
  <si>
    <t>Fear Factory</t>
  </si>
  <si>
    <t>Science Genius Girl</t>
  </si>
  <si>
    <t>Ignition</t>
  </si>
  <si>
    <t>Funkstar De Luxe</t>
  </si>
  <si>
    <t>What's the Five 0</t>
  </si>
  <si>
    <t>Jungle Brothers</t>
  </si>
  <si>
    <t>Juno Reactor</t>
  </si>
  <si>
    <t>Control Your Body</t>
  </si>
  <si>
    <t>Komputer Kontroller</t>
  </si>
  <si>
    <t>Lo Fi's In Ibiza</t>
  </si>
  <si>
    <t>Lo Fidelity Allstars</t>
  </si>
  <si>
    <t>Dynamite Fresh</t>
  </si>
  <si>
    <t>Meat Beat Manifesto</t>
  </si>
  <si>
    <t>Ex-Girlfriend (Psycho Ex Remix)</t>
  </si>
  <si>
    <t>Original Part of "1993-2003: The Singles" Album</t>
  </si>
  <si>
    <t>XLR8R</t>
  </si>
  <si>
    <t>Orbit</t>
  </si>
  <si>
    <t>Funny Break (One Is Enough) - Weekend Raver's Mix</t>
  </si>
  <si>
    <t>See It</t>
  </si>
  <si>
    <t>Paul Oakenfold</t>
  </si>
  <si>
    <t>Danger is Go!</t>
  </si>
  <si>
    <t>End of Your World</t>
  </si>
  <si>
    <t>Robot vs Inter:sekt</t>
  </si>
  <si>
    <t>Railing Pt. 2</t>
  </si>
  <si>
    <t>Roni Size &amp; Reprazent</t>
  </si>
  <si>
    <t>Luge Crash</t>
  </si>
  <si>
    <t>Surgecore</t>
  </si>
  <si>
    <t>Funky Dope Maneuver</t>
  </si>
  <si>
    <t>FreQuout</t>
  </si>
  <si>
    <t>Motomatic</t>
  </si>
  <si>
    <t>Toni Trippi</t>
  </si>
  <si>
    <t>Out the Box</t>
  </si>
  <si>
    <t>Akrobatik vs Symbion Project</t>
  </si>
  <si>
    <t>Urban Tumbleweed</t>
  </si>
  <si>
    <t>The Baldwin Brothers</t>
  </si>
  <si>
    <t>Kimosabe</t>
  </si>
  <si>
    <t>BT with Wildchild</t>
  </si>
  <si>
    <t>Shades of Blue</t>
  </si>
  <si>
    <t>Chris Child featiung Melissa Kaplan</t>
  </si>
  <si>
    <t>Spaztik</t>
  </si>
  <si>
    <t>Cosmonaut Zero</t>
  </si>
  <si>
    <t>Everyone Say 'Hi" (Metro Remix)</t>
  </si>
  <si>
    <t>Cool Baby</t>
  </si>
  <si>
    <t>DJ HMX with Plural</t>
  </si>
  <si>
    <t>Super-Sprøde</t>
  </si>
  <si>
    <t>Part of "Harmonix Pack 01" and "30 Song Mega Pack"</t>
  </si>
  <si>
    <t>Game Boyz</t>
  </si>
  <si>
    <t xml:space="preserve">Cherry </t>
  </si>
  <si>
    <t>Rockit (2.002 Remix)</t>
  </si>
  <si>
    <t>Herbie Hancock with Mixmaster Mike, Grand Mixer DXT, Rob Swift, Q*Bert, Babu, Faust Shortee</t>
  </si>
  <si>
    <t>Robot Rockerz</t>
  </si>
  <si>
    <t>Uptown Saturday Night</t>
  </si>
  <si>
    <t>Logan 7</t>
  </si>
  <si>
    <t>Nitro Narcosis</t>
  </si>
  <si>
    <t>Manchild</t>
  </si>
  <si>
    <t>Mekon with Roxanne Shante</t>
  </si>
  <si>
    <t>Boom (The Crystal Method Mix)</t>
  </si>
  <si>
    <t>P.O.D vs T.C.M</t>
  </si>
  <si>
    <t>Original is Available as a DLC Single</t>
  </si>
  <si>
    <t>M-80 (Explosive Energy Movement)</t>
  </si>
  <si>
    <t>Repect</t>
  </si>
  <si>
    <t>The Production Club</t>
  </si>
  <si>
    <t>Baseline</t>
  </si>
  <si>
    <t>Quarashi</t>
  </si>
  <si>
    <t>Kings of Rock (X-Ecutioners Remix)</t>
  </si>
  <si>
    <t>I Am Hated</t>
  </si>
  <si>
    <t>Sub Culture (Dieselboy + Kaos Rock Remix)</t>
  </si>
  <si>
    <t>Only in the "30 Song Mega Pack"</t>
  </si>
  <si>
    <t>All the Time</t>
  </si>
  <si>
    <t xml:space="preserve">C418 </t>
  </si>
  <si>
    <t>Crypteque (1-2)</t>
  </si>
  <si>
    <t>Danny Baranowsky</t>
  </si>
  <si>
    <t>Impossible</t>
  </si>
  <si>
    <t xml:space="preserve">Darren Korb </t>
  </si>
  <si>
    <t>Phantoms</t>
  </si>
  <si>
    <t xml:space="preserve">Freezepop </t>
  </si>
  <si>
    <t>Crystal</t>
  </si>
  <si>
    <t>George &amp; Jonathan</t>
  </si>
  <si>
    <t>Dalatecht</t>
  </si>
  <si>
    <t xml:space="preserve">Harmonix </t>
  </si>
  <si>
    <t>Digital Paralysis</t>
  </si>
  <si>
    <t>Dreamer</t>
  </si>
  <si>
    <t>Energize</t>
  </si>
  <si>
    <t>Human Love</t>
  </si>
  <si>
    <t>I.C.U.</t>
  </si>
  <si>
    <t>Magpie</t>
  </si>
  <si>
    <t>Perfect Brain</t>
  </si>
  <si>
    <t>Wayfarer</t>
  </si>
  <si>
    <t>Wetware</t>
  </si>
  <si>
    <t>Muze (Amplitude Remix by Patrik Zosso and Nik Bärtsch)</t>
  </si>
  <si>
    <t>Ingrid Lukas</t>
  </si>
  <si>
    <t>Crazy Ride</t>
  </si>
  <si>
    <t>Astrosight</t>
  </si>
  <si>
    <t>Inter:sect ft. Noelle LeBlanc &amp; Naoko Takamoto</t>
  </si>
  <si>
    <t>Decode Me</t>
  </si>
  <si>
    <t>Break for Me</t>
  </si>
  <si>
    <t>James Landino ft. Noelle LeBlanc</t>
  </si>
  <si>
    <t>Supraspatial</t>
  </si>
  <si>
    <t xml:space="preserve">Jeff Allen ft. Naoko Takamoto </t>
  </si>
  <si>
    <t>Recession</t>
  </si>
  <si>
    <t xml:space="preserve">Jeff Allen ft. Noelle LeBlanc &amp; Naoko Takamoto </t>
  </si>
  <si>
    <t xml:space="preserve"> On-Disc Song</t>
  </si>
  <si>
    <t>Force Quit</t>
  </si>
  <si>
    <t>Jim Guthrie</t>
  </si>
  <si>
    <t>Do Not Retreat</t>
  </si>
  <si>
    <t>Red Giant</t>
  </si>
  <si>
    <t>Entomophobia</t>
  </si>
  <si>
    <t>M-Cue</t>
  </si>
  <si>
    <t>Unfinished Business</t>
  </si>
  <si>
    <t>Shiohito Taki &amp; Junichi Kamiuten</t>
  </si>
  <si>
    <t>Assault on Psychofortress</t>
  </si>
  <si>
    <t>Concept</t>
  </si>
  <si>
    <t xml:space="preserve">Symbion Project </t>
  </si>
  <si>
    <t>Wolfgun</t>
  </si>
  <si>
    <t>Dots and Dashes</t>
  </si>
  <si>
    <t>Dealership</t>
  </si>
  <si>
    <t>Pop Music Is Not a Crime</t>
  </si>
  <si>
    <t>Midnight Gamma</t>
  </si>
  <si>
    <t>Inter:sect</t>
  </si>
  <si>
    <t>The Theme of the Awesome</t>
  </si>
  <si>
    <t>Dragonfly Remix</t>
  </si>
  <si>
    <t>The Four Seasons: Winter, 1st Movement</t>
  </si>
  <si>
    <t>Antonio Vivaldi</t>
  </si>
  <si>
    <t>Symphony No. 9: From the New World, 4th Movement</t>
  </si>
  <si>
    <t>Antonín Dvořák</t>
  </si>
  <si>
    <t>Avicii</t>
  </si>
  <si>
    <t>Locked Out of Heaven</t>
  </si>
  <si>
    <t>Forget You</t>
  </si>
  <si>
    <t>Cee Lo Green</t>
  </si>
  <si>
    <t>Enjoy the Silence</t>
  </si>
  <si>
    <t>Temproarily part of "Rivals Season 4 Spotlight Pass Plus"</t>
  </si>
  <si>
    <t>Take Care</t>
  </si>
  <si>
    <t>Drake ft. Rihanna</t>
  </si>
  <si>
    <t>Rocket Man (I Think It's Going to Be a Long, Long Time)</t>
  </si>
  <si>
    <t>Part of the song is Remixed in "Cold Heart (PNAU Remix)"</t>
  </si>
  <si>
    <t>Yoshimi Battle the Pink Robots, Pt. 1</t>
  </si>
  <si>
    <t>Hungarian Rhapsody No. 2</t>
  </si>
  <si>
    <t>Franz Liszt</t>
  </si>
  <si>
    <t>Some Night</t>
  </si>
  <si>
    <t>1/12//2017</t>
  </si>
  <si>
    <t>Main Theme</t>
  </si>
  <si>
    <t>Inon Zur</t>
  </si>
  <si>
    <t>Scout's Song</t>
  </si>
  <si>
    <t>Inon Zur ft. Lindsey Stirling</t>
  </si>
  <si>
    <t>Toccata and Fugue in D minor, BMW 565</t>
  </si>
  <si>
    <t>Settle Down</t>
  </si>
  <si>
    <t>Kimbra</t>
  </si>
  <si>
    <t>Applause</t>
  </si>
  <si>
    <t>Part of "Lady Gaga Pack 03"</t>
  </si>
  <si>
    <t>Royals</t>
  </si>
  <si>
    <t>Part of "Off the Charts 05"</t>
  </si>
  <si>
    <t>M.I.A</t>
  </si>
  <si>
    <t>Missy Elliot</t>
  </si>
  <si>
    <t>Night on Bald Mountain</t>
  </si>
  <si>
    <t>Modest Mussorgsky</t>
  </si>
  <si>
    <t>Super Bass</t>
  </si>
  <si>
    <t>In Your Eyes</t>
  </si>
  <si>
    <t>Peter Gabriel</t>
  </si>
  <si>
    <t>The Nutcracker Suite, OP 71a</t>
  </si>
  <si>
    <t>Pyot Ilyich Tchaikovsky</t>
  </si>
  <si>
    <t>The Real Me</t>
  </si>
  <si>
    <t>Eine kleine Nachtmusik (Allegro)</t>
  </si>
  <si>
    <t>Wolfgang Amadues Mozart</t>
  </si>
  <si>
    <t>Lay Me Down</t>
  </si>
  <si>
    <t>You Make Me</t>
  </si>
  <si>
    <t>DONE.</t>
  </si>
  <si>
    <t>I Cry</t>
  </si>
  <si>
    <t>As Long as You Love Me</t>
  </si>
  <si>
    <t>Justin Bieber ft. Big Sean</t>
  </si>
  <si>
    <t>The Edge of Glory</t>
  </si>
  <si>
    <t>Lucky Strike</t>
  </si>
  <si>
    <t>Ne-Yo</t>
  </si>
  <si>
    <t>It's the End of the World as We Know It (And I Feel Fine)</t>
  </si>
  <si>
    <t>Try It Out</t>
  </si>
  <si>
    <t>Skrillex and Alvin Risk</t>
  </si>
  <si>
    <t>Stay the Night</t>
  </si>
  <si>
    <t>Zedd ft. Hayley Williams</t>
  </si>
  <si>
    <t>Destiny</t>
  </si>
  <si>
    <t>1788-L &amp; Blanke</t>
  </si>
  <si>
    <t>Game Time</t>
  </si>
  <si>
    <t>3LAU ft. Ninja</t>
  </si>
  <si>
    <t>I Want U</t>
  </si>
  <si>
    <t>Alison Wonderland</t>
  </si>
  <si>
    <t>Smoke</t>
  </si>
  <si>
    <t>Au5 &amp; Fractal</t>
  </si>
  <si>
    <t>Titanium (Cazzette's Ant Seeking Hamster Remix)</t>
  </si>
  <si>
    <t>David Guetta Ft. Sia</t>
  </si>
  <si>
    <t>HR 8938 Cephei</t>
  </si>
  <si>
    <t>deadmau5</t>
  </si>
  <si>
    <t>Raise Your Weapon (Noisia Remix)</t>
  </si>
  <si>
    <t>Channel 42</t>
  </si>
  <si>
    <t>deadmau5 &amp; Wolfgang Gartner</t>
  </si>
  <si>
    <t>Golddust</t>
  </si>
  <si>
    <t>DJ Fresh</t>
  </si>
  <si>
    <t>I Feel Love (Afrojack Remix)</t>
  </si>
  <si>
    <t>Eye for an Eye</t>
  </si>
  <si>
    <t>Elyxr</t>
  </si>
  <si>
    <t>To The Stars</t>
  </si>
  <si>
    <t>Feed Me</t>
  </si>
  <si>
    <t>Iggy Azalea ft. Zedd</t>
  </si>
  <si>
    <t>Inter:sect ft. Noelle LeBlanc and Naoko Takamoto</t>
  </si>
  <si>
    <t>The Space</t>
  </si>
  <si>
    <t>James Egbert</t>
  </si>
  <si>
    <t>Break For Me</t>
  </si>
  <si>
    <t>Lazerface</t>
  </si>
  <si>
    <t>Jeff Allen</t>
  </si>
  <si>
    <t>POP/STARS</t>
  </si>
  <si>
    <t>K/DA ft. Madison Beer, (G)I-Dle, Jaira Burns</t>
  </si>
  <si>
    <t>Overtime</t>
  </si>
  <si>
    <t>KNOWER</t>
  </si>
  <si>
    <t>Everyday</t>
  </si>
  <si>
    <t>Logic &amp; Marshmello</t>
  </si>
  <si>
    <t>Predator</t>
  </si>
  <si>
    <t>Perfect (Exceeder)</t>
  </si>
  <si>
    <t>Mason Vs Princess Superstar</t>
  </si>
  <si>
    <t>Collider</t>
  </si>
  <si>
    <t>Loyal</t>
  </si>
  <si>
    <t>Odesza</t>
  </si>
  <si>
    <t>Part of "4 Year Anniversary Song Pack"</t>
  </si>
  <si>
    <t>G.O.A.T</t>
  </si>
  <si>
    <t>Polyphia</t>
  </si>
  <si>
    <t>Splinter</t>
  </si>
  <si>
    <t>Savant</t>
  </si>
  <si>
    <t>Synthesized (Audica Remix)</t>
  </si>
  <si>
    <t>Illmerica</t>
  </si>
  <si>
    <t>Addicted to a Memory</t>
  </si>
  <si>
    <t>Zeed ft. Bahari</t>
  </si>
  <si>
    <t>Zedd &amp; Grey</t>
  </si>
  <si>
    <t>Youngblood</t>
  </si>
  <si>
    <t>Into You</t>
  </si>
  <si>
    <t>Ariana Grande</t>
  </si>
  <si>
    <t>We All Become</t>
  </si>
  <si>
    <t>Darren Korn ft. Ashley Barrett</t>
  </si>
  <si>
    <t>GDFR</t>
  </si>
  <si>
    <t>Exit Wound</t>
  </si>
  <si>
    <t>James Egbert ft. Nina Sung</t>
  </si>
  <si>
    <t>Funky Computer</t>
  </si>
  <si>
    <t>James Landino</t>
  </si>
  <si>
    <t>Sorry For Party Rocking</t>
  </si>
  <si>
    <t>Counting Starts</t>
  </si>
  <si>
    <t>One Republic</t>
  </si>
  <si>
    <t>Reeds of Mitarush</t>
  </si>
  <si>
    <t>OSMS</t>
  </si>
  <si>
    <t>The Greatest</t>
  </si>
  <si>
    <t>Sia ft. Kendrick Lamar</t>
  </si>
  <si>
    <t>Zedd, Moren Morris &amp; Grey</t>
  </si>
  <si>
    <t>Teach Me How To Jerk</t>
  </si>
  <si>
    <t>Audio Push</t>
  </si>
  <si>
    <t>Rendez-Vu</t>
  </si>
  <si>
    <t>Body Movin' (Fatboy Slim Remix)</t>
  </si>
  <si>
    <t>King of the Dancehall</t>
  </si>
  <si>
    <t>Beenie Man</t>
  </si>
  <si>
    <t>Evacuate The Dancefloor</t>
  </si>
  <si>
    <t>Cascada featuring Carlprit</t>
  </si>
  <si>
    <t>Dip It Low</t>
  </si>
  <si>
    <t>Christina Milian</t>
  </si>
  <si>
    <t>The Commodores</t>
  </si>
  <si>
    <t>Flava In Ya Ear (Remix)</t>
  </si>
  <si>
    <t>Craig Mack ft. Notorious B.I.G, LL Cool J, Rampage, and Busta Rhymes</t>
  </si>
  <si>
    <t>Hey Mami</t>
  </si>
  <si>
    <t>FannyPack</t>
  </si>
  <si>
    <t>Jay Sean</t>
  </si>
  <si>
    <t>Can't Get You Out of My Head</t>
  </si>
  <si>
    <t>Kylie Minogue</t>
  </si>
  <si>
    <t>Lady Gaga ft. Colby O'Donis</t>
  </si>
  <si>
    <t>Funkytown</t>
  </si>
  <si>
    <t>Lipps Inc</t>
  </si>
  <si>
    <t>Move Ya Body</t>
  </si>
  <si>
    <t>Nina Sky</t>
  </si>
  <si>
    <t>C'mon N' Ride It (The Train)</t>
  </si>
  <si>
    <t>Quad City DJ's</t>
  </si>
  <si>
    <t>Pon de Replay</t>
  </si>
  <si>
    <t>Salt-n-Pepa</t>
  </si>
  <si>
    <t>Drop It Like It's Hot</t>
  </si>
  <si>
    <t>Snoop Dogg feat. Pharrell Williams</t>
  </si>
  <si>
    <t>Rump Shaker</t>
  </si>
  <si>
    <t>Wreckx-n-Effect</t>
  </si>
  <si>
    <t>Reach</t>
  </si>
  <si>
    <t>Armanni Reign</t>
  </si>
  <si>
    <t>B.o.B ft. Bruno Mars</t>
  </si>
  <si>
    <t>My Prerogative</t>
  </si>
  <si>
    <t>Toxic</t>
  </si>
  <si>
    <t>Grenade</t>
  </si>
  <si>
    <t>Part of "Bruno Mars Pack 01"</t>
  </si>
  <si>
    <t>Right Thurr</t>
  </si>
  <si>
    <t>Chingy</t>
  </si>
  <si>
    <t>Goodies</t>
  </si>
  <si>
    <t>Ciara ft. Petey Pablo</t>
  </si>
  <si>
    <t>Impacto (Remix)</t>
  </si>
  <si>
    <t>Daddy Yankee ft. Fergie</t>
  </si>
  <si>
    <t>Sexy Chick</t>
  </si>
  <si>
    <t>David Guetta ft. Akon</t>
  </si>
  <si>
    <t>The Humpty Dance</t>
  </si>
  <si>
    <t>Digital Underground</t>
  </si>
  <si>
    <t>Body to Body</t>
  </si>
  <si>
    <t>Electric Valentine</t>
  </si>
  <si>
    <t>I Like It</t>
  </si>
  <si>
    <t>Enrique Iglesias ft. Pitbull</t>
  </si>
  <si>
    <t>I Wish for You</t>
  </si>
  <si>
    <t>EXILE</t>
  </si>
  <si>
    <t>Like a G6</t>
  </si>
  <si>
    <t>Far East Movement ft. Cataracs and Dev</t>
  </si>
  <si>
    <t>Club Can't Handle Me</t>
  </si>
  <si>
    <t>Flo Rida ft. David Guetta</t>
  </si>
  <si>
    <t>Run (I'm a Natural Disaster)</t>
  </si>
  <si>
    <t>Gnarls Barkley</t>
  </si>
  <si>
    <t>Justin Bieber</t>
  </si>
  <si>
    <t>Turn Me On</t>
  </si>
  <si>
    <t>Kevin Lyttle</t>
  </si>
  <si>
    <t>Bulletproof</t>
  </si>
  <si>
    <t>La Roux</t>
  </si>
  <si>
    <t>Born This Way</t>
  </si>
  <si>
    <t>Lena</t>
  </si>
  <si>
    <t>Meddle</t>
  </si>
  <si>
    <t>Little Boots</t>
  </si>
  <si>
    <t>Mary J. Blige</t>
  </si>
  <si>
    <t>This Is How We Do It</t>
  </si>
  <si>
    <t>Montell Jordan</t>
  </si>
  <si>
    <t>You're a Jerk</t>
  </si>
  <si>
    <t>Massive Attack</t>
  </si>
  <si>
    <t>Nicki Minaj ft. Sean Garrett</t>
  </si>
  <si>
    <t>Mai Ai Hee (Dragostea Din Tei)</t>
  </si>
  <si>
    <t>Last Night</t>
  </si>
  <si>
    <t>P Diddy ft. Keyshia Cole</t>
  </si>
  <si>
    <t>Conceited (There's Something About Remy)</t>
  </si>
  <si>
    <t>Remy Ma</t>
  </si>
  <si>
    <t>Baby Got Back (Mix Mix)</t>
  </si>
  <si>
    <t>Sir Mix-a-Lot</t>
  </si>
  <si>
    <t>Tweet ft. Missy Elliott</t>
  </si>
  <si>
    <t>Yeah!</t>
  </si>
  <si>
    <t>Usher ft. Lil' Jon &amp; Ludacris</t>
  </si>
  <si>
    <t>Whip My Hair</t>
  </si>
  <si>
    <t>Willow Smith</t>
  </si>
  <si>
    <t>I Am the Best</t>
  </si>
  <si>
    <t>2NE1</t>
  </si>
  <si>
    <t>Better Off Alone</t>
  </si>
  <si>
    <t>Alice DeeJay</t>
  </si>
  <si>
    <t>Everybody (Backstreet's Back)</t>
  </si>
  <si>
    <t>Samba De Janeiro</t>
  </si>
  <si>
    <t>Bellini</t>
  </si>
  <si>
    <t>Teach Me How to Dougie</t>
  </si>
  <si>
    <t>Cali Swag District</t>
  </si>
  <si>
    <t>1, 2 Step</t>
  </si>
  <si>
    <t>Ciara ft. Missy Elliott</t>
  </si>
  <si>
    <t>You Make Me Feel...</t>
  </si>
  <si>
    <t>Cobra Starship ft. Sabi</t>
  </si>
  <si>
    <t>Cupid Shuffle</t>
  </si>
  <si>
    <t>Cupid</t>
  </si>
  <si>
    <t>Bass Down Low</t>
  </si>
  <si>
    <t>Dev ft. The Cataracs</t>
  </si>
  <si>
    <t>Da Butt</t>
  </si>
  <si>
    <t>E.U.</t>
  </si>
  <si>
    <t>Stereo Love</t>
  </si>
  <si>
    <t>Edward Maya &amp; Vika Jigulina</t>
  </si>
  <si>
    <t>Calabria (2008)</t>
  </si>
  <si>
    <t>Enur ft. Natasja</t>
  </si>
  <si>
    <t>Wild Ones</t>
  </si>
  <si>
    <t>Flo Rida featuring Sia</t>
  </si>
  <si>
    <t>RB has Cake Cover</t>
  </si>
  <si>
    <t>Now That We Found Love</t>
  </si>
  <si>
    <t>Heavy D &amp; The Boyz Feat. Aaron Hall</t>
  </si>
  <si>
    <t>J.J. Fad</t>
  </si>
  <si>
    <t>On The Floor</t>
  </si>
  <si>
    <t>Jennifer Lopez ft. Pitbull</t>
  </si>
  <si>
    <t>Boyfriend</t>
  </si>
  <si>
    <t>Part of "Justin Bieber Pack 01"</t>
  </si>
  <si>
    <t>Firework</t>
  </si>
  <si>
    <t>Lil Jon &amp; The East Side Boyz ft. Ying Yang Twins</t>
  </si>
  <si>
    <t>Macarena (Bayside Boys Mix)</t>
  </si>
  <si>
    <t>Los Del Rio</t>
  </si>
  <si>
    <t>Tan-Step</t>
  </si>
  <si>
    <t>Electric Boogie</t>
  </si>
  <si>
    <t>Marcia Griffiths</t>
  </si>
  <si>
    <t>Hello</t>
  </si>
  <si>
    <t>Martin Solveig ft. Dragonette</t>
  </si>
  <si>
    <t>Ching-a-Ling</t>
  </si>
  <si>
    <t>You Got It (The Right Stuff)</t>
  </si>
  <si>
    <t>New Kids on the Block</t>
  </si>
  <si>
    <t>Beware of the Boys (Mundian To Bach Ke)</t>
  </si>
  <si>
    <t>Panjabi MC</t>
  </si>
  <si>
    <t>(When You Gonna) Give It Up to Me</t>
  </si>
  <si>
    <t>Sean Paul ft. Keyshia Cole</t>
  </si>
  <si>
    <t>Let the Music Play</t>
  </si>
  <si>
    <t>Shannon</t>
  </si>
  <si>
    <t>Ain't 2 Proud 2 Beg</t>
  </si>
  <si>
    <t>Usher</t>
  </si>
  <si>
    <t>OMG</t>
  </si>
  <si>
    <t>Usher ft. will.i.am</t>
  </si>
  <si>
    <t>The Hustle</t>
  </si>
  <si>
    <t>Van McCoy</t>
  </si>
  <si>
    <t>Ice Ice Baby (Under Pressure)</t>
  </si>
  <si>
    <t>Turn the Beat Around</t>
  </si>
  <si>
    <t>Vicki Sue Robinson</t>
  </si>
  <si>
    <t>Afrika Bambaataa &amp; the Soulsonic Force</t>
  </si>
  <si>
    <t>Heard 'Em All</t>
  </si>
  <si>
    <t>Airplanes</t>
  </si>
  <si>
    <t>B.o.B. ft. Hayley Williams</t>
  </si>
  <si>
    <t>Part of "February Heartache Duets Pack" and "Rock Band Hits Pack"</t>
  </si>
  <si>
    <t>I Gotta Feeling</t>
  </si>
  <si>
    <t>Don't Touch Me (Throw da Water on 'Em)</t>
  </si>
  <si>
    <t>Yeah 3x</t>
  </si>
  <si>
    <t>Chris Brown</t>
  </si>
  <si>
    <t>La La Land</t>
  </si>
  <si>
    <t>London Bridge</t>
  </si>
  <si>
    <t>Fergie</t>
  </si>
  <si>
    <t>Fergalicious</t>
  </si>
  <si>
    <t>Fergie ft. will.i.am</t>
  </si>
  <si>
    <t>Let It Roll</t>
  </si>
  <si>
    <t>Get Up (I Feel Like Being a) Sex Machine, Pt. 1</t>
  </si>
  <si>
    <t>Escapade</t>
  </si>
  <si>
    <t>Jeremih ft. 50 Cent</t>
  </si>
  <si>
    <t>Never Say Never</t>
  </si>
  <si>
    <t>Justin Bieber ft. Jaden Smith</t>
  </si>
  <si>
    <t>All Around the World</t>
  </si>
  <si>
    <t>Justin Bieber ft. Ludacris</t>
  </si>
  <si>
    <t>Beauty and a Beat</t>
  </si>
  <si>
    <t>Justin Bieber ft. Nicki Minaj</t>
  </si>
  <si>
    <t>Commander</t>
  </si>
  <si>
    <t>Kelly Rowland ft. David Guetta</t>
  </si>
  <si>
    <t>Turnin Me On</t>
  </si>
  <si>
    <t>Keri Hilson</t>
  </si>
  <si>
    <t>Alejandro</t>
  </si>
  <si>
    <t>The Edge Of Glory</t>
  </si>
  <si>
    <t>Marry the Night</t>
  </si>
  <si>
    <t>I Got You Dancing</t>
  </si>
  <si>
    <t>Lady Sovereign</t>
  </si>
  <si>
    <t>Get It Shawty</t>
  </si>
  <si>
    <t>Lloyd</t>
  </si>
  <si>
    <t>Sorry for Party Rocking</t>
  </si>
  <si>
    <t>Say Hey (I Love You)</t>
  </si>
  <si>
    <t>Michael Franti &amp; Spearhead ft. Cherine Anderson</t>
  </si>
  <si>
    <t>We Run This</t>
  </si>
  <si>
    <t>N.E.R.D. ft. Lee Harvey and Vita</t>
  </si>
  <si>
    <t>Promiscuous</t>
  </si>
  <si>
    <t>Nelly Furtado ft. Timbaland</t>
  </si>
  <si>
    <t>What Makes You Beautiful</t>
  </si>
  <si>
    <t>Part of "One Direction Pack 01"</t>
  </si>
  <si>
    <t>International Love</t>
  </si>
  <si>
    <t>Pitbull ft. Chris Brown</t>
  </si>
  <si>
    <t>Drop It to the Floor</t>
  </si>
  <si>
    <t>Pitbull ft. T-Pain</t>
  </si>
  <si>
    <t>Psy</t>
  </si>
  <si>
    <t>The Pussycat Dolls ft. Busta Rhymes</t>
  </si>
  <si>
    <t>Only Girl (In the World)</t>
  </si>
  <si>
    <t>SOS</t>
  </si>
  <si>
    <t>S&amp;M</t>
  </si>
  <si>
    <t>What's My Name?</t>
  </si>
  <si>
    <t>Rihanna ft. Drake</t>
  </si>
  <si>
    <t>Rihanna ft. Jay-Z</t>
  </si>
  <si>
    <t>Round &amp; Round</t>
  </si>
  <si>
    <t>Spice Up Your Life (Stent Radio Mix)</t>
  </si>
  <si>
    <t>Timbaland ft. Keri Hilson &amp; D.O.E.</t>
  </si>
  <si>
    <t>Say Ahh</t>
  </si>
  <si>
    <t>Trey Songz</t>
  </si>
  <si>
    <t>Twisted</t>
  </si>
  <si>
    <t>Usher ft. Pharrell</t>
  </si>
  <si>
    <t>Glad You Came</t>
  </si>
  <si>
    <t>The Wanted</t>
  </si>
  <si>
    <t>We No Speak Americano</t>
  </si>
  <si>
    <t>Wake Me Up</t>
  </si>
  <si>
    <t>Cher Lloyd ft. T.I.</t>
  </si>
  <si>
    <t>Show Me</t>
  </si>
  <si>
    <t>Chris Brown ft. Kid Ink</t>
  </si>
  <si>
    <t>Titanium</t>
  </si>
  <si>
    <t>David Guetta ft. Sia</t>
  </si>
  <si>
    <t>Talk Dirty</t>
  </si>
  <si>
    <t>Jason Derulo &amp; 2 Chainz</t>
  </si>
  <si>
    <t>#thatPOWER</t>
  </si>
  <si>
    <t>Justin Bieber ft. will.i.am</t>
  </si>
  <si>
    <t>Diamonds</t>
  </si>
  <si>
    <t>a-ha</t>
  </si>
  <si>
    <t>Problem</t>
  </si>
  <si>
    <t>Ariana Grande ft. Iggy Azalea</t>
  </si>
  <si>
    <t>The Way</t>
  </si>
  <si>
    <t>Ariana Grande ft. Mac Miller</t>
  </si>
  <si>
    <t>Love Shack</t>
  </si>
  <si>
    <t>The B-52s</t>
  </si>
  <si>
    <t>Summer</t>
  </si>
  <si>
    <t>I Need Your Love</t>
  </si>
  <si>
    <t>Calvin Harris ft. Ellie Goulding</t>
  </si>
  <si>
    <t>Safe and Sound</t>
  </si>
  <si>
    <t>Capital Cities</t>
  </si>
  <si>
    <t>Fancy</t>
  </si>
  <si>
    <t>Charli XCX ft. Iggy Azalea</t>
  </si>
  <si>
    <t>David Guetta ft. Nicki Minaj</t>
  </si>
  <si>
    <t>Turn Down for What</t>
  </si>
  <si>
    <t>DJ Snake &amp; Lil Jon</t>
  </si>
  <si>
    <t>Next to Me</t>
  </si>
  <si>
    <t>Emeli Sandé</t>
  </si>
  <si>
    <t>Bailando</t>
  </si>
  <si>
    <t>Enrique Iglesias ft. Sean Paul, Descemer Bueno &amp; Gente de Zona</t>
  </si>
  <si>
    <t>G.D.F.R.</t>
  </si>
  <si>
    <t>Flo Rida ft. Sage the Gemini and Lookas</t>
  </si>
  <si>
    <t>Somebody That I Used to Know</t>
  </si>
  <si>
    <t>Gotye ft. Kimbra</t>
  </si>
  <si>
    <t>Icona Pop</t>
  </si>
  <si>
    <t>Here Comes the Hotstepper</t>
  </si>
  <si>
    <t>Don't Tell 'Em</t>
  </si>
  <si>
    <t>Jeremih ft. YG</t>
  </si>
  <si>
    <t>Jessie J &amp; Ariana Grande ft. Nicki Minaj</t>
  </si>
  <si>
    <t>All of Me (Tiësto's Birthday Treatment Remix [Radio Ver])</t>
  </si>
  <si>
    <t>John Legend</t>
  </si>
  <si>
    <t>Justin Bieber vs. Big Sean</t>
  </si>
  <si>
    <t>Summertime Sadness (Cedric Gervais Remix)</t>
  </si>
  <si>
    <t>Lana Del Rey &amp; Cedric Gervais</t>
  </si>
  <si>
    <t>Can't Hold Us</t>
  </si>
  <si>
    <t>Macklemore &amp; Ryan Lewis ft. Ray Dalton</t>
  </si>
  <si>
    <t>Uptown Funk</t>
  </si>
  <si>
    <t>Mark Ronson ft. Bruno Mars</t>
  </si>
  <si>
    <t>One More Night</t>
  </si>
  <si>
    <t>Let Me Love You (Until You Learn to Love Yourself)</t>
  </si>
  <si>
    <t>Anaconda</t>
  </si>
  <si>
    <t>Am I Wrong</t>
  </si>
  <si>
    <t>Nico &amp; Vinz</t>
  </si>
  <si>
    <t>Ready to Run</t>
  </si>
  <si>
    <t>Love Runs Out</t>
  </si>
  <si>
    <t>Raise Your Glass (Radio Edit)</t>
  </si>
  <si>
    <t>Black Widow</t>
  </si>
  <si>
    <t>Rita Ora ft. Iggy Azalea</t>
  </si>
  <si>
    <t>Blurred Lines</t>
  </si>
  <si>
    <t>Robin Thicke ft. Pharrell</t>
  </si>
  <si>
    <t>Come &amp; Get It</t>
  </si>
  <si>
    <t>Selena Gomez</t>
  </si>
  <si>
    <t>Slow Down</t>
  </si>
  <si>
    <t>Scream &amp; Shout</t>
  </si>
  <si>
    <t>will.i.am ft. Britney Spears</t>
  </si>
  <si>
    <t>The Choice Is Yours (Revisted)</t>
  </si>
  <si>
    <t>Black Sheep</t>
  </si>
  <si>
    <t>Finesse (Remix)</t>
  </si>
  <si>
    <t>Bruno Mars Ft. Cardi B</t>
  </si>
  <si>
    <t>The Chainsmokers Ft. Daya</t>
  </si>
  <si>
    <t>Heaven/Hell</t>
  </si>
  <si>
    <t>Dallask</t>
  </si>
  <si>
    <t>Turn Down For What</t>
  </si>
  <si>
    <t>Far East Movement Ft. The Cataracs &amp; Dev</t>
  </si>
  <si>
    <t>Flo Rida Ft. T-Pain</t>
  </si>
  <si>
    <t>Crew</t>
  </si>
  <si>
    <t>Goldlink Ft. Brent Faiyaz &amp; Shy Glizzy</t>
  </si>
  <si>
    <t xml:space="preserve">Heavy D &amp; Theoyz </t>
  </si>
  <si>
    <t>Make Me Feel</t>
  </si>
  <si>
    <t>Janelle Monae</t>
  </si>
  <si>
    <t>Sorry</t>
  </si>
  <si>
    <t>Be My Lover</t>
  </si>
  <si>
    <t>La Bouche</t>
  </si>
  <si>
    <t>Louisa Ft. 2 Chainz</t>
  </si>
  <si>
    <t>Pitbull Ft. Ne-Yo, Afrojack &amp; Nayer</t>
  </si>
  <si>
    <t>It Take Two</t>
  </si>
  <si>
    <t>Rob Base &amp; DJ EZ Rock</t>
  </si>
  <si>
    <t>1,2,3</t>
  </si>
  <si>
    <t>Sofia Reyes Ft. Jason Derulo &amp; De La Ghetto</t>
  </si>
  <si>
    <t>Dinero</t>
  </si>
  <si>
    <t>Trinidad Cardona</t>
  </si>
  <si>
    <t>Sanctify</t>
  </si>
  <si>
    <t>Years &amp; Years</t>
  </si>
  <si>
    <t>Ring My Bell</t>
  </si>
  <si>
    <t>Anita Ward</t>
  </si>
  <si>
    <t>Funplex (CSS Remix)</t>
  </si>
  <si>
    <t>Who Let the Dogs Out?</t>
  </si>
  <si>
    <t>I Get Around</t>
  </si>
  <si>
    <t>Womanizer</t>
  </si>
  <si>
    <t>Jerk It Out</t>
  </si>
  <si>
    <t>Caesars</t>
  </si>
  <si>
    <t>Acceptable in the 80s</t>
  </si>
  <si>
    <t>Girls Just Wanna to Have Fun</t>
  </si>
  <si>
    <t>Mashed Potato Time</t>
  </si>
  <si>
    <t>Dee Dee Sharp</t>
  </si>
  <si>
    <t>Bebe</t>
  </si>
  <si>
    <t>Divine Brown</t>
  </si>
  <si>
    <t>A Little Less Conversation</t>
  </si>
  <si>
    <t>Elvis Presley vs. JXL</t>
  </si>
  <si>
    <t>Jin-Go-Lo-Ba</t>
  </si>
  <si>
    <t>Irene Cara</t>
  </si>
  <si>
    <t>Hot N Cold (Chick ver.)</t>
  </si>
  <si>
    <t>That's the Way (I Like It)</t>
  </si>
  <si>
    <t>KC and the Sunshine Band</t>
  </si>
  <si>
    <t>Kim Wilde</t>
  </si>
  <si>
    <t>RB has the Muffs cover</t>
  </si>
  <si>
    <t>Step by Step</t>
  </si>
  <si>
    <t>PUSA</t>
  </si>
  <si>
    <t>Cotton Eye Joe</t>
  </si>
  <si>
    <t>Rednex</t>
  </si>
  <si>
    <t>Reel 2 Real ft. The Mad Stuntman</t>
  </si>
  <si>
    <t>Surfin' Bird</t>
  </si>
  <si>
    <t>The Trashmen</t>
  </si>
  <si>
    <t>Jai Ho! (You Are My Destiny)</t>
  </si>
  <si>
    <t>A. R. Rahman and The Pussycat Dolls featuring Nicole Scherzinger</t>
  </si>
  <si>
    <t>Walk Like an Egyptian</t>
  </si>
  <si>
    <t>Satisfaction (Issak Original Extended)</t>
  </si>
  <si>
    <t>Benny Benassi &amp; The Biz</t>
  </si>
  <si>
    <t>Crazy in Love</t>
  </si>
  <si>
    <t>Beyoncé featuring Jay-Z</t>
  </si>
  <si>
    <t>Monster Mash</t>
  </si>
  <si>
    <t>Bobby "Boris" Pickett</t>
  </si>
  <si>
    <t>Katti Kalandal</t>
  </si>
  <si>
    <t>Bollywood</t>
  </si>
  <si>
    <t>Rasputin</t>
  </si>
  <si>
    <t>Boney M.</t>
  </si>
  <si>
    <t>Mugsy Baloney</t>
  </si>
  <si>
    <t>Charleston</t>
  </si>
  <si>
    <t>The Shoop Shoop Song (It's in His Kiss)</t>
  </si>
  <si>
    <t>Idealistic</t>
  </si>
  <si>
    <t>Digitalism</t>
  </si>
  <si>
    <t>Viva Las Vegas</t>
  </si>
  <si>
    <t>Rockafeller Skank</t>
  </si>
  <si>
    <t>Jump in the Line (Shake, Senora)</t>
  </si>
  <si>
    <t>Harry Belafonte</t>
  </si>
  <si>
    <t>Ike and Tina Turner</t>
  </si>
  <si>
    <t>I Got You (I Feel Good)</t>
  </si>
  <si>
    <t>Cosmic Girl</t>
  </si>
  <si>
    <t>Move Your Feet</t>
  </si>
  <si>
    <t>Junior Senior</t>
  </si>
  <si>
    <t>Tik Tok</t>
  </si>
  <si>
    <t>Ke$ha</t>
  </si>
  <si>
    <t>Kris Kross</t>
  </si>
  <si>
    <t>Lipps Inc.</t>
  </si>
  <si>
    <t>Iko Iko</t>
  </si>
  <si>
    <t>Mardi Gras</t>
  </si>
  <si>
    <t>Sway (Quien Sera)</t>
  </si>
  <si>
    <t>Michael Bublé</t>
  </si>
  <si>
    <t>Big Girl (You Are Beautiful)</t>
  </si>
  <si>
    <t>When I Grow Up</t>
  </si>
  <si>
    <t>The Pussycat Dolls</t>
  </si>
  <si>
    <t>Soul Bossa Nova</t>
  </si>
  <si>
    <t>Quincy Jones and His Orchestra</t>
  </si>
  <si>
    <t>Baby Girl</t>
  </si>
  <si>
    <t>Reggaeton</t>
  </si>
  <si>
    <t>Sympathy for the Devil (Fatboy Slim Remix)</t>
  </si>
  <si>
    <t>The Power</t>
  </si>
  <si>
    <t>Snap!</t>
  </si>
  <si>
    <t>Dagomba</t>
  </si>
  <si>
    <t>Sorcerer</t>
  </si>
  <si>
    <t>That's Not My Name</t>
  </si>
  <si>
    <t>The Ting Tings</t>
  </si>
  <si>
    <t>It's Raining Men</t>
  </si>
  <si>
    <t>The Weather Girls</t>
  </si>
  <si>
    <t>Wake Me Up Before You Go-Go</t>
  </si>
  <si>
    <t>Wham!</t>
  </si>
  <si>
    <t>No Limit</t>
  </si>
  <si>
    <t>2 Unlimited</t>
  </si>
  <si>
    <t>Take on Me</t>
  </si>
  <si>
    <t>Dance All Nite</t>
  </si>
  <si>
    <t>Anja</t>
  </si>
  <si>
    <t xml:space="preserve">Baby Don't Stop Now </t>
  </si>
  <si>
    <t>Think</t>
  </si>
  <si>
    <t>B.o.B featuring Hayley Williams</t>
  </si>
  <si>
    <t>Beautiful Liar</t>
  </si>
  <si>
    <t>Beyoncé and Shakira</t>
  </si>
  <si>
    <t>Pump It</t>
  </si>
  <si>
    <t xml:space="preserve">...Baby One More Time </t>
  </si>
  <si>
    <t>Video Killed the Radio Star</t>
  </si>
  <si>
    <t>The Buggles</t>
  </si>
  <si>
    <t xml:space="preserve">Gonna Make You Sweat (Everybody Dance Now) </t>
  </si>
  <si>
    <t xml:space="preserve"> C+C Music Factory</t>
  </si>
  <si>
    <t>Hey Boy Hey Girl</t>
  </si>
  <si>
    <t>This Is Halloween</t>
  </si>
  <si>
    <t>I Feel Love</t>
  </si>
  <si>
    <t>Boogie Wonderland</t>
  </si>
  <si>
    <t xml:space="preserve">Twist and Shake It </t>
  </si>
  <si>
    <t>The Girly Team</t>
  </si>
  <si>
    <t>Jump (For My Love)</t>
  </si>
  <si>
    <t>Girls Aloud</t>
  </si>
  <si>
    <t>Soul Searchin</t>
  </si>
  <si>
    <t>Groove Century</t>
  </si>
  <si>
    <t>What You Waiting For?</t>
  </si>
  <si>
    <t>Tightrope (Solo Version)</t>
  </si>
  <si>
    <t>Janelle Monáe</t>
  </si>
  <si>
    <t>Price Tag</t>
  </si>
  <si>
    <t>Jessie J featuring B.o.B</t>
  </si>
  <si>
    <t>E.T.</t>
  </si>
  <si>
    <t>Teenage Dream</t>
  </si>
  <si>
    <t>California Girls</t>
  </si>
  <si>
    <t>Katy Perry featuring Snoop Dogg</t>
  </si>
  <si>
    <t>Jamaican Dance</t>
  </si>
  <si>
    <t>Konshens</t>
  </si>
  <si>
    <t>Didi Tera Devar Deewana</t>
  </si>
  <si>
    <t>Lata Mangeshkar &amp; S.P. Balasubhramaniam</t>
  </si>
  <si>
    <t>Giddy on Up (Giddy on Out)</t>
  </si>
  <si>
    <t>Laura Bell Bundy</t>
  </si>
  <si>
    <t>Part for "Country Track Pack 2", "Country Mega Pack", and "Going Country Pack 05"</t>
  </si>
  <si>
    <t>Satelite</t>
  </si>
  <si>
    <t>Lena Meyer-Landrut</t>
  </si>
  <si>
    <t>Marcia Baila</t>
  </si>
  <si>
    <t>LMFAO featuring Lauren Bennett and GoonRock</t>
  </si>
  <si>
    <t>Night Boat to Cairo</t>
  </si>
  <si>
    <t xml:space="preserve">Boom </t>
  </si>
  <si>
    <t>MC Magico and Alex Wilson</t>
  </si>
  <si>
    <t>Pata Pata</t>
  </si>
  <si>
    <t>Miriam Makeba</t>
  </si>
  <si>
    <t xml:space="preserve">Lollipop </t>
  </si>
  <si>
    <t>Nelly Furtado featuring Timbaland</t>
  </si>
  <si>
    <t xml:space="preserve">Jambo Mambo </t>
  </si>
  <si>
    <t>Ole Orquesta</t>
  </si>
  <si>
    <t>I'm So Excited</t>
  </si>
  <si>
    <t xml:space="preserve">Only Girl (In the World) </t>
  </si>
  <si>
    <t>Somethin' Stupid</t>
  </si>
  <si>
    <t>Robbie Williams and Nicole Kidman</t>
  </si>
  <si>
    <t>Let's Go to the Mall</t>
  </si>
  <si>
    <t>Robin Sparkles</t>
  </si>
  <si>
    <t>I Don't Feel Like Dancin'</t>
  </si>
  <si>
    <t>Scissor Sisters</t>
  </si>
  <si>
    <t xml:space="preserve">Spectronizer </t>
  </si>
  <si>
    <t>Sentai Express</t>
  </si>
  <si>
    <t>Apache (Jump On It)</t>
  </si>
  <si>
    <t>Dynamite</t>
  </si>
  <si>
    <t>Taio Cruz</t>
  </si>
  <si>
    <t>She's Got Me Dancing</t>
  </si>
  <si>
    <t>Tommy Sparks</t>
  </si>
  <si>
    <t>Land of 1000 Dances</t>
  </si>
  <si>
    <t>Wilson Pickett</t>
  </si>
  <si>
    <t>Tribal Dance</t>
  </si>
  <si>
    <t>Hot For Me</t>
  </si>
  <si>
    <t>A.K.A</t>
  </si>
  <si>
    <t>Brand New Start</t>
  </si>
  <si>
    <t>Crazy Little Thing</t>
  </si>
  <si>
    <t>Crucified</t>
  </si>
  <si>
    <t>Army of Lovers</t>
  </si>
  <si>
    <t>You're the First, the Last, My Everything</t>
  </si>
  <si>
    <t>Barry White</t>
  </si>
  <si>
    <t>(I've Had) The Time of My Life</t>
  </si>
  <si>
    <t>Bill Medley and Jennifer Warnes</t>
  </si>
  <si>
    <t>The Blackout Allstars</t>
  </si>
  <si>
    <t>Hit 'Em Up Style (Oops!)</t>
  </si>
  <si>
    <t>Blu Cantrell</t>
  </si>
  <si>
    <t>Everybody Needs Somebody to Love</t>
  </si>
  <si>
    <t>Can't Take My Eyes Off You</t>
  </si>
  <si>
    <t>Boys Town Gang</t>
  </si>
  <si>
    <t>Oops!... I Did It Again</t>
  </si>
  <si>
    <t xml:space="preserve"> Britney Spears</t>
  </si>
  <si>
    <t>Make the Party (Don't Stop)</t>
  </si>
  <si>
    <t>Bunny Beatz featuring Liquid</t>
  </si>
  <si>
    <t>Want U Back</t>
  </si>
  <si>
    <t>Cher Lloyd featuring Astro</t>
  </si>
  <si>
    <t>Ain't No Other Man</t>
  </si>
  <si>
    <t>Christina Aguilera</t>
  </si>
  <si>
    <t>Cobra Starship featuring Sabi</t>
  </si>
  <si>
    <t>Jailhouse Rock</t>
  </si>
  <si>
    <t>Cercavo Amore</t>
  </si>
  <si>
    <t>Emma</t>
  </si>
  <si>
    <t>Good Feeling</t>
  </si>
  <si>
    <t>Jennifer Lopez featuring Pitbull</t>
  </si>
  <si>
    <t>Domino</t>
  </si>
  <si>
    <t>Jessie J</t>
  </si>
  <si>
    <t>Justin Bieber featuring Nicki Minaj</t>
  </si>
  <si>
    <t>Run The Show</t>
  </si>
  <si>
    <t>Kat DeLuna featuring Busta Rhymes</t>
  </si>
  <si>
    <t>Asereje (The Ketchup Song)</t>
  </si>
  <si>
    <t>Las Ketchup</t>
  </si>
  <si>
    <t>Oh No!</t>
  </si>
  <si>
    <t>Marina and the Diamonds</t>
  </si>
  <si>
    <t>Maroon 5 featuring Christina Aguilera</t>
  </si>
  <si>
    <t>Part of "Gold Star My Heart Pack</t>
  </si>
  <si>
    <t>Rihanna featuring Jay Z</t>
  </si>
  <si>
    <t>Some Catchin' Up to Do</t>
  </si>
  <si>
    <t>Sammy</t>
  </si>
  <si>
    <t>Love You Like A Love Song</t>
  </si>
  <si>
    <t>Rock n' Roll (Will Take You to the Mountain)</t>
  </si>
  <si>
    <t>Diggin' in the Dirt</t>
  </si>
  <si>
    <t>Stefanie Heinzmann</t>
  </si>
  <si>
    <t>Mas Que Nada</t>
  </si>
  <si>
    <t>Sérgio Mendes featuring The Black Eyed Peas</t>
  </si>
  <si>
    <t>Istanbul (Not Constantinople)</t>
  </si>
  <si>
    <t>They Might Be Giants</t>
  </si>
  <si>
    <t>Wild Wild West</t>
  </si>
  <si>
    <t>Will Smith</t>
  </si>
  <si>
    <t>Yolanda Be Cool and DCUP</t>
  </si>
  <si>
    <t>Aquarius/Let the Sunshine In</t>
  </si>
  <si>
    <t>The 5th Dimension)</t>
  </si>
  <si>
    <t>Gimme! Gimme! Gimme! (A Man After Midnight)</t>
  </si>
  <si>
    <t>Ariana Grande featuring Mac Miller</t>
  </si>
  <si>
    <t>Could You Be Loved</t>
  </si>
  <si>
    <t>Isidora</t>
  </si>
  <si>
    <t>Bog Bog Orkestar</t>
  </si>
  <si>
    <t>Fine China</t>
  </si>
  <si>
    <t>Limbo</t>
  </si>
  <si>
    <t>Daddy Yankee</t>
  </si>
  <si>
    <t>Get Lucky</t>
  </si>
  <si>
    <t>Daft Punk featuring Pharrell Williams</t>
  </si>
  <si>
    <t>She Wolf (Falling to Pieces)</t>
  </si>
  <si>
    <t>David Guetta featuring Sia</t>
  </si>
  <si>
    <t>Prince Ali</t>
  </si>
  <si>
    <t>Disney's Aladdin</t>
  </si>
  <si>
    <t>Moskau</t>
  </si>
  <si>
    <t>Dschinghis Khan</t>
  </si>
  <si>
    <t>It's You</t>
  </si>
  <si>
    <t>Turn Up the Love</t>
  </si>
  <si>
    <t>Far East Movement featuring Cover Drive</t>
  </si>
  <si>
    <t>Alfonso Signorini (Eroe Nazionale)</t>
  </si>
  <si>
    <t>Fedez</t>
  </si>
  <si>
    <t>George Michael</t>
  </si>
  <si>
    <t>Gwen Stefani featuring Eve</t>
  </si>
  <si>
    <t>Feel So Right</t>
  </si>
  <si>
    <t>Imposs featuring Konshens</t>
  </si>
  <si>
    <t>Flashdance... What a Feeling</t>
  </si>
  <si>
    <t>Dançando</t>
  </si>
  <si>
    <t>Ivete Sangalo</t>
  </si>
  <si>
    <t>Love Boat</t>
  </si>
  <si>
    <t>Jack Jones</t>
  </si>
  <si>
    <t>The Other Side</t>
  </si>
  <si>
    <t>Wild</t>
  </si>
  <si>
    <t>Jessie J featuring Big Sean</t>
  </si>
  <si>
    <t>I Kissed a Girl</t>
  </si>
  <si>
    <t>C'mon</t>
  </si>
  <si>
    <t>Just a Gigolo</t>
  </si>
  <si>
    <t>Louis Prima</t>
  </si>
  <si>
    <t>Blame It on the Boogie</t>
  </si>
  <si>
    <t>Mick Jackson</t>
  </si>
  <si>
    <t>In the Summertime</t>
  </si>
  <si>
    <t>Mungo Jerry</t>
  </si>
  <si>
    <t>99 Luftballons</t>
  </si>
  <si>
    <t>Nena</t>
  </si>
  <si>
    <t>Pound the Alarm</t>
  </si>
  <si>
    <t>Olly Murs featuring Flo Rida</t>
  </si>
  <si>
    <t>Kiss You</t>
  </si>
  <si>
    <t>Feel This Moment</t>
  </si>
  <si>
    <t>Pitbull featuring Christina Aguilera</t>
  </si>
  <si>
    <t>Gentleman</t>
  </si>
  <si>
    <t>Ray Parker, Jr.</t>
  </si>
  <si>
    <t>María</t>
  </si>
  <si>
    <t>Where Have You Been</t>
  </si>
  <si>
    <t>Candy</t>
  </si>
  <si>
    <t>Robin Thicke featuring Pharrell Williams</t>
  </si>
  <si>
    <t>Miss Understood</t>
  </si>
  <si>
    <t>Sammie</t>
  </si>
  <si>
    <t>Nitro Bot</t>
  </si>
  <si>
    <t>Danse</t>
  </si>
  <si>
    <t>TAL</t>
  </si>
  <si>
    <t>Y.M.C.A</t>
  </si>
  <si>
    <t>thatPOWER</t>
  </si>
  <si>
    <t>will.i.am featuring Justin Bieber</t>
  </si>
  <si>
    <t>Follow the Leader</t>
  </si>
  <si>
    <t>Wisin and Yandel featuring Jennifer Lopez</t>
  </si>
  <si>
    <t>Ariana Grande featuring Iggy Azalea and Big Sean</t>
  </si>
  <si>
    <t>Till I Find You</t>
  </si>
  <si>
    <t>Austin Mahone</t>
  </si>
  <si>
    <t>Addicted to You</t>
  </si>
  <si>
    <t>Movement Is Happiness (Find Your Thing)</t>
  </si>
  <si>
    <t>Avishay Goren and Yossi Cohen</t>
  </si>
  <si>
    <t>Built for This</t>
  </si>
  <si>
    <t>Becky G</t>
  </si>
  <si>
    <t>Xmas Tree</t>
  </si>
  <si>
    <t>Bollywood Santa</t>
  </si>
  <si>
    <t>Don't Worry, Be Happy</t>
  </si>
  <si>
    <t>Bobby McFerrin</t>
  </si>
  <si>
    <t>Cheb Salama</t>
  </si>
  <si>
    <t>It's My Birthday</t>
  </si>
  <si>
    <t>Cody Wise featuring will.i.am</t>
  </si>
  <si>
    <t>Tetris</t>
  </si>
  <si>
    <t>Dancing Bros.</t>
  </si>
  <si>
    <t>You Spin Me Round (Like a Record)</t>
  </si>
  <si>
    <t>Dead or Alive</t>
  </si>
  <si>
    <t>Dillon Francis and DJ Snake</t>
  </si>
  <si>
    <t>Disney's Frozen</t>
  </si>
  <si>
    <t>Enrique Iglesias featuring Descemer Bueno and Gente de Zona</t>
  </si>
  <si>
    <t>Never Can Say Goodbye</t>
  </si>
  <si>
    <t>You're on My Mind</t>
  </si>
  <si>
    <t>Imposs featuring J. Perry</t>
  </si>
  <si>
    <t>Jessie J, Ariana Grande, and Nicki Minaj</t>
  </si>
  <si>
    <t>Love Me Again</t>
  </si>
  <si>
    <t>John Newman</t>
  </si>
  <si>
    <t>Birthday</t>
  </si>
  <si>
    <t>Macarena</t>
  </si>
  <si>
    <t>Marvin Gaye and Tammi Terrell</t>
  </si>
  <si>
    <t>Epic Sirtaki</t>
  </si>
  <si>
    <t>Mikis Theodorakis</t>
  </si>
  <si>
    <t>4x4</t>
  </si>
  <si>
    <t>Best Song Ever</t>
  </si>
  <si>
    <t>Speedy Gonzalez</t>
  </si>
  <si>
    <t>Pat Boone</t>
  </si>
  <si>
    <t>Mahna Mahna</t>
  </si>
  <si>
    <t>Piero Umiliani</t>
  </si>
  <si>
    <t>Only You (and You Alone)</t>
  </si>
  <si>
    <t>The Platters</t>
  </si>
  <si>
    <t>Rita Ora featuring Iggy Azalea</t>
  </si>
  <si>
    <t>Me and My Broken Heart</t>
  </si>
  <si>
    <t>Rixton</t>
  </si>
  <si>
    <t>Love Is All</t>
  </si>
  <si>
    <t>Roger Glover</t>
  </si>
  <si>
    <t>Run–D.M.C. and Aerosmith</t>
  </si>
  <si>
    <t>Papaoutai</t>
  </si>
  <si>
    <t>Stromae</t>
  </si>
  <si>
    <t>The Fox (What Does the Fox Say?)</t>
  </si>
  <si>
    <t>Ylvis</t>
  </si>
  <si>
    <t>Balkan Blast Remix</t>
  </si>
  <si>
    <t>Angry Birds</t>
  </si>
  <si>
    <t>I'm an Albatraoz</t>
  </si>
  <si>
    <t>AronChupa</t>
  </si>
  <si>
    <t>Copacabana</t>
  </si>
  <si>
    <t>Hangover (BaBaBa)</t>
  </si>
  <si>
    <t>Buraka Som Sistema</t>
  </si>
  <si>
    <t>Blame</t>
  </si>
  <si>
    <t>Calvin Harris featuring John Newman</t>
  </si>
  <si>
    <t>Junto A Ti</t>
  </si>
  <si>
    <t>Cast of Disney's Violetta</t>
  </si>
  <si>
    <t>You Never Can Tell</t>
  </si>
  <si>
    <t>The Choice Is Yours</t>
  </si>
  <si>
    <t>Darius Dante Van Dijk</t>
  </si>
  <si>
    <t>David Guetta featuring Nicki Minaj, Bebe Rexha and Afrojack</t>
  </si>
  <si>
    <t>Cool for the Summer</t>
  </si>
  <si>
    <t>Under the Sea</t>
  </si>
  <si>
    <t>Disney's The Little Mermaid</t>
  </si>
  <si>
    <t>Drop The Mambo</t>
  </si>
  <si>
    <t>Diva Carmina</t>
  </si>
  <si>
    <t>Kool Kontact</t>
  </si>
  <si>
    <t>Glorious Black Belts</t>
  </si>
  <si>
    <t>Ievan Polkka</t>
  </si>
  <si>
    <t>Hatsune Miku</t>
  </si>
  <si>
    <t>Iggy Azalea featuring Charli XCX</t>
  </si>
  <si>
    <t>Stadium Flow</t>
  </si>
  <si>
    <t>Imposs</t>
  </si>
  <si>
    <t>Want to Want Me</t>
  </si>
  <si>
    <t>When the Rain Begins to Fall</t>
  </si>
  <si>
    <t>Jermaine Jackson and Pia Zadora</t>
  </si>
  <si>
    <t>You're the One That I Want</t>
  </si>
  <si>
    <t>John Travolta and Olivia Newton-John</t>
  </si>
  <si>
    <t>This Is How We Do</t>
  </si>
  <si>
    <t>Heartbeat Song</t>
  </si>
  <si>
    <t>Mark Ronson featuring Bruno Mars</t>
  </si>
  <si>
    <t>Gibberish</t>
  </si>
  <si>
    <t>MAX</t>
  </si>
  <si>
    <t>These Boots Are Made For Walkin'</t>
  </si>
  <si>
    <t>Nancy Sinatra</t>
  </si>
  <si>
    <t>Teacher</t>
  </si>
  <si>
    <t>Kaboom Pow</t>
  </si>
  <si>
    <t>Nikki Yanofsky</t>
  </si>
  <si>
    <t>Irish Meadow Dance</t>
  </si>
  <si>
    <t>O'Callaghan's Orchestra</t>
  </si>
  <si>
    <t>No Control</t>
  </si>
  <si>
    <t>Fun</t>
  </si>
  <si>
    <t>Pitbull featuring Chris Brown</t>
  </si>
  <si>
    <t>Stuck on a Feeling</t>
  </si>
  <si>
    <t>Hit the Road Jack</t>
  </si>
  <si>
    <t>Ray Charles</t>
  </si>
  <si>
    <t>William Tell Overture</t>
  </si>
  <si>
    <t>Rossini</t>
  </si>
  <si>
    <t>Boys (Summertime Love)</t>
  </si>
  <si>
    <t>Sabrina</t>
  </si>
  <si>
    <t>Same Old Love</t>
  </si>
  <si>
    <t>Rabiosa</t>
  </si>
  <si>
    <t>Shakira featuring El Cata</t>
  </si>
  <si>
    <t>Chiwawa</t>
  </si>
  <si>
    <t>Wanko Ni Mero Mero</t>
  </si>
  <si>
    <t>Anitta</t>
  </si>
  <si>
    <t>Little Swing</t>
  </si>
  <si>
    <t>AronChupa featuring Little Sis Nora</t>
  </si>
  <si>
    <t>Single Ladies (Put a Ring on It)</t>
  </si>
  <si>
    <t>Beyoncé</t>
  </si>
  <si>
    <t>La Bicicleta</t>
  </si>
  <si>
    <t>Carlos Vives and Shakira</t>
  </si>
  <si>
    <t>Leila</t>
  </si>
  <si>
    <t>Te Dominar</t>
  </si>
  <si>
    <t>Daya Luz</t>
  </si>
  <si>
    <t>Bailar</t>
  </si>
  <si>
    <t>Deorro featuring Elvis Crespo</t>
  </si>
  <si>
    <t>Cake by the Ocean</t>
  </si>
  <si>
    <t>RADICAL</t>
  </si>
  <si>
    <t>Dyro and Dannic</t>
  </si>
  <si>
    <t>Bonbon</t>
  </si>
  <si>
    <t>Era Istrefi</t>
  </si>
  <si>
    <t>Worth It</t>
  </si>
  <si>
    <t>Fifth Harmony featuring Kid Ink</t>
  </si>
  <si>
    <t>Run The Night</t>
  </si>
  <si>
    <t>Gigi Rowe</t>
  </si>
  <si>
    <t>Ghost In the Keys</t>
  </si>
  <si>
    <t>Halloween Thrills</t>
  </si>
  <si>
    <t>PoPiPo</t>
  </si>
  <si>
    <t>Cola Song</t>
  </si>
  <si>
    <t>INNA featuring J Balvin</t>
  </si>
  <si>
    <t>Groove</t>
  </si>
  <si>
    <t>Jack &amp; Jack</t>
  </si>
  <si>
    <t>All About Us</t>
  </si>
  <si>
    <t>Jordan Fisher</t>
  </si>
  <si>
    <t>Carnaval Boom</t>
  </si>
  <si>
    <t>Latino Sunset</t>
  </si>
  <si>
    <t>Lean On</t>
  </si>
  <si>
    <t>Major Lazer and DJ Snake featuring MØ</t>
  </si>
  <si>
    <t>El Tiki</t>
  </si>
  <si>
    <t>Maluma</t>
  </si>
  <si>
    <t>Don't Wanna Know</t>
  </si>
  <si>
    <t>Wherever I Go</t>
  </si>
  <si>
    <t>Daddy</t>
  </si>
  <si>
    <t>PSY featuring CL of 2NE1</t>
  </si>
  <si>
    <t>Hips Don't Lie</t>
  </si>
  <si>
    <t>Shakira featuring Wyclef Jean</t>
  </si>
  <si>
    <t>Sia featuring Sean Paul</t>
  </si>
  <si>
    <t>Watch Me (Whip/Nae Nae)</t>
  </si>
  <si>
    <t>Silentó</t>
  </si>
  <si>
    <t>Oishii Oishii</t>
  </si>
  <si>
    <t>Last Christmas</t>
  </si>
  <si>
    <t>will.i.am featuring Britney Spears</t>
  </si>
  <si>
    <t>Like I Would</t>
  </si>
  <si>
    <t>Zayn</t>
  </si>
  <si>
    <t>Tico-Tico no Fubá</t>
  </si>
  <si>
    <t>Zequinha de Abreu</t>
  </si>
  <si>
    <t>Side to Side</t>
  </si>
  <si>
    <t>Ariana Grande featuring Nicki Minaj</t>
  </si>
  <si>
    <t>The Way I Are (Dance with Somebody)</t>
  </si>
  <si>
    <t>Bebe Rexha featuring Lil Wayne</t>
  </si>
  <si>
    <t>Naughty Girl</t>
  </si>
  <si>
    <t>Make It Jingle</t>
  </si>
  <si>
    <t>Big Freedia</t>
  </si>
  <si>
    <t>Daddy Cool</t>
  </si>
  <si>
    <t>Boney M</t>
  </si>
  <si>
    <t>Itsy Bitsy Teenie Weenie Yellow Polkadot Bikini</t>
  </si>
  <si>
    <t>Brian Hyland</t>
  </si>
  <si>
    <t>Slumber Party</t>
  </si>
  <si>
    <t>Britney Spears featuring Tinashe</t>
  </si>
  <si>
    <t>Rockabye</t>
  </si>
  <si>
    <t>Clean Bandit featuring Sean Paul and Anne-Marie</t>
  </si>
  <si>
    <t>In the Hall of the Pixel King</t>
  </si>
  <si>
    <t>How Far I'll Go</t>
  </si>
  <si>
    <t>Disney's Moana</t>
  </si>
  <si>
    <t>Kissing Strangers</t>
  </si>
  <si>
    <t>DNCE featuring Nicki Minaj</t>
  </si>
  <si>
    <t>Blow Your Mind (Mwah)</t>
  </si>
  <si>
    <t>Shape of You</t>
  </si>
  <si>
    <t>Not compatible with Rock Band 4</t>
  </si>
  <si>
    <t>Carmen (Overture)</t>
  </si>
  <si>
    <t>Got That</t>
  </si>
  <si>
    <t>Love Ward</t>
  </si>
  <si>
    <t>Dharma</t>
  </si>
  <si>
    <t>Headhunterz and KSHMR</t>
  </si>
  <si>
    <t>Bubble Pop!</t>
  </si>
  <si>
    <t>HyunA</t>
  </si>
  <si>
    <t>Iggy Azalea featuring Zedd</t>
  </si>
  <si>
    <t>Automaton</t>
  </si>
  <si>
    <t>Instruction</t>
  </si>
  <si>
    <t>Jax Jones featuring Demi Lovato and Stefflon Don</t>
  </si>
  <si>
    <t>Risky Business</t>
  </si>
  <si>
    <t>Jorge Blanco</t>
  </si>
  <si>
    <t>All You Gotta Do (Is Just Dance)</t>
  </si>
  <si>
    <t>The Just Dance Band</t>
  </si>
  <si>
    <t>Sugar Dance</t>
  </si>
  <si>
    <t>Swish Swish</t>
  </si>
  <si>
    <t>Katy Perry featuring Nicki Minaj</t>
  </si>
  <si>
    <t>John Wayne</t>
  </si>
  <si>
    <t>Fight Club</t>
  </si>
  <si>
    <t>Beep Beep I'm a Sheep</t>
  </si>
  <si>
    <t>LilDeuceDeuce featuring BlackGryph0n and TomSka</t>
  </si>
  <si>
    <t>Despacito</t>
  </si>
  <si>
    <t>Luis Fonsi featuring Daddy Yankee</t>
  </si>
  <si>
    <t>Keep On Moving</t>
  </si>
  <si>
    <t>Michelle Delamor</t>
  </si>
  <si>
    <t>New Face</t>
  </si>
  <si>
    <t>Another One Bites The Dust</t>
  </si>
  <si>
    <t>Bad Liar</t>
  </si>
  <si>
    <t>Waka Waka (This Time for Africa)</t>
  </si>
  <si>
    <t>Shakira</t>
  </si>
  <si>
    <t>Chantaje</t>
  </si>
  <si>
    <t>Shakira featuring Maluma</t>
  </si>
  <si>
    <t>Diggy</t>
  </si>
  <si>
    <t>Spencer Ludwig</t>
  </si>
  <si>
    <t>Sayonara</t>
  </si>
  <si>
    <t>Tumbum</t>
  </si>
  <si>
    <t>Yemi Alade</t>
  </si>
  <si>
    <t>Aquarius/Let the Sunshine In*</t>
  </si>
  <si>
    <t>The 5th Dimension</t>
  </si>
  <si>
    <t>Jai Ho (You Are My Destiny)</t>
  </si>
  <si>
    <t>A.R. Rahman featuring the Pussycat Dolls and Nicole Scherzinger</t>
  </si>
  <si>
    <t>Break Free</t>
  </si>
  <si>
    <t>Ariana Grande ft. Zedd</t>
  </si>
  <si>
    <t>I'm An Albatraoz</t>
  </si>
  <si>
    <t>Avicii feat. Aloe Blacc</t>
  </si>
  <si>
    <t>Taste The Feeling</t>
  </si>
  <si>
    <t>Avicii ft. Conrad Sewell</t>
  </si>
  <si>
    <t>Movement is Happiness (Find Your Thing)</t>
  </si>
  <si>
    <t>Avishay Goren &amp; Yossi Cohen</t>
  </si>
  <si>
    <t>Rock n Roll</t>
  </si>
  <si>
    <t>You’re the First, the Last, My Everything</t>
  </si>
  <si>
    <t>Built For This</t>
  </si>
  <si>
    <t>Becky G ft. Pitbull</t>
  </si>
  <si>
    <t>Twist and Shake It*</t>
  </si>
  <si>
    <t>Ben Wheeler and Tara Chinn</t>
  </si>
  <si>
    <t>Don't Worry Be Happy</t>
  </si>
  <si>
    <t>Kurio ko uddah le jana</t>
  </si>
  <si>
    <t>Bollywood Rainbow</t>
  </si>
  <si>
    <t>Bonnie McKee</t>
  </si>
  <si>
    <t xml:space="preserve">Boris Pickett and &amp; The Crypt-Kickers </t>
  </si>
  <si>
    <t>Baby One More Time</t>
  </si>
  <si>
    <t>Oops!...I Did It Again</t>
  </si>
  <si>
    <t>How Deep Is Your Love</t>
  </si>
  <si>
    <t>Calvin Harris &amp; Disciples</t>
  </si>
  <si>
    <t>Calvin Harris Ft. John Newman</t>
  </si>
  <si>
    <t>Safe And Sound</t>
  </si>
  <si>
    <t>Boom Clap</t>
  </si>
  <si>
    <t>Charli XCX</t>
  </si>
  <si>
    <t>Cher Lloyd ft. Astro</t>
  </si>
  <si>
    <t>Oath</t>
  </si>
  <si>
    <t>Cher Lloyd ft. Becky G</t>
  </si>
  <si>
    <t>Cobra Starship feat. Sabi</t>
  </si>
  <si>
    <t>Girls Just Want to Have Fun</t>
  </si>
  <si>
    <t>This is Halloween</t>
  </si>
  <si>
    <t>The World is Ours</t>
  </si>
  <si>
    <t>David Correy ft. Monobloco</t>
  </si>
  <si>
    <t>David Guetta Ft. Nicki Minaj, Bebe Rexha &amp; Afrojack</t>
  </si>
  <si>
    <t>Cool For The Summer</t>
  </si>
  <si>
    <t>Disney's "The Little Mermaid"</t>
  </si>
  <si>
    <t>Let Me Love You</t>
  </si>
  <si>
    <t>DJ Snake feat. Justin Bieber</t>
  </si>
  <si>
    <t>Baby Zouk</t>
  </si>
  <si>
    <t>Dr. Creole</t>
  </si>
  <si>
    <t>It’s You</t>
  </si>
  <si>
    <t>Dyro &amp; Dannic</t>
  </si>
  <si>
    <t>Earth, Wind and Fire ft. The Emotions</t>
  </si>
  <si>
    <t>Emma Marrone</t>
  </si>
  <si>
    <t>Turn Up The Love</t>
  </si>
  <si>
    <t>Far East Movement feat. Cover Drive</t>
  </si>
  <si>
    <t>Fifth Harmony ft. Kid Ink</t>
  </si>
  <si>
    <t>HandClap</t>
  </si>
  <si>
    <t>Fitz and the Tantrums</t>
  </si>
  <si>
    <t>India Waale</t>
  </si>
  <si>
    <t>From the movie Happy New Year</t>
  </si>
  <si>
    <t>RB has Cake Version</t>
  </si>
  <si>
    <t>We Go Well Together</t>
  </si>
  <si>
    <t>Goldheart</t>
  </si>
  <si>
    <t>Ghost In The Keys</t>
  </si>
  <si>
    <t>Original is available as a DLC Single and Temporarily Part of "Rivals Season 24 Pass"</t>
  </si>
  <si>
    <t>So Glamorous</t>
  </si>
  <si>
    <t>Harlin James &amp; Clav</t>
  </si>
  <si>
    <t>Hirokazu Tanaka</t>
  </si>
  <si>
    <t>Idina Menzel</t>
  </si>
  <si>
    <t>The Master Blaster</t>
  </si>
  <si>
    <t>Inspector Marceau</t>
  </si>
  <si>
    <t>Smile</t>
  </si>
  <si>
    <t>IOWA</t>
  </si>
  <si>
    <t>Flashdance ... What A Feeling</t>
  </si>
  <si>
    <t>Get Ugly</t>
  </si>
  <si>
    <t>Hold My Hand</t>
  </si>
  <si>
    <t>Jess Glynne</t>
  </si>
  <si>
    <t>Jessie J ft. Big Sean</t>
  </si>
  <si>
    <t>Jessie J, Ariana Grande and Nicki Minaj</t>
  </si>
  <si>
    <t>Hungarian Dance No. 5</t>
  </si>
  <si>
    <t>Johannes Brahms</t>
  </si>
  <si>
    <t>You're The One That I Want</t>
  </si>
  <si>
    <t>John Travolta &amp; Olivia Newton-John</t>
  </si>
  <si>
    <t>Jingle Bells</t>
  </si>
  <si>
    <t>The Just Dance Kids</t>
  </si>
  <si>
    <t>Alphabet Song</t>
  </si>
  <si>
    <t>The Lion Sleeps Tonight</t>
  </si>
  <si>
    <t>Beauty And A Beat</t>
  </si>
  <si>
    <t>Hot n Cold</t>
  </si>
  <si>
    <t>Part Of Me</t>
  </si>
  <si>
    <t>Roar</t>
  </si>
  <si>
    <t>California Gurls</t>
  </si>
  <si>
    <t>Katy Perry ft. Snoop Dogg</t>
  </si>
  <si>
    <t>That's The Way (I Like It)</t>
  </si>
  <si>
    <t>Die Young</t>
  </si>
  <si>
    <t>TiK ToK</t>
  </si>
  <si>
    <t>We R Who We R</t>
  </si>
  <si>
    <t>Lady Gaga feat. Colby O'Donis</t>
  </si>
  <si>
    <t>Aserejé (The Ketchup Song)</t>
  </si>
  <si>
    <t>Mamasita</t>
  </si>
  <si>
    <t>Sexy And I Know It</t>
  </si>
  <si>
    <t>Mambo No. 5 (A Little Bit of Monika)</t>
  </si>
  <si>
    <t>Lou Bega</t>
  </si>
  <si>
    <t>Just A Gigolo</t>
  </si>
  <si>
    <t>Why Oh Why</t>
  </si>
  <si>
    <t>Love Letter</t>
  </si>
  <si>
    <t>Don’t Worry</t>
  </si>
  <si>
    <t>Madcon ft. Ray Dalton</t>
  </si>
  <si>
    <t>My Main Girl</t>
  </si>
  <si>
    <t>MainStreet</t>
  </si>
  <si>
    <t>Major Lazer &amp; DJ Snake ft. MO</t>
  </si>
  <si>
    <t>Primadonna</t>
  </si>
  <si>
    <t>U Can’t Touch This</t>
  </si>
  <si>
    <t>Better When I’m Dancin'</t>
  </si>
  <si>
    <t>MIKA</t>
  </si>
  <si>
    <t>Je sais pas danser</t>
  </si>
  <si>
    <t>Natoo</t>
  </si>
  <si>
    <t>Professor Pumplestickle</t>
  </si>
  <si>
    <t>Nick Phoenix and Thomas J. Bergersen</t>
  </si>
  <si>
    <t>Pound The Alarm</t>
  </si>
  <si>
    <t>Jambo Mambo</t>
  </si>
  <si>
    <t>Olé Orquestra</t>
  </si>
  <si>
    <t>Cheerleader (Felix Jaehn Remix)</t>
  </si>
  <si>
    <t>OMI</t>
  </si>
  <si>
    <t>One Way Or Another (Teenage Kicks)</t>
  </si>
  <si>
    <t>Hey Ya</t>
  </si>
  <si>
    <t>Nine In The Afternoon</t>
  </si>
  <si>
    <t>Futebol Crazy</t>
  </si>
  <si>
    <t>Paul J. Borg</t>
  </si>
  <si>
    <t>Pitbull Ft. Chris Brown</t>
  </si>
  <si>
    <t>DADDY</t>
  </si>
  <si>
    <t>PSY ft. CL of 2NE1</t>
  </si>
  <si>
    <t>Down By The Riverside</t>
  </si>
  <si>
    <t>The Reverend Horatio Duncan &amp; Amos Sweets</t>
  </si>
  <si>
    <t>Robin Thicke feat. Pharrell Williams</t>
  </si>
  <si>
    <t>Roger Glover and The Butterfly Ball</t>
  </si>
  <si>
    <t>Run DMC ft. Aerosmith</t>
  </si>
  <si>
    <t>Sabrina (The Lemon Cubes)</t>
  </si>
  <si>
    <t>Crazy Christmas</t>
  </si>
  <si>
    <t>Santa Clones</t>
  </si>
  <si>
    <t>Hips Don’t Lie</t>
  </si>
  <si>
    <t>Shakira ft. Wyclef Jean</t>
  </si>
  <si>
    <t>Hit The Lights</t>
  </si>
  <si>
    <t>Selena Gomez &amp; The Scene</t>
  </si>
  <si>
    <t xml:space="preserve">Cheap Thrills </t>
  </si>
  <si>
    <t>Rock n’ Roll (Will Take You to the Mountain)</t>
  </si>
  <si>
    <t>The Sunhill Gang</t>
  </si>
  <si>
    <t>You Can't Hurry Love</t>
  </si>
  <si>
    <t>The Supremes</t>
  </si>
  <si>
    <t>Don't You Worry Child</t>
  </si>
  <si>
    <t>Swedish House Mafia ft. John Martin</t>
  </si>
  <si>
    <t>Danse (Pop Version)</t>
  </si>
  <si>
    <t>Tal</t>
  </si>
  <si>
    <t>Mary Had A Little Lamb</t>
  </si>
  <si>
    <t>Tom Zehnder</t>
  </si>
  <si>
    <t>A Pirate You Shall Be</t>
  </si>
  <si>
    <t>Hickory Dickory Dock</t>
  </si>
  <si>
    <t>She’s Got Me Dancing</t>
  </si>
  <si>
    <t>YOUTH</t>
  </si>
  <si>
    <t>Troye Sivan</t>
  </si>
  <si>
    <t>Crying Blood</t>
  </si>
  <si>
    <t>VV Brown</t>
  </si>
  <si>
    <t>It’s Raining Men</t>
  </si>
  <si>
    <t>Ona tańczy dla mnie</t>
  </si>
  <si>
    <t>Weekend</t>
  </si>
  <si>
    <t>will.i.am ft. Justin Bieber</t>
  </si>
  <si>
    <t>Land Of 1000 Dances</t>
  </si>
  <si>
    <t>Juju On That Beat</t>
  </si>
  <si>
    <t>Zay Hilfigerrr &amp; Zayion McCall</t>
  </si>
  <si>
    <t>ZAYN</t>
  </si>
  <si>
    <t>Imya 505 (Имя 505)</t>
  </si>
  <si>
    <t>Время и Стекло</t>
  </si>
  <si>
    <t>Beautiful Life</t>
  </si>
  <si>
    <t>Surfin' U.S.A.</t>
  </si>
  <si>
    <t>Hot, Hot, Hot</t>
  </si>
  <si>
    <t>Buster Pointdexter</t>
  </si>
  <si>
    <t>Gonne Make You Sweat (Everybody Dance Now)</t>
  </si>
  <si>
    <t>C+C Music Factory</t>
  </si>
  <si>
    <t>I Wanna B With U</t>
  </si>
  <si>
    <t>Fun Factory</t>
  </si>
  <si>
    <t>The Hamster Dance Song</t>
  </si>
  <si>
    <t>Hampton the Hampster</t>
  </si>
  <si>
    <t>MMMBop</t>
  </si>
  <si>
    <t>Hanson</t>
  </si>
  <si>
    <t>James Milton Black</t>
  </si>
  <si>
    <t>Alphabet Song (JDU)</t>
  </si>
  <si>
    <t>Ants Go Marching</t>
  </si>
  <si>
    <t>Bingo</t>
  </si>
  <si>
    <t>Happy Birthday To You</t>
  </si>
  <si>
    <t>If You're Happy and You Know It</t>
  </si>
  <si>
    <t>I've Benn Working on The Railroad</t>
  </si>
  <si>
    <t>Old MacDonald Had a Farm</t>
  </si>
  <si>
    <t>Pop Goes The Weasel</t>
  </si>
  <si>
    <t>Wheels on The Bus</t>
  </si>
  <si>
    <t>One Time</t>
  </si>
  <si>
    <t>RB has The Muffs Cover</t>
  </si>
  <si>
    <t>Celebration</t>
  </si>
  <si>
    <t>Los Del Pio</t>
  </si>
  <si>
    <t>Shake It</t>
  </si>
  <si>
    <t>Metro Station</t>
  </si>
  <si>
    <t>Haven't Met You Yet</t>
  </si>
  <si>
    <t>Michael Buble</t>
  </si>
  <si>
    <t>Magic</t>
  </si>
  <si>
    <t>Pilot</t>
  </si>
  <si>
    <t>Naturally</t>
  </si>
  <si>
    <t>Can You (Point Your Fingers and Do the Twist?)</t>
  </si>
  <si>
    <t>The Wiggles</t>
  </si>
  <si>
    <t>Hot Potato</t>
  </si>
  <si>
    <t>The Monkey Dance</t>
  </si>
  <si>
    <t>Get The Sillies Out</t>
  </si>
  <si>
    <t>Yo Gabba Gabba!</t>
  </si>
  <si>
    <t>I Like To Dance</t>
  </si>
  <si>
    <t>Party in My Tummy</t>
  </si>
  <si>
    <t>It's Alright, It's Okay</t>
  </si>
  <si>
    <t>Ashley Tisdale</t>
  </si>
  <si>
    <t>Barbara Ann</t>
  </si>
  <si>
    <t>The Chordettes</t>
  </si>
  <si>
    <t>Countung Crows</t>
  </si>
  <si>
    <t>David Choi</t>
  </si>
  <si>
    <t>Rocketeer</t>
  </si>
  <si>
    <t>Far East feat. Ryan Tedder</t>
  </si>
  <si>
    <t>Something That I Want</t>
  </si>
  <si>
    <t>Grace Potter</t>
  </si>
  <si>
    <t>I'm A Gummy Bear (The Gummy Bear Song)</t>
  </si>
  <si>
    <t>Gummibar</t>
  </si>
  <si>
    <t>Jump Up!</t>
  </si>
  <si>
    <t>Imagination Movers</t>
  </si>
  <si>
    <t>Burnin' Up</t>
  </si>
  <si>
    <t>Are You Sleeping</t>
  </si>
  <si>
    <t>Five Little Monkeys</t>
  </si>
  <si>
    <t>Hand  In Hand</t>
  </si>
  <si>
    <t>The Hokey Pokey</t>
  </si>
  <si>
    <t>Itsy Bitsy Spider</t>
  </si>
  <si>
    <t>On Our Way</t>
  </si>
  <si>
    <t>Party Goes Down</t>
  </si>
  <si>
    <t>I'm Gonna Catch You</t>
  </si>
  <si>
    <t>Laurie Berkner</t>
  </si>
  <si>
    <t>Start All Over</t>
  </si>
  <si>
    <t>Head, Shoulders, Knees and Toes</t>
  </si>
  <si>
    <t>Nadia Gifford</t>
  </si>
  <si>
    <t>Nelly Furtado and Elton John</t>
  </si>
  <si>
    <t>Shake Your Groove Thing</t>
  </si>
  <si>
    <t>Peaches &amp; Herb</t>
  </si>
  <si>
    <t>Despicable Me</t>
  </si>
  <si>
    <t>Dumb Love</t>
  </si>
  <si>
    <t>Intuition</t>
  </si>
  <si>
    <t>The Tokens</t>
  </si>
  <si>
    <t>Girls Can Too</t>
  </si>
  <si>
    <t>Tyler Van Der Berg</t>
  </si>
  <si>
    <t>The Shimmie Shake!</t>
  </si>
  <si>
    <t>Hold Still</t>
  </si>
  <si>
    <t>Yo Gabba Gabba</t>
  </si>
  <si>
    <t>The Robot Song</t>
  </si>
  <si>
    <t>One Week</t>
  </si>
  <si>
    <t>Barenaked Ladies</t>
  </si>
  <si>
    <t>Bobby Fuller</t>
  </si>
  <si>
    <t>RB has "The Clash" Version</t>
  </si>
  <si>
    <t>Video Killed The Radio Star</t>
  </si>
  <si>
    <t>The Chipmunks Song</t>
  </si>
  <si>
    <t>The Chipmunks</t>
  </si>
  <si>
    <t>Chumbawumba</t>
  </si>
  <si>
    <t>Karma Chameleon</t>
  </si>
  <si>
    <t>A Girl Like You</t>
  </si>
  <si>
    <t>Edwyn Collins</t>
  </si>
  <si>
    <t>Heartbreak Hotel</t>
  </si>
  <si>
    <t>Fastball</t>
  </si>
  <si>
    <t>Only Wanna Be With You</t>
  </si>
  <si>
    <t>Hootie &amp; the Blowfish</t>
  </si>
  <si>
    <t>Part of "Hootie &amp;the Blowfish Pack 01"</t>
  </si>
  <si>
    <t>Look Sharp</t>
  </si>
  <si>
    <t>Kids In America</t>
  </si>
  <si>
    <t xml:space="preserve">RB has "The Muffs" Version </t>
  </si>
  <si>
    <t>The Mamas &amp; The Papas</t>
  </si>
  <si>
    <t>R.E.M</t>
  </si>
  <si>
    <t>Stand</t>
  </si>
  <si>
    <t>Rock 'n' Roll High School</t>
  </si>
  <si>
    <t>I'll Be There For You</t>
  </si>
  <si>
    <t>The Rembrandts</t>
  </si>
  <si>
    <t>Walkin' On The Sun</t>
  </si>
  <si>
    <t>Cool Places</t>
  </si>
  <si>
    <t>Sparks</t>
  </si>
  <si>
    <t>Re-record available as DLC single</t>
  </si>
  <si>
    <t>Life is a Highway</t>
  </si>
  <si>
    <t>RB has Rascal Flatts Cover</t>
  </si>
  <si>
    <t>Everything You Want</t>
  </si>
  <si>
    <t>Vertical Horizon</t>
  </si>
  <si>
    <t>Ain't No Party</t>
  </si>
  <si>
    <t>Coast 2 Coast</t>
  </si>
  <si>
    <t>Come Get It</t>
  </si>
  <si>
    <t>Follow Me Now</t>
  </si>
  <si>
    <t>Get You Goin'</t>
  </si>
  <si>
    <t>Get You Goin' (Deetown Remix)</t>
  </si>
  <si>
    <t>Get Munk'd</t>
  </si>
  <si>
    <t>Get Munk'd (Deetown Dance Remix)</t>
  </si>
  <si>
    <t>Mess Around</t>
  </si>
  <si>
    <t>We're The Chipmunks (Deetown Remix)</t>
  </si>
  <si>
    <t>Witch Doctor</t>
  </si>
  <si>
    <t>Roam</t>
  </si>
  <si>
    <t>Diamond Dolls</t>
  </si>
  <si>
    <t>The Chipettes</t>
  </si>
  <si>
    <t>Flying With the Eagles</t>
  </si>
  <si>
    <t>The Chipettes and the Chipmunks</t>
  </si>
  <si>
    <t>The Girls of Rock and Roll</t>
  </si>
  <si>
    <t>Off to See the World</t>
  </si>
  <si>
    <t>Lipps, Inc</t>
  </si>
  <si>
    <t>Can't Touch This</t>
  </si>
  <si>
    <t>Cold Hearted</t>
  </si>
  <si>
    <t>I Wanna Dance With Somebody</t>
  </si>
  <si>
    <t>Stayin' Alive</t>
  </si>
  <si>
    <t>The Bee Gees</t>
  </si>
  <si>
    <t>Part of "Bee Gees Pack 01"</t>
  </si>
  <si>
    <t>The Chipmunks feat. Chris Classic</t>
  </si>
  <si>
    <t xml:space="preserve">Bring It On </t>
  </si>
  <si>
    <t>We're The Chipmunks (DeeTown Remix)</t>
  </si>
  <si>
    <t>The Chipmunks Song (Rock Mix)</t>
  </si>
  <si>
    <t>Karma Charmeleon</t>
  </si>
  <si>
    <t>You Spin Me Right Round (Like A Record)</t>
  </si>
  <si>
    <t xml:space="preserve">Crocodile Rock </t>
  </si>
  <si>
    <t>Turn The Beat Around</t>
  </si>
  <si>
    <t>RB Has Muffs Version</t>
  </si>
  <si>
    <t>California Dreamin</t>
  </si>
  <si>
    <t>The Mamas &amp; the Papas</t>
  </si>
  <si>
    <t xml:space="preserve">Beat It </t>
  </si>
  <si>
    <t>Walking On The Sun</t>
  </si>
  <si>
    <t>Play That Funky Music, Chipmunk</t>
  </si>
  <si>
    <t>I Don't Want To Miss A Thing</t>
  </si>
  <si>
    <t>Areomsith</t>
  </si>
  <si>
    <t>...Baby One More Time</t>
  </si>
  <si>
    <t>Girls Just Want To Have Fun</t>
  </si>
  <si>
    <t>I Don't Want to Be</t>
  </si>
  <si>
    <t>Gavin DeGraw</t>
  </si>
  <si>
    <t>Macklemore &amp; Ryan Lewis</t>
  </si>
  <si>
    <t>P.Y.T (Pretty Young Thing)</t>
  </si>
  <si>
    <t>Bye Bye Bye</t>
  </si>
  <si>
    <t>OutKast</t>
  </si>
  <si>
    <t>Sia feat. Sean Paul</t>
  </si>
  <si>
    <t>Rapper's Delight</t>
  </si>
  <si>
    <t>The Sugar Hill Gang</t>
  </si>
  <si>
    <t>Chain of Fools</t>
  </si>
  <si>
    <t>The Backstreet Boys</t>
  </si>
  <si>
    <t>Beauty and the Beast</t>
  </si>
  <si>
    <t>RB2/DLC</t>
  </si>
  <si>
    <t>If I Could Turn Back Time</t>
  </si>
  <si>
    <t>I'll Be</t>
  </si>
  <si>
    <t>Edwin McCain</t>
  </si>
  <si>
    <t>Bring Me To Life</t>
  </si>
  <si>
    <t>Frozen</t>
  </si>
  <si>
    <t>Keep Your Hand To Yourself</t>
  </si>
  <si>
    <t>Georgia Satellites</t>
  </si>
  <si>
    <t>Export Has Expired, but was Re-Liscened as a Part of "American Idiot" Album</t>
  </si>
  <si>
    <t>Take Me Home, Country Roads</t>
  </si>
  <si>
    <t>Can You Feel the Love Tonight</t>
  </si>
  <si>
    <t>The Lion King</t>
  </si>
  <si>
    <t>Hakuna Matata</t>
  </si>
  <si>
    <t>A Whole New World</t>
  </si>
  <si>
    <t>The Little Mermaid</t>
  </si>
  <si>
    <t>Part of Your World</t>
  </si>
  <si>
    <t>All That Jazz</t>
  </si>
  <si>
    <t>Liza Minnelli</t>
  </si>
  <si>
    <t>Papa Don't Preach</t>
  </si>
  <si>
    <t>I Heard It Through The Grapvine</t>
  </si>
  <si>
    <t>RB has Creedance Clearwater Revival Version</t>
  </si>
  <si>
    <t>I'm Like A Bird</t>
  </si>
  <si>
    <t>I Want It That Way</t>
  </si>
  <si>
    <t>Hey There Delilah</t>
  </si>
  <si>
    <t>Lonely No More</t>
  </si>
  <si>
    <t>Rob Thomas</t>
  </si>
  <si>
    <t xml:space="preserve">Push It </t>
  </si>
  <si>
    <t>Salt N Pepa</t>
  </si>
  <si>
    <t>Oyo Como Va</t>
  </si>
  <si>
    <t>Kiss From a Rose</t>
  </si>
  <si>
    <t>Seal</t>
  </si>
  <si>
    <t>I Hate Everything About</t>
  </si>
  <si>
    <t>Un-Break My Heart</t>
  </si>
  <si>
    <t>Toni Braxton</t>
  </si>
  <si>
    <t>Macho Man</t>
  </si>
  <si>
    <t>The Village People</t>
  </si>
  <si>
    <t>One Headlight</t>
  </si>
  <si>
    <t>The Wallflowers</t>
  </si>
  <si>
    <t>What's Up?</t>
  </si>
  <si>
    <t>4 Non Blondes</t>
  </si>
  <si>
    <t>No One</t>
  </si>
  <si>
    <t>I Love Rock 'n' Roll</t>
  </si>
  <si>
    <t>The Arrows</t>
  </si>
  <si>
    <t>RB has Joan Jett Version</t>
  </si>
  <si>
    <t>Stand By Me</t>
  </si>
  <si>
    <t>Ben E. King</t>
  </si>
  <si>
    <t>When I Was Your Man</t>
  </si>
  <si>
    <t>My Heart Will Go On</t>
  </si>
  <si>
    <t>Celine Dion</t>
  </si>
  <si>
    <t>Colors of the Wind</t>
  </si>
  <si>
    <t>Disney's Pocahontas</t>
  </si>
  <si>
    <t>Disney's The Lion King</t>
  </si>
  <si>
    <t>Love Me Like You Do</t>
  </si>
  <si>
    <t>Hound Dog</t>
  </si>
  <si>
    <t>RB Has Cake Version</t>
  </si>
  <si>
    <t>What Do You Mean?</t>
  </si>
  <si>
    <t>Rude</t>
  </si>
  <si>
    <t>Magic!</t>
  </si>
  <si>
    <t>Relax, Take It Easy</t>
  </si>
  <si>
    <t>Torn</t>
  </si>
  <si>
    <t>Natalie Imbruglia</t>
  </si>
  <si>
    <t>Drag Me Down</t>
  </si>
  <si>
    <t>Stay</t>
  </si>
  <si>
    <t>Rihanna featuring Mikky Ekko</t>
  </si>
  <si>
    <t>Stitches</t>
  </si>
  <si>
    <t>Behind Those Eyes</t>
  </si>
  <si>
    <t>All Out of Love</t>
  </si>
  <si>
    <t>Even the Nights Are Better</t>
  </si>
  <si>
    <t>Hand in My Pocket</t>
  </si>
  <si>
    <t>The Art of Losing</t>
  </si>
  <si>
    <t>Bill Weathers</t>
  </si>
  <si>
    <t>Piano Man</t>
  </si>
  <si>
    <t>Uptown Girl</t>
  </si>
  <si>
    <t>Caribbean Queen (No More Love on the Run)</t>
  </si>
  <si>
    <t>Billy Ocean</t>
  </si>
  <si>
    <t>Criminal</t>
  </si>
  <si>
    <t>Wherever You Will Go</t>
  </si>
  <si>
    <t>The Carpenters</t>
  </si>
  <si>
    <t>Celtic Woman</t>
  </si>
  <si>
    <t>Sailing</t>
  </si>
  <si>
    <t>Christopher Cross</t>
  </si>
  <si>
    <t>Pretty Little Angel Eyes</t>
  </si>
  <si>
    <t>Curtis Lee</t>
  </si>
  <si>
    <t>All Through the Night</t>
  </si>
  <si>
    <t>Mi Rowsu</t>
  </si>
  <si>
    <t>Damaru in duet with Jan Smit</t>
  </si>
  <si>
    <t>Cruella de Vil</t>
  </si>
  <si>
    <t>Disney's 101 Dalmations</t>
  </si>
  <si>
    <t>Friend Like Me</t>
  </si>
  <si>
    <t>Disney's Beauty &amp; The Beast</t>
  </si>
  <si>
    <t>Be Our Guest</t>
  </si>
  <si>
    <t>Bibbidi-Bobbidi-Boo</t>
  </si>
  <si>
    <t>Disney's Cinderella</t>
  </si>
  <si>
    <t>Happy Working Song</t>
  </si>
  <si>
    <t>Disney's Enchanted</t>
  </si>
  <si>
    <t>Ever Ever After</t>
  </si>
  <si>
    <t>So Close</t>
  </si>
  <si>
    <t>Frozen Heart</t>
  </si>
  <si>
    <t>In Summer</t>
  </si>
  <si>
    <t>For the First Time in Forever</t>
  </si>
  <si>
    <t>Love is an Open Door</t>
  </si>
  <si>
    <t>Do You Want to Build a Snowman?</t>
  </si>
  <si>
    <t>I Won't Say (I'm in Love)</t>
  </si>
  <si>
    <t>Disney's Hercules</t>
  </si>
  <si>
    <t>Go the Distance</t>
  </si>
  <si>
    <t>What a Dog/He's a Tramp</t>
  </si>
  <si>
    <t>Disney's Lady &amp; The Tramp</t>
  </si>
  <si>
    <t>Once Upon A Dream</t>
  </si>
  <si>
    <t>Disney's Maleficent</t>
  </si>
  <si>
    <t>Chim Chim Cher-ee</t>
  </si>
  <si>
    <t>Disney's Mary Poppins</t>
  </si>
  <si>
    <t>A Spoonful of Sugar</t>
  </si>
  <si>
    <t>Practically Perfect</t>
  </si>
  <si>
    <t>Disney's Tangled</t>
  </si>
  <si>
    <t>I See the Light</t>
  </si>
  <si>
    <t>When Will My Life Begin?</t>
  </si>
  <si>
    <t>Circle of Life</t>
  </si>
  <si>
    <t>I Just Can't Wait to Be King</t>
  </si>
  <si>
    <t>Les Poissons</t>
  </si>
  <si>
    <t>Never Knew I Needed</t>
  </si>
  <si>
    <t>Disney's The Princess &amp; The Frog</t>
  </si>
  <si>
    <t>You've Got a Friend in Me</t>
  </si>
  <si>
    <t>Disney's Toy Story</t>
  </si>
  <si>
    <t>When She Loved Me</t>
  </si>
  <si>
    <t>Disney's Toy Story 2</t>
  </si>
  <si>
    <t>Bennie and the Jets</t>
  </si>
  <si>
    <t>Blue Eyes</t>
  </si>
  <si>
    <t>Candle in the Wind</t>
  </si>
  <si>
    <t>I Guess That's Why They Call It the Blues</t>
  </si>
  <si>
    <t>Sorry Seems to Be the Hardest Word</t>
  </si>
  <si>
    <t>Tiny Dancer</t>
  </si>
  <si>
    <t>Your Song</t>
  </si>
  <si>
    <t>All By Myself</t>
  </si>
  <si>
    <t>Eric Carmen</t>
  </si>
  <si>
    <t>Everywhere</t>
  </si>
  <si>
    <t>These Dreams</t>
  </si>
  <si>
    <t>I Bet My Life</t>
  </si>
  <si>
    <t>Original Sin</t>
  </si>
  <si>
    <t>Foundations</t>
  </si>
  <si>
    <t>Kate Nash</t>
  </si>
  <si>
    <t>Somewhere Only We Know</t>
  </si>
  <si>
    <t>Keane</t>
  </si>
  <si>
    <t>Andalouse</t>
  </si>
  <si>
    <t>Kendji Girac</t>
  </si>
  <si>
    <t>Heaven's on Fire</t>
  </si>
  <si>
    <t>My Way</t>
  </si>
  <si>
    <t>Borderline</t>
  </si>
  <si>
    <t>Never Gonna Leave This Bed</t>
  </si>
  <si>
    <t>Part of "Maroon 5 Pack 2"</t>
  </si>
  <si>
    <t>Blame It on the Girls</t>
  </si>
  <si>
    <t>Happy Ending</t>
  </si>
  <si>
    <t>Love Today</t>
  </si>
  <si>
    <t>We Are Golden</t>
  </si>
  <si>
    <t>Wrecking Ball</t>
  </si>
  <si>
    <t>Roseanne</t>
  </si>
  <si>
    <t>Nick &amp; Simon</t>
  </si>
  <si>
    <t>Hasta el Amanecer</t>
  </si>
  <si>
    <t>Nicky Jam</t>
  </si>
  <si>
    <t>It's My Life</t>
  </si>
  <si>
    <t>Part of "The Singles 1992-2003" Album</t>
  </si>
  <si>
    <t>Night Changes</t>
  </si>
  <si>
    <t>When Can I See You Again?</t>
  </si>
  <si>
    <t>Angels</t>
  </si>
  <si>
    <t>Wind Of Change</t>
  </si>
  <si>
    <t>Breakfast in America</t>
  </si>
  <si>
    <t>Supertramp</t>
  </si>
  <si>
    <t>Friday I'm in Love</t>
  </si>
  <si>
    <t>Wind Beneath My Wings</t>
  </si>
  <si>
    <t>Bette Midler</t>
  </si>
  <si>
    <t>She Talks to Angels</t>
  </si>
  <si>
    <t>Black Crowes</t>
  </si>
  <si>
    <t>Part of "The Black Crows Pack 01"</t>
  </si>
  <si>
    <t>I'm Coming Out</t>
  </si>
  <si>
    <t>Stop! In the Name of Love</t>
  </si>
  <si>
    <t>Diana Ross &amp; The Supremes</t>
  </si>
  <si>
    <t>Son of a Preacher Man</t>
  </si>
  <si>
    <t>Dusty Springfield</t>
  </si>
  <si>
    <t>Eagle-Eye Cherry</t>
  </si>
  <si>
    <t>I Can't Help Myself (Sugar Pie, Honey Bunch)</t>
  </si>
  <si>
    <t>The Four Tops</t>
  </si>
  <si>
    <t>I've Got You Under My Skin</t>
  </si>
  <si>
    <t>Frank Sinatra</t>
  </si>
  <si>
    <t>Crawling in the Dark</t>
  </si>
  <si>
    <t>This Old Heart of Mine (Is Weak For You)</t>
  </si>
  <si>
    <t>The Isley Brothers</t>
  </si>
  <si>
    <t>I'll Be There</t>
  </si>
  <si>
    <t>Waiting for Tonight</t>
  </si>
  <si>
    <t>Jennifer Lopez</t>
  </si>
  <si>
    <t>Hey Everybody</t>
  </si>
  <si>
    <t>Jennifer Love Hewitt</t>
  </si>
  <si>
    <t>What Becomes of the Broken Hearted</t>
  </si>
  <si>
    <t>Jimmy Ruffin</t>
  </si>
  <si>
    <t>Ladies Night</t>
  </si>
  <si>
    <t>Like a Virgin</t>
  </si>
  <si>
    <t>Please Mr. Postman</t>
  </si>
  <si>
    <t>The Marvelettes</t>
  </si>
  <si>
    <t>RB has CCR version</t>
  </si>
  <si>
    <t>Billie Jean</t>
  </si>
  <si>
    <t>RB had Alien Ant Farm version</t>
  </si>
  <si>
    <t>All You Wanted</t>
  </si>
  <si>
    <t>Michelle Branch</t>
  </si>
  <si>
    <t>Are You Happy Now?</t>
  </si>
  <si>
    <t>Broken Wings</t>
  </si>
  <si>
    <t>Mr. Mister</t>
  </si>
  <si>
    <t>Bizarre Love Triangle</t>
  </si>
  <si>
    <t>When a Man Loves a Woman</t>
  </si>
  <si>
    <t>Percy Sledge</t>
  </si>
  <si>
    <t>It's the End of the World as We Know It (and I Feel Fine)</t>
  </si>
  <si>
    <t>Simple Plan</t>
  </si>
  <si>
    <t>Part of "Simple Plan Pack 01"</t>
  </si>
  <si>
    <t>We Are Family</t>
  </si>
  <si>
    <t>Sister Sledge</t>
  </si>
  <si>
    <t>The Tracks of My Tears</t>
  </si>
  <si>
    <t>Smokey Robinson &amp; The Miracles</t>
  </si>
  <si>
    <t>Every Morning</t>
  </si>
  <si>
    <t>Sugar Ray</t>
  </si>
  <si>
    <t>Just My Imagination</t>
  </si>
  <si>
    <t>Red Red Wine</t>
  </si>
  <si>
    <t>UB40</t>
  </si>
  <si>
    <t>Miss You</t>
  </si>
  <si>
    <t>Aaliyah</t>
  </si>
  <si>
    <t>I'm with You</t>
  </si>
  <si>
    <t>I'll Make You to You</t>
  </si>
  <si>
    <t>Boyz II Men</t>
  </si>
  <si>
    <t>Genie in a Bottle</t>
  </si>
  <si>
    <t>White Flag</t>
  </si>
  <si>
    <t>Dido</t>
  </si>
  <si>
    <t>Cry</t>
  </si>
  <si>
    <t>Faith Hill</t>
  </si>
  <si>
    <t>Friends in Low Places</t>
  </si>
  <si>
    <t>Garth Brooks</t>
  </si>
  <si>
    <t>RB has "Cake" Version</t>
  </si>
  <si>
    <t>Virtual Insanity</t>
  </si>
  <si>
    <t>Irresistable</t>
  </si>
  <si>
    <t>Jessica Simpson</t>
  </si>
  <si>
    <t>RB has Live version as a DLC Single</t>
  </si>
  <si>
    <t>(Sittin' On) the Dock of the Bay</t>
  </si>
  <si>
    <t>Take 2 part of "Otis Redding Pack 01"</t>
  </si>
  <si>
    <t>Patti LaBelle</t>
  </si>
  <si>
    <t>The First Cut Is The Deepest</t>
  </si>
  <si>
    <t>I Hate (Everything About You)</t>
  </si>
  <si>
    <t>Uncle Kracker</t>
  </si>
  <si>
    <t>Waiting For You</t>
  </si>
  <si>
    <t>Akira Yamaoka</t>
  </si>
  <si>
    <t>If I Ain't Got You</t>
  </si>
  <si>
    <t>Twist and Shout</t>
  </si>
  <si>
    <t>The Beatles</t>
  </si>
  <si>
    <t>TB:RB</t>
  </si>
  <si>
    <t>Take My Breath Away</t>
  </si>
  <si>
    <t>Thank You</t>
  </si>
  <si>
    <t>New York, New York</t>
  </si>
  <si>
    <t>Killing Me Softly</t>
  </si>
  <si>
    <t>The Fugees</t>
  </si>
  <si>
    <t>Come Clean</t>
  </si>
  <si>
    <t>Flahdance...What a Feeling</t>
  </si>
  <si>
    <t>Leave (Get Out)</t>
  </si>
  <si>
    <t>JoJo</t>
  </si>
  <si>
    <t>Why Can't I?</t>
  </si>
  <si>
    <t>Liz Phair</t>
  </si>
  <si>
    <t>Snake Eater</t>
  </si>
  <si>
    <t>Norihiko Hibino</t>
  </si>
  <si>
    <t>Olivia Newton-John Feat. John Travolta</t>
  </si>
  <si>
    <t>Against All Odds (Take a Look at Me Now)</t>
  </si>
  <si>
    <t>Phil Collins</t>
  </si>
  <si>
    <t>Queen feat. David Bowie</t>
  </si>
  <si>
    <t>Unchained Melody</t>
  </si>
  <si>
    <t>The Righteous Brothers</t>
  </si>
  <si>
    <t>I Got You Babe</t>
  </si>
  <si>
    <t>Sonny &amp; Cher</t>
  </si>
  <si>
    <t>Meant to Live</t>
  </si>
  <si>
    <t>Three Dog Night</t>
  </si>
  <si>
    <t>Three Doors Down</t>
  </si>
  <si>
    <t>In the Midnight Hour</t>
  </si>
  <si>
    <t>(You Make Me Feel Like) A Natural Woman</t>
  </si>
  <si>
    <t>Pieces of Me</t>
  </si>
  <si>
    <t>Atlantic Starr</t>
  </si>
  <si>
    <t>Beyonce and Jay-Z</t>
  </si>
  <si>
    <t>Bill Medley</t>
  </si>
  <si>
    <t>Do You Really Want to Hurt Me?</t>
  </si>
  <si>
    <t>Time after Time</t>
  </si>
  <si>
    <t>That's Amore</t>
  </si>
  <si>
    <t>Dean Martin</t>
  </si>
  <si>
    <t>Endless Love</t>
  </si>
  <si>
    <t>Diana Ross and Lionel Richie</t>
  </si>
  <si>
    <t>Thruth Is</t>
  </si>
  <si>
    <t>Fantasia</t>
  </si>
  <si>
    <t xml:space="preserve">Waiting for a Girl Like You </t>
  </si>
  <si>
    <t>Gloria Esefan</t>
  </si>
  <si>
    <t>Fly</t>
  </si>
  <si>
    <t>Me and Bobby McGee</t>
  </si>
  <si>
    <t>I Love Rock 'N Roll</t>
  </si>
  <si>
    <t>Joan Jett and the Blackheart</t>
  </si>
  <si>
    <t>Dust in the Wind</t>
  </si>
  <si>
    <t>RB has Guess Who Version</t>
  </si>
  <si>
    <t xml:space="preserve">Ain't Nothing Like the Real Thing </t>
  </si>
  <si>
    <t>Who Can It Be Now?</t>
  </si>
  <si>
    <t>Men at Work</t>
  </si>
  <si>
    <t>For You I WIll</t>
  </si>
  <si>
    <t>Monica</t>
  </si>
  <si>
    <t>Nat King Cole with Natalie Cole</t>
  </si>
  <si>
    <t>Sweet Caroline</t>
  </si>
  <si>
    <t>Neil Diamond</t>
  </si>
  <si>
    <t>You're My Best Friend</t>
  </si>
  <si>
    <t>Start Me Up</t>
  </si>
  <si>
    <t xml:space="preserve">What I Like About You? </t>
  </si>
  <si>
    <t>The Game of Love</t>
  </si>
  <si>
    <t>Santana (feat. Michelle Branch)</t>
  </si>
  <si>
    <t>Ain't Too Proud to Beg</t>
  </si>
  <si>
    <t>I Left My Heart in San Francisco</t>
  </si>
  <si>
    <t>Tony Bennett</t>
  </si>
  <si>
    <t>Greatest Love of All</t>
  </si>
  <si>
    <t>I Will Always Love You</t>
  </si>
  <si>
    <t>Chattahoochee</t>
  </si>
  <si>
    <t>It's Five O'Clock Somewhere</t>
  </si>
  <si>
    <t>Alan Jackson &amp; Jimmy Buffett</t>
  </si>
  <si>
    <t>Celebrity</t>
  </si>
  <si>
    <t>Brad Paisely</t>
  </si>
  <si>
    <t xml:space="preserve">Part of "Country Track Pack" and "Going Country Pack 01" </t>
  </si>
  <si>
    <t>Boot Scootin' Boogie</t>
  </si>
  <si>
    <t>What Was I Thinkin</t>
  </si>
  <si>
    <t>Dierks Bentley</t>
  </si>
  <si>
    <t>Part of "Going Country Pack 04"</t>
  </si>
  <si>
    <t>Goodbye Earl</t>
  </si>
  <si>
    <t>Dixie Chicks</t>
  </si>
  <si>
    <t>Wide Open Spaces</t>
  </si>
  <si>
    <t>9 to 5</t>
  </si>
  <si>
    <t>Redneck Woman</t>
  </si>
  <si>
    <t>Gretchen Wilson</t>
  </si>
  <si>
    <t>My Give a Damn's Busted</t>
  </si>
  <si>
    <t>Jo Dee Messina</t>
  </si>
  <si>
    <t>I Walk the Line</t>
  </si>
  <si>
    <t>She Thinks My Tractor's Sexy</t>
  </si>
  <si>
    <t>Kenny Chesney</t>
  </si>
  <si>
    <t>When the Sun Goes Down</t>
  </si>
  <si>
    <t>Kenny Chesney &amp; Uncle Kracker</t>
  </si>
  <si>
    <t>How Do  I Live</t>
  </si>
  <si>
    <t>LeAnn Rimes</t>
  </si>
  <si>
    <t>Independence Day</t>
  </si>
  <si>
    <t>Martina McBride</t>
  </si>
  <si>
    <t>Gone</t>
  </si>
  <si>
    <t>Montgomery Gentry</t>
  </si>
  <si>
    <t>Patsy Cline</t>
  </si>
  <si>
    <t>I'm Movin' On</t>
  </si>
  <si>
    <t>Does He Love You</t>
  </si>
  <si>
    <t>Reba McEntire &amp; Linda Davis</t>
  </si>
  <si>
    <t>Suds in the Bucket</t>
  </si>
  <si>
    <t>Sara Evans</t>
  </si>
  <si>
    <t>Don't Worry 'Bout a Thing</t>
  </si>
  <si>
    <t>SHeDAISY</t>
  </si>
  <si>
    <t>Stand By Your Man</t>
  </si>
  <si>
    <t>Tammy Wynette</t>
  </si>
  <si>
    <t>I Like It, I Love It</t>
  </si>
  <si>
    <t>It's Your Love</t>
  </si>
  <si>
    <t>Tim McGraw &amp; Faith Hill</t>
  </si>
  <si>
    <t>As Good As I Once Was</t>
  </si>
  <si>
    <t>Toby Keith</t>
  </si>
  <si>
    <t>Hot Mama</t>
  </si>
  <si>
    <t>Trace Adkins</t>
  </si>
  <si>
    <t>It's a Great Day to Be Alive</t>
  </si>
  <si>
    <t>Travis Tritt</t>
  </si>
  <si>
    <t>Good Ol' Boys</t>
  </si>
  <si>
    <t>Mammas Don't Let Your Babies Grow up to be Cowboys</t>
  </si>
  <si>
    <t>Waylon Jennings &amp; Willie Nelson</t>
  </si>
  <si>
    <t>Keep Holding On</t>
  </si>
  <si>
    <t>Lean on Me</t>
  </si>
  <si>
    <t>Taking Chances</t>
  </si>
  <si>
    <t>Charlie Chaplin</t>
  </si>
  <si>
    <t>Taking Colors</t>
  </si>
  <si>
    <t>I Say a Little Prayer</t>
  </si>
  <si>
    <t>And I Am Telling You I'm Not Going</t>
  </si>
  <si>
    <t>Dreamgirls</t>
  </si>
  <si>
    <t>Don't Rain on My Parade</t>
  </si>
  <si>
    <t>Funny Girl</t>
  </si>
  <si>
    <t>Young Girl</t>
  </si>
  <si>
    <t>Gary Puckett &amp; The Union Gap</t>
  </si>
  <si>
    <t>Hair</t>
  </si>
  <si>
    <t xml:space="preserve">Hate on Me </t>
  </si>
  <si>
    <t>Jill Scott</t>
  </si>
  <si>
    <t>No Air</t>
  </si>
  <si>
    <t>Jordin Sparks and Chirs Brown</t>
  </si>
  <si>
    <t>Don't Stop Believin'</t>
  </si>
  <si>
    <t>Gold Digger</t>
  </si>
  <si>
    <t>Kanye West (Feat. Jamie Foxx)</t>
  </si>
  <si>
    <t>Leaving on a Jet Plane</t>
  </si>
  <si>
    <t>Peter, Paul and Mary</t>
  </si>
  <si>
    <t>I'll Stand by You</t>
  </si>
  <si>
    <t>Can't Fight This Felling</t>
  </si>
  <si>
    <t>You Can't Always Get What You Want</t>
  </si>
  <si>
    <t>Defying Gravity</t>
  </si>
  <si>
    <t>Wicked</t>
  </si>
  <si>
    <t>Live version available in "Aerosmith's Greatest Dimension Pack"</t>
  </si>
  <si>
    <t>Total Eclipse of the Heart</t>
  </si>
  <si>
    <t>Part of "February Heartache Duets Pack"</t>
  </si>
  <si>
    <t>The Boy Is Mine</t>
  </si>
  <si>
    <t>Brandy and Monica</t>
  </si>
  <si>
    <t>A House Is Not a Home</t>
  </si>
  <si>
    <t>Hello, I Love You</t>
  </si>
  <si>
    <t>Part of "The Doors Greatest Hits"</t>
  </si>
  <si>
    <t>Over the Rainbow</t>
  </si>
  <si>
    <t>Isreal Kamakawiwo'ole</t>
  </si>
  <si>
    <t>Pink House</t>
  </si>
  <si>
    <t>Beth</t>
  </si>
  <si>
    <t>To Sir, with Love</t>
  </si>
  <si>
    <t>Lulu</t>
  </si>
  <si>
    <t>Dream a Little Dream of Me</t>
  </si>
  <si>
    <t>Good Vibrations</t>
  </si>
  <si>
    <t>Marky Mark and the Funky Bunch</t>
  </si>
  <si>
    <t>The Lady Is a Tramp</t>
  </si>
  <si>
    <t>Sammy Davis, Jr.</t>
  </si>
  <si>
    <t xml:space="preserve">Ice Ice Baby </t>
  </si>
  <si>
    <t>Back to Black</t>
  </si>
  <si>
    <t>Papa Can You Hear Me?</t>
  </si>
  <si>
    <t>I Want to Hold Your Hold</t>
  </si>
  <si>
    <t>NEVER EXPORTABLE</t>
  </si>
  <si>
    <t>Part of "Billy Joel The Hits:Rock Band Edition"</t>
  </si>
  <si>
    <t xml:space="preserve">Toxic </t>
  </si>
  <si>
    <t>Just the Way You Are</t>
  </si>
  <si>
    <t>Marry You</t>
  </si>
  <si>
    <t>Don't Go Breaking My Heart</t>
  </si>
  <si>
    <t>Elton John and Kiki Dee</t>
  </si>
  <si>
    <t>Free Your Mind</t>
  </si>
  <si>
    <t>En Vogue</t>
  </si>
  <si>
    <t>I Don't Want to Know</t>
  </si>
  <si>
    <t>Songbird</t>
  </si>
  <si>
    <t>Loser Like Me</t>
  </si>
  <si>
    <t>Glee</t>
  </si>
  <si>
    <t>River Deep - Mountain High</t>
  </si>
  <si>
    <t>Blamie It (On the Alcohol)</t>
  </si>
  <si>
    <t>Jamie Foxx feat. T-Pain</t>
  </si>
  <si>
    <t xml:space="preserve">Lucky </t>
  </si>
  <si>
    <t>Jason Mraz and Colbie Cailat</t>
  </si>
  <si>
    <t>I Follow Rivers</t>
  </si>
  <si>
    <t>Lykke Li</t>
  </si>
  <si>
    <t>Mark Ronson feat. Amy Winehouse</t>
  </si>
  <si>
    <t xml:space="preserve">Sway </t>
  </si>
  <si>
    <t>P.Y.T (Pretty Young Thug)</t>
  </si>
  <si>
    <t xml:space="preserve">RB4 </t>
  </si>
  <si>
    <t>Friday</t>
  </si>
  <si>
    <t>Rebecca Black</t>
  </si>
  <si>
    <t>Take Me Or Leave Me</t>
  </si>
  <si>
    <t>RENT</t>
  </si>
  <si>
    <t>The Time Warp</t>
  </si>
  <si>
    <t>The Rocky Horror Show</t>
  </si>
  <si>
    <t>I've Gotta Be Me</t>
  </si>
  <si>
    <t>Sammy Davis, Jr</t>
  </si>
  <si>
    <t>Billionaire</t>
  </si>
  <si>
    <t>Travie McCoy feat. Bruno Mars</t>
  </si>
  <si>
    <t>Part of "Fueled By Raman Pack 01"</t>
  </si>
  <si>
    <t>I Know What Boys Like</t>
  </si>
  <si>
    <t>The Waitresses</t>
  </si>
  <si>
    <t xml:space="preserve">I Look to You </t>
  </si>
  <si>
    <t>Let's Stay Together</t>
  </si>
  <si>
    <t>Al Green</t>
  </si>
  <si>
    <t>The Real Thing</t>
  </si>
  <si>
    <t>Bo Bice</t>
  </si>
  <si>
    <t>Love Will Keep Us Together</t>
  </si>
  <si>
    <t>Captain &amp; Tennille</t>
  </si>
  <si>
    <t>What a Girl Wants</t>
  </si>
  <si>
    <t>Easy</t>
  </si>
  <si>
    <t>Don't Let the Sun Go Down on Me</t>
  </si>
  <si>
    <t>Part of "Elton John Pack 01"</t>
  </si>
  <si>
    <t>Can't Help Falling in Love</t>
  </si>
  <si>
    <t>Sugar, We're Goin' Down</t>
  </si>
  <si>
    <t>Build Me Up Buttercup</t>
  </si>
  <si>
    <t>The Foundations</t>
  </si>
  <si>
    <t xml:space="preserve">Alone </t>
  </si>
  <si>
    <t>Part of "Gold Star My Heart</t>
  </si>
  <si>
    <t xml:space="preserve">Don't You Want Me </t>
  </si>
  <si>
    <t>The Human League</t>
  </si>
  <si>
    <t>Just Once</t>
  </si>
  <si>
    <t>James Ingram</t>
  </si>
  <si>
    <t>K-Ci &amp; JoJo</t>
  </si>
  <si>
    <t>Lifehouse</t>
  </si>
  <si>
    <t>Be Without You</t>
  </si>
  <si>
    <t>Rock With You</t>
  </si>
  <si>
    <t>Always Something There to Remind Me</t>
  </si>
  <si>
    <t>Naked Eyes</t>
  </si>
  <si>
    <t>Dilemma</t>
  </si>
  <si>
    <t>Nelly &amp; Kelly Rowland</t>
  </si>
  <si>
    <t>Photgraph</t>
  </si>
  <si>
    <t>Every Rose Has It Thorn</t>
  </si>
  <si>
    <t>Stickwitu</t>
  </si>
  <si>
    <t>She Bangs</t>
  </si>
  <si>
    <t>Ricky Matin</t>
  </si>
  <si>
    <t>You've Lost That Lovin' Feelin</t>
  </si>
  <si>
    <t>Flying Without Wings</t>
  </si>
  <si>
    <t>Ruben Studdard</t>
  </si>
  <si>
    <t>If You Don't Know Me By Now</t>
  </si>
  <si>
    <t>Simply Red</t>
  </si>
  <si>
    <t>Do I Make You Proud</t>
  </si>
  <si>
    <t>Taylor Hicks</t>
  </si>
  <si>
    <t>It's Not Unusual</t>
  </si>
  <si>
    <t>Tom Jones</t>
  </si>
  <si>
    <t>Saving All My Love For You</t>
  </si>
  <si>
    <t>Black Velvet</t>
  </si>
  <si>
    <t>Alannah Myles</t>
  </si>
  <si>
    <t>It Ends Tonight</t>
  </si>
  <si>
    <t>All American Rejects</t>
  </si>
  <si>
    <t>Irreplaceable</t>
  </si>
  <si>
    <t>Beyonce</t>
  </si>
  <si>
    <t>It's Still Rock and Roll to Me</t>
  </si>
  <si>
    <t>(I Just) Died in Your Arms</t>
  </si>
  <si>
    <t>Cutting Crew</t>
  </si>
  <si>
    <t>Diana Ross and The Supremes</t>
  </si>
  <si>
    <t>Part of "Track Pack Vol. 2" and as a DLC Single</t>
  </si>
  <si>
    <t>Glamorous</t>
  </si>
  <si>
    <t>Fergie and Ludacris</t>
  </si>
  <si>
    <t>How to Save a Life</t>
  </si>
  <si>
    <t>Gladys Knight &amp; the Pips</t>
  </si>
  <si>
    <t>What is Love?</t>
  </si>
  <si>
    <t xml:space="preserve">You're Beautiful </t>
  </si>
  <si>
    <t>James Blunt</t>
  </si>
  <si>
    <t>Katharine McPhee</t>
  </si>
  <si>
    <t>Walking On Sunshine</t>
  </si>
  <si>
    <t>These Words</t>
  </si>
  <si>
    <t>Close My Eyes Forever</t>
  </si>
  <si>
    <t>Ozzy Osbourne and Lita Ford</t>
  </si>
  <si>
    <t>In the Air Tonight</t>
  </si>
  <si>
    <t>Unfaithful</t>
  </si>
  <si>
    <t>My Cherie Amour</t>
  </si>
  <si>
    <t xml:space="preserve">Come Sail Away </t>
  </si>
  <si>
    <t>I Don't Want To Miss a Thing</t>
  </si>
  <si>
    <t>Bacman-Turner Overdrive</t>
  </si>
  <si>
    <t>Part of "Rock Band Blitz" and DLC Single</t>
  </si>
  <si>
    <t>Bill Medley &amp; Jennifer Warnes</t>
  </si>
  <si>
    <t>Uptown GIrl</t>
  </si>
  <si>
    <t>Part of "The Black Crowes Pack 01"</t>
  </si>
  <si>
    <t>Part of "Rock Band Track Pack: Vol.2" and "Classic Rock Pack 01"</t>
  </si>
  <si>
    <t>I'll Make Love to You</t>
  </si>
  <si>
    <t>Captain &amp; Tennile</t>
  </si>
  <si>
    <t>Corrinne Bailey Rae</t>
  </si>
  <si>
    <t>Park of "Creedence Clearwater Revival Pack 01"</t>
  </si>
  <si>
    <t>(I Just) Died In Your Arms</t>
  </si>
  <si>
    <t>8//7/2012</t>
  </si>
  <si>
    <t>TIme After TIme</t>
  </si>
  <si>
    <t>Part of "Rock Band Track Pack: Vol. 2"</t>
  </si>
  <si>
    <t>Part of "Rock Band Rivals Launch Paxk"</t>
  </si>
  <si>
    <t xml:space="preserve">Truth is </t>
  </si>
  <si>
    <t>Waiting For a Girl Like You</t>
  </si>
  <si>
    <t>Friends In Low Places</t>
  </si>
  <si>
    <t>I Don't Wanna Be</t>
  </si>
  <si>
    <t>All My Ex's Live Texas</t>
  </si>
  <si>
    <t>Knockin' On Heaven's Door</t>
  </si>
  <si>
    <t>What Is Love?</t>
  </si>
  <si>
    <t>Export Has Expired, but is available as a DLC Single</t>
  </si>
  <si>
    <t>Waiting For Tonight</t>
  </si>
  <si>
    <t>Irresistible</t>
  </si>
  <si>
    <t>I Love Rock n Roll</t>
  </si>
  <si>
    <t>Over The Rainbow</t>
  </si>
  <si>
    <t>Kenny Chesney and Uncle Kracker</t>
  </si>
  <si>
    <t>Live version available as DLC Single</t>
  </si>
  <si>
    <t>How Do I Live</t>
  </si>
  <si>
    <t>RB has The Guess Who original</t>
  </si>
  <si>
    <t>Why Can't I</t>
  </si>
  <si>
    <t>Live version was part of "Lynyrd Skynyrd Pack 01"</t>
  </si>
  <si>
    <t>Like A Virgin</t>
  </si>
  <si>
    <t>Ain't Nothing Like the Real Thing</t>
  </si>
  <si>
    <t>Are You Happy Now</t>
  </si>
  <si>
    <t>For You I Will</t>
  </si>
  <si>
    <t>Those Words</t>
  </si>
  <si>
    <t>Neil Diamonds</t>
  </si>
  <si>
    <t>(Sittin' on) the Dock of the Bay</t>
  </si>
  <si>
    <t>In The Air Tonight</t>
  </si>
  <si>
    <t>Every Little Thing She Does is Magic</t>
  </si>
  <si>
    <t>It's the End of the World as We Know It</t>
  </si>
  <si>
    <t>The Righteous Brother</t>
  </si>
  <si>
    <t>You Lost That Lovin' Feeling</t>
  </si>
  <si>
    <t>What I Like About You</t>
  </si>
  <si>
    <t>The First Cut is the Deepest</t>
  </si>
  <si>
    <t>Part of "Pack a Trois"</t>
  </si>
  <si>
    <t>Sixpence None The Richer</t>
  </si>
  <si>
    <t>Everybody Wants To Rule The World</t>
  </si>
  <si>
    <t>Tears For Fears</t>
  </si>
  <si>
    <t>Just My Imagination (Running Away With Me)</t>
  </si>
  <si>
    <t>Joy To The World</t>
  </si>
  <si>
    <t>Part of "Rock Band Country Track Pack 1" and "Going Country Pack 03"</t>
  </si>
  <si>
    <t>Eternal Flame</t>
  </si>
  <si>
    <t>Atomic Kitten</t>
  </si>
  <si>
    <t>One Love</t>
  </si>
  <si>
    <t>Blue</t>
  </si>
  <si>
    <t>Crashed the Wedding</t>
  </si>
  <si>
    <t>Busted</t>
  </si>
  <si>
    <t>If You're Not the One</t>
  </si>
  <si>
    <t>Daniel Bedingfield</t>
  </si>
  <si>
    <t>Superstar</t>
  </si>
  <si>
    <t>Jamelia</t>
  </si>
  <si>
    <t>50/50</t>
  </si>
  <si>
    <t>Lemar</t>
  </si>
  <si>
    <t>Just a Little</t>
  </si>
  <si>
    <t>Liberty X</t>
  </si>
  <si>
    <t>Scandalous</t>
  </si>
  <si>
    <t>Mis-Teeq</t>
  </si>
  <si>
    <t>RB2 Export/ DLC</t>
  </si>
  <si>
    <t>Export Has Expired but has been re-liscened as a DLC Single</t>
  </si>
  <si>
    <t>Livin' La Vida Loca</t>
  </si>
  <si>
    <t>Don't Stop Movin</t>
  </si>
  <si>
    <t>S Club</t>
  </si>
  <si>
    <t>Murder on the Dancefloor</t>
  </si>
  <si>
    <t>Sophie Ellis Bextor</t>
  </si>
  <si>
    <t>Round Round</t>
  </si>
  <si>
    <t>Sugababes</t>
  </si>
  <si>
    <t>World of Our Own</t>
  </si>
  <si>
    <t>Westlife</t>
  </si>
  <si>
    <t>Come Mai</t>
  </si>
  <si>
    <t>Ami-Oh</t>
  </si>
  <si>
    <t>African Connection</t>
  </si>
  <si>
    <t>No Es Lo Mismo</t>
  </si>
  <si>
    <t>Alejandro Sanz</t>
  </si>
  <si>
    <t>Dimmi Come...</t>
  </si>
  <si>
    <t>Alexia</t>
  </si>
  <si>
    <t>Sin Miedo A Nada</t>
  </si>
  <si>
    <t>Álex Ubago</t>
  </si>
  <si>
    <t>Fallin'</t>
  </si>
  <si>
    <t>Laisse Parler Les Gens!!!</t>
  </si>
  <si>
    <t>Anna Oxa</t>
  </si>
  <si>
    <t>Solid</t>
  </si>
  <si>
    <t>Ashford &amp; Simpson</t>
  </si>
  <si>
    <t>Obsesion</t>
  </si>
  <si>
    <t>Aventura</t>
  </si>
  <si>
    <t>A Little Time</t>
  </si>
  <si>
    <t>The Beautiful South</t>
  </si>
  <si>
    <t>Bright Light</t>
  </si>
  <si>
    <t>Billy Crawford</t>
  </si>
  <si>
    <t>Altre Forme Di Vita</t>
  </si>
  <si>
    <t>Bluvertigo</t>
  </si>
  <si>
    <t>No Woman No Cry</t>
  </si>
  <si>
    <t>Buggles</t>
  </si>
  <si>
    <t>Year 3000</t>
  </si>
  <si>
    <t>La Lola</t>
  </si>
  <si>
    <t>Café Quijano</t>
  </si>
  <si>
    <t>Otra Vez</t>
  </si>
  <si>
    <t>Coti</t>
  </si>
  <si>
    <t>Do You Really Want To Hurt Me</t>
  </si>
  <si>
    <t>Un Giorno D'amore</t>
  </si>
  <si>
    <t>Daniele Stefani</t>
  </si>
  <si>
    <t>Ave María</t>
  </si>
  <si>
    <t>David Bisbal</t>
  </si>
  <si>
    <t>Dos Hombres Y Un Destino</t>
  </si>
  <si>
    <t>David Bustamante &amp; Alex</t>
  </si>
  <si>
    <t>Just A Gigolo/I Ain't Got Nobody</t>
  </si>
  <si>
    <t>David Lee Roth</t>
  </si>
  <si>
    <t>Es war Sommer</t>
  </si>
  <si>
    <t>Dieter Thomas Kuhn</t>
  </si>
  <si>
    <t>Dis L'heure 2 Zouk</t>
  </si>
  <si>
    <t>En Algún Lugar</t>
  </si>
  <si>
    <t>Duncan Dhu</t>
  </si>
  <si>
    <t>Si Tratta Dell'amore</t>
  </si>
  <si>
    <t>Edoardo Bennato</t>
  </si>
  <si>
    <t>Elton John &amp; Kiki Dee</t>
  </si>
  <si>
    <t>Way Down</t>
  </si>
  <si>
    <t>Retorciendo Palabras</t>
  </si>
  <si>
    <t>Fangoria</t>
  </si>
  <si>
    <t>Vivere A Colori</t>
  </si>
  <si>
    <t>Fiorello</t>
  </si>
  <si>
    <t>Uno Más Uno Son Siete</t>
  </si>
  <si>
    <t>Fran Perea</t>
  </si>
  <si>
    <t>Faith</t>
  </si>
  <si>
    <t>Bambine Cattive</t>
  </si>
  <si>
    <t>Irene Grandi</t>
  </si>
  <si>
    <t>Yin Yang</t>
  </si>
  <si>
    <t>Jarabe de Palo</t>
  </si>
  <si>
    <t>Real Things</t>
  </si>
  <si>
    <t>Javine</t>
  </si>
  <si>
    <t>Es Por Ti</t>
  </si>
  <si>
    <t>Femme Like U</t>
  </si>
  <si>
    <t>K-Maro</t>
  </si>
  <si>
    <t>Tú Volverás</t>
  </si>
  <si>
    <t>Ketama</t>
  </si>
  <si>
    <t>1000 und 1 Nacht</t>
  </si>
  <si>
    <t>Klaus Lage</t>
  </si>
  <si>
    <t>I Should Be So Lucky</t>
  </si>
  <si>
    <t>Il Mare D'inverno</t>
  </si>
  <si>
    <t>Loredana Berté</t>
  </si>
  <si>
    <t>S'evader</t>
  </si>
  <si>
    <t>Lynnsha</t>
  </si>
  <si>
    <t>M Clan</t>
  </si>
  <si>
    <t>Desesperada</t>
  </si>
  <si>
    <t>Marta Sánchez</t>
  </si>
  <si>
    <t>Amante Bandido</t>
  </si>
  <si>
    <t>Miguel Bosé</t>
  </si>
  <si>
    <t>Bienvenidos</t>
  </si>
  <si>
    <t>Miguel Ríos</t>
  </si>
  <si>
    <t>Loko</t>
  </si>
  <si>
    <t>Mürfila</t>
  </si>
  <si>
    <t>Chica De Ayer</t>
  </si>
  <si>
    <t>Nacha Pop</t>
  </si>
  <si>
    <t>51st State of America</t>
  </si>
  <si>
    <t>New Model Army</t>
  </si>
  <si>
    <t>Un Beso Y Una Flor</t>
  </si>
  <si>
    <t>Nino Bravo</t>
  </si>
  <si>
    <t>Et C'est Parti</t>
  </si>
  <si>
    <t>Nâdiya</t>
  </si>
  <si>
    <t>Parle-Moi</t>
  </si>
  <si>
    <t>Rosas</t>
  </si>
  <si>
    <t>La Oreja de Van Gogh</t>
  </si>
  <si>
    <t>Blu</t>
  </si>
  <si>
    <t>Paola E Chiara</t>
  </si>
  <si>
    <t>J'ai Des Choses À Te Dire</t>
  </si>
  <si>
    <t>Pearl</t>
  </si>
  <si>
    <t>Just Like A Pill</t>
  </si>
  <si>
    <t>Cómo Hemos Cambiado</t>
  </si>
  <si>
    <t>Presuntos Implicados</t>
  </si>
  <si>
    <t>Si Es Tan Sólo Amor</t>
  </si>
  <si>
    <t>Revólver</t>
  </si>
  <si>
    <t>König von Deutschland</t>
  </si>
  <si>
    <t>Rio Reiser</t>
  </si>
  <si>
    <t>Quiero Besarte</t>
  </si>
  <si>
    <t>Roser</t>
  </si>
  <si>
    <t>Take Your Mama</t>
  </si>
  <si>
    <t>Chiquilla</t>
  </si>
  <si>
    <t>Seguridad Social</t>
  </si>
  <si>
    <t>Gente Come Noi</t>
  </si>
  <si>
    <t>Spagna</t>
  </si>
  <si>
    <t>Gold</t>
  </si>
  <si>
    <t>Spandau Ballet</t>
  </si>
  <si>
    <t>Who Do You Think You Are</t>
  </si>
  <si>
    <t>Skandal im Sperrbezirk</t>
  </si>
  <si>
    <t>Spider Murphy Gang</t>
  </si>
  <si>
    <t>Tiffany</t>
  </si>
  <si>
    <t>L'Orphelin</t>
  </si>
  <si>
    <t>Willy Denzey</t>
  </si>
  <si>
    <t>Le Mur Du Son</t>
  </si>
  <si>
    <t>Fasi</t>
  </si>
  <si>
    <t>Zeropositivo</t>
  </si>
  <si>
    <t>Canzone D'amore</t>
  </si>
  <si>
    <t>Aeroplanitaliani</t>
  </si>
  <si>
    <t>Never Let It Go</t>
  </si>
  <si>
    <t>Afro-dite</t>
  </si>
  <si>
    <t>Non È Per Sempre</t>
  </si>
  <si>
    <t>Afterhours</t>
  </si>
  <si>
    <t>The Sun Always Shines On TV</t>
  </si>
  <si>
    <t>Oggi Sono Io</t>
  </si>
  <si>
    <t>Alex Britti</t>
  </si>
  <si>
    <t>Da Grande</t>
  </si>
  <si>
    <t>Sin Tí No Soy Nada</t>
  </si>
  <si>
    <t>Amaral</t>
  </si>
  <si>
    <t>El Universo Sobre Mí</t>
  </si>
  <si>
    <t>Estoy Por Tí</t>
  </si>
  <si>
    <t>Amistades Peligrosas</t>
  </si>
  <si>
    <t>Anna Book</t>
  </si>
  <si>
    <t>Annie</t>
  </si>
  <si>
    <t>Gal Av Lengsel</t>
  </si>
  <si>
    <t>Arne Schau Knudsen</t>
  </si>
  <si>
    <t>Búscate Un Hombre Que Te Quiera</t>
  </si>
  <si>
    <t>El Arrebato</t>
  </si>
  <si>
    <t>Una Noche Con Arte</t>
  </si>
  <si>
    <t>Eloise</t>
  </si>
  <si>
    <t>Arvingarna</t>
  </si>
  <si>
    <t>Pieces Of Me</t>
  </si>
  <si>
    <t>Ooa hela natten</t>
  </si>
  <si>
    <t>Kom hem</t>
  </si>
  <si>
    <t>Barbados</t>
  </si>
  <si>
    <t>Crazy In Love</t>
  </si>
  <si>
    <t>Convivendo</t>
  </si>
  <si>
    <t>Biagio Antonacci</t>
  </si>
  <si>
    <t>Sway</t>
  </si>
  <si>
    <t>Bic Runga</t>
  </si>
  <si>
    <t>Girl In Oslo</t>
  </si>
  <si>
    <t>Bigbang</t>
  </si>
  <si>
    <t>Hate Me</t>
  </si>
  <si>
    <t>Blue October</t>
  </si>
  <si>
    <t>Cuando Zarpa El Amor</t>
  </si>
  <si>
    <t>Camela</t>
  </si>
  <si>
    <t>Fångad av en stormvind</t>
  </si>
  <si>
    <t>Carola</t>
  </si>
  <si>
    <t>Honestly</t>
  </si>
  <si>
    <t>Cartel</t>
  </si>
  <si>
    <t>Never Be Afraid Again</t>
  </si>
  <si>
    <t>Christian Walz</t>
  </si>
  <si>
    <t>Should I Stay Or Should I Go</t>
  </si>
  <si>
    <t>Coming True</t>
  </si>
  <si>
    <t>Daniel Lindström</t>
  </si>
  <si>
    <t>Daniel Powter</t>
  </si>
  <si>
    <t>Money For Nothing</t>
  </si>
  <si>
    <t>Darin</t>
  </si>
  <si>
    <t>Wild at Heart</t>
  </si>
  <si>
    <t>David</t>
  </si>
  <si>
    <t>Bulería</t>
  </si>
  <si>
    <t>Camina y Ven</t>
  </si>
  <si>
    <t>Born To Try</t>
  </si>
  <si>
    <t>Delta Goodrem</t>
  </si>
  <si>
    <t>Che Farò</t>
  </si>
  <si>
    <t>La Differenza</t>
  </si>
  <si>
    <t>Lenge Leve Livet</t>
  </si>
  <si>
    <t>Dollie</t>
  </si>
  <si>
    <t>Splinter Pine</t>
  </si>
  <si>
    <t>DumDum Boys</t>
  </si>
  <si>
    <t>Que Yo No Lo Sabía</t>
  </si>
  <si>
    <t>Elefantes</t>
  </si>
  <si>
    <t>Luce</t>
  </si>
  <si>
    <t>ELISA</t>
  </si>
  <si>
    <t>Cuando Los Sapos Bailen Flamenco</t>
  </si>
  <si>
    <t>Ella Baila Sola</t>
  </si>
  <si>
    <t>Lo Echamos A Suertes</t>
  </si>
  <si>
    <t>Paid In Full</t>
  </si>
  <si>
    <t>It's Too Late</t>
  </si>
  <si>
    <t>Evermore</t>
  </si>
  <si>
    <t>Meravigliosa</t>
  </si>
  <si>
    <t>Francesco Renga</t>
  </si>
  <si>
    <t>Over My Head (Cable Car)</t>
  </si>
  <si>
    <t>Lyssna Till Ditt Hjärta</t>
  </si>
  <si>
    <t>Friends</t>
  </si>
  <si>
    <t>La Culpa Fue Del Cha-Cha-Chá</t>
  </si>
  <si>
    <t>Gabinete Caligari</t>
  </si>
  <si>
    <t>Love Machine</t>
  </si>
  <si>
    <t>Iberia Sumergida</t>
  </si>
  <si>
    <t>Mar Adentro</t>
  </si>
  <si>
    <t>Lips Of An Angel</t>
  </si>
  <si>
    <t>Te Perdí</t>
  </si>
  <si>
    <t>Iguana Tango</t>
  </si>
  <si>
    <t>New Sensation</t>
  </si>
  <si>
    <t>Kjendisparty</t>
  </si>
  <si>
    <t>Jaa9 &amp; OnklP</t>
  </si>
  <si>
    <t>You're Beautiful</t>
  </si>
  <si>
    <t>Pa An Igjen</t>
  </si>
  <si>
    <t>Jan Eggum</t>
  </si>
  <si>
    <t>La Flaca</t>
  </si>
  <si>
    <t>Eyes on You</t>
  </si>
  <si>
    <t>Jay Sean feat. The Rishi Rich Project</t>
  </si>
  <si>
    <t>Vi kan gunga</t>
  </si>
  <si>
    <t>Jimmy Jansson</t>
  </si>
  <si>
    <t>Super Duper Love (Are You Diggin' on Me) Pt. 1</t>
  </si>
  <si>
    <t>Vi Seiler Vår Egen Sjø</t>
  </si>
  <si>
    <t>Kaptein Sabeltann</t>
  </si>
  <si>
    <t>Forelska I Laerer'n</t>
  </si>
  <si>
    <t>The Kids</t>
  </si>
  <si>
    <t>Kine</t>
  </si>
  <si>
    <t>Det gör ont</t>
  </si>
  <si>
    <t>Lena Philipsson</t>
  </si>
  <si>
    <t>Hanging By A Moment</t>
  </si>
  <si>
    <t>DLC Single and Temporarily Part of "Rivals Season 20 Season Pass"</t>
  </si>
  <si>
    <t>Himlen runt hörnet</t>
  </si>
  <si>
    <t>Lisa Nilsson</t>
  </si>
  <si>
    <t>Loquillo y los Trogloditas</t>
  </si>
  <si>
    <t>Idiota</t>
  </si>
  <si>
    <t>Los Ronaldos</t>
  </si>
  <si>
    <t>Värsta grymma tjejen</t>
  </si>
  <si>
    <t>Magnus Uggla</t>
  </si>
  <si>
    <t>Do Wah Diddy Diddy</t>
  </si>
  <si>
    <t>Manfred Mann</t>
  </si>
  <si>
    <t>My Lullaby</t>
  </si>
  <si>
    <t>Maria Mena</t>
  </si>
  <si>
    <t>Personal Jesus</t>
  </si>
  <si>
    <t>RB has Depeche Mode Version</t>
  </si>
  <si>
    <t>Mauro Scocco</t>
  </si>
  <si>
    <t>Obviously</t>
  </si>
  <si>
    <t>McFly</t>
  </si>
  <si>
    <t>Caminando Por La Vida</t>
  </si>
  <si>
    <t>Melendi</t>
  </si>
  <si>
    <t>Con La Luna Llena</t>
  </si>
  <si>
    <t>Hablando En Plata</t>
  </si>
  <si>
    <t>Scar</t>
  </si>
  <si>
    <t>Missy Higgins</t>
  </si>
  <si>
    <t>Sunday People</t>
  </si>
  <si>
    <t>The Monroes</t>
  </si>
  <si>
    <t>Frío Sin Tí</t>
  </si>
  <si>
    <t>Navajita Plateá</t>
  </si>
  <si>
    <t>Noches de Bohemia</t>
  </si>
  <si>
    <t>Le Ore Piccole</t>
  </si>
  <si>
    <t>Neffa</t>
  </si>
  <si>
    <t>Ojú</t>
  </si>
  <si>
    <t>Las Niñas</t>
  </si>
  <si>
    <t>Loving You Girl</t>
  </si>
  <si>
    <t>Opus X</t>
  </si>
  <si>
    <t>Roses</t>
  </si>
  <si>
    <t>Part of "Fuel By Ramen Pack 01"</t>
  </si>
  <si>
    <t>A Modo Mio</t>
  </si>
  <si>
    <t>Paola &amp; Chiara</t>
  </si>
  <si>
    <t>Dámelo Ya</t>
  </si>
  <si>
    <t>Pastora Soler</t>
  </si>
  <si>
    <t>Hos dig är jag underbar</t>
  </si>
  <si>
    <t>Patrik Isaksson</t>
  </si>
  <si>
    <t>Sommerflørt</t>
  </si>
  <si>
    <t>Philip &amp; Sandra</t>
  </si>
  <si>
    <t>Tengo</t>
  </si>
  <si>
    <t>Queco</t>
  </si>
  <si>
    <t>Let Me Entertain You</t>
  </si>
  <si>
    <t>Father And Son</t>
  </si>
  <si>
    <t>Ronan Keating feat. Yusuf Islam</t>
  </si>
  <si>
    <t>Ut Mot Havet</t>
  </si>
  <si>
    <t>Rune Rudberg</t>
  </si>
  <si>
    <t>On The Way Down</t>
  </si>
  <si>
    <t>Ryan Cabrera</t>
  </si>
  <si>
    <t>To The Moon And Back</t>
  </si>
  <si>
    <t>Cries Like A Baby</t>
  </si>
  <si>
    <t>The September When</t>
  </si>
  <si>
    <t>What About Me</t>
  </si>
  <si>
    <t>Shannon Noll</t>
  </si>
  <si>
    <t>Llevo Tu Voz</t>
  </si>
  <si>
    <t>La Sonrisa de Julia</t>
  </si>
  <si>
    <t>My Boyfriend's Back</t>
  </si>
  <si>
    <t>Spazzys</t>
  </si>
  <si>
    <t>Lukk Opp Din Hjertedør</t>
  </si>
  <si>
    <t>Sputnik</t>
  </si>
  <si>
    <t>Tutti I Miei Sbagli</t>
  </si>
  <si>
    <t>Subsonica</t>
  </si>
  <si>
    <t>Eres Un Enfermo</t>
  </si>
  <si>
    <t>Las Supremas de Móstoles</t>
  </si>
  <si>
    <t>Vil Ha Deg</t>
  </si>
  <si>
    <t>Tine</t>
  </si>
  <si>
    <t>Sere Nere</t>
  </si>
  <si>
    <t>Tiziano Ferro</t>
  </si>
  <si>
    <t>Under ytan</t>
  </si>
  <si>
    <t>Uno Svenningson</t>
  </si>
  <si>
    <t>Funzioni Primarie</t>
  </si>
  <si>
    <t>Velvet</t>
  </si>
  <si>
    <t>Baila</t>
  </si>
  <si>
    <t>Zucchero</t>
  </si>
  <si>
    <t>Il Grande Baboomba</t>
  </si>
  <si>
    <t>Heaven Is a Place on Earth</t>
  </si>
  <si>
    <t>Belinda Carlisle</t>
  </si>
  <si>
    <t>DKC Single</t>
  </si>
  <si>
    <t>Caribbean Queen</t>
  </si>
  <si>
    <t>Time After Time</t>
  </si>
  <si>
    <t>Come On Eileen</t>
  </si>
  <si>
    <t>Dexys Midnight Runners</t>
  </si>
  <si>
    <t>Fairground Attraction</t>
  </si>
  <si>
    <t>I Want to Know What Love Is</t>
  </si>
  <si>
    <t>Frankie Goes to Hollywood</t>
  </si>
  <si>
    <t>Running Up That Hill</t>
  </si>
  <si>
    <t>Kate Bush</t>
  </si>
  <si>
    <t>RB has 'The Muffs' Cover</t>
  </si>
  <si>
    <t>Our House</t>
  </si>
  <si>
    <t>Kayleigh</t>
  </si>
  <si>
    <t>Brass in Pocket</t>
  </si>
  <si>
    <t>Cover available as a Single</t>
  </si>
  <si>
    <t>Tempted</t>
  </si>
  <si>
    <t>Simply the Best</t>
  </si>
  <si>
    <t>Tina Turner (with Jimmy Barnes)</t>
  </si>
  <si>
    <t>Revolución</t>
  </si>
  <si>
    <t>Girl</t>
  </si>
  <si>
    <t>Nobody's Wife</t>
  </si>
  <si>
    <t>Vingt ans</t>
  </si>
  <si>
    <t>Arkol</t>
  </si>
  <si>
    <t>A Šta Da Radim (live)</t>
  </si>
  <si>
    <t>Azra</t>
  </si>
  <si>
    <t>B-52s</t>
  </si>
  <si>
    <t>Put Ka Sreci</t>
  </si>
  <si>
    <t>Bare i Placenici</t>
  </si>
  <si>
    <t>No Hay Tregua</t>
  </si>
  <si>
    <t>Barricada</t>
  </si>
  <si>
    <t>Y'a une fille qu'habite chez moi</t>
  </si>
  <si>
    <t>Bénabar</t>
  </si>
  <si>
    <t>Besos</t>
  </si>
  <si>
    <t>El Canto del Loco</t>
  </si>
  <si>
    <t>Ich Lebe 2005</t>
  </si>
  <si>
    <t>Christina Stürmer</t>
  </si>
  <si>
    <t>Unguarded Moment</t>
  </si>
  <si>
    <t>The Church</t>
  </si>
  <si>
    <t>Speed of Sound</t>
  </si>
  <si>
    <t>Voy En Un Coche</t>
  </si>
  <si>
    <t>Cristina y los Subterráneos</t>
  </si>
  <si>
    <t>Stojim Na Kantunu</t>
  </si>
  <si>
    <t>Ðavoli</t>
  </si>
  <si>
    <t>Ik Wil Je</t>
  </si>
  <si>
    <t>De Kreuners</t>
  </si>
  <si>
    <t>Smoke On The Water</t>
  </si>
  <si>
    <t>Tes lacets sont des fées</t>
  </si>
  <si>
    <t>Dionysos</t>
  </si>
  <si>
    <t>C'est pour toi</t>
  </si>
  <si>
    <t>Dolly</t>
  </si>
  <si>
    <t>Serenade</t>
  </si>
  <si>
    <t>April Sun In Cuba</t>
  </si>
  <si>
    <t>Dragon</t>
  </si>
  <si>
    <t>Son Of A Preacher Man</t>
  </si>
  <si>
    <t>Du trägst keine Liebe in dir</t>
  </si>
  <si>
    <t>Echt</t>
  </si>
  <si>
    <t>Je m'en vais tata</t>
  </si>
  <si>
    <t>Elista</t>
  </si>
  <si>
    <t>Rocket Man</t>
  </si>
  <si>
    <t>S Dlana Boga Pala Si</t>
  </si>
  <si>
    <t>En Face</t>
  </si>
  <si>
    <t>O Yeah</t>
  </si>
  <si>
    <t>End Of Fashion</t>
  </si>
  <si>
    <t>You Got Me</t>
  </si>
  <si>
    <t>Eskobar &amp; Emma Daumas</t>
  </si>
  <si>
    <t>Why Does Love Do This To Me?</t>
  </si>
  <si>
    <t>The Exponents</t>
  </si>
  <si>
    <t>La Casa por el Tejado</t>
  </si>
  <si>
    <t>Fito y Fitipaldis</t>
  </si>
  <si>
    <t>Do You Want To</t>
  </si>
  <si>
    <t>Part of "Franz Ferdinard Pack 01"</t>
  </si>
  <si>
    <t>Sounds Of Then (This Is Australia)</t>
  </si>
  <si>
    <t>GANGgajang</t>
  </si>
  <si>
    <t>Nek Se Dijete Zove Kao Ja</t>
  </si>
  <si>
    <t>Gibonni</t>
  </si>
  <si>
    <t>RB Has "Cake" Cover</t>
  </si>
  <si>
    <t>Twilight Zone</t>
  </si>
  <si>
    <t>Hard Act To Follow</t>
  </si>
  <si>
    <t>Grinspoon</t>
  </si>
  <si>
    <t>Sedan Dan</t>
  </si>
  <si>
    <t>Gustafi</t>
  </si>
  <si>
    <t>Cool</t>
  </si>
  <si>
    <t>Antes y Después</t>
  </si>
  <si>
    <t>Hamlet</t>
  </si>
  <si>
    <t>Hard to Beat</t>
  </si>
  <si>
    <t>Hard-Fi</t>
  </si>
  <si>
    <t>Iedereen Is Gek</t>
  </si>
  <si>
    <t>Heideroosjes</t>
  </si>
  <si>
    <t>Maldito Duende</t>
  </si>
  <si>
    <t>Samo Za Taj Osjecaj</t>
  </si>
  <si>
    <t>Hladno Pivo</t>
  </si>
  <si>
    <t>Zimmer Frei</t>
  </si>
  <si>
    <t>Never Tear Us Apart</t>
  </si>
  <si>
    <t>Are You Gonna Be My Girl?</t>
  </si>
  <si>
    <t>El Blues De Lo Que Pasa En Mi Escalera</t>
  </si>
  <si>
    <t>Joaquín Sabina</t>
  </si>
  <si>
    <t>Super Duper Love (Are You Diggin On Me?)</t>
  </si>
  <si>
    <t>Perfekte Welle</t>
  </si>
  <si>
    <t>Juli</t>
  </si>
  <si>
    <t>Everybody's Changing</t>
  </si>
  <si>
    <t>I Am</t>
  </si>
  <si>
    <t>Killing Heidi</t>
  </si>
  <si>
    <t>The Bucket</t>
  </si>
  <si>
    <t>La maison de disque</t>
  </si>
  <si>
    <t>Kinito</t>
  </si>
  <si>
    <t>Black Horse And The Cherry Tree</t>
  </si>
  <si>
    <t>Dernière danse</t>
  </si>
  <si>
    <t>Kyo</t>
  </si>
  <si>
    <t>Le chemin</t>
  </si>
  <si>
    <t>Kyo feat. Sita</t>
  </si>
  <si>
    <t>Svijet Za Nas</t>
  </si>
  <si>
    <t>Laufer</t>
  </si>
  <si>
    <t>Kontinento</t>
  </si>
  <si>
    <t>Let 3</t>
  </si>
  <si>
    <t>El Ritmo del Garaje</t>
  </si>
  <si>
    <t>Promesas Que No Valen Nada</t>
  </si>
  <si>
    <t>Los Piratas</t>
  </si>
  <si>
    <t>Palabras Más, Palabras Menos</t>
  </si>
  <si>
    <t>Je dis aime</t>
  </si>
  <si>
    <t>M</t>
  </si>
  <si>
    <t>Sopa Fría</t>
  </si>
  <si>
    <t>La Costa del Silencio</t>
  </si>
  <si>
    <t>Mägo de Oz</t>
  </si>
  <si>
    <t>Ciudad de los Gitanos</t>
  </si>
  <si>
    <t>Marea</t>
  </si>
  <si>
    <t>Remède</t>
  </si>
  <si>
    <t>Verdammt, Ich Lieb Dich</t>
  </si>
  <si>
    <t>Matthias Reim</t>
  </si>
  <si>
    <t>Apply Some Pressure</t>
  </si>
  <si>
    <t>Necesito Respirar</t>
  </si>
  <si>
    <t>Medina Azahara</t>
  </si>
  <si>
    <t>Je m'en vais</t>
  </si>
  <si>
    <t>Miossec</t>
  </si>
  <si>
    <t>(There's) Always Something There to Remind Me</t>
  </si>
  <si>
    <t>Come As You Are</t>
  </si>
  <si>
    <t>Live Version Part of "Nirvana Pack 01"</t>
  </si>
  <si>
    <t>Lutka za bal (live)</t>
  </si>
  <si>
    <t>Parni Valjak</t>
  </si>
  <si>
    <t>Pienso en Aquella Tarde</t>
  </si>
  <si>
    <t>Kom Van Dat Dak Af</t>
  </si>
  <si>
    <t>Peter Koelewijn</t>
  </si>
  <si>
    <t>Juliette</t>
  </si>
  <si>
    <t>Platero y Tú</t>
  </si>
  <si>
    <t>Pongamos Que Hablo de Madrid</t>
  </si>
  <si>
    <t>Porretas</t>
  </si>
  <si>
    <t>(Baby I've Got You) On My Mind</t>
  </si>
  <si>
    <t>Powderfinger</t>
  </si>
  <si>
    <t>Heroj Ulice</t>
  </si>
  <si>
    <t>Prljavo Kazalište</t>
  </si>
  <si>
    <t>Ja Volim Samog Sebe</t>
  </si>
  <si>
    <t>Psihomodo Pop</t>
  </si>
  <si>
    <t>Caravane</t>
  </si>
  <si>
    <t>Raphaël</t>
  </si>
  <si>
    <t>Somewhere Else</t>
  </si>
  <si>
    <t>Die Welt Steht Still</t>
  </si>
  <si>
    <t>Vaya Ejemplar de Primavera</t>
  </si>
  <si>
    <t>Rosendo</t>
  </si>
  <si>
    <t>Es Könnt' Ein Anfang Sein</t>
  </si>
  <si>
    <t>Rosenstolz</t>
  </si>
  <si>
    <t>Better</t>
  </si>
  <si>
    <t>The Screaming Jets</t>
  </si>
  <si>
    <t>Quiero Tener Tu Presencia</t>
  </si>
  <si>
    <t>Ist Es Wichtig?</t>
  </si>
  <si>
    <t>Selig</t>
  </si>
  <si>
    <t>Vas y avoir du sport</t>
  </si>
  <si>
    <t>Silmarils</t>
  </si>
  <si>
    <t>Ca m'fait plus mal</t>
  </si>
  <si>
    <t>Sinclair</t>
  </si>
  <si>
    <t>Supernova superstar</t>
  </si>
  <si>
    <t>¿Quiénes Somos? ¿De Dónde Venimos? ¿A Dónde Vamos?</t>
  </si>
  <si>
    <t>Siniestro Total</t>
  </si>
  <si>
    <t>Arrepentido</t>
  </si>
  <si>
    <t>Sôber</t>
  </si>
  <si>
    <t>Caramel</t>
  </si>
  <si>
    <t>Soulwax</t>
  </si>
  <si>
    <t>Sadness</t>
  </si>
  <si>
    <t>Stash</t>
  </si>
  <si>
    <t>Counting The Beat</t>
  </si>
  <si>
    <t>The Swingers</t>
  </si>
  <si>
    <t>Fragile</t>
  </si>
  <si>
    <t>Têtes Raides</t>
  </si>
  <si>
    <t>Live Version Part of "Thin Lizzy Pack 01"</t>
  </si>
  <si>
    <t>This Boy Is Tocotronic</t>
  </si>
  <si>
    <t>Tocotronic</t>
  </si>
  <si>
    <t>Teenage Kicks</t>
  </si>
  <si>
    <t>The Undertones</t>
  </si>
  <si>
    <t>4ever</t>
  </si>
  <si>
    <t>The Veronicas</t>
  </si>
  <si>
    <t>Totalno Drukciji Od Drugih</t>
  </si>
  <si>
    <t>Vještice</t>
  </si>
  <si>
    <t>Denkmal</t>
  </si>
  <si>
    <t>Wir sind Helden</t>
  </si>
  <si>
    <t>Mala Cici</t>
  </si>
  <si>
    <t>Zadruga</t>
  </si>
  <si>
    <t>I Heard a Rumour</t>
  </si>
  <si>
    <t>Making Your Mind Up</t>
  </si>
  <si>
    <t>Bucks Fizz</t>
  </si>
  <si>
    <t>Young Hearts Run Free</t>
  </si>
  <si>
    <t>Candi Staton</t>
  </si>
  <si>
    <t>I've Never Been to Me</t>
  </si>
  <si>
    <t>Charlene</t>
  </si>
  <si>
    <t>Crazy Chick</t>
  </si>
  <si>
    <t>Charlotte Church</t>
  </si>
  <si>
    <t>Biology</t>
  </si>
  <si>
    <t>RB had Cake Version</t>
  </si>
  <si>
    <t>RB has The Muffs Version</t>
  </si>
  <si>
    <t>Can't Fight the Moonlight</t>
  </si>
  <si>
    <t>Laura</t>
  </si>
  <si>
    <t>Deeper Shade of Blue</t>
  </si>
  <si>
    <t>Steps</t>
  </si>
  <si>
    <t>Relight My Fire</t>
  </si>
  <si>
    <t>Take That (featuring Lulu)</t>
  </si>
  <si>
    <t>Ultra Naté</t>
  </si>
  <si>
    <t xml:space="preserve">DLC Single </t>
  </si>
  <si>
    <t>Una canzone d'amore</t>
  </si>
  <si>
    <t>Naispaholainen</t>
  </si>
  <si>
    <t>Aki Sirkesalo</t>
  </si>
  <si>
    <t>No Secrets</t>
  </si>
  <si>
    <t>The Angels</t>
  </si>
  <si>
    <t>Milla</t>
  </si>
  <si>
    <t>Anssi Kela</t>
  </si>
  <si>
    <t>Just a Friend</t>
  </si>
  <si>
    <t>Biz Markie</t>
  </si>
  <si>
    <t>Fiskene I Havet</t>
  </si>
  <si>
    <t>Blå Øjne</t>
  </si>
  <si>
    <t>Cover never exportable</t>
  </si>
  <si>
    <t>Parklife</t>
  </si>
  <si>
    <t>Smuk Som Et Stjerneskud</t>
  </si>
  <si>
    <t>Brødrene Olsen</t>
  </si>
  <si>
    <t>Confusa e felice</t>
  </si>
  <si>
    <t>Carmen Consoli</t>
  </si>
  <si>
    <t>Parole di burro</t>
  </si>
  <si>
    <t>Hvorlænge Vil Du Ydmyge Dig?</t>
  </si>
  <si>
    <t>Danser Med Drenge</t>
  </si>
  <si>
    <t>Life on Mars?</t>
  </si>
  <si>
    <t>Jeg Vil I Seng Med De Fleste</t>
  </si>
  <si>
    <t>Det Brune Punktum</t>
  </si>
  <si>
    <t>Riidankylväjä</t>
  </si>
  <si>
    <t>Don Huonot</t>
  </si>
  <si>
    <t>Friday on My Mind</t>
  </si>
  <si>
    <t>The Easybeats</t>
  </si>
  <si>
    <t>Let's Call the Whole Thing Off</t>
  </si>
  <si>
    <t>Ella Fitzgerald and Louis Armstrong</t>
  </si>
  <si>
    <t>I'm Still Standing</t>
  </si>
  <si>
    <t>Part of "Rock Band Blitz" and "Elton John Pack 01"</t>
  </si>
  <si>
    <t>Tahroja paperilla</t>
  </si>
  <si>
    <t>Eppu Normaali</t>
  </si>
  <si>
    <t>Touch of Grey</t>
  </si>
  <si>
    <t>Il y a trop de gens qui t'aiment</t>
  </si>
  <si>
    <t>Hélène Segara</t>
  </si>
  <si>
    <t>Right Here in My Arms</t>
  </si>
  <si>
    <t>Ikuinen virta</t>
  </si>
  <si>
    <t>Indica</t>
  </si>
  <si>
    <t>Doris</t>
  </si>
  <si>
    <t>J. Karjalainen ja mustat lasit</t>
  </si>
  <si>
    <t>Reet Petite</t>
  </si>
  <si>
    <t>Jackie Wilson</t>
  </si>
  <si>
    <t>No Second Prize</t>
  </si>
  <si>
    <t>Jimmy Barnes</t>
  </si>
  <si>
    <t>Working Class Man</t>
  </si>
  <si>
    <t>You're the Voice</t>
  </si>
  <si>
    <t>John Farnham</t>
  </si>
  <si>
    <t>Der Er Noget Galt i Danmark</t>
  </si>
  <si>
    <t>John Mogensen</t>
  </si>
  <si>
    <t>Love Is in the Air</t>
  </si>
  <si>
    <t>John Paul Young</t>
  </si>
  <si>
    <t>Drømmer Jeg?</t>
  </si>
  <si>
    <t>Johnny Deluxe feat. Anna Nordell</t>
  </si>
  <si>
    <t>Bella</t>
  </si>
  <si>
    <t>Jovanotti</t>
  </si>
  <si>
    <t>Ragazzo Fortunato</t>
  </si>
  <si>
    <t>Hjertet Ser</t>
  </si>
  <si>
    <t>Karen Busck &amp; Eran DD</t>
  </si>
  <si>
    <t>Kald Det Kærlighed</t>
  </si>
  <si>
    <t>Lars Lilholt</t>
  </si>
  <si>
    <t>A che ora è la fine del mondo?</t>
  </si>
  <si>
    <t>Ligabue</t>
  </si>
  <si>
    <t>Hard Rock Hallelujah</t>
  </si>
  <si>
    <t>Lordi</t>
  </si>
  <si>
    <t>I Keep Forgettin' (Every Time You're Near)</t>
  </si>
  <si>
    <t>Beds Are Burning</t>
  </si>
  <si>
    <t>Midnight Oil</t>
  </si>
  <si>
    <t>Daydream Believer</t>
  </si>
  <si>
    <t>Juppihippipunkkari</t>
  </si>
  <si>
    <t>Neljä Ruusua</t>
  </si>
  <si>
    <t>Moottoritie on kuuma</t>
  </si>
  <si>
    <t>Pelle Miljoona</t>
  </si>
  <si>
    <t>Always on My Mind</t>
  </si>
  <si>
    <t>Pet Shop Boys</t>
  </si>
  <si>
    <t>Pikkuveli</t>
  </si>
  <si>
    <t>PMMP</t>
  </si>
  <si>
    <t>Uomini soli</t>
  </si>
  <si>
    <t>Pooh</t>
  </si>
  <si>
    <t>Pitkä kuuma kesä</t>
  </si>
  <si>
    <t>Popeda</t>
  </si>
  <si>
    <t>Sommer I Europa</t>
  </si>
  <si>
    <t>Rasmus Nøhr</t>
  </si>
  <si>
    <t>Love Is the Drug</t>
  </si>
  <si>
    <t>Roxy Music</t>
  </si>
  <si>
    <t>Wonderful World</t>
  </si>
  <si>
    <t>Tuhat yötä</t>
  </si>
  <si>
    <t>Samuli Edelmann &amp; Sani</t>
  </si>
  <si>
    <t>Everybody's Eyes on You</t>
  </si>
  <si>
    <t>Sanne Salomonsen</t>
  </si>
  <si>
    <t>This Charming Man</t>
  </si>
  <si>
    <t>Geh Davon Aus</t>
  </si>
  <si>
    <t>Söhne Mannheims</t>
  </si>
  <si>
    <t>Elokuun 11.</t>
  </si>
  <si>
    <t>Suurlähettiläät</t>
  </si>
  <si>
    <t>I Don't Mind</t>
  </si>
  <si>
    <t>Swan Lee</t>
  </si>
  <si>
    <t>Back for Good</t>
  </si>
  <si>
    <t>Take That</t>
  </si>
  <si>
    <t>What's Love Got to Do with It?</t>
  </si>
  <si>
    <t>Tina Turner</t>
  </si>
  <si>
    <t>What's New Pussycat?</t>
  </si>
  <si>
    <t>Si' Du Kan Li' Mig</t>
  </si>
  <si>
    <t>Tøsedrengene</t>
  </si>
  <si>
    <t>1000 Gute Gründe</t>
  </si>
  <si>
    <t>Hun Er Fri (Kvinden Og Lottokuglerne)</t>
  </si>
  <si>
    <t>Tue West</t>
  </si>
  <si>
    <t>De Første Kærester På Månen</t>
  </si>
  <si>
    <t>TV-2</t>
  </si>
  <si>
    <t>Part of "U2 Essentials Pack 01"</t>
  </si>
  <si>
    <t>The Greatest Love of All</t>
  </si>
  <si>
    <t>I'm Your Baby Tonight</t>
  </si>
  <si>
    <t>Wo Willst Du Hin?</t>
  </si>
  <si>
    <t>Xavier Naidoo</t>
  </si>
  <si>
    <t>Joutsenlaulu</t>
  </si>
  <si>
    <t>Yö</t>
  </si>
  <si>
    <t>Con le mani</t>
  </si>
  <si>
    <t>Diamante</t>
  </si>
  <si>
    <t>Sempre Que Te Vejo</t>
  </si>
  <si>
    <t>4 Taste</t>
  </si>
  <si>
    <t>Life Is A Flower</t>
  </si>
  <si>
    <t>Fico Assim Sem Você</t>
  </si>
  <si>
    <t>Adriana Partimpim</t>
  </si>
  <si>
    <t>Akon</t>
  </si>
  <si>
    <t>A La Primera Persona</t>
  </si>
  <si>
    <t>Black Coffee</t>
  </si>
  <si>
    <t>All Saints</t>
  </si>
  <si>
    <t>Just Girls</t>
  </si>
  <si>
    <t>Amarguinhas</t>
  </si>
  <si>
    <t>Los Amantes</t>
  </si>
  <si>
    <t>Ana Torroja</t>
  </si>
  <si>
    <t>Mon Cœur Mon Amour</t>
  </si>
  <si>
    <t>Anaïs</t>
  </si>
  <si>
    <t>Foi Feitiço</t>
  </si>
  <si>
    <t>André Sardet</t>
  </si>
  <si>
    <t>Glorious</t>
  </si>
  <si>
    <t>Andreas Johnson</t>
  </si>
  <si>
    <t>Trudno mi sie przyznac</t>
  </si>
  <si>
    <t>Ania</t>
  </si>
  <si>
    <t>Devuélveme La Vida</t>
  </si>
  <si>
    <t>Antonio Orozco</t>
  </si>
  <si>
    <t>Cartoon Heroes</t>
  </si>
  <si>
    <t>Aqua</t>
  </si>
  <si>
    <t>Duele</t>
  </si>
  <si>
    <t>Boten Anna</t>
  </si>
  <si>
    <t>Basshunter</t>
  </si>
  <si>
    <t>Hip Hop (Sou Eu e És Tu)</t>
  </si>
  <si>
    <t>Boss AC</t>
  </si>
  <si>
    <t>Stach stach</t>
  </si>
  <si>
    <t>Bratisla Boys</t>
  </si>
  <si>
    <t>…Baby One More Time</t>
  </si>
  <si>
    <t>Bustamante</t>
  </si>
  <si>
    <t>Acuérdate Bien De Mi Cara</t>
  </si>
  <si>
    <t>La Caja de Pandora</t>
  </si>
  <si>
    <t>Volverá</t>
  </si>
  <si>
    <t>Erase &amp; Rewind</t>
  </si>
  <si>
    <t>Cardigans</t>
  </si>
  <si>
    <t>Te Regalo</t>
  </si>
  <si>
    <t>Carlos Baute</t>
  </si>
  <si>
    <t>Everytime We Touch</t>
  </si>
  <si>
    <t>Cascada</t>
  </si>
  <si>
    <t>Rutinas</t>
  </si>
  <si>
    <t>Chenoa</t>
  </si>
  <si>
    <t>Wonderchild</t>
  </si>
  <si>
    <t>Dançar na Corda Bamba</t>
  </si>
  <si>
    <t>Clã</t>
  </si>
  <si>
    <t>Les marchands de rêves</t>
  </si>
  <si>
    <t>Corneille</t>
  </si>
  <si>
    <t>Corrine Bailey Rae</t>
  </si>
  <si>
    <t>Antes Que Ver El Sol</t>
  </si>
  <si>
    <t>I Begin To Wonder</t>
  </si>
  <si>
    <t>Dannii Minogue</t>
  </si>
  <si>
    <t>Quién Me Iba A Decir?</t>
  </si>
  <si>
    <t>Despertaré Cuando Te Vayas</t>
  </si>
  <si>
    <t>David de María</t>
  </si>
  <si>
    <t>The 80’s</t>
  </si>
  <si>
    <t>David Fonseca</t>
  </si>
  <si>
    <t>DJ</t>
  </si>
  <si>
    <t>Diam's</t>
  </si>
  <si>
    <t>Jeune demoiselle</t>
  </si>
  <si>
    <t>Déjame Verte</t>
  </si>
  <si>
    <t>Diego Martín &amp; Raquel del Rosario</t>
  </si>
  <si>
    <t>Let Me Out</t>
  </si>
  <si>
    <t>Vill ha dej</t>
  </si>
  <si>
    <t>Drömhus</t>
  </si>
  <si>
    <t>Para Mim Tanto Faz</t>
  </si>
  <si>
    <t>D’ZRT</t>
  </si>
  <si>
    <t>Amores Dormidos</t>
  </si>
  <si>
    <t>Edurne</t>
  </si>
  <si>
    <t>No Me Crees</t>
  </si>
  <si>
    <t>Effecto Mariposa &amp; Javier Ojeda</t>
  </si>
  <si>
    <t>i RNB</t>
  </si>
  <si>
    <t>Ewa Sonnet</t>
  </si>
  <si>
    <t>Criticar Por Criticar</t>
  </si>
  <si>
    <t>Fous ta cagoule</t>
  </si>
  <si>
    <t>Fatal Bazooka</t>
  </si>
  <si>
    <t>Por La Boca Vive El Pez</t>
  </si>
  <si>
    <t>Fácil de Entender</t>
  </si>
  <si>
    <t>The Gift</t>
  </si>
  <si>
    <t>No Good Advice</t>
  </si>
  <si>
    <t>Goldfrapp</t>
  </si>
  <si>
    <t>Pozwól zyc</t>
  </si>
  <si>
    <t>Gosia Andrzejewicz</t>
  </si>
  <si>
    <t>Smak Slów</t>
  </si>
  <si>
    <t>Goya</t>
  </si>
  <si>
    <t>A Ty?</t>
  </si>
  <si>
    <t>Mimo wszystko</t>
  </si>
  <si>
    <t>I Won't Be Crying</t>
  </si>
  <si>
    <t>Infernal</t>
  </si>
  <si>
    <t>Beware Of The Dog</t>
  </si>
  <si>
    <t>You Give Me Something</t>
  </si>
  <si>
    <t>James Morrison</t>
  </si>
  <si>
    <t>Für Immer Und Dich</t>
  </si>
  <si>
    <t>Jan Delay</t>
  </si>
  <si>
    <t>Pas de glace</t>
  </si>
  <si>
    <t>Jane Fostin &amp; Medhy Custos</t>
  </si>
  <si>
    <t>Jak zapomniec</t>
  </si>
  <si>
    <t>Jeden Osiem L</t>
  </si>
  <si>
    <t>Jenny From The Block</t>
  </si>
  <si>
    <t>Louco Por Ti</t>
  </si>
  <si>
    <t>João Pedro Pais</t>
  </si>
  <si>
    <t>Drenge Som Mig</t>
  </si>
  <si>
    <t>Johnny Deluxe</t>
  </si>
  <si>
    <t>Take My Time</t>
  </si>
  <si>
    <t>Histoires de luv</t>
  </si>
  <si>
    <t>K'Maro</t>
  </si>
  <si>
    <t>Partons Vite</t>
  </si>
  <si>
    <t>Kaolin</t>
  </si>
  <si>
    <t>Na kolana</t>
  </si>
  <si>
    <t>Kasia Cerekwicka</t>
  </si>
  <si>
    <t>Potrafie kochac</t>
  </si>
  <si>
    <t>Toksyczna milosc</t>
  </si>
  <si>
    <t>Kasia Klich</t>
  </si>
  <si>
    <t>Louxor J'Adore</t>
  </si>
  <si>
    <t>Katerine</t>
  </si>
  <si>
    <t>Testosteron</t>
  </si>
  <si>
    <t>Kayah</t>
  </si>
  <si>
    <t>Crystal Ball</t>
  </si>
  <si>
    <t>Prócz Ciebie nic</t>
  </si>
  <si>
    <t>Krzysztof Kiljanski feat. Kayah</t>
  </si>
  <si>
    <t>Petite sœur</t>
  </si>
  <si>
    <t>Lââm</t>
  </si>
  <si>
    <t>It's Not That Easy</t>
  </si>
  <si>
    <t>Moja Panienka</t>
  </si>
  <si>
    <t>Lerek feat. Nowator</t>
  </si>
  <si>
    <t>Et j'attends</t>
  </si>
  <si>
    <t>Leslie</t>
  </si>
  <si>
    <t>Littlest Things</t>
  </si>
  <si>
    <t>Hommes...femmes</t>
  </si>
  <si>
    <t>Lynnsha feat. D. Dy</t>
  </si>
  <si>
    <t>Oczy szeroko zamkniete</t>
  </si>
  <si>
    <t>Lzy</t>
  </si>
  <si>
    <t>De retour</t>
  </si>
  <si>
    <t>M. Pokora</t>
  </si>
  <si>
    <t>Toda</t>
  </si>
  <si>
    <t>Malú</t>
  </si>
  <si>
    <t>You're The Only One</t>
  </si>
  <si>
    <t>Elles demandent</t>
  </si>
  <si>
    <t>Medhy Custos</t>
  </si>
  <si>
    <t>Quisiera Yo Saber</t>
  </si>
  <si>
    <t>Bombón</t>
  </si>
  <si>
    <t>Merche</t>
  </si>
  <si>
    <t>Luz Vaga</t>
  </si>
  <si>
    <t>Mesa &amp; Rui Reininho</t>
  </si>
  <si>
    <t>Sacrum</t>
  </si>
  <si>
    <t>Mezo / Tabb / Kasia Wilk</t>
  </si>
  <si>
    <t>Tanz Der Moleküle</t>
  </si>
  <si>
    <t>MIA.</t>
  </si>
  <si>
    <t>Znam Cie na pamiec</t>
  </si>
  <si>
    <t>Monika Brodka</t>
  </si>
  <si>
    <t>Amies ennemies</t>
  </si>
  <si>
    <t>Roc</t>
  </si>
  <si>
    <t>Gabriel</t>
  </si>
  <si>
    <t>Najoua Belyzel</t>
  </si>
  <si>
    <t>Sexy Love</t>
  </si>
  <si>
    <t>Nelly Furtado feat. Timbaland</t>
  </si>
  <si>
    <t>En Qué Estrella Estará?</t>
  </si>
  <si>
    <t>Nena Daconte</t>
  </si>
  <si>
    <t>La Femme Chocolat</t>
  </si>
  <si>
    <t>Olivia Ruiz</t>
  </si>
  <si>
    <t>J'traîne des pieds</t>
  </si>
  <si>
    <t>Dulce Locura</t>
  </si>
  <si>
    <t>Bright Idea</t>
  </si>
  <si>
    <t>Orson</t>
  </si>
  <si>
    <t>Jardins Proibidos</t>
  </si>
  <si>
    <t>Paulo Gonzo &amp; Olavo Bilac</t>
  </si>
  <si>
    <t>Como Lo Tienes Tú</t>
  </si>
  <si>
    <t>Emmène-moi avec toi</t>
  </si>
  <si>
    <t>Perle Lama</t>
  </si>
  <si>
    <t>Te Entiendo</t>
  </si>
  <si>
    <t>Pignoise</t>
  </si>
  <si>
    <t>Beep</t>
  </si>
  <si>
    <t>Mit Dir Chill'n</t>
  </si>
  <si>
    <t>Ich Geh In Flammen Auf</t>
  </si>
  <si>
    <t>I Wish I Could Fly</t>
  </si>
  <si>
    <t>Sweet Freedom</t>
  </si>
  <si>
    <t>Safri Duo</t>
  </si>
  <si>
    <t>You've Never Been Loved Before</t>
  </si>
  <si>
    <t>Sommer Unseres Lebens</t>
  </si>
  <si>
    <t>Sebastian Hämer</t>
  </si>
  <si>
    <t>La Noche Me Resbala</t>
  </si>
  <si>
    <t>Señor Trepador</t>
  </si>
  <si>
    <t>Femme de couleur</t>
  </si>
  <si>
    <t>Shy'm</t>
  </si>
  <si>
    <t>Victoire</t>
  </si>
  <si>
    <t>A Chaque Seconde</t>
  </si>
  <si>
    <t>Ne dis jamais</t>
  </si>
  <si>
    <t>Sinik feat. Vitaa</t>
  </si>
  <si>
    <t>Na dwa</t>
  </si>
  <si>
    <t>Sistars</t>
  </si>
  <si>
    <t>Nunca Volverá</t>
  </si>
  <si>
    <t>El Sueño de Morfeo</t>
  </si>
  <si>
    <t>Push The Button</t>
  </si>
  <si>
    <t>Fairytale Gone Bad</t>
  </si>
  <si>
    <t>Sunrise Avenue</t>
  </si>
  <si>
    <t>Butterfly</t>
  </si>
  <si>
    <t>12 lez</t>
  </si>
  <si>
    <t>Sylwia Wisniewska</t>
  </si>
  <si>
    <t>Titiyo</t>
  </si>
  <si>
    <t>I Still Burn</t>
  </si>
  <si>
    <t>Tobias Regner</t>
  </si>
  <si>
    <t>Carta</t>
  </si>
  <si>
    <t>Toranja</t>
  </si>
  <si>
    <t>Travis</t>
  </si>
  <si>
    <t>Mama</t>
  </si>
  <si>
    <t>US5</t>
  </si>
  <si>
    <t>A fleur de toi</t>
  </si>
  <si>
    <t>Vitaa</t>
  </si>
  <si>
    <t>Switch It On</t>
  </si>
  <si>
    <t>Will Young</t>
  </si>
  <si>
    <t>Aurélie</t>
  </si>
  <si>
    <t>Zeilen Aus Gold</t>
  </si>
  <si>
    <t>Ai Se Ele Cai</t>
  </si>
  <si>
    <t>Xutos &amp; Pontapés</t>
  </si>
  <si>
    <t>Never Ever</t>
  </si>
  <si>
    <t>Barbie Girl</t>
  </si>
  <si>
    <t>Tennessee</t>
  </si>
  <si>
    <t>Arrested Development</t>
  </si>
  <si>
    <t>Achy Breaky Heart</t>
  </si>
  <si>
    <t>Billy Ray Cyrus</t>
  </si>
  <si>
    <t>Motownphilly</t>
  </si>
  <si>
    <t>I Wanna Sex You Up</t>
  </si>
  <si>
    <t>Color Me Badd</t>
  </si>
  <si>
    <t>Leave Me Breathless</t>
  </si>
  <si>
    <t>The Corrs</t>
  </si>
  <si>
    <t>I Touch Myself</t>
  </si>
  <si>
    <t>Divinyls</t>
  </si>
  <si>
    <t>Only Wanna Be with You</t>
  </si>
  <si>
    <t>Part of "Hootie &amp; the Blowfish Pack 01"</t>
  </si>
  <si>
    <t>Moving On Up</t>
  </si>
  <si>
    <t>M People</t>
  </si>
  <si>
    <t>Bitch</t>
  </si>
  <si>
    <t>Meredith Brooks</t>
  </si>
  <si>
    <t>Where the Wild Things Are</t>
  </si>
  <si>
    <t>Where the Wild Roses Grow</t>
  </si>
  <si>
    <t>Nick Cave &amp; Kylie Minogue</t>
  </si>
  <si>
    <t>Lithium</t>
  </si>
  <si>
    <t>Opposites Attract</t>
  </si>
  <si>
    <t>Only to Be with You</t>
  </si>
  <si>
    <t>Kiss from a Rose</t>
  </si>
  <si>
    <t>Baby Got Back</t>
  </si>
  <si>
    <t>Technotronic feat. Felly</t>
  </si>
  <si>
    <t>Love Is All Around</t>
  </si>
  <si>
    <t>Wet Wet Wet</t>
  </si>
  <si>
    <t>Wilson Phillips</t>
  </si>
  <si>
    <t>Bubbly</t>
  </si>
  <si>
    <t>Colbie Caillat</t>
  </si>
  <si>
    <t>Not Ready To Make Nice</t>
  </si>
  <si>
    <t>Big Girls Don't Cry</t>
  </si>
  <si>
    <t>The Sweet Escape</t>
  </si>
  <si>
    <t>Gwen Stefani feat. Akon</t>
  </si>
  <si>
    <t>Jenny From the Block</t>
  </si>
  <si>
    <t>First Time</t>
  </si>
  <si>
    <t>Get it Shawty</t>
  </si>
  <si>
    <t>Makes Me Wonder</t>
  </si>
  <si>
    <t>How Far We've Come</t>
  </si>
  <si>
    <t>Breathe</t>
  </si>
  <si>
    <t>Young Folks</t>
  </si>
  <si>
    <t>Peter Bjorn and John</t>
  </si>
  <si>
    <t>Into The Night</t>
  </si>
  <si>
    <t>Santana feat. Chad Kroeger</t>
  </si>
  <si>
    <t>Walkie Talkie Man</t>
  </si>
  <si>
    <t>Part of "blink-182 Part 02"</t>
  </si>
  <si>
    <t>I Want You to Want Me</t>
  </si>
  <si>
    <t>Run to Paradise</t>
  </si>
  <si>
    <t>The Choirboys</t>
  </si>
  <si>
    <t>Boys in Town</t>
  </si>
  <si>
    <t>Evidence</t>
  </si>
  <si>
    <t>This Heart Attack</t>
  </si>
  <si>
    <t>Faker</t>
  </si>
  <si>
    <t>Part of "Rock Band Track Pack Vol. 2" and a DLC Single</t>
  </si>
  <si>
    <t>Part of "Classic Rock Track Pack 01" and DLC Single</t>
  </si>
  <si>
    <t>Chemical Heart</t>
  </si>
  <si>
    <t>Live Version Part of "British Steel" Album</t>
  </si>
  <si>
    <t>L.S.F.</t>
  </si>
  <si>
    <t>Savin' Me</t>
  </si>
  <si>
    <t>Come as You Are</t>
  </si>
  <si>
    <t>Love and Memories</t>
  </si>
  <si>
    <t>O.A.R.</t>
  </si>
  <si>
    <t>Export has Expired but a live version is Available</t>
  </si>
  <si>
    <t>Part of "Gold Star Ny Heart"</t>
  </si>
  <si>
    <t>Cum On Feel the Noize</t>
  </si>
  <si>
    <t>Black Bugs</t>
  </si>
  <si>
    <t>Regurgitator</t>
  </si>
  <si>
    <t>I'm Stranded</t>
  </si>
  <si>
    <t>The Saints</t>
  </si>
  <si>
    <t>The Greatest View</t>
  </si>
  <si>
    <t>Weak</t>
  </si>
  <si>
    <t>Skunk Anansie</t>
  </si>
  <si>
    <t>Blackbetty</t>
  </si>
  <si>
    <t>Spiderbait</t>
  </si>
  <si>
    <t>Part of "Talking Heads Pack 01"</t>
  </si>
  <si>
    <t>Gold Lion</t>
  </si>
  <si>
    <t>Left Outside Alone</t>
  </si>
  <si>
    <t>Anastacia</t>
  </si>
  <si>
    <t>Carrie</t>
  </si>
  <si>
    <t>Just Another Day (Without You)</t>
  </si>
  <si>
    <t>Jon Secada</t>
  </si>
  <si>
    <t>Amazed</t>
  </si>
  <si>
    <t>Lone Star</t>
  </si>
  <si>
    <t>Walking In Memphis</t>
  </si>
  <si>
    <t>Marc Cohn</t>
  </si>
  <si>
    <t>I'd Do Anything For Love (But I Won't Do That)</t>
  </si>
  <si>
    <t>Meat Loaf</t>
  </si>
  <si>
    <t>To Be With You</t>
  </si>
  <si>
    <t>Mr Big</t>
  </si>
  <si>
    <t>Mr Mister</t>
  </si>
  <si>
    <t>Kyrie</t>
  </si>
  <si>
    <t>Without You</t>
  </si>
  <si>
    <t>Nilsson</t>
  </si>
  <si>
    <t>The Show Must Go On</t>
  </si>
  <si>
    <t>It Must Have Been Love</t>
  </si>
  <si>
    <t>Listen To Your Heart</t>
  </si>
  <si>
    <t>Nothing's Gonna Stop Us Now</t>
  </si>
  <si>
    <t>Too Lost In You</t>
  </si>
  <si>
    <t>Chains</t>
  </si>
  <si>
    <t>Tina Arena</t>
  </si>
  <si>
    <t>China In Your Hand</t>
  </si>
  <si>
    <t>T'Pau</t>
  </si>
  <si>
    <t>Besser Geht's Nicht</t>
  </si>
  <si>
    <t>2raumwohnung</t>
  </si>
  <si>
    <t>Chasing Pavements</t>
  </si>
  <si>
    <t>Adele</t>
  </si>
  <si>
    <t>Viajar Contigo</t>
  </si>
  <si>
    <t>Alex Úbago</t>
  </si>
  <si>
    <t>10.000 Nights Of Thunder</t>
  </si>
  <si>
    <t>Tears Dry On Their Own</t>
  </si>
  <si>
    <t>Son de Amores</t>
  </si>
  <si>
    <t>Andy y Lucas</t>
  </si>
  <si>
    <t>Eu Estou Aqui (Yo sou aquél)</t>
  </si>
  <si>
    <t>Anjos</t>
  </si>
  <si>
    <t>Dime Porqué</t>
  </si>
  <si>
    <t>Dr. Jones</t>
  </si>
  <si>
    <t>Girl From Mars</t>
  </si>
  <si>
    <t>Dans For Satan</t>
  </si>
  <si>
    <t>Bliglad</t>
  </si>
  <si>
    <t>Kærlighed Til Folket</t>
  </si>
  <si>
    <t>The Tide Is High</t>
  </si>
  <si>
    <t>Booty Luv</t>
  </si>
  <si>
    <t>Szalona</t>
  </si>
  <si>
    <t>Boys</t>
  </si>
  <si>
    <t>Czerwone korale</t>
  </si>
  <si>
    <t>Brathanki</t>
  </si>
  <si>
    <t>Who Is He?</t>
  </si>
  <si>
    <t>Burhan G</t>
  </si>
  <si>
    <t>Zapatillas</t>
  </si>
  <si>
    <t>To the Lighthouse</t>
  </si>
  <si>
    <t>moi Caprice</t>
  </si>
  <si>
    <t>Cuéntame Un Cuento</t>
  </si>
  <si>
    <t>Celtas Cortos</t>
  </si>
  <si>
    <t>Todo Irá Bien</t>
  </si>
  <si>
    <t>The One And Only</t>
  </si>
  <si>
    <t>Chesney Hawkes</t>
  </si>
  <si>
    <t>Tira A Teima</t>
  </si>
  <si>
    <t>Canción de Adios</t>
  </si>
  <si>
    <t>Hamma</t>
  </si>
  <si>
    <t>Culcha Candela</t>
  </si>
  <si>
    <t>Dúia</t>
  </si>
  <si>
    <t>Da Weasel</t>
  </si>
  <si>
    <t>Precisamente Ahora</t>
  </si>
  <si>
    <t>Superstars II</t>
  </si>
  <si>
    <t>Cool With You</t>
  </si>
  <si>
    <t>Di-Rect</t>
  </si>
  <si>
    <t>Bang Bang You're Dead</t>
  </si>
  <si>
    <t>Dirty Pretty Things</t>
  </si>
  <si>
    <t>Dodgy</t>
  </si>
  <si>
    <t>Radio</t>
  </si>
  <si>
    <t>Dolly Dots</t>
  </si>
  <si>
    <t>She Works Hard For The Money</t>
  </si>
  <si>
    <t>Jestem kobieta</t>
  </si>
  <si>
    <t>Edyta Górniak</t>
  </si>
  <si>
    <t>Light Surrounding You</t>
  </si>
  <si>
    <t>Me Equivocaría Otra Vez</t>
  </si>
  <si>
    <t>System Addict</t>
  </si>
  <si>
    <t>Five Star</t>
  </si>
  <si>
    <t>Everytime</t>
  </si>
  <si>
    <t>The Flames</t>
  </si>
  <si>
    <t>Lato</t>
  </si>
  <si>
    <t>Formacja Niezywych Schabuff</t>
  </si>
  <si>
    <t>Heb Je Even Voor Mij?</t>
  </si>
  <si>
    <t>Frans Bauer</t>
  </si>
  <si>
    <t>Love Long Distance</t>
  </si>
  <si>
    <t>Ok! Do You Want Something Simple?</t>
  </si>
  <si>
    <t>Question Of Love</t>
  </si>
  <si>
    <t>Call The Shots</t>
  </si>
  <si>
    <t>When The Lady Smiles</t>
  </si>
  <si>
    <t>Feeling Alive</t>
  </si>
  <si>
    <t>Gomo</t>
  </si>
  <si>
    <t>Ik Bel Je Zomaar Even Op</t>
  </si>
  <si>
    <t>Gordon</t>
  </si>
  <si>
    <t>Het is een nacht (live)</t>
  </si>
  <si>
    <t>Guus Meeuwis &amp; Vagant</t>
  </si>
  <si>
    <t>Chico, Tienes Que Cuidarte</t>
  </si>
  <si>
    <t>Hombres G</t>
  </si>
  <si>
    <t>Maria Albertina</t>
  </si>
  <si>
    <t>Humanos</t>
  </si>
  <si>
    <t>Vom Selben Stern</t>
  </si>
  <si>
    <t>Ich + Ich</t>
  </si>
  <si>
    <t>Extraño</t>
  </si>
  <si>
    <t>From Paris To Berlin</t>
  </si>
  <si>
    <t>No Matter</t>
  </si>
  <si>
    <t>Jack Radics</t>
  </si>
  <si>
    <t>Ga Maar Weg</t>
  </si>
  <si>
    <t>Jannes</t>
  </si>
  <si>
    <t>Adiós</t>
  </si>
  <si>
    <t>Jaula de Grillos</t>
  </si>
  <si>
    <t>Summer In The City</t>
  </si>
  <si>
    <t>Kolorowe sny</t>
  </si>
  <si>
    <t>Just 5</t>
  </si>
  <si>
    <t>Maczo</t>
  </si>
  <si>
    <t>K.A.S.A</t>
  </si>
  <si>
    <t>To wlasnie lato</t>
  </si>
  <si>
    <t>S.O.S</t>
  </si>
  <si>
    <t>Cos optymistycznego</t>
  </si>
  <si>
    <t>Kasia Kowalska</t>
  </si>
  <si>
    <t>It's Not Over Yet</t>
  </si>
  <si>
    <t>Pokolenie</t>
  </si>
  <si>
    <t>Kombi</t>
  </si>
  <si>
    <t>Sen sie spelni</t>
  </si>
  <si>
    <t>Bo jestes Ty</t>
  </si>
  <si>
    <t>Krzysztof Krawczyk</t>
  </si>
  <si>
    <t>Mambo No. 5</t>
  </si>
  <si>
    <t>Agnieszka</t>
  </si>
  <si>
    <t>Narcyz sie nazywam</t>
  </si>
  <si>
    <t>House Of Fun</t>
  </si>
  <si>
    <t>Tatuagens</t>
  </si>
  <si>
    <t>Mafalda Veiga &amp; João Pedro Pais</t>
  </si>
  <si>
    <t>Nordhavn Station</t>
  </si>
  <si>
    <t>Magtens Korridorer</t>
  </si>
  <si>
    <t>Respectable</t>
  </si>
  <si>
    <t>Mel &amp; Kim</t>
  </si>
  <si>
    <t>Con Solo Una Sonrisa</t>
  </si>
  <si>
    <t>Põe Aquele Som</t>
  </si>
  <si>
    <t>Mundo Secreto</t>
  </si>
  <si>
    <t>Dlugosc dzwieku samotnosci</t>
  </si>
  <si>
    <t>Myslovitz</t>
  </si>
  <si>
    <t>Ildebrand I Byen</t>
  </si>
  <si>
    <t>Natasja feat. Pharfar</t>
  </si>
  <si>
    <t>Op med Ho'det</t>
  </si>
  <si>
    <t>Natasja</t>
  </si>
  <si>
    <t>Marta</t>
  </si>
  <si>
    <t>Kobiety sa gorace</t>
  </si>
  <si>
    <t>Norbi</t>
  </si>
  <si>
    <t>Piekny dzien</t>
  </si>
  <si>
    <t>Norbi feat. Krzysztof Krawczyk</t>
  </si>
  <si>
    <t>Man Lebt Nur Einmal</t>
  </si>
  <si>
    <t>Ohrbooten</t>
  </si>
  <si>
    <t>Get What You Want</t>
  </si>
  <si>
    <t>Operator Please</t>
  </si>
  <si>
    <t>En Mi Lado del Sofá</t>
  </si>
  <si>
    <t>Corazón Congelado</t>
  </si>
  <si>
    <t>Não Posso +</t>
  </si>
  <si>
    <t>Pedro Abrunhosa e Bandemónio</t>
  </si>
  <si>
    <t>Mysterious Girl</t>
  </si>
  <si>
    <t>Peter André</t>
  </si>
  <si>
    <t>Disco 2000</t>
  </si>
  <si>
    <t>Pulp</t>
  </si>
  <si>
    <t>In The Morning</t>
  </si>
  <si>
    <t>Zakrecona</t>
  </si>
  <si>
    <t>Reni Jusis</t>
  </si>
  <si>
    <t>Ready To Go</t>
  </si>
  <si>
    <t>Republica</t>
  </si>
  <si>
    <t>Pequeno T2</t>
  </si>
  <si>
    <t>Ricardo Azevedo</t>
  </si>
  <si>
    <t>Can't Touch It</t>
  </si>
  <si>
    <t>Ricki Lee</t>
  </si>
  <si>
    <t>Der står et billed' af dig på mit bord</t>
  </si>
  <si>
    <t>Rollo &amp; King</t>
  </si>
  <si>
    <t>Die Liste</t>
  </si>
  <si>
    <t>Roger Cicero</t>
  </si>
  <si>
    <t>"Me Siento Bien"</t>
  </si>
  <si>
    <t>Loud</t>
  </si>
  <si>
    <t>Spleen United</t>
  </si>
  <si>
    <t>Spleen Utd</t>
  </si>
  <si>
    <t>Demasiado Tarde</t>
  </si>
  <si>
    <t>Red Dress</t>
  </si>
  <si>
    <t>Dança Este Som</t>
  </si>
  <si>
    <t>T.T.</t>
  </si>
  <si>
    <t>Atrapados En La Red</t>
  </si>
  <si>
    <t>Tam Tam Go</t>
  </si>
  <si>
    <t>Summer Son</t>
  </si>
  <si>
    <t>Texas</t>
  </si>
  <si>
    <t>20 Good Reasons</t>
  </si>
  <si>
    <t>Thirsty Merc</t>
  </si>
  <si>
    <t>Fantastiske Mandag</t>
  </si>
  <si>
    <t>Thomas Buttenschön</t>
  </si>
  <si>
    <t>Canção Simples</t>
  </si>
  <si>
    <t>Tiago Bettencourt &amp; Mantha</t>
  </si>
  <si>
    <t>An Deiner Seite (Ich Bin Da)</t>
  </si>
  <si>
    <t>Sexbomb</t>
  </si>
  <si>
    <t>Tom Jones &amp; Mousse T.</t>
  </si>
  <si>
    <t>Times (Blue Signs)</t>
  </si>
  <si>
    <t>Troels Gustavsen</t>
  </si>
  <si>
    <t>Orla Cien</t>
  </si>
  <si>
    <t>Varius Manx</t>
  </si>
  <si>
    <t>Hook Me Up</t>
  </si>
  <si>
    <t>Club Tropicana</t>
  </si>
  <si>
    <t>Ik Heb De Hele Nacht Liggen Dromen</t>
  </si>
  <si>
    <t>Wolter Kroes</t>
  </si>
  <si>
    <t>Circo De Feras</t>
  </si>
  <si>
    <t>Xutos e Pontapés</t>
  </si>
  <si>
    <t>The Only Way Is Up</t>
  </si>
  <si>
    <t>Yazz</t>
  </si>
  <si>
    <t>Bicycle Race</t>
  </si>
  <si>
    <t>Breakthru</t>
  </si>
  <si>
    <t>Don't Stop Me</t>
  </si>
  <si>
    <t>I Want To Break Free</t>
  </si>
  <si>
    <t>Innuendo</t>
  </si>
  <si>
    <t>One Vision</t>
  </si>
  <si>
    <t>Play The Game</t>
  </si>
  <si>
    <t>Save Me</t>
  </si>
  <si>
    <t>These Are The Days Of Our Live</t>
  </si>
  <si>
    <t>We Are The Champions</t>
  </si>
  <si>
    <t>Who Wants To live Forever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</si>
</sst>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m/d/yyyy"/>
    <numFmt numFmtId="165" formatCode="mmm. d, yyyy"/>
    <numFmt numFmtId="166" formatCode="mmmm d, yyyy"/>
    <numFmt numFmtId="167" formatCode="M/d/yyyy"/>
    <numFmt numFmtId="168" formatCode="mmm d, yyyy"/>
    <numFmt numFmtId="169" formatCode="m/d/yy"/>
    <numFmt numFmtId="170" formatCode="mm/dd/yyyy"/>
    <numFmt numFmtId="171" formatCode="mmm. d,yyyy"/>
    <numFmt numFmtId="172" formatCode="d mmmm yyyy"/>
    <numFmt numFmtId="173" formatCode="mmmm yyyy"/>
    <numFmt numFmtId="174" formatCode="mmmm d"/>
    <numFmt numFmtId="175" formatCode="h:mm am/pm"/>
    <numFmt numFmtId="176" formatCode="mmmm d,yyyy"/>
  </numFmts>
  <fonts count="31">
    <font>
      <sz val="10.0"/>
      <color rgb="FF000000"/>
      <name val="Arial"/>
    </font>
    <font>
      <b/>
      <sz val="12.0"/>
      <color rgb="FFFFFFFF"/>
      <name val="Arial"/>
    </font>
    <font>
      <b/>
      <sz val="12.0"/>
      <name val="Arial"/>
    </font>
    <font>
      <b/>
      <sz val="12.0"/>
    </font>
    <font>
      <b/>
      <color rgb="FFFFFFFF"/>
      <name val="Arial"/>
    </font>
    <font>
      <b/>
      <name val="Arial"/>
    </font>
    <font>
      <sz val="10.0"/>
      <name val="Inconsolata"/>
    </font>
    <font>
      <b/>
      <sz val="10.0"/>
      <name val="Arial"/>
    </font>
    <font/>
    <font>
      <u/>
      <color rgb="FF0000FF"/>
    </font>
    <font>
      <b/>
    </font>
    <font>
      <b/>
      <color rgb="FFFFFFFF"/>
    </font>
    <font>
      <sz val="10.0"/>
      <color rgb="FF000000"/>
      <name val="Inconsolata"/>
    </font>
    <font>
      <b/>
      <sz val="10.0"/>
      <color rgb="FF000000"/>
      <name val="Arial"/>
    </font>
    <font>
      <b/>
      <sz val="9.0"/>
    </font>
    <font>
      <name val="Arial"/>
    </font>
    <font>
      <color rgb="FFFFFFFF"/>
    </font>
    <font>
      <sz val="9.0"/>
    </font>
    <font>
      <sz val="9.0"/>
      <color rgb="FF000000"/>
      <name val="Arial"/>
    </font>
    <font>
      <b/>
      <sz val="10.0"/>
    </font>
    <font>
      <sz val="9.0"/>
      <name val="Arial"/>
    </font>
    <font>
      <b/>
      <sz val="9.0"/>
      <name val="Arial"/>
    </font>
    <font>
      <u/>
      <sz val="9.0"/>
      <color rgb="FF0000FF"/>
      <name val="Arial"/>
    </font>
    <font>
      <b/>
      <color rgb="FF000000"/>
    </font>
    <font>
      <sz val="9.0"/>
      <color rgb="FF000000"/>
    </font>
    <font>
      <b/>
      <color rgb="FF000000"/>
      <name val="Arial"/>
    </font>
    <font>
      <sz val="10.0"/>
    </font>
    <font>
      <sz val="10.0"/>
      <name val="Arial"/>
    </font>
    <font>
      <color rgb="FF000000"/>
      <name val="Arial"/>
    </font>
    <font>
      <i/>
      <sz val="9.0"/>
      <name val="Arial"/>
    </font>
    <font>
      <color rgb="FF000000"/>
    </font>
  </fonts>
  <fills count="3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CC0000"/>
        <bgColor rgb="FFCC0000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8E7CC3"/>
        <bgColor rgb="FF8E7CC3"/>
      </patternFill>
    </fill>
    <fill>
      <patternFill patternType="solid">
        <fgColor rgb="FFFF00FF"/>
        <bgColor rgb="FFFF00FF"/>
      </patternFill>
    </fill>
    <fill>
      <patternFill patternType="solid">
        <fgColor rgb="FFB7B7B7"/>
        <bgColor rgb="FFB7B7B7"/>
      </patternFill>
    </fill>
    <fill>
      <patternFill patternType="solid">
        <fgColor rgb="FFBF9000"/>
        <bgColor rgb="FFBF900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CC4125"/>
        <bgColor rgb="FFCC4125"/>
      </patternFill>
    </fill>
    <fill>
      <patternFill patternType="solid">
        <fgColor rgb="FFEAD1DC"/>
        <bgColor rgb="FFEAD1DC"/>
      </patternFill>
    </fill>
    <fill>
      <patternFill patternType="solid">
        <fgColor rgb="FFA64D79"/>
        <bgColor rgb="FFA64D79"/>
      </patternFill>
    </fill>
    <fill>
      <patternFill patternType="solid">
        <fgColor rgb="FFD5A6BD"/>
        <bgColor rgb="FFD5A6BD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E69138"/>
        <bgColor rgb="FFE69138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FFF2CC"/>
        <bgColor rgb="FFFFF2CC"/>
      </patternFill>
    </fill>
    <fill>
      <patternFill patternType="solid">
        <fgColor rgb="FFF9F9F9"/>
        <bgColor rgb="FFF9F9F9"/>
      </patternFill>
    </fill>
  </fills>
  <borders count="12">
    <border/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ont="1">
      <alignment horizontal="center" vertical="bottom"/>
    </xf>
    <xf borderId="1" fillId="2" fontId="2" numFmtId="0" xfId="0" applyAlignment="1" applyBorder="1" applyFont="1">
      <alignment horizontal="center" vertical="bottom"/>
    </xf>
    <xf borderId="0" fillId="2" fontId="3" numFmtId="0" xfId="0" applyAlignment="1" applyFont="1">
      <alignment horizontal="center"/>
    </xf>
    <xf borderId="0" fillId="2" fontId="3" numFmtId="0" xfId="0" applyAlignment="1" applyFont="1">
      <alignment horizontal="center" readingOrder="0"/>
    </xf>
    <xf borderId="0" fillId="2" fontId="1" numFmtId="0" xfId="0" applyAlignment="1" applyFont="1">
      <alignment horizontal="center" vertical="bottom"/>
    </xf>
    <xf borderId="0" fillId="3" fontId="2" numFmtId="0" xfId="0" applyAlignment="1" applyFill="1" applyFont="1">
      <alignment horizontal="center" readingOrder="0" vertical="bottom"/>
    </xf>
    <xf borderId="1" fillId="3" fontId="2" numFmtId="0" xfId="0" applyAlignment="1" applyBorder="1" applyFont="1">
      <alignment horizontal="center" vertical="bottom"/>
    </xf>
    <xf borderId="0" fillId="3" fontId="2" numFmtId="0" xfId="0" applyAlignment="1" applyFont="1">
      <alignment horizontal="center" vertical="bottom"/>
    </xf>
    <xf borderId="0" fillId="0" fontId="3" numFmtId="0" xfId="0" applyAlignment="1" applyFont="1">
      <alignment horizontal="center" readingOrder="0"/>
    </xf>
    <xf borderId="0" fillId="2" fontId="4" numFmtId="0" xfId="0" applyAlignment="1" applyFont="1">
      <alignment readingOrder="0" vertical="bottom"/>
    </xf>
    <xf borderId="0" fillId="4" fontId="5" numFmtId="0" xfId="0" applyAlignment="1" applyFill="1" applyFont="1">
      <alignment readingOrder="0" vertical="bottom"/>
    </xf>
    <xf borderId="1" fillId="5" fontId="6" numFmtId="0" xfId="0" applyAlignment="1" applyBorder="1" applyFill="1" applyFont="1">
      <alignment horizontal="right" vertical="bottom"/>
    </xf>
    <xf borderId="0" fillId="5" fontId="6" numFmtId="0" xfId="0" applyAlignment="1" applyFont="1">
      <alignment horizontal="right" vertical="bottom"/>
    </xf>
    <xf borderId="0" fillId="5" fontId="7" numFmtId="9" xfId="0" applyAlignment="1" applyFont="1" applyNumberFormat="1">
      <alignment horizontal="right" vertical="bottom"/>
    </xf>
    <xf borderId="0" fillId="2" fontId="8" numFmtId="0" xfId="0" applyFont="1"/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2" fontId="4" numFmtId="0" xfId="0" applyAlignment="1" applyFont="1">
      <alignment vertical="bottom"/>
    </xf>
    <xf borderId="0" fillId="4" fontId="10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1" fillId="2" fontId="6" numFmtId="0" xfId="0" applyAlignment="1" applyBorder="1" applyFont="1">
      <alignment horizontal="right" vertical="bottom"/>
    </xf>
    <xf borderId="0" fillId="2" fontId="6" numFmtId="0" xfId="0" applyAlignment="1" applyFont="1">
      <alignment horizontal="right" readingOrder="0" vertical="bottom"/>
    </xf>
    <xf borderId="0" fillId="2" fontId="7" numFmtId="9" xfId="0" applyAlignment="1" applyFont="1" applyNumberFormat="1">
      <alignment horizontal="right" vertical="bottom"/>
    </xf>
    <xf borderId="0" fillId="2" fontId="8" numFmtId="0" xfId="0" applyAlignment="1" applyFont="1">
      <alignment horizontal="center" readingOrder="0"/>
    </xf>
    <xf borderId="0" fillId="2" fontId="11" numFmtId="0" xfId="0" applyAlignment="1" applyFont="1">
      <alignment readingOrder="0"/>
    </xf>
    <xf borderId="1" fillId="5" fontId="12" numFmtId="49" xfId="0" applyAlignment="1" applyBorder="1" applyFont="1" applyNumberFormat="1">
      <alignment horizontal="right" readingOrder="0"/>
    </xf>
    <xf borderId="0" fillId="5" fontId="12" numFmtId="49" xfId="0" applyAlignment="1" applyFont="1" applyNumberFormat="1">
      <alignment horizontal="right" readingOrder="0"/>
    </xf>
    <xf borderId="0" fillId="5" fontId="13" numFmtId="9" xfId="0" applyAlignment="1" applyFont="1" applyNumberFormat="1">
      <alignment horizontal="right" vertical="bottom"/>
    </xf>
    <xf borderId="0" fillId="4" fontId="10" numFmtId="0" xfId="0" applyAlignment="1" applyFont="1">
      <alignment horizontal="right" readingOrder="0"/>
    </xf>
    <xf borderId="1" fillId="5" fontId="7" numFmtId="0" xfId="0" applyBorder="1" applyFont="1"/>
    <xf borderId="0" fillId="5" fontId="7" numFmtId="0" xfId="0" applyFont="1"/>
    <xf borderId="0" fillId="5" fontId="7" numFmtId="9" xfId="0" applyFont="1" applyNumberFormat="1"/>
    <xf borderId="1" fillId="2" fontId="6" numFmtId="0" xfId="0" applyBorder="1" applyFont="1"/>
    <xf borderId="0" fillId="2" fontId="6" numFmtId="0" xfId="0" applyFont="1"/>
    <xf borderId="0" fillId="2" fontId="7" numFmtId="0" xfId="0" applyFont="1"/>
    <xf borderId="1" fillId="5" fontId="12" numFmtId="0" xfId="0" applyAlignment="1" applyBorder="1" applyFont="1">
      <alignment horizontal="right"/>
    </xf>
    <xf borderId="0" fillId="4" fontId="5" numFmtId="0" xfId="0" applyAlignment="1" applyFont="1">
      <alignment horizontal="right" readingOrder="0" vertical="bottom"/>
    </xf>
    <xf borderId="0" fillId="5" fontId="12" numFmtId="0" xfId="0" applyAlignment="1" applyFont="1">
      <alignment horizontal="right"/>
    </xf>
    <xf borderId="0" fillId="5" fontId="13" numFmtId="9" xfId="0" applyAlignment="1" applyFont="1" applyNumberFormat="1">
      <alignment horizontal="right"/>
    </xf>
    <xf borderId="0" fillId="2" fontId="6" numFmtId="0" xfId="0" applyAlignment="1" applyFont="1">
      <alignment horizontal="right" vertical="bottom"/>
    </xf>
    <xf borderId="0" fillId="2" fontId="7" numFmtId="0" xfId="0" applyAlignment="1" applyFont="1">
      <alignment horizontal="right" vertical="bottom"/>
    </xf>
    <xf borderId="0" fillId="4" fontId="5" numFmtId="0" xfId="0" applyAlignment="1" applyFont="1">
      <alignment vertical="bottom"/>
    </xf>
    <xf borderId="0" fillId="5" fontId="6" numFmtId="0" xfId="0" applyAlignment="1" applyFont="1">
      <alignment horizontal="right" readingOrder="0" vertical="bottom"/>
    </xf>
    <xf borderId="0" fillId="2" fontId="4" numFmtId="0" xfId="0" applyAlignment="1" applyFont="1">
      <alignment horizontal="right" readingOrder="0" vertical="bottom"/>
    </xf>
    <xf borderId="0" fillId="4" fontId="5" numFmtId="0" xfId="0" applyAlignment="1" applyFont="1">
      <alignment horizontal="right" vertical="bottom"/>
    </xf>
    <xf borderId="0" fillId="2" fontId="8" numFmtId="0" xfId="0" applyAlignment="1" applyFont="1">
      <alignment horizontal="center" readingOrder="0"/>
    </xf>
    <xf borderId="0" fillId="2" fontId="4" numFmtId="0" xfId="0" applyAlignment="1" applyFont="1">
      <alignment horizontal="left" readingOrder="0" vertical="bottom"/>
    </xf>
    <xf borderId="0" fillId="4" fontId="5" numFmtId="0" xfId="0" applyAlignment="1" applyFont="1">
      <alignment horizontal="left" vertical="bottom"/>
    </xf>
    <xf borderId="0" fillId="2" fontId="8" numFmtId="0" xfId="0" applyAlignment="1" applyFont="1">
      <alignment horizontal="center" readingOrder="0"/>
    </xf>
    <xf borderId="0" fillId="5" fontId="7" numFmtId="9" xfId="0" applyAlignment="1" applyFont="1" applyNumberFormat="1">
      <alignment horizontal="right" vertical="bottom"/>
    </xf>
    <xf borderId="0" fillId="4" fontId="5" numFmtId="0" xfId="0" applyAlignment="1" applyFont="1">
      <alignment horizontal="left" readingOrder="0" vertical="bottom"/>
    </xf>
    <xf borderId="1" fillId="2" fontId="6" numFmtId="0" xfId="0" applyAlignment="1" applyBorder="1" applyFont="1">
      <alignment vertical="bottom"/>
    </xf>
    <xf borderId="0" fillId="2" fontId="6" numFmtId="0" xfId="0" applyAlignment="1" applyFont="1">
      <alignment vertical="bottom"/>
    </xf>
    <xf borderId="0" fillId="2" fontId="7" numFmtId="0" xfId="0" applyAlignment="1" applyFont="1">
      <alignment vertical="bottom"/>
    </xf>
    <xf borderId="0" fillId="2" fontId="14" numFmtId="0" xfId="0" applyAlignment="1" applyFont="1">
      <alignment horizontal="center" readingOrder="0"/>
    </xf>
    <xf borderId="0" fillId="2" fontId="10" numFmtId="0" xfId="0" applyAlignment="1" applyFont="1">
      <alignment horizontal="center" readingOrder="0"/>
    </xf>
    <xf borderId="0" fillId="2" fontId="8" numFmtId="0" xfId="0" applyAlignment="1" applyFont="1">
      <alignment horizontal="center"/>
    </xf>
    <xf borderId="1" fillId="5" fontId="6" numFmtId="0" xfId="0" applyAlignment="1" applyBorder="1" applyFont="1">
      <alignment vertical="bottom"/>
    </xf>
    <xf borderId="0" fillId="5" fontId="6" numFmtId="0" xfId="0" applyAlignment="1" applyFont="1">
      <alignment vertical="bottom"/>
    </xf>
    <xf borderId="0" fillId="5" fontId="7" numFmtId="9" xfId="0" applyAlignment="1" applyFont="1" applyNumberFormat="1">
      <alignment vertical="bottom"/>
    </xf>
    <xf borderId="1" fillId="5" fontId="6" numFmtId="0" xfId="0" applyAlignment="1" applyBorder="1" applyFont="1">
      <alignment readingOrder="0" vertical="bottom"/>
    </xf>
    <xf borderId="0" fillId="5" fontId="6" numFmtId="0" xfId="0" applyAlignment="1" applyFont="1">
      <alignment readingOrder="0" vertical="bottom"/>
    </xf>
    <xf borderId="0" fillId="5" fontId="7" numFmtId="9" xfId="0" applyAlignment="1" applyFont="1" applyNumberFormat="1">
      <alignment readingOrder="0" vertical="bottom"/>
    </xf>
    <xf borderId="0" fillId="4" fontId="10" numFmtId="0" xfId="0" applyAlignment="1" applyFont="1">
      <alignment horizontal="left" readingOrder="0"/>
    </xf>
    <xf borderId="1" fillId="2" fontId="6" numFmtId="0" xfId="0" applyAlignment="1" applyBorder="1" applyFont="1">
      <alignment readingOrder="0" vertical="bottom"/>
    </xf>
    <xf borderId="0" fillId="2" fontId="6" numFmtId="0" xfId="0" applyAlignment="1" applyFont="1">
      <alignment readingOrder="0" vertical="bottom"/>
    </xf>
    <xf borderId="0" fillId="2" fontId="7" numFmtId="0" xfId="0" applyAlignment="1" applyFont="1">
      <alignment readingOrder="0" vertical="bottom"/>
    </xf>
    <xf borderId="1" fillId="5" fontId="6" numFmtId="0" xfId="0" applyAlignment="1" applyBorder="1" applyFont="1">
      <alignment horizontal="right"/>
    </xf>
    <xf borderId="1" fillId="5" fontId="7" numFmtId="9" xfId="0" applyAlignment="1" applyBorder="1" applyFont="1" applyNumberFormat="1">
      <alignment vertical="bottom"/>
    </xf>
    <xf borderId="0" fillId="5" fontId="7" numFmtId="0" xfId="0" applyAlignment="1" applyFont="1">
      <alignment vertical="bottom"/>
    </xf>
    <xf borderId="1" fillId="2" fontId="15" numFmtId="0" xfId="0" applyAlignment="1" applyBorder="1" applyFont="1">
      <alignment vertical="bottom"/>
    </xf>
    <xf borderId="0" fillId="2" fontId="15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3" fontId="5" numFmtId="0" xfId="0" applyAlignment="1" applyFont="1">
      <alignment vertical="bottom"/>
    </xf>
    <xf borderId="1" fillId="3" fontId="15" numFmtId="0" xfId="0" applyAlignment="1" applyBorder="1" applyFont="1">
      <alignment horizontal="right" vertical="bottom"/>
    </xf>
    <xf borderId="0" fillId="3" fontId="15" numFmtId="0" xfId="0" applyAlignment="1" applyFont="1">
      <alignment horizontal="right" vertical="bottom"/>
    </xf>
    <xf borderId="0" fillId="3" fontId="5" numFmtId="9" xfId="0" applyAlignment="1" applyFont="1" applyNumberFormat="1">
      <alignment horizontal="right" vertical="bottom"/>
    </xf>
    <xf borderId="0" fillId="2" fontId="16" numFmtId="0" xfId="0" applyFont="1"/>
    <xf borderId="0" fillId="6" fontId="10" numFmtId="0" xfId="0" applyAlignment="1" applyFill="1" applyFont="1">
      <alignment readingOrder="0"/>
    </xf>
    <xf borderId="1" fillId="6" fontId="10" numFmtId="0" xfId="0" applyAlignment="1" applyBorder="1" applyFont="1">
      <alignment readingOrder="0"/>
    </xf>
    <xf borderId="0" fillId="2" fontId="11" numFmtId="0" xfId="0" applyAlignment="1" applyFont="1">
      <alignment horizontal="left" readingOrder="0"/>
    </xf>
    <xf borderId="0" fillId="6" fontId="10" numFmtId="0" xfId="0" applyAlignment="1" applyFont="1">
      <alignment horizontal="left" readingOrder="0"/>
    </xf>
    <xf borderId="1" fillId="6" fontId="15" numFmtId="0" xfId="0" applyAlignment="1" applyBorder="1" applyFont="1">
      <alignment readingOrder="0" vertical="bottom"/>
    </xf>
    <xf borderId="0" fillId="6" fontId="15" numFmtId="0" xfId="0" applyAlignment="1" applyFont="1">
      <alignment vertical="bottom"/>
    </xf>
    <xf borderId="0" fillId="6" fontId="5" numFmtId="0" xfId="0" applyAlignment="1" applyFont="1">
      <alignment horizontal="left" readingOrder="0" vertical="bottom"/>
    </xf>
    <xf borderId="1" fillId="6" fontId="15" numFmtId="0" xfId="0" applyAlignment="1" applyBorder="1" applyFont="1">
      <alignment horizontal="right" vertical="bottom"/>
    </xf>
    <xf borderId="0" fillId="6" fontId="15" numFmtId="0" xfId="0" applyAlignment="1" applyFont="1">
      <alignment horizontal="right" vertical="bottom"/>
    </xf>
    <xf borderId="0" fillId="6" fontId="15" numFmtId="9" xfId="0" applyAlignment="1" applyFont="1" applyNumberFormat="1">
      <alignment horizontal="right" vertical="bottom"/>
    </xf>
    <xf borderId="0" fillId="6" fontId="5" numFmtId="0" xfId="0" applyAlignment="1" applyFont="1">
      <alignment readingOrder="0" vertical="bottom"/>
    </xf>
    <xf borderId="1" fillId="2" fontId="8" numFmtId="0" xfId="0" applyBorder="1" applyFont="1"/>
    <xf borderId="0" fillId="2" fontId="10" numFmtId="0" xfId="0" applyAlignment="1" applyFont="1">
      <alignment readingOrder="0"/>
    </xf>
    <xf borderId="1" fillId="2" fontId="8" numFmtId="0" xfId="0" applyAlignment="1" applyBorder="1" applyFont="1">
      <alignment horizontal="center" readingOrder="0"/>
    </xf>
    <xf borderId="0" fillId="2" fontId="14" numFmtId="0" xfId="0" applyAlignment="1" applyFont="1">
      <alignment horizontal="center"/>
    </xf>
    <xf borderId="0" fillId="0" fontId="14" numFmtId="0" xfId="0" applyAlignment="1" applyFont="1">
      <alignment horizontal="center" readingOrder="0"/>
    </xf>
    <xf borderId="0" fillId="7" fontId="14" numFmtId="0" xfId="0" applyAlignment="1" applyFill="1" applyFont="1">
      <alignment horizontal="center" readingOrder="0"/>
    </xf>
    <xf borderId="0" fillId="2" fontId="17" numFmtId="0" xfId="0" applyAlignment="1" applyFont="1">
      <alignment horizontal="center" readingOrder="0"/>
    </xf>
    <xf borderId="0" fillId="8" fontId="17" numFmtId="0" xfId="0" applyAlignment="1" applyFill="1" applyFont="1">
      <alignment horizontal="center" readingOrder="0"/>
    </xf>
    <xf borderId="0" fillId="9" fontId="17" numFmtId="0" xfId="0" applyAlignment="1" applyFill="1" applyFont="1">
      <alignment horizontal="center" readingOrder="0"/>
    </xf>
    <xf borderId="0" fillId="10" fontId="17" numFmtId="0" xfId="0" applyAlignment="1" applyFill="1" applyFont="1">
      <alignment horizontal="center" readingOrder="0"/>
    </xf>
    <xf borderId="0" fillId="2" fontId="17" numFmtId="0" xfId="0" applyAlignment="1" applyFont="1">
      <alignment horizontal="center"/>
    </xf>
    <xf borderId="0" fillId="5" fontId="17" numFmtId="0" xfId="0" applyAlignment="1" applyFont="1">
      <alignment horizontal="center" readingOrder="0"/>
    </xf>
    <xf borderId="0" fillId="11" fontId="17" numFmtId="0" xfId="0" applyAlignment="1" applyFill="1" applyFont="1">
      <alignment horizontal="center" readingOrder="0"/>
    </xf>
    <xf borderId="0" fillId="12" fontId="17" numFmtId="0" xfId="0" applyAlignment="1" applyFill="1" applyFont="1">
      <alignment horizontal="center" readingOrder="0"/>
    </xf>
    <xf borderId="0" fillId="11" fontId="18" numFmtId="0" xfId="0" applyAlignment="1" applyFont="1">
      <alignment horizontal="center" readingOrder="0"/>
    </xf>
    <xf borderId="0" fillId="13" fontId="17" numFmtId="0" xfId="0" applyAlignment="1" applyFill="1" applyFont="1">
      <alignment horizontal="center" readingOrder="0"/>
    </xf>
    <xf borderId="0" fillId="2" fontId="17" numFmtId="0" xfId="0" applyAlignment="1" applyFont="1">
      <alignment horizontal="center" readingOrder="0"/>
    </xf>
    <xf borderId="0" fillId="14" fontId="17" numFmtId="0" xfId="0" applyAlignment="1" applyFill="1" applyFont="1">
      <alignment horizontal="center" readingOrder="0"/>
    </xf>
    <xf borderId="0" fillId="15" fontId="17" numFmtId="0" xfId="0" applyAlignment="1" applyFill="1" applyFont="1">
      <alignment horizontal="center" readingOrder="0"/>
    </xf>
    <xf borderId="0" fillId="13" fontId="8" numFmtId="0" xfId="0" applyAlignment="1" applyFont="1">
      <alignment horizontal="center" readingOrder="0"/>
    </xf>
    <xf borderId="0" fillId="0" fontId="17" numFmtId="0" xfId="0" applyAlignment="1" applyFont="1">
      <alignment horizontal="center" readingOrder="0"/>
    </xf>
    <xf borderId="0" fillId="0" fontId="19" numFmtId="0" xfId="0" applyAlignment="1" applyFont="1">
      <alignment horizontal="center" readingOrder="0"/>
    </xf>
    <xf borderId="0" fillId="16" fontId="17" numFmtId="0" xfId="0" applyAlignment="1" applyFill="1" applyFont="1">
      <alignment horizontal="center" readingOrder="0"/>
    </xf>
    <xf borderId="0" fillId="17" fontId="17" numFmtId="0" xfId="0" applyAlignment="1" applyFill="1" applyFont="1">
      <alignment horizontal="center" readingOrder="0"/>
    </xf>
    <xf borderId="0" fillId="18" fontId="17" numFmtId="0" xfId="0" applyAlignment="1" applyFill="1" applyFont="1">
      <alignment horizontal="center" readingOrder="0"/>
    </xf>
    <xf borderId="0" fillId="7" fontId="17" numFmtId="0" xfId="0" applyAlignment="1" applyFont="1">
      <alignment horizontal="center" readingOrder="0"/>
    </xf>
    <xf borderId="0" fillId="19" fontId="17" numFmtId="0" xfId="0" applyAlignment="1" applyFill="1" applyFont="1">
      <alignment horizontal="center" readingOrder="0"/>
    </xf>
    <xf borderId="0" fillId="20" fontId="17" numFmtId="0" xfId="0" applyAlignment="1" applyFill="1" applyFont="1">
      <alignment horizontal="center" readingOrder="0"/>
    </xf>
    <xf borderId="0" fillId="21" fontId="17" numFmtId="0" xfId="0" applyAlignment="1" applyFill="1" applyFont="1">
      <alignment horizontal="center" readingOrder="0"/>
    </xf>
    <xf borderId="0" fillId="22" fontId="17" numFmtId="0" xfId="0" applyAlignment="1" applyFill="1" applyFont="1">
      <alignment horizontal="center" readingOrder="0"/>
    </xf>
    <xf borderId="0" fillId="23" fontId="17" numFmtId="0" xfId="0" applyAlignment="1" applyFill="1" applyFont="1">
      <alignment horizontal="center" readingOrder="0"/>
    </xf>
    <xf borderId="0" fillId="24" fontId="17" numFmtId="0" xfId="0" applyAlignment="1" applyFill="1" applyFont="1">
      <alignment horizontal="center" readingOrder="0"/>
    </xf>
    <xf borderId="0" fillId="25" fontId="17" numFmtId="0" xfId="0" applyAlignment="1" applyFill="1" applyFont="1">
      <alignment horizontal="center" readingOrder="0"/>
    </xf>
    <xf borderId="0" fillId="26" fontId="17" numFmtId="0" xfId="0" applyAlignment="1" applyFill="1" applyFont="1">
      <alignment horizontal="center" readingOrder="0"/>
    </xf>
    <xf borderId="0" fillId="27" fontId="17" numFmtId="0" xfId="0" applyAlignment="1" applyFill="1" applyFont="1">
      <alignment horizontal="center" readingOrder="0"/>
    </xf>
    <xf borderId="0" fillId="28" fontId="17" numFmtId="0" xfId="0" applyAlignment="1" applyFill="1" applyFont="1">
      <alignment horizontal="center" readingOrder="0"/>
    </xf>
    <xf borderId="0" fillId="29" fontId="17" numFmtId="0" xfId="0" applyAlignment="1" applyFill="1" applyFont="1">
      <alignment horizontal="center" readingOrder="0"/>
    </xf>
    <xf borderId="0" fillId="30" fontId="17" numFmtId="0" xfId="0" applyAlignment="1" applyFill="1" applyFont="1">
      <alignment horizontal="center" readingOrder="0"/>
    </xf>
    <xf borderId="0" fillId="31" fontId="17" numFmtId="0" xfId="0" applyAlignment="1" applyFill="1" applyFont="1">
      <alignment horizontal="center" readingOrder="0"/>
    </xf>
    <xf borderId="0" fillId="6" fontId="17" numFmtId="0" xfId="0" applyAlignment="1" applyFont="1">
      <alignment horizontal="center" readingOrder="0"/>
    </xf>
    <xf borderId="0" fillId="32" fontId="17" numFmtId="0" xfId="0" applyAlignment="1" applyFill="1" applyFont="1">
      <alignment horizontal="center" readingOrder="0"/>
    </xf>
    <xf borderId="0" fillId="33" fontId="17" numFmtId="0" xfId="0" applyAlignment="1" applyFill="1" applyFont="1">
      <alignment horizontal="center" readingOrder="0"/>
    </xf>
    <xf borderId="0" fillId="2" fontId="7" numFmtId="0" xfId="0" applyAlignment="1" applyFont="1">
      <alignment horizontal="center" readingOrder="0" vertical="bottom"/>
    </xf>
    <xf borderId="2" fillId="2" fontId="7" numFmtId="0" xfId="0" applyAlignment="1" applyBorder="1" applyFont="1">
      <alignment horizontal="center" vertical="bottom"/>
    </xf>
    <xf borderId="3" fillId="2" fontId="7" numFmtId="0" xfId="0" applyAlignment="1" applyBorder="1" applyFont="1">
      <alignment horizontal="center" vertical="bottom"/>
    </xf>
    <xf borderId="3" fillId="0" fontId="7" numFmtId="0" xfId="0" applyAlignment="1" applyBorder="1" applyFont="1">
      <alignment horizontal="center" vertical="bottom"/>
    </xf>
    <xf borderId="3" fillId="2" fontId="8" numFmtId="0" xfId="0" applyBorder="1" applyFont="1"/>
    <xf borderId="4" fillId="5" fontId="17" numFmtId="0" xfId="0" applyAlignment="1" applyBorder="1" applyFont="1">
      <alignment horizontal="center" readingOrder="0"/>
    </xf>
    <xf borderId="4" fillId="5" fontId="17" numFmtId="164" xfId="0" applyAlignment="1" applyBorder="1" applyFont="1" applyNumberFormat="1">
      <alignment horizontal="center" readingOrder="0"/>
    </xf>
    <xf borderId="4" fillId="0" fontId="17" numFmtId="0" xfId="0" applyAlignment="1" applyBorder="1" applyFont="1">
      <alignment horizontal="center" readingOrder="0"/>
    </xf>
    <xf borderId="0" fillId="0" fontId="17" numFmtId="165" xfId="0" applyAlignment="1" applyFont="1" applyNumberFormat="1">
      <alignment horizontal="center" readingOrder="0"/>
    </xf>
    <xf borderId="4" fillId="2" fontId="17" numFmtId="0" xfId="0" applyAlignment="1" applyBorder="1" applyFont="1">
      <alignment horizontal="center"/>
    </xf>
    <xf borderId="3" fillId="0" fontId="5" numFmtId="0" xfId="0" applyAlignment="1" applyBorder="1" applyFont="1">
      <alignment vertical="bottom"/>
    </xf>
    <xf borderId="3" fillId="0" fontId="15" numFmtId="0" xfId="0" applyAlignment="1" applyBorder="1" applyFont="1">
      <alignment horizontal="right" vertical="bottom"/>
    </xf>
    <xf borderId="3" fillId="0" fontId="15" numFmtId="0" xfId="0" applyAlignment="1" applyBorder="1" applyFont="1">
      <alignment horizontal="right" readingOrder="0" vertical="bottom"/>
    </xf>
    <xf borderId="3" fillId="0" fontId="15" numFmtId="9" xfId="0" applyAlignment="1" applyBorder="1" applyFont="1" applyNumberFormat="1">
      <alignment horizontal="right" vertical="bottom"/>
    </xf>
    <xf borderId="0" fillId="15" fontId="20" numFmtId="0" xfId="0" applyAlignment="1" applyFont="1">
      <alignment horizontal="center" readingOrder="0" vertical="bottom"/>
    </xf>
    <xf borderId="0" fillId="2" fontId="7" numFmtId="0" xfId="0" applyAlignment="1" applyFont="1">
      <alignment horizontal="center" vertical="bottom"/>
    </xf>
    <xf borderId="4" fillId="0" fontId="17" numFmtId="0" xfId="0" applyAlignment="1" applyBorder="1" applyFont="1">
      <alignment horizontal="center"/>
    </xf>
    <xf borderId="4" fillId="5" fontId="20" numFmtId="0" xfId="0" applyAlignment="1" applyBorder="1" applyFont="1">
      <alignment horizontal="center" readingOrder="0" vertical="bottom"/>
    </xf>
    <xf borderId="0" fillId="0" fontId="17" numFmtId="166" xfId="0" applyAlignment="1" applyFont="1" applyNumberFormat="1">
      <alignment horizontal="center" readingOrder="0"/>
    </xf>
    <xf borderId="4" fillId="6" fontId="17" numFmtId="0" xfId="0" applyAlignment="1" applyBorder="1" applyFont="1">
      <alignment horizontal="center" readingOrder="0"/>
    </xf>
    <xf borderId="4" fillId="6" fontId="17" numFmtId="164" xfId="0" applyAlignment="1" applyBorder="1" applyFont="1" applyNumberFormat="1">
      <alignment horizontal="center" readingOrder="0"/>
    </xf>
    <xf borderId="4" fillId="0" fontId="17" numFmtId="164" xfId="0" applyAlignment="1" applyBorder="1" applyFont="1" applyNumberFormat="1">
      <alignment horizontal="center" readingOrder="0"/>
    </xf>
    <xf borderId="0" fillId="2" fontId="21" numFmtId="0" xfId="0" applyAlignment="1" applyFont="1">
      <alignment horizontal="center" vertical="bottom"/>
    </xf>
    <xf borderId="2" fillId="2" fontId="21" numFmtId="0" xfId="0" applyAlignment="1" applyBorder="1" applyFont="1">
      <alignment horizontal="center" vertical="bottom"/>
    </xf>
    <xf borderId="0" fillId="2" fontId="15" numFmtId="0" xfId="0" applyAlignment="1" applyFont="1">
      <alignment horizontal="center" vertical="bottom"/>
    </xf>
    <xf borderId="3" fillId="2" fontId="21" numFmtId="0" xfId="0" applyAlignment="1" applyBorder="1" applyFont="1">
      <alignment horizontal="center" vertical="bottom"/>
    </xf>
    <xf borderId="3" fillId="0" fontId="21" numFmtId="0" xfId="0" applyAlignment="1" applyBorder="1" applyFont="1">
      <alignment horizontal="center" vertical="bottom"/>
    </xf>
    <xf borderId="3" fillId="2" fontId="15" numFmtId="0" xfId="0" applyAlignment="1" applyBorder="1" applyFont="1">
      <alignment horizontal="center" vertical="bottom"/>
    </xf>
    <xf borderId="0" fillId="0" fontId="17" numFmtId="0" xfId="0" applyAlignment="1" applyFont="1">
      <alignment horizontal="center"/>
    </xf>
    <xf borderId="4" fillId="5" fontId="17" numFmtId="167" xfId="0" applyAlignment="1" applyBorder="1" applyFont="1" applyNumberFormat="1">
      <alignment horizontal="center" readingOrder="0"/>
    </xf>
    <xf borderId="0" fillId="2" fontId="21" numFmtId="0" xfId="0" applyAlignment="1" applyFont="1">
      <alignment horizontal="center" readingOrder="0" vertical="bottom"/>
    </xf>
    <xf borderId="2" fillId="2" fontId="21" numFmtId="0" xfId="0" applyAlignment="1" applyBorder="1" applyFont="1">
      <alignment horizontal="center" readingOrder="0" vertical="bottom"/>
    </xf>
    <xf borderId="2" fillId="2" fontId="21" numFmtId="0" xfId="0" applyAlignment="1" applyBorder="1" applyFont="1">
      <alignment horizontal="center" vertical="bottom"/>
    </xf>
    <xf borderId="2" fillId="2" fontId="14" numFmtId="0" xfId="0" applyAlignment="1" applyBorder="1" applyFont="1">
      <alignment horizontal="center" readingOrder="0"/>
    </xf>
    <xf borderId="0" fillId="2" fontId="7" numFmtId="0" xfId="0" applyAlignment="1" applyFont="1">
      <alignment horizontal="center" readingOrder="0" vertical="bottom"/>
    </xf>
    <xf borderId="4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4" fillId="0" fontId="19" numFmtId="0" xfId="0" applyAlignment="1" applyBorder="1" applyFont="1">
      <alignment horizontal="center" readingOrder="0"/>
    </xf>
    <xf borderId="0" fillId="2" fontId="19" numFmtId="0" xfId="0" applyAlignment="1" applyFont="1">
      <alignment horizontal="center"/>
    </xf>
    <xf borderId="0" fillId="2" fontId="20" numFmtId="0" xfId="0" applyAlignment="1" applyFont="1">
      <alignment horizontal="center" readingOrder="0"/>
    </xf>
    <xf borderId="4" fillId="0" fontId="20" numFmtId="0" xfId="0" applyAlignment="1" applyBorder="1" applyFont="1">
      <alignment horizontal="center" readingOrder="0"/>
    </xf>
    <xf borderId="4" fillId="0" fontId="20" numFmtId="168" xfId="0" applyAlignment="1" applyBorder="1" applyFont="1" applyNumberFormat="1">
      <alignment horizontal="center" readingOrder="0"/>
    </xf>
    <xf borderId="4" fillId="5" fontId="20" numFmtId="0" xfId="0" applyAlignment="1" applyBorder="1" applyFont="1">
      <alignment horizontal="center" readingOrder="0"/>
    </xf>
    <xf borderId="4" fillId="5" fontId="20" numFmtId="164" xfId="0" applyAlignment="1" applyBorder="1" applyFont="1" applyNumberFormat="1">
      <alignment horizontal="center" readingOrder="0"/>
    </xf>
    <xf borderId="0" fillId="2" fontId="20" numFmtId="168" xfId="0" applyAlignment="1" applyFont="1" applyNumberFormat="1">
      <alignment horizontal="center" readingOrder="0"/>
    </xf>
    <xf borderId="4" fillId="0" fontId="20" numFmtId="166" xfId="0" applyAlignment="1" applyBorder="1" applyFont="1" applyNumberFormat="1">
      <alignment horizontal="center" readingOrder="0"/>
    </xf>
    <xf borderId="4" fillId="5" fontId="20" numFmtId="14" xfId="0" applyAlignment="1" applyBorder="1" applyFont="1" applyNumberFormat="1">
      <alignment horizontal="center" readingOrder="0" vertical="bottom"/>
    </xf>
    <xf borderId="0" fillId="5" fontId="18" numFmtId="0" xfId="0" applyAlignment="1" applyFont="1">
      <alignment horizontal="center" readingOrder="0"/>
    </xf>
    <xf borderId="0" fillId="2" fontId="20" numFmtId="166" xfId="0" applyAlignment="1" applyFont="1" applyNumberFormat="1">
      <alignment horizontal="center" readingOrder="0"/>
    </xf>
    <xf borderId="4" fillId="5" fontId="20" numFmtId="167" xfId="0" applyAlignment="1" applyBorder="1" applyFont="1" applyNumberFormat="1">
      <alignment horizontal="center" readingOrder="0"/>
    </xf>
    <xf borderId="4" fillId="5" fontId="20" numFmtId="0" xfId="0" applyAlignment="1" applyBorder="1" applyFont="1">
      <alignment horizontal="center" vertical="bottom"/>
    </xf>
    <xf borderId="5" fillId="5" fontId="20" numFmtId="168" xfId="0" applyAlignment="1" applyBorder="1" applyFont="1" applyNumberFormat="1">
      <alignment horizontal="center" vertical="bottom"/>
    </xf>
    <xf borderId="4" fillId="5" fontId="20" numFmtId="0" xfId="0" applyAlignment="1" applyBorder="1" applyFont="1">
      <alignment horizontal="center" vertical="bottom"/>
    </xf>
    <xf borderId="4" fillId="5" fontId="20" numFmtId="169" xfId="0" applyAlignment="1" applyBorder="1" applyFont="1" applyNumberFormat="1">
      <alignment horizontal="center" readingOrder="0"/>
    </xf>
    <xf borderId="4" fillId="0" fontId="22" numFmtId="0" xfId="0" applyAlignment="1" applyBorder="1" applyFont="1">
      <alignment horizontal="center" readingOrder="0"/>
    </xf>
    <xf borderId="4" fillId="5" fontId="20" numFmtId="164" xfId="0" applyAlignment="1" applyBorder="1" applyFont="1" applyNumberFormat="1">
      <alignment horizontal="center" readingOrder="0" vertical="bottom"/>
    </xf>
    <xf borderId="5" fillId="5" fontId="20" numFmtId="0" xfId="0" applyAlignment="1" applyBorder="1" applyFont="1">
      <alignment horizontal="center" vertical="bottom"/>
    </xf>
    <xf borderId="0" fillId="5" fontId="18" numFmtId="166" xfId="0" applyAlignment="1" applyFont="1" applyNumberFormat="1">
      <alignment horizontal="center" vertical="bottom"/>
    </xf>
    <xf borderId="4" fillId="0" fontId="20" numFmtId="0" xfId="0" applyAlignment="1" applyBorder="1" applyFont="1">
      <alignment horizontal="center"/>
    </xf>
    <xf borderId="0" fillId="2" fontId="20" numFmtId="0" xfId="0" applyAlignment="1" applyFont="1">
      <alignment horizontal="center"/>
    </xf>
    <xf borderId="4" fillId="2" fontId="20" numFmtId="0" xfId="0" applyAlignment="1" applyBorder="1" applyFont="1">
      <alignment horizontal="center" readingOrder="0"/>
    </xf>
    <xf borderId="4" fillId="2" fontId="20" numFmtId="0" xfId="0" applyAlignment="1" applyBorder="1" applyFont="1">
      <alignment horizontal="center"/>
    </xf>
    <xf borderId="0" fillId="2" fontId="5" numFmtId="0" xfId="0" applyAlignment="1" applyFont="1">
      <alignment horizontal="left" vertical="bottom"/>
    </xf>
    <xf borderId="4" fillId="0" fontId="5" numFmtId="0" xfId="0" applyAlignment="1" applyBorder="1" applyFont="1">
      <alignment horizontal="left" vertical="bottom"/>
    </xf>
    <xf borderId="4" fillId="0" fontId="15" numFmtId="0" xfId="0" applyAlignment="1" applyBorder="1" applyFont="1">
      <alignment horizontal="right" vertical="bottom"/>
    </xf>
    <xf borderId="4" fillId="0" fontId="15" numFmtId="0" xfId="0" applyAlignment="1" applyBorder="1" applyFont="1">
      <alignment horizontal="right" readingOrder="0" vertical="bottom"/>
    </xf>
    <xf borderId="4" fillId="0" fontId="15" numFmtId="9" xfId="0" applyAlignment="1" applyBorder="1" applyFont="1" applyNumberFormat="1">
      <alignment horizontal="right" vertical="bottom"/>
    </xf>
    <xf borderId="4" fillId="2" fontId="5" numFmtId="0" xfId="0" applyAlignment="1" applyBorder="1" applyFont="1">
      <alignment horizontal="left" vertical="bottom"/>
    </xf>
    <xf borderId="4" fillId="2" fontId="15" numFmtId="9" xfId="0" applyAlignment="1" applyBorder="1" applyFont="1" applyNumberFormat="1">
      <alignment horizontal="right" vertical="bottom"/>
    </xf>
    <xf borderId="6" fillId="2" fontId="5" numFmtId="0" xfId="0" applyAlignment="1" applyBorder="1" applyFont="1">
      <alignment horizontal="left" vertical="bottom"/>
    </xf>
    <xf borderId="6" fillId="2" fontId="15" numFmtId="9" xfId="0" applyAlignment="1" applyBorder="1" applyFont="1" applyNumberFormat="1">
      <alignment horizontal="right" vertical="bottom"/>
    </xf>
    <xf borderId="6" fillId="2" fontId="20" numFmtId="0" xfId="0" applyAlignment="1" applyBorder="1" applyFont="1">
      <alignment horizontal="center"/>
    </xf>
    <xf borderId="2" fillId="2" fontId="10" numFmtId="0" xfId="0" applyAlignment="1" applyBorder="1" applyFont="1">
      <alignment horizontal="center" readingOrder="0"/>
    </xf>
    <xf borderId="3" fillId="2" fontId="10" numFmtId="0" xfId="0" applyAlignment="1" applyBorder="1" applyFont="1">
      <alignment horizontal="center" readingOrder="0"/>
    </xf>
    <xf borderId="3" fillId="0" fontId="10" numFmtId="0" xfId="0" applyAlignment="1" applyBorder="1" applyFont="1">
      <alignment horizontal="center" readingOrder="0"/>
    </xf>
    <xf borderId="4" fillId="5" fontId="20" numFmtId="14" xfId="0" applyAlignment="1" applyBorder="1" applyFont="1" applyNumberFormat="1">
      <alignment horizontal="center" vertical="bottom"/>
    </xf>
    <xf borderId="0" fillId="2" fontId="17" numFmtId="0" xfId="0" applyFont="1"/>
    <xf borderId="4" fillId="7" fontId="20" numFmtId="0" xfId="0" applyAlignment="1" applyBorder="1" applyFont="1">
      <alignment horizontal="center" readingOrder="0" vertical="bottom"/>
    </xf>
    <xf borderId="4" fillId="5" fontId="20" numFmtId="164" xfId="0" applyAlignment="1" applyBorder="1" applyFont="1" applyNumberFormat="1">
      <alignment horizontal="center" readingOrder="0" vertical="bottom"/>
    </xf>
    <xf borderId="4" fillId="0" fontId="20" numFmtId="14" xfId="0" applyAlignment="1" applyBorder="1" applyFont="1" applyNumberFormat="1">
      <alignment horizontal="center" vertical="bottom"/>
    </xf>
    <xf borderId="4" fillId="0" fontId="20" numFmtId="0" xfId="0" applyAlignment="1" applyBorder="1" applyFont="1">
      <alignment horizontal="center" vertical="bottom"/>
    </xf>
    <xf borderId="4" fillId="0" fontId="20" numFmtId="0" xfId="0" applyAlignment="1" applyBorder="1" applyFont="1">
      <alignment horizontal="center" readingOrder="0" vertical="bottom"/>
    </xf>
    <xf borderId="4" fillId="5" fontId="17" numFmtId="170" xfId="0" applyAlignment="1" applyBorder="1" applyFont="1" applyNumberFormat="1">
      <alignment horizontal="center" readingOrder="0"/>
    </xf>
    <xf borderId="0" fillId="0" fontId="8" numFmtId="165" xfId="0" applyAlignment="1" applyFont="1" applyNumberFormat="1">
      <alignment horizontal="center" readingOrder="0"/>
    </xf>
    <xf borderId="0" fillId="5" fontId="20" numFmtId="14" xfId="0" applyAlignment="1" applyFont="1" applyNumberFormat="1">
      <alignment horizontal="center" vertical="bottom"/>
    </xf>
    <xf borderId="1" fillId="5" fontId="20" numFmtId="0" xfId="0" applyAlignment="1" applyBorder="1" applyFont="1">
      <alignment horizontal="center" readingOrder="0" vertical="bottom"/>
    </xf>
    <xf borderId="4" fillId="3" fontId="17" numFmtId="0" xfId="0" applyAlignment="1" applyBorder="1" applyFont="1">
      <alignment horizontal="center" readingOrder="0"/>
    </xf>
    <xf borderId="4" fillId="3" fontId="17" numFmtId="167" xfId="0" applyAlignment="1" applyBorder="1" applyFont="1" applyNumberFormat="1">
      <alignment horizontal="center" readingOrder="0"/>
    </xf>
    <xf borderId="4" fillId="5" fontId="20" numFmtId="167" xfId="0" applyAlignment="1" applyBorder="1" applyFont="1" applyNumberFormat="1">
      <alignment horizontal="center" vertical="bottom"/>
    </xf>
    <xf borderId="4" fillId="5" fontId="20" numFmtId="167" xfId="0" applyAlignment="1" applyBorder="1" applyFont="1" applyNumberFormat="1">
      <alignment horizontal="center" readingOrder="0" vertical="bottom"/>
    </xf>
    <xf borderId="4" fillId="0" fontId="20" numFmtId="167" xfId="0" applyAlignment="1" applyBorder="1" applyFont="1" applyNumberFormat="1">
      <alignment horizontal="center" vertical="bottom"/>
    </xf>
    <xf borderId="4" fillId="3" fontId="20" numFmtId="167" xfId="0" applyAlignment="1" applyBorder="1" applyFont="1" applyNumberFormat="1">
      <alignment horizontal="center" vertical="bottom"/>
    </xf>
    <xf borderId="4" fillId="3" fontId="20" numFmtId="0" xfId="0" applyAlignment="1" applyBorder="1" applyFont="1">
      <alignment horizontal="center" vertical="bottom"/>
    </xf>
    <xf borderId="4" fillId="3" fontId="20" numFmtId="0" xfId="0" applyAlignment="1" applyBorder="1" applyFont="1">
      <alignment horizontal="center" readingOrder="0" vertical="bottom"/>
    </xf>
    <xf borderId="6" fillId="5" fontId="17" numFmtId="0" xfId="0" applyAlignment="1" applyBorder="1" applyFont="1">
      <alignment horizontal="center" readingOrder="0"/>
    </xf>
    <xf borderId="6" fillId="5" fontId="17" numFmtId="164" xfId="0" applyAlignment="1" applyBorder="1" applyFont="1" applyNumberFormat="1">
      <alignment horizontal="center" readingOrder="0"/>
    </xf>
    <xf borderId="0" fillId="2" fontId="23" numFmtId="0" xfId="0" applyAlignment="1" applyFont="1">
      <alignment horizontal="center" readingOrder="0"/>
    </xf>
    <xf borderId="0" fillId="2" fontId="24" numFmtId="0" xfId="0" applyAlignment="1" applyFont="1">
      <alignment horizontal="center" readingOrder="0"/>
    </xf>
    <xf borderId="0" fillId="5" fontId="20" numFmtId="0" xfId="0" applyAlignment="1" applyFont="1">
      <alignment horizontal="center" readingOrder="0" vertical="bottom"/>
    </xf>
    <xf borderId="0" fillId="5" fontId="20" numFmtId="167" xfId="0" applyAlignment="1" applyFont="1" applyNumberFormat="1">
      <alignment horizontal="center" vertical="bottom"/>
    </xf>
    <xf borderId="0" fillId="5" fontId="17" numFmtId="167" xfId="0" applyAlignment="1" applyFont="1" applyNumberFormat="1">
      <alignment horizontal="center" readingOrder="0"/>
    </xf>
    <xf borderId="0" fillId="2" fontId="24" numFmtId="0" xfId="0" applyAlignment="1" applyFont="1">
      <alignment horizontal="center"/>
    </xf>
    <xf borderId="0" fillId="2" fontId="25" numFmtId="0" xfId="0" applyAlignment="1" applyFont="1">
      <alignment vertical="bottom"/>
    </xf>
    <xf borderId="4" fillId="3" fontId="20" numFmtId="14" xfId="0" applyAlignment="1" applyBorder="1" applyFont="1" applyNumberFormat="1">
      <alignment horizontal="center" vertical="bottom"/>
    </xf>
    <xf borderId="4" fillId="3" fontId="17" numFmtId="164" xfId="0" applyAlignment="1" applyBorder="1" applyFont="1" applyNumberFormat="1">
      <alignment horizontal="center" readingOrder="0"/>
    </xf>
    <xf borderId="0" fillId="5" fontId="17" numFmtId="164" xfId="0" applyAlignment="1" applyFont="1" applyNumberFormat="1">
      <alignment horizontal="center" readingOrder="0"/>
    </xf>
    <xf borderId="4" fillId="3" fontId="17" numFmtId="170" xfId="0" applyAlignment="1" applyBorder="1" applyFont="1" applyNumberFormat="1">
      <alignment horizontal="center" readingOrder="0"/>
    </xf>
    <xf borderId="4" fillId="0" fontId="17" numFmtId="0" xfId="0" applyAlignment="1" applyBorder="1" applyFont="1">
      <alignment horizontal="center" readingOrder="0"/>
    </xf>
    <xf borderId="6" fillId="2" fontId="17" numFmtId="0" xfId="0" applyAlignment="1" applyBorder="1" applyFont="1">
      <alignment horizontal="center"/>
    </xf>
    <xf borderId="4" fillId="7" fontId="17" numFmtId="0" xfId="0" applyAlignment="1" applyBorder="1" applyFont="1">
      <alignment horizontal="center" readingOrder="0"/>
    </xf>
    <xf borderId="4" fillId="7" fontId="17" numFmtId="164" xfId="0" applyAlignment="1" applyBorder="1" applyFont="1" applyNumberFormat="1">
      <alignment horizontal="center" readingOrder="0"/>
    </xf>
    <xf borderId="0" fillId="0" fontId="17" numFmtId="164" xfId="0" applyAlignment="1" applyFont="1" applyNumberFormat="1">
      <alignment horizontal="center" readingOrder="0"/>
    </xf>
    <xf borderId="5" fillId="5" fontId="17" numFmtId="164" xfId="0" applyAlignment="1" applyBorder="1" applyFont="1" applyNumberFormat="1">
      <alignment horizontal="center" readingOrder="0"/>
    </xf>
    <xf borderId="4" fillId="2" fontId="8" numFmtId="0" xfId="0" applyAlignment="1" applyBorder="1" applyFont="1">
      <alignment horizontal="center"/>
    </xf>
    <xf borderId="6" fillId="2" fontId="8" numFmtId="0" xfId="0" applyAlignment="1" applyBorder="1" applyFont="1">
      <alignment horizontal="center"/>
    </xf>
    <xf borderId="4" fillId="0" fontId="17" numFmtId="167" xfId="0" applyAlignment="1" applyBorder="1" applyFont="1" applyNumberFormat="1">
      <alignment horizontal="center" readingOrder="0"/>
    </xf>
    <xf borderId="0" fillId="3" fontId="17" numFmtId="0" xfId="0" applyAlignment="1" applyFont="1">
      <alignment horizontal="center" readingOrder="0"/>
    </xf>
    <xf borderId="5" fillId="0" fontId="17" numFmtId="0" xfId="0" applyAlignment="1" applyBorder="1" applyFont="1">
      <alignment horizontal="center"/>
    </xf>
    <xf borderId="5" fillId="5" fontId="17" numFmtId="0" xfId="0" applyAlignment="1" applyBorder="1" applyFont="1">
      <alignment horizontal="center" readingOrder="0"/>
    </xf>
    <xf borderId="0" fillId="0" fontId="20" numFmtId="0" xfId="0" applyAlignment="1" applyFont="1">
      <alignment horizontal="center" readingOrder="0"/>
    </xf>
    <xf borderId="4" fillId="2" fontId="8" numFmtId="0" xfId="0" applyBorder="1" applyFont="1"/>
    <xf borderId="7" fillId="2" fontId="8" numFmtId="0" xfId="0" applyBorder="1" applyFont="1"/>
    <xf borderId="6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/>
    </xf>
    <xf borderId="4" fillId="0" fontId="20" numFmtId="14" xfId="0" applyAlignment="1" applyBorder="1" applyFont="1" applyNumberFormat="1">
      <alignment horizontal="center" readingOrder="0" vertical="bottom"/>
    </xf>
    <xf borderId="4" fillId="3" fontId="20" numFmtId="0" xfId="0" applyAlignment="1" applyBorder="1" applyFont="1">
      <alignment horizontal="center" readingOrder="0"/>
    </xf>
    <xf borderId="4" fillId="0" fontId="20" numFmtId="164" xfId="0" applyAlignment="1" applyBorder="1" applyFont="1" applyNumberFormat="1">
      <alignment horizontal="center" readingOrder="0"/>
    </xf>
    <xf borderId="0" fillId="0" fontId="18" numFmtId="0" xfId="0" applyAlignment="1" applyFont="1">
      <alignment horizontal="center" readingOrder="0"/>
    </xf>
    <xf borderId="4" fillId="2" fontId="20" numFmtId="168" xfId="0" applyAlignment="1" applyBorder="1" applyFont="1" applyNumberFormat="1">
      <alignment horizontal="center" readingOrder="0"/>
    </xf>
    <xf borderId="4" fillId="2" fontId="20" numFmtId="164" xfId="0" applyAlignment="1" applyBorder="1" applyFont="1" applyNumberFormat="1">
      <alignment horizontal="center" readingOrder="0"/>
    </xf>
    <xf borderId="0" fillId="2" fontId="18" numFmtId="0" xfId="0" applyAlignment="1" applyFont="1">
      <alignment horizontal="center" readingOrder="0"/>
    </xf>
    <xf borderId="0" fillId="2" fontId="15" numFmtId="9" xfId="0" applyAlignment="1" applyFont="1" applyNumberFormat="1">
      <alignment horizontal="right" vertical="bottom"/>
    </xf>
    <xf borderId="0" fillId="2" fontId="20" numFmtId="164" xfId="0" applyAlignment="1" applyFont="1" applyNumberFormat="1">
      <alignment horizontal="center" readingOrder="0"/>
    </xf>
    <xf borderId="0" fillId="2" fontId="19" numFmtId="0" xfId="0" applyAlignment="1" applyFont="1">
      <alignment horizontal="center" readingOrder="0"/>
    </xf>
    <xf borderId="0" fillId="2" fontId="26" numFmtId="0" xfId="0" applyFont="1"/>
    <xf borderId="3" fillId="0" fontId="19" numFmtId="0" xfId="0" applyAlignment="1" applyBorder="1" applyFont="1">
      <alignment horizontal="center" readingOrder="0"/>
    </xf>
    <xf borderId="0" fillId="2" fontId="20" numFmtId="0" xfId="0" applyAlignment="1" applyFont="1">
      <alignment horizontal="center" vertical="bottom"/>
    </xf>
    <xf borderId="5" fillId="0" fontId="20" numFmtId="0" xfId="0" applyAlignment="1" applyBorder="1" applyFont="1">
      <alignment horizontal="center" vertical="bottom"/>
    </xf>
    <xf borderId="2" fillId="0" fontId="20" numFmtId="0" xfId="0" applyAlignment="1" applyBorder="1" applyFont="1">
      <alignment horizontal="center" vertical="bottom"/>
    </xf>
    <xf borderId="2" fillId="0" fontId="17" numFmtId="0" xfId="0" applyAlignment="1" applyBorder="1" applyFont="1">
      <alignment horizontal="center"/>
    </xf>
    <xf borderId="5" fillId="5" fontId="20" numFmtId="0" xfId="0" applyAlignment="1" applyBorder="1" applyFont="1">
      <alignment horizontal="center" vertical="bottom"/>
    </xf>
    <xf borderId="5" fillId="3" fontId="20" numFmtId="0" xfId="0" applyAlignment="1" applyBorder="1" applyFont="1">
      <alignment horizontal="center" vertical="bottom"/>
    </xf>
    <xf borderId="5" fillId="29" fontId="20" numFmtId="0" xfId="0" applyAlignment="1" applyBorder="1" applyFont="1">
      <alignment horizontal="center" vertical="bottom"/>
    </xf>
    <xf borderId="4" fillId="29" fontId="20" numFmtId="0" xfId="0" applyAlignment="1" applyBorder="1" applyFont="1">
      <alignment horizontal="center" vertical="bottom"/>
    </xf>
    <xf borderId="4" fillId="29" fontId="20" numFmtId="14" xfId="0" applyAlignment="1" applyBorder="1" applyFont="1" applyNumberFormat="1">
      <alignment horizontal="center" vertical="bottom"/>
    </xf>
    <xf borderId="4" fillId="29" fontId="17" numFmtId="0" xfId="0" applyAlignment="1" applyBorder="1" applyFont="1">
      <alignment horizontal="center" readingOrder="0"/>
    </xf>
    <xf borderId="8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vertical="bottom"/>
    </xf>
    <xf borderId="6" fillId="0" fontId="15" numFmtId="0" xfId="0" applyAlignment="1" applyBorder="1" applyFont="1">
      <alignment horizontal="center" vertical="bottom"/>
    </xf>
    <xf borderId="6" fillId="0" fontId="8" numFmtId="0" xfId="0" applyAlignment="1" applyBorder="1" applyFont="1">
      <alignment horizontal="center"/>
    </xf>
    <xf borderId="0" fillId="2" fontId="5" numFmtId="0" xfId="0" applyAlignment="1" applyFont="1">
      <alignment horizontal="center" vertical="bottom"/>
    </xf>
    <xf borderId="3" fillId="0" fontId="5" numFmtId="0" xfId="0" applyAlignment="1" applyBorder="1" applyFont="1">
      <alignment horizontal="left" vertical="bottom"/>
    </xf>
    <xf borderId="0" fillId="2" fontId="21" numFmtId="167" xfId="0" applyAlignment="1" applyFont="1" applyNumberFormat="1">
      <alignment horizontal="center" vertical="bottom"/>
    </xf>
    <xf borderId="3" fillId="0" fontId="21" numFmtId="167" xfId="0" applyAlignment="1" applyBorder="1" applyFont="1" applyNumberFormat="1">
      <alignment horizontal="center" vertical="bottom"/>
    </xf>
    <xf borderId="2" fillId="0" fontId="20" numFmtId="167" xfId="0" applyAlignment="1" applyBorder="1" applyFont="1" applyNumberFormat="1">
      <alignment horizontal="center" vertical="bottom"/>
    </xf>
    <xf borderId="2" fillId="0" fontId="20" numFmtId="0" xfId="0" applyAlignment="1" applyBorder="1" applyFont="1">
      <alignment vertical="bottom"/>
    </xf>
    <xf borderId="4" fillId="0" fontId="20" numFmtId="0" xfId="0" applyAlignment="1" applyBorder="1" applyFont="1">
      <alignment vertical="bottom"/>
    </xf>
    <xf borderId="4" fillId="29" fontId="20" numFmtId="167" xfId="0" applyAlignment="1" applyBorder="1" applyFont="1" applyNumberFormat="1">
      <alignment horizontal="center" vertical="bottom"/>
    </xf>
    <xf borderId="0" fillId="0" fontId="8" numFmtId="166" xfId="0" applyAlignment="1" applyFont="1" applyNumberFormat="1">
      <alignment horizontal="center" readingOrder="0"/>
    </xf>
    <xf borderId="4" fillId="6" fontId="20" numFmtId="0" xfId="0" applyAlignment="1" applyBorder="1" applyFont="1">
      <alignment horizontal="center" vertical="bottom"/>
    </xf>
    <xf borderId="4" fillId="6" fontId="20" numFmtId="167" xfId="0" applyAlignment="1" applyBorder="1" applyFont="1" applyNumberFormat="1">
      <alignment horizontal="center" vertical="bottom"/>
    </xf>
    <xf borderId="4" fillId="6" fontId="20" numFmtId="0" xfId="0" applyAlignment="1" applyBorder="1" applyFont="1">
      <alignment horizontal="center" readingOrder="0" vertical="bottom"/>
    </xf>
    <xf borderId="6" fillId="0" fontId="20" numFmtId="167" xfId="0" applyAlignment="1" applyBorder="1" applyFont="1" applyNumberFormat="1">
      <alignment horizontal="center" vertical="bottom"/>
    </xf>
    <xf borderId="6" fillId="0" fontId="20" numFmtId="0" xfId="0" applyAlignment="1" applyBorder="1" applyFont="1">
      <alignment vertical="bottom"/>
    </xf>
    <xf borderId="0" fillId="2" fontId="15" numFmtId="167" xfId="0" applyAlignment="1" applyFont="1" applyNumberFormat="1">
      <alignment horizontal="center" vertical="bottom"/>
    </xf>
    <xf borderId="3" fillId="2" fontId="15" numFmtId="0" xfId="0" applyAlignment="1" applyBorder="1" applyFont="1">
      <alignment vertical="bottom"/>
    </xf>
    <xf borderId="0" fillId="2" fontId="8" numFmtId="167" xfId="0" applyAlignment="1" applyFont="1" applyNumberFormat="1">
      <alignment horizontal="center"/>
    </xf>
    <xf borderId="2" fillId="0" fontId="20" numFmtId="14" xfId="0" applyAlignment="1" applyBorder="1" applyFont="1" applyNumberFormat="1">
      <alignment horizontal="center" vertical="bottom"/>
    </xf>
    <xf borderId="4" fillId="0" fontId="20" numFmtId="14" xfId="0" applyAlignment="1" applyBorder="1" applyFont="1" applyNumberFormat="1">
      <alignment vertical="bottom"/>
    </xf>
    <xf borderId="6" fillId="0" fontId="20" numFmtId="14" xfId="0" applyAlignment="1" applyBorder="1" applyFont="1" applyNumberFormat="1">
      <alignment vertical="bottom"/>
    </xf>
    <xf borderId="0" fillId="2" fontId="20" numFmtId="0" xfId="0" applyAlignment="1" applyFont="1">
      <alignment vertical="bottom"/>
    </xf>
    <xf borderId="0" fillId="2" fontId="21" numFmtId="0" xfId="0" applyAlignment="1" applyFont="1">
      <alignment horizontal="center" readingOrder="0" vertical="bottom"/>
    </xf>
    <xf borderId="4" fillId="6" fontId="20" numFmtId="14" xfId="0" applyAlignment="1" applyBorder="1" applyFont="1" applyNumberFormat="1">
      <alignment horizontal="center" vertical="bottom"/>
    </xf>
    <xf borderId="4" fillId="29" fontId="20" numFmtId="0" xfId="0" applyAlignment="1" applyBorder="1" applyFont="1">
      <alignment horizontal="center" readingOrder="0" vertical="bottom"/>
    </xf>
    <xf borderId="1" fillId="5" fontId="20" numFmtId="164" xfId="0" applyAlignment="1" applyBorder="1" applyFont="1" applyNumberFormat="1">
      <alignment horizontal="center" readingOrder="0" vertical="bottom"/>
    </xf>
    <xf borderId="5" fillId="5" fontId="20" numFmtId="0" xfId="0" applyAlignment="1" applyBorder="1" applyFont="1">
      <alignment horizontal="center" readingOrder="0"/>
    </xf>
    <xf borderId="6" fillId="0" fontId="20" numFmtId="164" xfId="0" applyAlignment="1" applyBorder="1" applyFont="1" applyNumberFormat="1">
      <alignment readingOrder="0" vertical="bottom"/>
    </xf>
    <xf borderId="4" fillId="2" fontId="15" numFmtId="0" xfId="0" applyAlignment="1" applyBorder="1" applyFont="1">
      <alignment vertical="bottom"/>
    </xf>
    <xf borderId="2" fillId="2" fontId="7" numFmtId="0" xfId="0" applyAlignment="1" applyBorder="1" applyFont="1">
      <alignment horizontal="center" readingOrder="0" vertical="bottom"/>
    </xf>
    <xf borderId="9" fillId="2" fontId="7" numFmtId="0" xfId="0" applyAlignment="1" applyBorder="1" applyFont="1">
      <alignment horizontal="center" readingOrder="0" vertical="bottom"/>
    </xf>
    <xf borderId="10" fillId="2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2" fillId="5" fontId="20" numFmtId="0" xfId="0" applyAlignment="1" applyBorder="1" applyFont="1">
      <alignment horizontal="center" vertical="bottom"/>
    </xf>
    <xf borderId="2" fillId="5" fontId="20" numFmtId="14" xfId="0" applyAlignment="1" applyBorder="1" applyFont="1" applyNumberFormat="1">
      <alignment horizontal="center" vertical="bottom"/>
    </xf>
    <xf borderId="2" fillId="5" fontId="20" numFmtId="0" xfId="0" applyAlignment="1" applyBorder="1" applyFont="1">
      <alignment horizontal="center" readingOrder="0" vertical="bottom"/>
    </xf>
    <xf borderId="0" fillId="7" fontId="8" numFmtId="0" xfId="0" applyAlignment="1" applyFont="1">
      <alignment horizontal="center" readingOrder="0"/>
    </xf>
    <xf borderId="1" fillId="0" fontId="20" numFmtId="0" xfId="0" applyAlignment="1" applyBorder="1" applyFont="1">
      <alignment horizontal="center" vertical="bottom"/>
    </xf>
    <xf borderId="4" fillId="2" fontId="15" numFmtId="0" xfId="0" applyAlignment="1" applyBorder="1" applyFont="1">
      <alignment horizontal="center" vertical="bottom"/>
    </xf>
    <xf borderId="1" fillId="2" fontId="15" numFmtId="0" xfId="0" applyAlignment="1" applyBorder="1" applyFont="1">
      <alignment horizontal="center" vertical="bottom"/>
    </xf>
    <xf borderId="5" fillId="2" fontId="15" numFmtId="0" xfId="0" applyAlignment="1" applyBorder="1" applyFont="1">
      <alignment horizontal="center" vertical="bottom"/>
    </xf>
    <xf borderId="0" fillId="2" fontId="5" numFmtId="0" xfId="0" applyAlignment="1" applyFont="1">
      <alignment horizontal="left" vertical="bottom"/>
    </xf>
    <xf borderId="5" fillId="2" fontId="8" numFmtId="0" xfId="0" applyAlignment="1" applyBorder="1" applyFont="1">
      <alignment horizontal="center"/>
    </xf>
    <xf borderId="1" fillId="2" fontId="8" numFmtId="0" xfId="0" applyAlignment="1" applyBorder="1" applyFont="1">
      <alignment horizontal="center"/>
    </xf>
    <xf borderId="0" fillId="2" fontId="10" numFmtId="0" xfId="0" applyAlignment="1" applyFont="1">
      <alignment horizontal="center"/>
    </xf>
    <xf borderId="3" fillId="2" fontId="10" numFmtId="0" xfId="0" applyAlignment="1" applyBorder="1" applyFont="1">
      <alignment horizontal="center"/>
    </xf>
    <xf borderId="0" fillId="0" fontId="8" numFmtId="171" xfId="0" applyAlignment="1" applyFont="1" applyNumberFormat="1">
      <alignment horizontal="center" readingOrder="0"/>
    </xf>
    <xf borderId="0" fillId="2" fontId="20" numFmtId="0" xfId="0" applyAlignment="1" applyFont="1">
      <alignment horizontal="center" readingOrder="0" vertical="bottom"/>
    </xf>
    <xf borderId="0" fillId="2" fontId="15" numFmtId="0" xfId="0" applyAlignment="1" applyFont="1">
      <alignment horizontal="right" vertical="bottom"/>
    </xf>
    <xf borderId="0" fillId="2" fontId="27" numFmtId="0" xfId="0" applyAlignment="1" applyFont="1">
      <alignment horizontal="center" vertical="bottom"/>
    </xf>
    <xf borderId="0" fillId="2" fontId="27" numFmtId="0" xfId="0" applyAlignment="1" applyFont="1">
      <alignment vertical="bottom"/>
    </xf>
    <xf borderId="3" fillId="2" fontId="27" numFmtId="0" xfId="0" applyAlignment="1" applyBorder="1" applyFont="1">
      <alignment horizontal="center" vertical="bottom"/>
    </xf>
    <xf borderId="3" fillId="2" fontId="27" numFmtId="0" xfId="0" applyAlignment="1" applyBorder="1" applyFont="1">
      <alignment vertical="bottom"/>
    </xf>
    <xf borderId="0" fillId="0" fontId="15" numFmtId="0" xfId="0" applyAlignment="1" applyFont="1">
      <alignment horizontal="center" readingOrder="0" vertical="bottom"/>
    </xf>
    <xf borderId="0" fillId="0" fontId="15" numFmtId="166" xfId="0" applyAlignment="1" applyFont="1" applyNumberFormat="1">
      <alignment horizontal="center" readingOrder="0" vertical="bottom"/>
    </xf>
    <xf borderId="0" fillId="2" fontId="26" numFmtId="0" xfId="0" applyAlignment="1" applyFont="1">
      <alignment horizontal="center"/>
    </xf>
    <xf borderId="3" fillId="2" fontId="26" numFmtId="0" xfId="0" applyAlignment="1" applyBorder="1" applyFont="1">
      <alignment horizontal="center"/>
    </xf>
    <xf borderId="0" fillId="5" fontId="20" numFmtId="164" xfId="0" applyAlignment="1" applyFont="1" applyNumberFormat="1">
      <alignment horizontal="center" readingOrder="0"/>
    </xf>
    <xf borderId="0" fillId="0" fontId="20" numFmtId="0" xfId="0" applyAlignment="1" applyFont="1">
      <alignment horizontal="center" vertical="bottom"/>
    </xf>
    <xf borderId="0" fillId="4" fontId="17" numFmtId="0" xfId="0" applyAlignment="1" applyFont="1">
      <alignment horizontal="center" readingOrder="0"/>
    </xf>
    <xf borderId="0" fillId="3" fontId="20" numFmtId="0" xfId="0" applyAlignment="1" applyFont="1">
      <alignment horizontal="center" readingOrder="0" vertical="bottom"/>
    </xf>
    <xf borderId="0" fillId="6" fontId="20" numFmtId="0" xfId="0" applyAlignment="1" applyFont="1">
      <alignment horizontal="center" readingOrder="0" vertical="bottom"/>
    </xf>
    <xf borderId="5" fillId="5" fontId="20" numFmtId="14" xfId="0" applyAlignment="1" applyBorder="1" applyFont="1" applyNumberFormat="1">
      <alignment horizontal="center" vertical="bottom"/>
    </xf>
    <xf borderId="5" fillId="5" fontId="20" numFmtId="0" xfId="0" applyAlignment="1" applyBorder="1" applyFont="1">
      <alignment horizontal="center" readingOrder="0" vertical="bottom"/>
    </xf>
    <xf borderId="5" fillId="5" fontId="20" numFmtId="0" xfId="0" applyAlignment="1" applyBorder="1" applyFont="1">
      <alignment horizontal="center" vertical="bottom"/>
    </xf>
    <xf borderId="4" fillId="5" fontId="20" numFmtId="169" xfId="0" applyAlignment="1" applyBorder="1" applyFont="1" applyNumberFormat="1">
      <alignment horizontal="center" vertical="bottom"/>
    </xf>
    <xf borderId="0" fillId="0" fontId="20" numFmtId="0" xfId="0" applyAlignment="1" applyFont="1">
      <alignment horizontal="center" readingOrder="0" vertical="bottom"/>
    </xf>
    <xf quotePrefix="1" borderId="4" fillId="0" fontId="20" numFmtId="0" xfId="0" applyAlignment="1" applyBorder="1" applyFont="1">
      <alignment horizontal="center" vertical="bottom"/>
    </xf>
    <xf borderId="3" fillId="0" fontId="15" numFmtId="9" xfId="0" applyAlignment="1" applyBorder="1" applyFont="1" applyNumberFormat="1">
      <alignment horizontal="right" vertical="bottom"/>
    </xf>
    <xf borderId="0" fillId="2" fontId="20" numFmtId="0" xfId="0" applyAlignment="1" applyFont="1">
      <alignment horizontal="center" vertical="bottom"/>
    </xf>
    <xf borderId="2" fillId="34" fontId="20" numFmtId="0" xfId="0" applyAlignment="1" applyBorder="1" applyFill="1" applyFont="1">
      <alignment horizontal="center" readingOrder="0" vertical="bottom"/>
    </xf>
    <xf borderId="2" fillId="34" fontId="20" numFmtId="0" xfId="0" applyAlignment="1" applyBorder="1" applyFont="1">
      <alignment horizontal="center" vertical="bottom"/>
    </xf>
    <xf borderId="4" fillId="5" fontId="20" numFmtId="0" xfId="0" applyAlignment="1" applyBorder="1" applyFont="1">
      <alignment horizontal="center" readingOrder="0" vertical="bottom"/>
    </xf>
    <xf borderId="4" fillId="5" fontId="20" numFmtId="0" xfId="0" applyAlignment="1" applyBorder="1" applyFont="1">
      <alignment horizontal="center" vertical="bottom"/>
    </xf>
    <xf borderId="4" fillId="34" fontId="20" numFmtId="0" xfId="0" applyAlignment="1" applyBorder="1" applyFont="1">
      <alignment horizontal="center" readingOrder="0" vertical="bottom"/>
    </xf>
    <xf borderId="4" fillId="34" fontId="20" numFmtId="0" xfId="0" applyAlignment="1" applyBorder="1" applyFont="1">
      <alignment horizontal="center" vertical="bottom"/>
    </xf>
    <xf borderId="4" fillId="3" fontId="20" numFmtId="0" xfId="0" applyAlignment="1" applyBorder="1" applyFont="1">
      <alignment horizontal="center" readingOrder="0" vertical="bottom"/>
    </xf>
    <xf borderId="4" fillId="3" fontId="20" numFmtId="0" xfId="0" applyAlignment="1" applyBorder="1" applyFont="1">
      <alignment horizontal="center" vertical="bottom"/>
    </xf>
    <xf borderId="6" fillId="34" fontId="20" numFmtId="0" xfId="0" applyAlignment="1" applyBorder="1" applyFont="1">
      <alignment horizontal="center" readingOrder="0" vertical="bottom"/>
    </xf>
    <xf borderId="6" fillId="34" fontId="20" numFmtId="0" xfId="0" applyAlignment="1" applyBorder="1" applyFont="1">
      <alignment horizontal="center" vertical="bottom"/>
    </xf>
    <xf borderId="0" fillId="2" fontId="28" numFmtId="0" xfId="0" applyAlignment="1" applyFont="1">
      <alignment vertical="bottom"/>
    </xf>
    <xf borderId="4" fillId="4" fontId="17" numFmtId="0" xfId="0" applyAlignment="1" applyBorder="1" applyFont="1">
      <alignment horizontal="center" readingOrder="0"/>
    </xf>
    <xf borderId="4" fillId="4" fontId="17" numFmtId="164" xfId="0" applyAlignment="1" applyBorder="1" applyFont="1" applyNumberFormat="1">
      <alignment horizontal="center" readingOrder="0"/>
    </xf>
    <xf borderId="4" fillId="4" fontId="17" numFmtId="170" xfId="0" applyAlignment="1" applyBorder="1" applyFont="1" applyNumberFormat="1">
      <alignment horizontal="center" readingOrder="0"/>
    </xf>
    <xf borderId="0" fillId="5" fontId="20" numFmtId="0" xfId="0" applyAlignment="1" applyFont="1">
      <alignment horizontal="center" readingOrder="0"/>
    </xf>
    <xf borderId="0" fillId="2" fontId="17" numFmtId="0" xfId="0" applyAlignment="1" applyFont="1">
      <alignment readingOrder="0"/>
    </xf>
    <xf borderId="0" fillId="2" fontId="17" numFmtId="172" xfId="0" applyAlignment="1" applyFont="1" applyNumberFormat="1">
      <alignment readingOrder="0"/>
    </xf>
    <xf borderId="4" fillId="5" fontId="17" numFmtId="169" xfId="0" applyAlignment="1" applyBorder="1" applyFont="1" applyNumberFormat="1">
      <alignment horizontal="center" readingOrder="0"/>
    </xf>
    <xf borderId="4" fillId="0" fontId="8" numFmtId="0" xfId="0" applyBorder="1" applyFont="1"/>
    <xf borderId="0" fillId="2" fontId="8" numFmtId="172" xfId="0" applyAlignment="1" applyFont="1" applyNumberFormat="1">
      <alignment readingOrder="0"/>
    </xf>
    <xf borderId="0" fillId="2" fontId="8" numFmtId="0" xfId="0" applyAlignment="1" applyFont="1">
      <alignment readingOrder="0"/>
    </xf>
    <xf borderId="2" fillId="2" fontId="15" numFmtId="0" xfId="0" applyAlignment="1" applyBorder="1" applyFont="1">
      <alignment horizontal="center" vertical="bottom"/>
    </xf>
    <xf borderId="6" fillId="2" fontId="15" numFmtId="0" xfId="0" applyAlignment="1" applyBorder="1" applyFont="1">
      <alignment horizontal="center" vertical="bottom"/>
    </xf>
    <xf borderId="4" fillId="2" fontId="20" numFmtId="0" xfId="0" applyAlignment="1" applyBorder="1" applyFont="1">
      <alignment vertical="bottom"/>
    </xf>
    <xf borderId="6" fillId="2" fontId="15" numFmtId="0" xfId="0" applyAlignment="1" applyBorder="1" applyFont="1">
      <alignment vertical="bottom"/>
    </xf>
    <xf borderId="4" fillId="0" fontId="15" numFmtId="0" xfId="0" applyAlignment="1" applyBorder="1" applyFont="1">
      <alignment horizontal="center" vertical="bottom"/>
    </xf>
    <xf borderId="4" fillId="7" fontId="15" numFmtId="0" xfId="0" applyAlignment="1" applyBorder="1" applyFont="1">
      <alignment horizontal="center" vertical="bottom"/>
    </xf>
    <xf borderId="4" fillId="2" fontId="5" numFmtId="0" xfId="0" applyAlignment="1" applyBorder="1" applyFont="1">
      <alignment horizontal="center" vertical="bottom"/>
    </xf>
    <xf borderId="0" fillId="3" fontId="20" numFmtId="14" xfId="0" applyAlignment="1" applyFont="1" applyNumberFormat="1">
      <alignment horizontal="center" vertical="bottom"/>
    </xf>
    <xf borderId="0" fillId="5" fontId="20" numFmtId="164" xfId="0" applyAlignment="1" applyFont="1" applyNumberFormat="1">
      <alignment horizontal="center" readingOrder="0" vertical="bottom"/>
    </xf>
    <xf borderId="0" fillId="5" fontId="20" numFmtId="169" xfId="0" applyAlignment="1" applyFont="1" applyNumberFormat="1">
      <alignment horizontal="center" vertical="bottom"/>
    </xf>
    <xf borderId="6" fillId="2" fontId="8" numFmtId="0" xfId="0" applyBorder="1" applyFont="1"/>
    <xf borderId="11" fillId="0" fontId="21" numFmtId="0" xfId="0" applyAlignment="1" applyBorder="1" applyFont="1">
      <alignment horizontal="center" vertical="bottom"/>
    </xf>
    <xf borderId="3" fillId="0" fontId="15" numFmtId="0" xfId="0" applyAlignment="1" applyBorder="1" applyFont="1">
      <alignment horizontal="center" vertical="bottom"/>
    </xf>
    <xf borderId="0" fillId="5" fontId="20" numFmtId="0" xfId="0" applyAlignment="1" applyFont="1">
      <alignment horizontal="center" vertical="bottom"/>
    </xf>
    <xf borderId="4" fillId="5" fontId="29" numFmtId="0" xfId="0" applyAlignment="1" applyBorder="1" applyFont="1">
      <alignment horizontal="center" vertical="bottom"/>
    </xf>
    <xf borderId="4" fillId="0" fontId="29" numFmtId="0" xfId="0" applyAlignment="1" applyBorder="1" applyFont="1">
      <alignment horizontal="center" vertical="bottom"/>
    </xf>
    <xf borderId="0" fillId="3" fontId="20" numFmtId="0" xfId="0" applyAlignment="1" applyFont="1">
      <alignment horizontal="center" vertical="bottom"/>
    </xf>
    <xf borderId="4" fillId="3" fontId="29" numFmtId="0" xfId="0" applyAlignment="1" applyBorder="1" applyFont="1">
      <alignment horizontal="center" vertical="bottom"/>
    </xf>
    <xf borderId="11" fillId="0" fontId="15" numFmtId="0" xfId="0" applyAlignment="1" applyBorder="1" applyFont="1">
      <alignment horizontal="right" vertical="bottom"/>
    </xf>
    <xf borderId="11" fillId="0" fontId="15" numFmtId="9" xfId="0" applyAlignment="1" applyBorder="1" applyFont="1" applyNumberFormat="1">
      <alignment horizontal="right" vertical="bottom"/>
    </xf>
    <xf borderId="0" fillId="2" fontId="7" numFmtId="167" xfId="0" applyAlignment="1" applyFont="1" applyNumberFormat="1">
      <alignment horizontal="center" vertical="bottom"/>
    </xf>
    <xf borderId="3" fillId="0" fontId="7" numFmtId="167" xfId="0" applyAlignment="1" applyBorder="1" applyFont="1" applyNumberFormat="1">
      <alignment horizontal="center" vertical="bottom"/>
    </xf>
    <xf borderId="0" fillId="0" fontId="20" numFmtId="167" xfId="0" applyAlignment="1" applyFont="1" applyNumberFormat="1">
      <alignment horizontal="center" vertical="bottom"/>
    </xf>
    <xf borderId="0" fillId="3" fontId="20" numFmtId="167" xfId="0" applyAlignment="1" applyFont="1" applyNumberFormat="1">
      <alignment horizontal="center" vertical="bottom"/>
    </xf>
    <xf borderId="0" fillId="5" fontId="20" numFmtId="167" xfId="0" applyAlignment="1" applyFont="1" applyNumberFormat="1">
      <alignment horizontal="center" readingOrder="0" vertical="bottom"/>
    </xf>
    <xf borderId="0" fillId="2" fontId="15" numFmtId="167" xfId="0" applyAlignment="1" applyFont="1" applyNumberFormat="1">
      <alignment vertical="bottom"/>
    </xf>
    <xf borderId="4" fillId="6" fontId="17" numFmtId="170" xfId="0" applyAlignment="1" applyBorder="1" applyFont="1" applyNumberFormat="1">
      <alignment horizontal="center" readingOrder="0"/>
    </xf>
    <xf borderId="0" fillId="6" fontId="20" numFmtId="0" xfId="0" applyAlignment="1" applyFont="1">
      <alignment horizontal="center" vertical="bottom"/>
    </xf>
    <xf borderId="4" fillId="2" fontId="17" numFmtId="0" xfId="0" applyBorder="1" applyFont="1"/>
    <xf borderId="6" fillId="2" fontId="17" numFmtId="0" xfId="0" applyBorder="1" applyFont="1"/>
    <xf borderId="0" fillId="0" fontId="17" numFmtId="173" xfId="0" applyAlignment="1" applyFont="1" applyNumberFormat="1">
      <alignment horizontal="center" readingOrder="0"/>
    </xf>
    <xf borderId="4" fillId="2" fontId="8" numFmtId="0" xfId="0" applyAlignment="1" applyBorder="1" applyFont="1">
      <alignment readingOrder="0"/>
    </xf>
    <xf borderId="2" fillId="2" fontId="21" numFmtId="167" xfId="0" applyAlignment="1" applyBorder="1" applyFont="1" applyNumberFormat="1">
      <alignment horizontal="center" vertical="bottom"/>
    </xf>
    <xf borderId="4" fillId="0" fontId="17" numFmtId="167" xfId="0" applyAlignment="1" applyBorder="1" applyFont="1" applyNumberFormat="1">
      <alignment horizontal="center"/>
    </xf>
    <xf borderId="4" fillId="6" fontId="17" numFmtId="167" xfId="0" applyAlignment="1" applyBorder="1" applyFont="1" applyNumberFormat="1">
      <alignment horizontal="center" readingOrder="0"/>
    </xf>
    <xf borderId="4" fillId="2" fontId="8" numFmtId="167" xfId="0" applyBorder="1" applyFont="1" applyNumberFormat="1"/>
    <xf borderId="6" fillId="2" fontId="8" numFmtId="167" xfId="0" applyBorder="1" applyFont="1" applyNumberFormat="1"/>
    <xf borderId="4" fillId="5" fontId="8" numFmtId="0" xfId="0" applyAlignment="1" applyBorder="1" applyFont="1">
      <alignment horizontal="center" readingOrder="0"/>
    </xf>
    <xf borderId="4" fillId="5" fontId="15" numFmtId="14" xfId="0" applyAlignment="1" applyBorder="1" applyFont="1" applyNumberFormat="1">
      <alignment horizontal="center" vertical="bottom"/>
    </xf>
    <xf borderId="0" fillId="5" fontId="15" numFmtId="0" xfId="0" applyAlignment="1" applyFont="1">
      <alignment horizontal="center" vertical="bottom"/>
    </xf>
    <xf borderId="4" fillId="2" fontId="17" numFmtId="0" xfId="0" applyAlignment="1" applyBorder="1" applyFont="1">
      <alignment horizontal="center" readingOrder="0"/>
    </xf>
    <xf borderId="4" fillId="4" fontId="17" numFmtId="167" xfId="0" applyAlignment="1" applyBorder="1" applyFont="1" applyNumberFormat="1">
      <alignment horizontal="center" readingOrder="0"/>
    </xf>
    <xf borderId="4" fillId="5" fontId="20" numFmtId="164" xfId="0" applyAlignment="1" applyBorder="1" applyFont="1" applyNumberFormat="1">
      <alignment horizontal="center" vertical="bottom"/>
    </xf>
    <xf borderId="1" fillId="5" fontId="17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/>
    </xf>
    <xf borderId="5" fillId="0" fontId="17" numFmtId="0" xfId="0" applyAlignment="1" applyBorder="1" applyFont="1">
      <alignment horizontal="center" readingOrder="0"/>
    </xf>
    <xf borderId="4" fillId="3" fontId="20" numFmtId="0" xfId="0" applyAlignment="1" applyBorder="1" applyFont="1">
      <alignment horizontal="center" vertical="bottom"/>
    </xf>
    <xf borderId="4" fillId="5" fontId="20" numFmtId="0" xfId="0" applyAlignment="1" applyBorder="1" applyFont="1">
      <alignment horizontal="center" vertical="bottom"/>
    </xf>
    <xf borderId="4" fillId="0" fontId="17" numFmtId="174" xfId="0" applyAlignment="1" applyBorder="1" applyFont="1" applyNumberFormat="1">
      <alignment horizontal="center" readingOrder="0"/>
    </xf>
    <xf borderId="4" fillId="3" fontId="20" numFmtId="14" xfId="0" applyAlignment="1" applyBorder="1" applyFont="1" applyNumberFormat="1">
      <alignment horizontal="center" readingOrder="0" vertical="bottom"/>
    </xf>
    <xf borderId="4" fillId="29" fontId="17" numFmtId="167" xfId="0" applyAlignment="1" applyBorder="1" applyFont="1" applyNumberFormat="1">
      <alignment horizontal="center" readingOrder="0"/>
    </xf>
    <xf borderId="4" fillId="5" fontId="17" numFmtId="175" xfId="0" applyAlignment="1" applyBorder="1" applyFont="1" applyNumberFormat="1">
      <alignment horizontal="center" readingOrder="0"/>
    </xf>
    <xf borderId="0" fillId="0" fontId="17" numFmtId="167" xfId="0" applyAlignment="1" applyFont="1" applyNumberFormat="1">
      <alignment horizontal="center"/>
    </xf>
    <xf borderId="1" fillId="5" fontId="17" numFmtId="167" xfId="0" applyAlignment="1" applyBorder="1" applyFont="1" applyNumberFormat="1">
      <alignment horizontal="center" readingOrder="0"/>
    </xf>
    <xf borderId="4" fillId="0" fontId="17" numFmtId="20" xfId="0" applyAlignment="1" applyBorder="1" applyFont="1" applyNumberFormat="1">
      <alignment horizontal="center" readingOrder="0"/>
    </xf>
    <xf borderId="0" fillId="5" fontId="20" numFmtId="14" xfId="0" applyAlignment="1" applyFont="1" applyNumberFormat="1">
      <alignment horizontal="center" readingOrder="0" vertical="bottom"/>
    </xf>
    <xf borderId="4" fillId="0" fontId="20" numFmtId="167" xfId="0" applyAlignment="1" applyBorder="1" applyFont="1" applyNumberFormat="1">
      <alignment horizontal="center" readingOrder="0" vertical="bottom"/>
    </xf>
    <xf borderId="5" fillId="5" fontId="20" numFmtId="0" xfId="0" applyAlignment="1" applyBorder="1" applyFont="1">
      <alignment horizontal="center" vertical="bottom"/>
    </xf>
    <xf borderId="4" fillId="2" fontId="17" numFmtId="167" xfId="0" applyAlignment="1" applyBorder="1" applyFont="1" applyNumberFormat="1">
      <alignment horizontal="center"/>
    </xf>
    <xf borderId="6" fillId="2" fontId="17" numFmtId="167" xfId="0" applyAlignment="1" applyBorder="1" applyFont="1" applyNumberFormat="1">
      <alignment horizontal="center"/>
    </xf>
    <xf borderId="1" fillId="7" fontId="18" numFmtId="0" xfId="0" applyAlignment="1" applyBorder="1" applyFont="1">
      <alignment horizontal="center" readingOrder="0"/>
    </xf>
    <xf borderId="4" fillId="0" fontId="21" numFmtId="0" xfId="0" applyAlignment="1" applyBorder="1" applyFont="1">
      <alignment horizontal="center" vertical="bottom"/>
    </xf>
    <xf borderId="0" fillId="0" fontId="21" numFmtId="0" xfId="0" applyAlignment="1" applyFont="1">
      <alignment horizontal="center" vertical="bottom"/>
    </xf>
    <xf borderId="4" fillId="0" fontId="8" numFmtId="165" xfId="0" applyAlignment="1" applyBorder="1" applyFont="1" applyNumberFormat="1">
      <alignment readingOrder="0"/>
    </xf>
    <xf borderId="4" fillId="0" fontId="8" numFmtId="0" xfId="0" applyAlignment="1" applyBorder="1" applyFont="1">
      <alignment readingOrder="0"/>
    </xf>
    <xf borderId="4" fillId="2" fontId="30" numFmtId="0" xfId="0" applyBorder="1" applyFont="1"/>
    <xf borderId="0" fillId="2" fontId="30" numFmtId="0" xfId="0" applyFont="1"/>
    <xf borderId="4" fillId="0" fontId="17" numFmtId="0" xfId="0" applyBorder="1" applyFont="1"/>
    <xf borderId="3" fillId="0" fontId="5" numFmtId="0" xfId="0" applyAlignment="1" applyBorder="1" applyFont="1">
      <alignment horizontal="center" vertical="bottom"/>
    </xf>
    <xf borderId="0" fillId="0" fontId="17" numFmtId="176" xfId="0" applyAlignment="1" applyFont="1" applyNumberFormat="1">
      <alignment horizontal="center" readingOrder="0"/>
    </xf>
    <xf borderId="0" fillId="0" fontId="7" numFmtId="0" xfId="0" applyAlignment="1" applyFont="1">
      <alignment horizontal="center" vertical="bottom"/>
    </xf>
    <xf borderId="0" fillId="6" fontId="20" numFmtId="14" xfId="0" applyAlignment="1" applyFont="1" applyNumberFormat="1">
      <alignment horizontal="center" vertical="bottom"/>
    </xf>
    <xf borderId="0" fillId="3" fontId="17" numFmtId="167" xfId="0" applyAlignment="1" applyFont="1" applyNumberFormat="1">
      <alignment horizontal="center" readingOrder="0"/>
    </xf>
    <xf borderId="0" fillId="0" fontId="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readingOrder="0" vertical="bottom"/>
    </xf>
    <xf borderId="0" fillId="0" fontId="15" numFmtId="9" xfId="0" applyAlignment="1" applyFont="1" applyNumberFormat="1">
      <alignment horizontal="right" vertical="bottom"/>
    </xf>
    <xf borderId="0" fillId="5" fontId="17" numFmtId="0" xfId="0" applyAlignment="1" applyFont="1">
      <alignment horizontal="center"/>
    </xf>
    <xf borderId="0" fillId="5" fontId="8" numFmtId="0" xfId="0" applyFont="1"/>
    <xf borderId="0" fillId="0" fontId="27" numFmtId="0" xfId="0" applyAlignment="1" applyFont="1">
      <alignment horizontal="center" vertical="bottom"/>
    </xf>
    <xf borderId="0" fillId="0" fontId="27" numFmtId="0" xfId="0" applyAlignment="1" applyFont="1">
      <alignment vertical="bottom"/>
    </xf>
    <xf borderId="0" fillId="0" fontId="26" numFmtId="0" xfId="0" applyFont="1"/>
    <xf borderId="0" fillId="7" fontId="18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3" fontId="18" numFmtId="0" xfId="0" applyAlignment="1" applyFont="1">
      <alignment horizontal="center" readingOrder="0"/>
    </xf>
    <xf borderId="0" fillId="3" fontId="8" numFmtId="164" xfId="0" applyAlignment="1" applyFont="1" applyNumberFormat="1">
      <alignment horizontal="center" readingOrder="0"/>
    </xf>
    <xf borderId="0" fillId="3" fontId="8" numFmtId="0" xfId="0" applyAlignment="1" applyFont="1">
      <alignment horizontal="center" readingOrder="0"/>
    </xf>
    <xf borderId="0" fillId="3" fontId="8" numFmtId="0" xfId="0" applyFont="1"/>
    <xf borderId="0" fillId="4" fontId="8" numFmtId="0" xfId="0" applyAlignment="1" applyFont="1">
      <alignment horizontal="center" readingOrder="0"/>
    </xf>
    <xf borderId="0" fillId="4" fontId="8" numFmtId="164" xfId="0" applyAlignment="1" applyFont="1" applyNumberFormat="1">
      <alignment horizontal="center" readingOrder="0"/>
    </xf>
    <xf borderId="0" fillId="4" fontId="8" numFmtId="0" xfId="0" applyFont="1"/>
    <xf borderId="2" fillId="2" fontId="17" numFmtId="0" xfId="0" applyAlignment="1" applyBorder="1" applyFont="1">
      <alignment horizontal="center" readingOrder="0"/>
    </xf>
    <xf borderId="2" fillId="2" fontId="17" numFmtId="0" xfId="0" applyAlignment="1" applyBorder="1" applyFont="1">
      <alignment horizontal="center"/>
    </xf>
    <xf borderId="4" fillId="2" fontId="24" numFmtId="0" xfId="0" applyAlignment="1" applyBorder="1" applyFont="1">
      <alignment horizontal="center"/>
    </xf>
    <xf borderId="3" fillId="2" fontId="5" numFmtId="0" xfId="0" applyAlignment="1" applyBorder="1" applyFont="1">
      <alignment vertical="bottom"/>
    </xf>
    <xf borderId="6" fillId="2" fontId="30" numFmtId="0" xfId="0" applyBorder="1" applyFont="1"/>
    <xf borderId="0" fillId="2" fontId="8" numFmtId="169" xfId="0" applyAlignment="1" applyFont="1" applyNumberFormat="1">
      <alignment horizontal="center" readingOrder="0"/>
    </xf>
    <xf borderId="0" fillId="3" fontId="17" numFmtId="164" xfId="0" applyAlignment="1" applyFont="1" applyNumberFormat="1">
      <alignment horizontal="center" readingOrder="0"/>
    </xf>
    <xf borderId="0" fillId="5" fontId="8" numFmtId="164" xfId="0" applyAlignment="1" applyFont="1" applyNumberFormat="1">
      <alignment horizontal="center" readingOrder="0"/>
    </xf>
    <xf borderId="0" fillId="5" fontId="8" numFmtId="0" xfId="0" applyAlignment="1" applyFont="1">
      <alignment horizontal="center" readingOrder="0"/>
    </xf>
    <xf borderId="0" fillId="5" fontId="8" numFmtId="0" xfId="0" applyAlignment="1" applyFont="1">
      <alignment readingOrder="0"/>
    </xf>
    <xf borderId="0" fillId="5" fontId="17" numFmtId="0" xfId="0" applyAlignment="1" applyFont="1">
      <alignment readingOrder="0"/>
    </xf>
    <xf borderId="0" fillId="5" fontId="17" numFmtId="0" xfId="0" applyFont="1"/>
    <xf borderId="2" fillId="2" fontId="8" numFmtId="0" xfId="0" applyBorder="1" applyFont="1"/>
    <xf borderId="0" fillId="3" fontId="17" numFmtId="0" xfId="0" applyAlignment="1" applyFont="1">
      <alignment horizontal="center"/>
    </xf>
    <xf borderId="0" fillId="3" fontId="8" numFmtId="0" xfId="0" applyAlignment="1" applyFont="1">
      <alignment horizontal="center"/>
    </xf>
    <xf borderId="0" fillId="6" fontId="17" numFmtId="164" xfId="0" applyAlignment="1" applyFont="1" applyNumberFormat="1">
      <alignment horizontal="center" readingOrder="0"/>
    </xf>
    <xf borderId="0" fillId="6" fontId="8" numFmtId="0" xfId="0" applyAlignment="1" applyFont="1">
      <alignment horizontal="center"/>
    </xf>
    <xf borderId="0" fillId="6" fontId="8" numFmtId="0" xfId="0" applyFont="1"/>
    <xf borderId="0" fillId="5" fontId="8" numFmtId="0" xfId="0" applyAlignment="1" applyFont="1">
      <alignment horizontal="center"/>
    </xf>
    <xf borderId="0" fillId="3" fontId="17" numFmtId="170" xfId="0" applyAlignment="1" applyFont="1" applyNumberFormat="1">
      <alignment horizontal="center" readingOrder="0"/>
    </xf>
    <xf borderId="0" fillId="4" fontId="17" numFmtId="164" xfId="0" applyAlignment="1" applyFont="1" applyNumberFormat="1">
      <alignment horizontal="center" readingOrder="0"/>
    </xf>
    <xf borderId="0" fillId="0" fontId="21" numFmtId="0" xfId="0" applyAlignment="1" applyFont="1">
      <alignment vertical="bottom"/>
    </xf>
    <xf borderId="0" fillId="0" fontId="20" numFmtId="0" xfId="0" applyAlignment="1" applyFont="1">
      <alignment horizontal="right" vertical="bottom"/>
    </xf>
    <xf borderId="0" fillId="0" fontId="20" numFmtId="0" xfId="0" applyAlignment="1" applyFont="1">
      <alignment horizontal="right" readingOrder="0" vertical="bottom"/>
    </xf>
    <xf borderId="0" fillId="0" fontId="20" numFmtId="9" xfId="0" applyAlignment="1" applyFont="1" applyNumberFormat="1">
      <alignment horizontal="right" vertical="bottom"/>
    </xf>
    <xf borderId="3" fillId="2" fontId="30" numFmtId="0" xfId="0" applyBorder="1" applyFont="1"/>
    <xf borderId="0" fillId="2" fontId="18" numFmtId="0" xfId="0" applyAlignment="1" applyFont="1">
      <alignment horizontal="center"/>
    </xf>
    <xf borderId="4" fillId="0" fontId="18" numFmtId="0" xfId="0" applyAlignment="1" applyBorder="1" applyFont="1">
      <alignment horizontal="center" readingOrder="0"/>
    </xf>
    <xf borderId="4" fillId="0" fontId="18" numFmtId="0" xfId="0" applyAlignment="1" applyBorder="1" applyFont="1">
      <alignment horizontal="center" readingOrder="0"/>
    </xf>
    <xf borderId="4" fillId="0" fontId="18" numFmtId="0" xfId="0" applyAlignment="1" applyBorder="1" applyFont="1">
      <alignment horizontal="center"/>
    </xf>
    <xf borderId="4" fillId="5" fontId="18" numFmtId="0" xfId="0" applyAlignment="1" applyBorder="1" applyFont="1">
      <alignment horizontal="center" readingOrder="0"/>
    </xf>
    <xf borderId="4" fillId="5" fontId="18" numFmtId="0" xfId="0" applyAlignment="1" applyBorder="1" applyFont="1">
      <alignment horizontal="center" readingOrder="0"/>
    </xf>
    <xf borderId="4" fillId="3" fontId="18" numFmtId="0" xfId="0" applyAlignment="1" applyBorder="1" applyFont="1">
      <alignment horizontal="center" readingOrder="0"/>
    </xf>
    <xf borderId="4" fillId="3" fontId="18" numFmtId="0" xfId="0" applyAlignment="1" applyBorder="1" applyFont="1">
      <alignment horizontal="center" readingOrder="0"/>
    </xf>
    <xf borderId="4" fillId="5" fontId="18" numFmtId="164" xfId="0" applyAlignment="1" applyBorder="1" applyFont="1" applyNumberFormat="1">
      <alignment horizontal="center" readingOrder="0"/>
    </xf>
    <xf borderId="4" fillId="2" fontId="18" numFmtId="0" xfId="0" applyAlignment="1" applyBorder="1" applyFont="1">
      <alignment horizontal="center"/>
    </xf>
    <xf borderId="4" fillId="2" fontId="18" numFmtId="0" xfId="0" applyAlignment="1" applyBorder="1" applyFont="1">
      <alignment horizontal="center"/>
    </xf>
    <xf borderId="6" fillId="2" fontId="18" numFmtId="0" xfId="0" applyAlignment="1" applyBorder="1" applyFont="1">
      <alignment horizontal="center"/>
    </xf>
    <xf borderId="6" fillId="2" fontId="18" numFmtId="0" xfId="0" applyAlignment="1" applyBorder="1" applyFont="1">
      <alignment horizontal="center"/>
    </xf>
    <xf borderId="0" fillId="2" fontId="18" numFmtId="0" xfId="0" applyAlignment="1" applyFont="1">
      <alignment horizontal="center" readingOrder="0"/>
    </xf>
    <xf borderId="0" fillId="2" fontId="21" numFmtId="0" xfId="0" applyAlignment="1" applyFont="1">
      <alignment vertical="bottom"/>
    </xf>
    <xf borderId="3" fillId="0" fontId="7" numFmtId="0" xfId="0" applyAlignment="1" applyBorder="1" applyFont="1">
      <alignment vertical="bottom"/>
    </xf>
    <xf borderId="3" fillId="0" fontId="27" numFmtId="0" xfId="0" applyAlignment="1" applyBorder="1" applyFont="1">
      <alignment horizontal="right" vertical="bottom"/>
    </xf>
    <xf borderId="3" fillId="0" fontId="27" numFmtId="0" xfId="0" applyAlignment="1" applyBorder="1" applyFont="1">
      <alignment horizontal="right" readingOrder="0" vertical="bottom"/>
    </xf>
    <xf borderId="3" fillId="0" fontId="27" numFmtId="9" xfId="0" applyAlignment="1" applyBorder="1" applyFont="1" applyNumberFormat="1">
      <alignment horizontal="right" vertical="bottom"/>
    </xf>
    <xf borderId="4" fillId="0" fontId="5" numFmtId="0" xfId="0" applyAlignment="1" applyBorder="1" applyFont="1">
      <alignment vertical="bottom"/>
    </xf>
    <xf borderId="4" fillId="0" fontId="15" numFmtId="0" xfId="0" applyAlignment="1" applyBorder="1" applyFont="1">
      <alignment horizontal="right" vertical="bottom"/>
    </xf>
    <xf borderId="4" fillId="0" fontId="15" numFmtId="0" xfId="0" applyAlignment="1" applyBorder="1" applyFont="1">
      <alignment horizontal="right" readingOrder="0" vertical="bottom"/>
    </xf>
    <xf borderId="4" fillId="0" fontId="15" numFmtId="9" xfId="0" applyAlignment="1" applyBorder="1" applyFont="1" applyNumberFormat="1">
      <alignment horizontal="right" vertical="bottom"/>
    </xf>
    <xf borderId="3" fillId="2" fontId="17" numFmtId="0" xfId="0" applyAlignment="1" applyBorder="1" applyFont="1">
      <alignment horizontal="center"/>
    </xf>
    <xf borderId="3" fillId="0" fontId="15" numFmtId="0" xfId="0" applyAlignment="1" applyBorder="1" applyFont="1">
      <alignment vertical="bottom"/>
    </xf>
    <xf borderId="0" fillId="0" fontId="7" numFmtId="0" xfId="0" applyAlignment="1" applyFont="1">
      <alignment horizontal="center" vertical="bottom"/>
    </xf>
    <xf borderId="0" fillId="0" fontId="19" numFmtId="0" xfId="0" applyAlignment="1" applyFont="1">
      <alignment horizontal="center"/>
    </xf>
    <xf borderId="0" fillId="6" fontId="17" numFmtId="0" xfId="0" applyAlignment="1" applyFont="1">
      <alignment horizontal="center"/>
    </xf>
    <xf borderId="0" fillId="3" fontId="18" numFmtId="14" xfId="0" applyAlignment="1" applyFont="1" applyNumberFormat="1">
      <alignment horizontal="center" vertical="bottom"/>
    </xf>
    <xf borderId="0" fillId="3" fontId="20" numFmtId="0" xfId="0" applyAlignment="1" applyFont="1">
      <alignment horizontal="center" readingOrder="0" vertical="bottom"/>
    </xf>
    <xf borderId="0" fillId="3" fontId="20" numFmtId="14" xfId="0" applyAlignment="1" applyFont="1" applyNumberFormat="1">
      <alignment horizontal="center" vertical="bottom"/>
    </xf>
    <xf borderId="0" fillId="5" fontId="18" numFmtId="14" xfId="0" applyAlignment="1" applyFont="1" applyNumberFormat="1">
      <alignment horizontal="center" vertical="bottom"/>
    </xf>
    <xf borderId="0" fillId="5" fontId="20" numFmtId="0" xfId="0" applyAlignment="1" applyFont="1">
      <alignment horizontal="center" readingOrder="0" vertical="bottom"/>
    </xf>
    <xf borderId="2" fillId="2" fontId="20" numFmtId="0" xfId="0" applyAlignment="1" applyBorder="1" applyFont="1">
      <alignment horizontal="center" readingOrder="0"/>
    </xf>
    <xf borderId="2" fillId="2" fontId="20" numFmtId="0" xfId="0" applyAlignment="1" applyBorder="1" applyFont="1">
      <alignment horizontal="center"/>
    </xf>
    <xf borderId="3" fillId="2" fontId="20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vertical="bottom"/>
    </xf>
    <xf borderId="3" fillId="2" fontId="19" numFmtId="0" xfId="0" applyAlignment="1" applyBorder="1" applyFont="1">
      <alignment horizontal="center"/>
    </xf>
    <xf borderId="0" fillId="0" fontId="20" numFmtId="0" xfId="0" applyAlignment="1" applyFont="1">
      <alignment horizontal="center"/>
    </xf>
    <xf borderId="2" fillId="2" fontId="7" numFmtId="0" xfId="0" applyAlignment="1" applyBorder="1" applyFont="1">
      <alignment horizontal="center" vertical="bottom"/>
    </xf>
    <xf borderId="0" fillId="2" fontId="7" numFmtId="0" xfId="0" applyAlignment="1" applyFont="1">
      <alignment horizontal="center" vertical="bottom"/>
    </xf>
    <xf borderId="2" fillId="2" fontId="19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left" vertical="bottom"/>
    </xf>
    <xf borderId="3" fillId="0" fontId="15" numFmtId="0" xfId="0" applyAlignment="1" applyBorder="1" applyFont="1">
      <alignment horizontal="right" vertical="bottom"/>
    </xf>
    <xf borderId="3" fillId="0" fontId="15" numFmtId="0" xfId="0" applyAlignment="1" applyBorder="1" applyFont="1">
      <alignment horizontal="right" readingOrder="0" vertical="bottom"/>
    </xf>
    <xf borderId="3" fillId="0" fontId="15" numFmtId="9" xfId="0" applyAlignment="1" applyBorder="1" applyFont="1" applyNumberFormat="1">
      <alignment horizontal="right" vertical="bottom"/>
    </xf>
    <xf borderId="0" fillId="2" fontId="21" numFmtId="0" xfId="0" applyAlignment="1" applyFont="1">
      <alignment horizontal="center" readingOrder="0"/>
    </xf>
    <xf borderId="4" fillId="3" fontId="18" numFmtId="14" xfId="0" applyAlignment="1" applyBorder="1" applyFont="1" applyNumberFormat="1">
      <alignment horizontal="center" vertical="bottom"/>
    </xf>
    <xf borderId="4" fillId="3" fontId="20" numFmtId="14" xfId="0" applyAlignment="1" applyBorder="1" applyFont="1" applyNumberFormat="1">
      <alignment horizontal="center" vertical="bottom"/>
    </xf>
    <xf borderId="3" fillId="2" fontId="7" numFmtId="0" xfId="0" applyAlignment="1" applyBorder="1" applyFont="1">
      <alignment horizontal="center" vertical="bottom"/>
    </xf>
    <xf borderId="0" fillId="5" fontId="20" numFmtId="0" xfId="0" applyAlignment="1" applyFont="1">
      <alignment horizontal="center" vertical="bottom"/>
    </xf>
    <xf borderId="0" fillId="5" fontId="20" numFmtId="14" xfId="0" applyAlignment="1" applyFont="1" applyNumberFormat="1">
      <alignment horizontal="center" vertical="bottom"/>
    </xf>
    <xf borderId="0" fillId="0" fontId="20" numFmtId="0" xfId="0" applyAlignment="1" applyFont="1">
      <alignment horizontal="center" readingOrder="0" vertical="bottom"/>
    </xf>
    <xf borderId="0" fillId="0" fontId="20" numFmtId="0" xfId="0" applyAlignment="1" applyFont="1">
      <alignment horizontal="center" vertical="bottom"/>
    </xf>
    <xf borderId="0" fillId="7" fontId="20" numFmtId="0" xfId="0" applyAlignment="1" applyFont="1">
      <alignment horizontal="center" vertical="bottom"/>
    </xf>
    <xf borderId="0" fillId="5" fontId="20" numFmtId="169" xfId="0" applyAlignment="1" applyFont="1" applyNumberFormat="1">
      <alignment horizontal="center" vertical="bottom"/>
    </xf>
    <xf borderId="0" fillId="3" fontId="20" numFmtId="0" xfId="0" applyAlignment="1" applyFont="1">
      <alignment horizontal="center" vertical="bottom"/>
    </xf>
    <xf borderId="0" fillId="7" fontId="20" numFmtId="0" xfId="0" applyAlignment="1" applyFont="1">
      <alignment horizontal="center" vertical="bottom"/>
    </xf>
    <xf borderId="0" fillId="0" fontId="15" numFmtId="0" xfId="0" applyAlignment="1" applyFont="1">
      <alignment horizontal="center" vertical="bottom"/>
    </xf>
    <xf borderId="0" fillId="0" fontId="5" numFmtId="0" xfId="0" applyAlignment="1" applyFont="1">
      <alignment horizontal="left" vertical="bottom"/>
    </xf>
    <xf borderId="0" fillId="0" fontId="15" numFmtId="0" xfId="0" applyAlignment="1" applyFont="1">
      <alignment horizontal="right" vertical="bottom"/>
    </xf>
    <xf borderId="0" fillId="0" fontId="15" numFmtId="9" xfId="0" applyAlignment="1" applyFont="1" applyNumberFormat="1">
      <alignment horizontal="right" vertical="bottom"/>
    </xf>
    <xf borderId="0" fillId="0" fontId="15" numFmtId="0" xfId="0" applyAlignment="1" applyFont="1">
      <alignment horizontal="right" readingOrder="0" vertical="bottom"/>
    </xf>
    <xf borderId="4" fillId="4" fontId="20" numFmtId="0" xfId="0" applyAlignment="1" applyBorder="1" applyFont="1">
      <alignment horizontal="center" readingOrder="0"/>
    </xf>
    <xf borderId="4" fillId="5" fontId="20" numFmtId="0" xfId="0" applyAlignment="1" applyBorder="1" applyFont="1">
      <alignment horizontal="center"/>
    </xf>
    <xf borderId="0" fillId="4" fontId="17" numFmtId="170" xfId="0" applyAlignment="1" applyFont="1" applyNumberFormat="1">
      <alignment horizontal="center" readingOrder="0"/>
    </xf>
    <xf borderId="0" fillId="4" fontId="17" numFmtId="0" xfId="0" applyAlignment="1" applyFont="1">
      <alignment horizontal="center"/>
    </xf>
    <xf borderId="0" fillId="5" fontId="20" numFmtId="0" xfId="0" applyAlignment="1" applyFont="1">
      <alignment horizontal="center"/>
    </xf>
    <xf borderId="3" fillId="2" fontId="19" numFmtId="0" xfId="0" applyAlignment="1" applyBorder="1" applyFont="1">
      <alignment horizontal="center" readingOrder="0"/>
    </xf>
    <xf borderId="0" fillId="0" fontId="21" numFmtId="0" xfId="0" applyAlignment="1" applyFont="1">
      <alignment horizontal="center" readingOrder="0" vertical="bottom"/>
    </xf>
    <xf borderId="0" fillId="0" fontId="21" numFmtId="0" xfId="0" applyAlignment="1" applyFont="1">
      <alignment horizontal="center" vertical="bottom"/>
    </xf>
    <xf borderId="0" fillId="0" fontId="14" numFmtId="0" xfId="0" applyAlignment="1" applyFont="1">
      <alignment horizontal="center"/>
    </xf>
    <xf borderId="0" fillId="0" fontId="20" numFmtId="0" xfId="0" applyAlignment="1" applyFont="1">
      <alignment horizontal="center" vertical="bottom"/>
    </xf>
    <xf borderId="0" fillId="5" fontId="20" numFmtId="0" xfId="0" applyAlignment="1" applyFont="1">
      <alignment horizontal="center" vertical="bottom"/>
    </xf>
    <xf borderId="0" fillId="3" fontId="17" numFmtId="0" xfId="0" applyFont="1"/>
    <xf borderId="0" fillId="0" fontId="17" numFmtId="0" xfId="0" applyFont="1"/>
    <xf borderId="0" fillId="0" fontId="21" numFmtId="0" xfId="0" applyAlignment="1" applyFont="1">
      <alignment horizontal="left" vertical="bottom"/>
    </xf>
    <xf borderId="0" fillId="0" fontId="20" numFmtId="0" xfId="0" applyAlignment="1" applyFont="1">
      <alignment horizontal="right" vertical="bottom"/>
    </xf>
    <xf borderId="0" fillId="0" fontId="20" numFmtId="0" xfId="0" applyAlignment="1" applyFont="1">
      <alignment horizontal="right" readingOrder="0" vertical="bottom"/>
    </xf>
    <xf borderId="0" fillId="0" fontId="20" numFmtId="9" xfId="0" applyAlignment="1" applyFont="1" applyNumberFormat="1">
      <alignment horizontal="righ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6">
    <tableStyle count="3" pivot="0" name="Spotlight Passes-style">
      <tableStyleElement dxfId="1" type="headerRow"/>
      <tableStyleElement dxfId="2" type="firstRowStripe"/>
      <tableStyleElement dxfId="3" type="secondRowStripe"/>
    </tableStyle>
    <tableStyle count="2" pivot="0" name="Spotlight Rating-style">
      <tableStyleElement dxfId="2" type="firstRowStripe"/>
      <tableStyleElement dxfId="3" type="secondRowStripe"/>
    </tableStyle>
    <tableStyle count="2" pivot="0" name="Spotlight Rating-style 2">
      <tableStyleElement dxfId="2" type="firstRowStripe"/>
      <tableStyleElement dxfId="3" type="secondRowStripe"/>
    </tableStyle>
    <tableStyle count="3" pivot="0" name="Spotlight Rating-style 3">
      <tableStyleElement dxfId="1" type="headerRow"/>
      <tableStyleElement dxfId="2" type="firstRowStripe"/>
      <tableStyleElement dxfId="3" type="secondRowStripe"/>
    </tableStyle>
    <tableStyle count="2" pivot="0" name="Spotlight Rating-style 4">
      <tableStyleElement dxfId="2" type="firstRowStripe"/>
      <tableStyleElement dxfId="3" type="secondRowStripe"/>
    </tableStyle>
    <tableStyle count="2" pivot="0" name="Spotlight Rating-style 5">
      <tableStyleElement dxfId="3" type="firstRowStripe"/>
      <tableStyleElement dxfId="2" type="secondRowStripe"/>
    </tableStyle>
    <tableStyle count="3" pivot="0" name="Spotlight Rating-style 6">
      <tableStyleElement dxfId="1" type="headerRow"/>
      <tableStyleElement dxfId="2" type="firstRowStripe"/>
      <tableStyleElement dxfId="3" type="secondRowStripe"/>
    </tableStyle>
    <tableStyle count="2" pivot="0" name="Spotlight Rating-style 7">
      <tableStyleElement dxfId="2" type="firstRowStripe"/>
      <tableStyleElement dxfId="3" type="secondRowStripe"/>
    </tableStyle>
    <tableStyle count="2" pivot="0" name="Spotlight Rating-style 8">
      <tableStyleElement dxfId="2" type="firstRowStripe"/>
      <tableStyleElement dxfId="3" type="secondRowStripe"/>
    </tableStyle>
    <tableStyle count="2" pivot="0" name="Spotlight Rating-style 9">
      <tableStyleElement dxfId="3" type="firstRowStripe"/>
      <tableStyleElement dxfId="2" type="secondRowStripe"/>
    </tableStyle>
    <tableStyle count="2" pivot="0" name="Spotlight Rating-style 10">
      <tableStyleElement dxfId="2" type="firstRowStripe"/>
      <tableStyleElement dxfId="3" type="secondRowStripe"/>
    </tableStyle>
    <tableStyle count="2" pivot="0" name="Spotlight Rating-style 11">
      <tableStyleElement dxfId="2" type="firstRowStripe"/>
      <tableStyleElement dxfId="3" type="secondRowStripe"/>
    </tableStyle>
    <tableStyle count="2" pivot="0" name="Spotlight Rating-style 12">
      <tableStyleElement dxfId="3" type="firstRowStripe"/>
      <tableStyleElement dxfId="2" type="secondRowStripe"/>
    </tableStyle>
    <tableStyle count="2" pivot="0" name="Spotlight Rating-style 13">
      <tableStyleElement dxfId="2" type="firstRowStripe"/>
      <tableStyleElement dxfId="3" type="secondRowStripe"/>
    </tableStyle>
    <tableStyle count="2" pivot="0" name="Spotlight Rating-style 14">
      <tableStyleElement dxfId="2" type="firstRowStripe"/>
      <tableStyleElement dxfId="3" type="secondRowStripe"/>
    </tableStyle>
    <tableStyle count="2" pivot="0" name="Spotlight Rating-style 15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87" Type="http://schemas.openxmlformats.org/officeDocument/2006/relationships/worksheet" Target="worksheets/sheet84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65" Type="http://schemas.openxmlformats.org/officeDocument/2006/relationships/worksheet" Target="worksheets/sheet62.xml"/><Relationship Id="rId68" Type="http://schemas.openxmlformats.org/officeDocument/2006/relationships/worksheet" Target="worksheets/sheet65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69" Type="http://schemas.openxmlformats.org/officeDocument/2006/relationships/worksheet" Target="worksheets/sheet6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54" Type="http://schemas.openxmlformats.org/officeDocument/2006/relationships/worksheet" Target="worksheets/sheet51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59" Type="http://schemas.openxmlformats.org/officeDocument/2006/relationships/worksheet" Target="worksheets/sheet56.xml"/><Relationship Id="rId58" Type="http://schemas.openxmlformats.org/officeDocument/2006/relationships/worksheet" Target="worksheets/sheet55.xml"/><Relationship Id="rId107" Type="http://schemas.openxmlformats.org/officeDocument/2006/relationships/worksheet" Target="worksheets/sheet104.xml"/><Relationship Id="rId106" Type="http://schemas.openxmlformats.org/officeDocument/2006/relationships/worksheet" Target="worksheets/sheet103.xml"/><Relationship Id="rId105" Type="http://schemas.openxmlformats.org/officeDocument/2006/relationships/worksheet" Target="worksheets/sheet102.xml"/><Relationship Id="rId104" Type="http://schemas.openxmlformats.org/officeDocument/2006/relationships/worksheet" Target="worksheets/sheet101.xml"/><Relationship Id="rId109" Type="http://schemas.openxmlformats.org/officeDocument/2006/relationships/worksheet" Target="worksheets/sheet106.xml"/><Relationship Id="rId108" Type="http://schemas.openxmlformats.org/officeDocument/2006/relationships/worksheet" Target="worksheets/sheet105.xml"/><Relationship Id="rId103" Type="http://schemas.openxmlformats.org/officeDocument/2006/relationships/worksheet" Target="worksheets/sheet100.xml"/><Relationship Id="rId102" Type="http://schemas.openxmlformats.org/officeDocument/2006/relationships/worksheet" Target="worksheets/sheet99.xml"/><Relationship Id="rId101" Type="http://schemas.openxmlformats.org/officeDocument/2006/relationships/worksheet" Target="worksheets/sheet98.xml"/><Relationship Id="rId100" Type="http://schemas.openxmlformats.org/officeDocument/2006/relationships/worksheet" Target="worksheets/sheet97.xml"/><Relationship Id="rId121" Type="http://schemas.openxmlformats.org/officeDocument/2006/relationships/worksheet" Target="worksheets/sheet118.xml"/><Relationship Id="rId120" Type="http://schemas.openxmlformats.org/officeDocument/2006/relationships/worksheet" Target="worksheets/sheet117.xml"/><Relationship Id="rId125" Type="http://schemas.openxmlformats.org/officeDocument/2006/relationships/worksheet" Target="worksheets/sheet122.xml"/><Relationship Id="rId124" Type="http://schemas.openxmlformats.org/officeDocument/2006/relationships/worksheet" Target="worksheets/sheet121.xml"/><Relationship Id="rId123" Type="http://schemas.openxmlformats.org/officeDocument/2006/relationships/worksheet" Target="worksheets/sheet120.xml"/><Relationship Id="rId122" Type="http://schemas.openxmlformats.org/officeDocument/2006/relationships/worksheet" Target="worksheets/sheet119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99" Type="http://schemas.openxmlformats.org/officeDocument/2006/relationships/worksheet" Target="worksheets/sheet96.xml"/><Relationship Id="rId98" Type="http://schemas.openxmlformats.org/officeDocument/2006/relationships/worksheet" Target="worksheets/sheet95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18" Type="http://schemas.openxmlformats.org/officeDocument/2006/relationships/worksheet" Target="worksheets/sheet115.xml"/><Relationship Id="rId117" Type="http://schemas.openxmlformats.org/officeDocument/2006/relationships/worksheet" Target="worksheets/sheet114.xml"/><Relationship Id="rId116" Type="http://schemas.openxmlformats.org/officeDocument/2006/relationships/worksheet" Target="worksheets/sheet113.xml"/><Relationship Id="rId115" Type="http://schemas.openxmlformats.org/officeDocument/2006/relationships/worksheet" Target="worksheets/sheet112.xml"/><Relationship Id="rId119" Type="http://schemas.openxmlformats.org/officeDocument/2006/relationships/worksheet" Target="worksheets/sheet116.xml"/><Relationship Id="rId110" Type="http://schemas.openxmlformats.org/officeDocument/2006/relationships/worksheet" Target="worksheets/sheet107.xml"/><Relationship Id="rId114" Type="http://schemas.openxmlformats.org/officeDocument/2006/relationships/worksheet" Target="worksheets/sheet111.xml"/><Relationship Id="rId113" Type="http://schemas.openxmlformats.org/officeDocument/2006/relationships/worksheet" Target="worksheets/sheet110.xml"/><Relationship Id="rId112" Type="http://schemas.openxmlformats.org/officeDocument/2006/relationships/worksheet" Target="worksheets/sheet109.xml"/><Relationship Id="rId111" Type="http://schemas.openxmlformats.org/officeDocument/2006/relationships/worksheet" Target="worksheets/sheet10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jp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jp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1533525</xdr:colOff>
      <xdr:row>9</xdr:row>
      <xdr:rowOff>209550</xdr:rowOff>
    </xdr:from>
    <xdr:ext cx="2628900" cy="329565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914400</xdr:colOff>
      <xdr:row>11</xdr:row>
      <xdr:rowOff>123825</xdr:rowOff>
    </xdr:from>
    <xdr:ext cx="3924300" cy="29432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581025</xdr:colOff>
      <xdr:row>11</xdr:row>
      <xdr:rowOff>76200</xdr:rowOff>
    </xdr:from>
    <xdr:ext cx="4610100" cy="30480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447675</xdr:colOff>
      <xdr:row>6</xdr:row>
      <xdr:rowOff>57150</xdr:rowOff>
    </xdr:from>
    <xdr:ext cx="2857500" cy="4038600"/>
    <xdr:pic>
      <xdr:nvPicPr>
        <xdr:cNvPr id="0" name="image5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6</xdr:row>
      <xdr:rowOff>9525</xdr:rowOff>
    </xdr:from>
    <xdr:ext cx="2857500" cy="4038600"/>
    <xdr:pic>
      <xdr:nvPicPr>
        <xdr:cNvPr id="0" name="image4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609600</xdr:colOff>
      <xdr:row>8</xdr:row>
      <xdr:rowOff>47625</xdr:rowOff>
    </xdr:from>
    <xdr:ext cx="2428875" cy="3619500"/>
    <xdr:pic>
      <xdr:nvPicPr>
        <xdr:cNvPr id="0" name="image9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333375</xdr:colOff>
      <xdr:row>3</xdr:row>
      <xdr:rowOff>28575</xdr:rowOff>
    </xdr:from>
    <xdr:ext cx="3133725" cy="4667250"/>
    <xdr:pic>
      <xdr:nvPicPr>
        <xdr:cNvPr id="0" name="image8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476250</xdr:colOff>
      <xdr:row>9</xdr:row>
      <xdr:rowOff>-19050</xdr:rowOff>
    </xdr:from>
    <xdr:ext cx="2847975" cy="3543300"/>
    <xdr:pic>
      <xdr:nvPicPr>
        <xdr:cNvPr id="0" name="image7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200025</xdr:colOff>
      <xdr:row>5</xdr:row>
      <xdr:rowOff>142875</xdr:rowOff>
    </xdr:from>
    <xdr:ext cx="3409950" cy="4162425"/>
    <xdr:pic>
      <xdr:nvPicPr>
        <xdr:cNvPr id="0" name="image6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190500</xdr:colOff>
      <xdr:row>10</xdr:row>
      <xdr:rowOff>47625</xdr:rowOff>
    </xdr:from>
    <xdr:ext cx="3371850" cy="3038475"/>
    <xdr:pic>
      <xdr:nvPicPr>
        <xdr:cNvPr id="0" name="image10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38:I48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potlight Pass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6:B16" displayName="Table_2" name="Table_2" id="2">
  <tableColumns count="2">
    <tableColumn name="Column1" id="1"/>
    <tableColumn name="Column2" id="2"/>
  </tableColumns>
  <tableStyleInfo name="Spotlight Rating-style" showColumnStripes="0" showFirstColumn="1" showLastColumn="1" showRowStripes="1"/>
</table>
</file>

<file path=xl/tables/table3.xml><?xml version="1.0" encoding="utf-8"?>
<table xmlns="http://schemas.openxmlformats.org/spreadsheetml/2006/main" headerRowCount="0" ref="A28:E28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Spotlight Rating-style 2" showColumnStripes="0" showFirstColumn="1" showLastColumn="1" showRowStripes="1"/>
</table>
</file>

<file path=xl/tables/table4.xml><?xml version="1.0" encoding="utf-8"?>
<table xmlns="http://schemas.openxmlformats.org/spreadsheetml/2006/main" headerRowCount="0" ref="A78:B104" displayName="Table_4" name="Table_4" id="4">
  <tableColumns count="2">
    <tableColumn name="Column1" id="1"/>
    <tableColumn name="Column2" id="2"/>
  </tableColumns>
  <tableStyleInfo name="Spotlight Rating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08:E109" displayName="Table_5" name="Table_5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Spotlight Rating-style 4" showColumnStripes="0" showFirstColumn="1" showLastColumn="1" showRowStripes="1"/>
</table>
</file>

<file path=xl/tables/table6.xml><?xml version="1.0" encoding="utf-8"?>
<table xmlns="http://schemas.openxmlformats.org/spreadsheetml/2006/main" headerRowCount="0" ref="A120:B121" displayName="Table_6" name="Table_6" id="6">
  <tableColumns count="2">
    <tableColumn name="Column1" id="1"/>
    <tableColumn name="Column2" id="2"/>
  </tableColumns>
  <tableStyleInfo name="Spotlight Rating-style 5" showColumnStripes="0" showFirstColumn="1" showLastColumn="1" showRowStripes="1"/>
</table>
</file>

<file path=xl/tables/table7.xml><?xml version="1.0" encoding="utf-8"?>
<table xmlns="http://schemas.openxmlformats.org/spreadsheetml/2006/main" headerRowCount="0" ref="A143:E147" displayName="Table_7" name="Table_7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Spotlight Rating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159:B162" displayName="Table_8" name="Table_8" id="8">
  <tableColumns count="2">
    <tableColumn name="Column1" id="1"/>
    <tableColumn name="Column2" id="2"/>
  </tableColumns>
  <tableStyleInfo name="Spotlight Rating-style 7" showColumnStripes="0" showFirstColumn="1" showLastColumn="1" showRowStripes="1"/>
</table>
</file>

<file path=xl/tables/table9.xml><?xml version="1.0" encoding="utf-8"?>
<table xmlns="http://schemas.openxmlformats.org/spreadsheetml/2006/main" headerRowCount="0" ref="A181:B181" displayName="Table_9" name="Table_9" id="9">
  <tableColumns count="2">
    <tableColumn name="Column1" id="1"/>
    <tableColumn name="Column2" id="2"/>
  </tableColumns>
  <tableStyleInfo name="Spotlight Rating-style 8" showColumnStripes="0" showFirstColumn="1" showLastColumn="1" showRowStripes="1"/>
</table>
</file>

<file path=xl/tables/table10.xml><?xml version="1.0" encoding="utf-8"?>
<table xmlns="http://schemas.openxmlformats.org/spreadsheetml/2006/main" headerRowCount="0" ref="A185:E185" displayName="Table_10" name="Table_10" id="10">
  <tableColumns count="5">
    <tableColumn name="Column1" id="1"/>
    <tableColumn name="Column2" id="2"/>
    <tableColumn name="Column3" id="3"/>
    <tableColumn name="Column4" id="4"/>
    <tableColumn name="Column5" id="5"/>
  </tableColumns>
  <tableStyleInfo name="Spotlight Rating-style 9" showColumnStripes="0" showFirstColumn="1" showLastColumn="1" showRowStripes="1"/>
</table>
</file>

<file path=xl/tables/table11.xml><?xml version="1.0" encoding="utf-8"?>
<table xmlns="http://schemas.openxmlformats.org/spreadsheetml/2006/main" headerRowCount="0" ref="A209:E209" displayName="Table_11" name="Table_11" id="11">
  <tableColumns count="5">
    <tableColumn name="Column1" id="1"/>
    <tableColumn name="Column2" id="2"/>
    <tableColumn name="Column3" id="3"/>
    <tableColumn name="Column4" id="4"/>
    <tableColumn name="Column5" id="5"/>
  </tableColumns>
  <tableStyleInfo name="Spotlight Rating-style 10" showColumnStripes="0" showFirstColumn="1" showLastColumn="1" showRowStripes="1"/>
</table>
</file>

<file path=xl/tables/table12.xml><?xml version="1.0" encoding="utf-8"?>
<table xmlns="http://schemas.openxmlformats.org/spreadsheetml/2006/main" headerRowCount="0" ref="A221:E224" displayName="Table_12" name="Table_12" id="12">
  <tableColumns count="5">
    <tableColumn name="Column1" id="1"/>
    <tableColumn name="Column2" id="2"/>
    <tableColumn name="Column3" id="3"/>
    <tableColumn name="Column4" id="4"/>
    <tableColumn name="Column5" id="5"/>
  </tableColumns>
  <tableStyleInfo name="Spotlight Rating-style 11" showColumnStripes="0" showFirstColumn="1" showLastColumn="1" showRowStripes="1"/>
</table>
</file>

<file path=xl/tables/table13.xml><?xml version="1.0" encoding="utf-8"?>
<table xmlns="http://schemas.openxmlformats.org/spreadsheetml/2006/main" headerRowCount="0" ref="A256:B256" displayName="Table_13" name="Table_13" id="13">
  <tableColumns count="2">
    <tableColumn name="Column1" id="1"/>
    <tableColumn name="Column2" id="2"/>
  </tableColumns>
  <tableStyleInfo name="Spotlight Rating-style 12" showColumnStripes="0" showFirstColumn="1" showLastColumn="1" showRowStripes="1"/>
</table>
</file>

<file path=xl/tables/table14.xml><?xml version="1.0" encoding="utf-8"?>
<table xmlns="http://schemas.openxmlformats.org/spreadsheetml/2006/main" headerRowCount="0" ref="A260:E265" displayName="Table_14" name="Table_14" id="14">
  <tableColumns count="5">
    <tableColumn name="Column1" id="1"/>
    <tableColumn name="Column2" id="2"/>
    <tableColumn name="Column3" id="3"/>
    <tableColumn name="Column4" id="4"/>
    <tableColumn name="Column5" id="5"/>
  </tableColumns>
  <tableStyleInfo name="Spotlight Rating-style 13" showColumnStripes="0" showFirstColumn="1" showLastColumn="1" showRowStripes="1"/>
</table>
</file>

<file path=xl/tables/table15.xml><?xml version="1.0" encoding="utf-8"?>
<table xmlns="http://schemas.openxmlformats.org/spreadsheetml/2006/main" headerRowCount="0" ref="A270:B270" displayName="Table_15" name="Table_15" id="15">
  <tableColumns count="2">
    <tableColumn name="Column1" id="1"/>
    <tableColumn name="Column2" id="2"/>
  </tableColumns>
  <tableStyleInfo name="Spotlight Rating-style 14" showColumnStripes="0" showFirstColumn="1" showLastColumn="1" showRowStripes="1"/>
</table>
</file>

<file path=xl/tables/table16.xml><?xml version="1.0" encoding="utf-8"?>
<table xmlns="http://schemas.openxmlformats.org/spreadsheetml/2006/main" headerRowCount="0" ref="A274:E274" displayName="Table_16" name="Table_16" id="16">
  <tableColumns count="5">
    <tableColumn name="Column1" id="1"/>
    <tableColumn name="Column2" id="2"/>
    <tableColumn name="Column3" id="3"/>
    <tableColumn name="Column4" id="4"/>
    <tableColumn name="Column5" id="5"/>
  </tableColumns>
  <tableStyleInfo name="Spotlight Rating-style 15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table" Target="../tables/table5.xml"/><Relationship Id="rId31" Type="http://schemas.openxmlformats.org/officeDocument/2006/relationships/table" Target="../tables/table16.xml"/><Relationship Id="rId30" Type="http://schemas.openxmlformats.org/officeDocument/2006/relationships/table" Target="../tables/table15.xml"/><Relationship Id="rId22" Type="http://schemas.openxmlformats.org/officeDocument/2006/relationships/table" Target="../tables/table7.xml"/><Relationship Id="rId21" Type="http://schemas.openxmlformats.org/officeDocument/2006/relationships/table" Target="../tables/table6.xml"/><Relationship Id="rId24" Type="http://schemas.openxmlformats.org/officeDocument/2006/relationships/table" Target="../tables/table9.xml"/><Relationship Id="rId23" Type="http://schemas.openxmlformats.org/officeDocument/2006/relationships/table" Target="../tables/table8.xml"/><Relationship Id="rId1" Type="http://schemas.openxmlformats.org/officeDocument/2006/relationships/drawing" Target="../drawings/drawing4.xml"/><Relationship Id="rId26" Type="http://schemas.openxmlformats.org/officeDocument/2006/relationships/table" Target="../tables/table11.xml"/><Relationship Id="rId25" Type="http://schemas.openxmlformats.org/officeDocument/2006/relationships/table" Target="../tables/table10.xml"/><Relationship Id="rId17" Type="http://schemas.openxmlformats.org/officeDocument/2006/relationships/table" Target="../tables/table2.xml"/><Relationship Id="rId28" Type="http://schemas.openxmlformats.org/officeDocument/2006/relationships/table" Target="../tables/table13.xml"/><Relationship Id="rId27" Type="http://schemas.openxmlformats.org/officeDocument/2006/relationships/table" Target="../tables/table12.xml"/><Relationship Id="rId19" Type="http://schemas.openxmlformats.org/officeDocument/2006/relationships/table" Target="../tables/table4.xml"/><Relationship Id="rId18" Type="http://schemas.openxmlformats.org/officeDocument/2006/relationships/table" Target="../tables/table3.xml"/><Relationship Id="rId29" Type="http://schemas.openxmlformats.org/officeDocument/2006/relationships/table" Target="../tables/table1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rathergood.com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will.i.am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40" Type="http://schemas.openxmlformats.org/officeDocument/2006/relationships/hyperlink" Target="http://justdance.wikia.com/wiki/Acceptable_in_the_80s" TargetMode="External"/><Relationship Id="rId190" Type="http://schemas.openxmlformats.org/officeDocument/2006/relationships/hyperlink" Target="http://justdance.wikia.com/wiki/YOUTH" TargetMode="External"/><Relationship Id="rId42" Type="http://schemas.openxmlformats.org/officeDocument/2006/relationships/hyperlink" Target="http://justdance.wikia.com/wiki/I_Need_Your_Love" TargetMode="External"/><Relationship Id="rId41" Type="http://schemas.openxmlformats.org/officeDocument/2006/relationships/hyperlink" Target="http://justdance.wikia.com/wiki/Summer" TargetMode="External"/><Relationship Id="rId44" Type="http://schemas.openxmlformats.org/officeDocument/2006/relationships/hyperlink" Target="http://justdance.wikia.com/wiki/Safe_And_Sound" TargetMode="External"/><Relationship Id="rId194" Type="http://schemas.openxmlformats.org/officeDocument/2006/relationships/hyperlink" Target="http://justdance.wikia.com/wiki/Chiwawa" TargetMode="External"/><Relationship Id="rId43" Type="http://schemas.openxmlformats.org/officeDocument/2006/relationships/hyperlink" Target="http://justdance.wikia.com/wiki/Blame" TargetMode="External"/><Relationship Id="rId193" Type="http://schemas.openxmlformats.org/officeDocument/2006/relationships/hyperlink" Target="http://justdance.wikia.com/wiki/Shut_Up_and_Dance" TargetMode="External"/><Relationship Id="rId46" Type="http://schemas.openxmlformats.org/officeDocument/2006/relationships/hyperlink" Target="http://justdance.wikia.com/wiki/Mugsy_Baloney" TargetMode="External"/><Relationship Id="rId192" Type="http://schemas.openxmlformats.org/officeDocument/2006/relationships/hyperlink" Target="http://justdance.wikia.com/wiki/Crying_Blood" TargetMode="External"/><Relationship Id="rId45" Type="http://schemas.openxmlformats.org/officeDocument/2006/relationships/hyperlink" Target="http://justdance.wikia.com/wiki/Kung_Fu_Fighting" TargetMode="External"/><Relationship Id="rId191" Type="http://schemas.openxmlformats.org/officeDocument/2006/relationships/hyperlink" Target="http://justdance.wikia.com/wiki/Y.M.C.A" TargetMode="External"/><Relationship Id="rId48" Type="http://schemas.openxmlformats.org/officeDocument/2006/relationships/hyperlink" Target="http://justdance.wikia.com/wiki/Want_U_Back" TargetMode="External"/><Relationship Id="rId187" Type="http://schemas.openxmlformats.org/officeDocument/2006/relationships/hyperlink" Target="http://justdance.wikia.com/wiki/A_Pirate_You_Shall_Be" TargetMode="External"/><Relationship Id="rId47" Type="http://schemas.openxmlformats.org/officeDocument/2006/relationships/hyperlink" Target="http://justdance.wikia.com/wiki/Boom_Clap" TargetMode="External"/><Relationship Id="rId186" Type="http://schemas.openxmlformats.org/officeDocument/2006/relationships/hyperlink" Target="http://justdance.wikia.com/wiki/Mary_Had_A_Little_Lamb" TargetMode="External"/><Relationship Id="rId185" Type="http://schemas.openxmlformats.org/officeDocument/2006/relationships/hyperlink" Target="http://justdance.wikia.com/wiki/Istanbul_(Not_Constantinople)" TargetMode="External"/><Relationship Id="rId49" Type="http://schemas.openxmlformats.org/officeDocument/2006/relationships/hyperlink" Target="http://justdance.wikia.com/wiki/Oath" TargetMode="External"/><Relationship Id="rId184" Type="http://schemas.openxmlformats.org/officeDocument/2006/relationships/hyperlink" Target="http://justdance.wikia.com/wiki/Danse_(Pop_Version)" TargetMode="External"/><Relationship Id="rId189" Type="http://schemas.openxmlformats.org/officeDocument/2006/relationships/hyperlink" Target="http://justdance.wikia.com/wiki/She%E2%80%99s_Got_Me_Dancing" TargetMode="External"/><Relationship Id="rId188" Type="http://schemas.openxmlformats.org/officeDocument/2006/relationships/hyperlink" Target="http://justdance.wikia.com/wiki/Hickory_Dickory_Dock" TargetMode="External"/><Relationship Id="rId31" Type="http://schemas.openxmlformats.org/officeDocument/2006/relationships/hyperlink" Target="http://justdance.wikia.com/wiki/Hit_%E2%80%99Em_Up_Style_(Oops!)" TargetMode="External"/><Relationship Id="rId30" Type="http://schemas.openxmlformats.org/officeDocument/2006/relationships/hyperlink" Target="http://justdance.wikia.com/wiki/Heart_of_Glass" TargetMode="External"/><Relationship Id="rId33" Type="http://schemas.openxmlformats.org/officeDocument/2006/relationships/hyperlink" Target="http://justdance.wikia.com/wiki/Kurio_ko_uddah_le_jana" TargetMode="External"/><Relationship Id="rId183" Type="http://schemas.openxmlformats.org/officeDocument/2006/relationships/hyperlink" Target="http://justdance.wikia.com/wiki/Dynamite" TargetMode="External"/><Relationship Id="rId32" Type="http://schemas.openxmlformats.org/officeDocument/2006/relationships/hyperlink" Target="http://justdance.wikia.com/wiki/Katti_Kalandal" TargetMode="External"/><Relationship Id="rId182" Type="http://schemas.openxmlformats.org/officeDocument/2006/relationships/hyperlink" Target="http://justdance.wikia.com/wiki/Don%E2%80%99t_You_Worry_Child" TargetMode="External"/><Relationship Id="rId35" Type="http://schemas.openxmlformats.org/officeDocument/2006/relationships/hyperlink" Target="http://justdance.wikia.com/wiki/American_Girl" TargetMode="External"/><Relationship Id="rId181" Type="http://schemas.openxmlformats.org/officeDocument/2006/relationships/hyperlink" Target="http://justdance.wikia.com/wiki/Eye_of_the_Tiger" TargetMode="External"/><Relationship Id="rId34" Type="http://schemas.openxmlformats.org/officeDocument/2006/relationships/hyperlink" Target="http://justdance.wikia.com/wiki/Rasputin" TargetMode="External"/><Relationship Id="rId180" Type="http://schemas.openxmlformats.org/officeDocument/2006/relationships/hyperlink" Target="http://justdance.wikia.com/wiki/You_Can%27t_Hurry_Love" TargetMode="External"/><Relationship Id="rId37" Type="http://schemas.openxmlformats.org/officeDocument/2006/relationships/hyperlink" Target="http://justdance.wikia.com/wiki/Circus" TargetMode="External"/><Relationship Id="rId176" Type="http://schemas.openxmlformats.org/officeDocument/2006/relationships/hyperlink" Target="http://justdance.wikia.com/wiki/Diggin%E2%80%99_in_the_Dirt" TargetMode="External"/><Relationship Id="rId36" Type="http://schemas.openxmlformats.org/officeDocument/2006/relationships/hyperlink" Target="http://justdance.wikia.com/wiki/Holding_Out_for_a_Hero" TargetMode="External"/><Relationship Id="rId175" Type="http://schemas.openxmlformats.org/officeDocument/2006/relationships/hyperlink" Target="http://justdance.wikia.com/wiki/Rock_n%E2%80%99_Roll_(Will_Take_You_to_the_Mountain)" TargetMode="External"/><Relationship Id="rId39" Type="http://schemas.openxmlformats.org/officeDocument/2006/relationships/hyperlink" Target="http://justdance.wikia.com/wiki/Hangover_(BaBaBa)" TargetMode="External"/><Relationship Id="rId174" Type="http://schemas.openxmlformats.org/officeDocument/2006/relationships/hyperlink" Target="http://justdance.wikia.com/wiki/The_Greatest" TargetMode="External"/><Relationship Id="rId38" Type="http://schemas.openxmlformats.org/officeDocument/2006/relationships/hyperlink" Target="http://justdance.wikia.com/wiki/Oops!...I_Did_It_Again" TargetMode="External"/><Relationship Id="rId173" Type="http://schemas.openxmlformats.org/officeDocument/2006/relationships/hyperlink" Target="http://justdance.wikia.com/wiki/Nitro_Bot" TargetMode="External"/><Relationship Id="rId179" Type="http://schemas.openxmlformats.org/officeDocument/2006/relationships/hyperlink" Target="http://justdance.wikia.com/wiki/Can%E2%80%99t_Take_My_Eyes_Off_You" TargetMode="External"/><Relationship Id="rId178" Type="http://schemas.openxmlformats.org/officeDocument/2006/relationships/hyperlink" Target="http://justdance.wikia.com/wiki/Apache_(Jump_On_It)" TargetMode="External"/><Relationship Id="rId177" Type="http://schemas.openxmlformats.org/officeDocument/2006/relationships/hyperlink" Target="http://justdance.wikia.com/wiki/Superstition" TargetMode="External"/><Relationship Id="rId20" Type="http://schemas.openxmlformats.org/officeDocument/2006/relationships/hyperlink" Target="http://justdance.wikia.com/wiki/Airplanes" TargetMode="External"/><Relationship Id="rId22" Type="http://schemas.openxmlformats.org/officeDocument/2006/relationships/hyperlink" Target="http://justdance.wikia.com/wiki/Copacabana" TargetMode="External"/><Relationship Id="rId21" Type="http://schemas.openxmlformats.org/officeDocument/2006/relationships/hyperlink" Target="http://justdance.wikia.com/wiki/Walk_Like_an_Egyptian" TargetMode="External"/><Relationship Id="rId24" Type="http://schemas.openxmlformats.org/officeDocument/2006/relationships/hyperlink" Target="http://justdance.wikia.com/wiki/I_Get_Around" TargetMode="External"/><Relationship Id="rId23" Type="http://schemas.openxmlformats.org/officeDocument/2006/relationships/hyperlink" Target="http://justdance.wikia.com/wiki/You%E2%80%99re_the_First,_the_Last,_My_Everything" TargetMode="External"/><Relationship Id="rId26" Type="http://schemas.openxmlformats.org/officeDocument/2006/relationships/hyperlink" Target="http://justdance.wikia.com/wiki/Can%E2%80%99t_Get_Enough" TargetMode="External"/><Relationship Id="rId25" Type="http://schemas.openxmlformats.org/officeDocument/2006/relationships/hyperlink" Target="http://justdance.wikia.com/wiki/Built_For_This" TargetMode="External"/><Relationship Id="rId28" Type="http://schemas.openxmlformats.org/officeDocument/2006/relationships/hyperlink" Target="http://justdance.wikia.com/wiki/I_Gotta_Feeling" TargetMode="External"/><Relationship Id="rId27" Type="http://schemas.openxmlformats.org/officeDocument/2006/relationships/hyperlink" Target="http://justdance.wikia.com/wiki/Twist_and_Shake_It" TargetMode="External"/><Relationship Id="rId29" Type="http://schemas.openxmlformats.org/officeDocument/2006/relationships/hyperlink" Target="http://justdance.wikia.com/wiki/I_Like_It" TargetMode="External"/><Relationship Id="rId11" Type="http://schemas.openxmlformats.org/officeDocument/2006/relationships/hyperlink" Target="http://justdance.wikia.com/wiki/Crucified" TargetMode="External"/><Relationship Id="rId10" Type="http://schemas.openxmlformats.org/officeDocument/2006/relationships/hyperlink" Target="http://justdance.wikia.com/wiki/Break_Free" TargetMode="External"/><Relationship Id="rId13" Type="http://schemas.openxmlformats.org/officeDocument/2006/relationships/hyperlink" Target="http://justdance.wikia.com/wiki/Till_I_Find_You" TargetMode="External"/><Relationship Id="rId12" Type="http://schemas.openxmlformats.org/officeDocument/2006/relationships/hyperlink" Target="http://justdance.wikia.com/wiki/I%27m_An_Albatraoz" TargetMode="External"/><Relationship Id="rId15" Type="http://schemas.openxmlformats.org/officeDocument/2006/relationships/hyperlink" Target="http://justdance.wikia.com/wiki/Wake_Me_Up" TargetMode="External"/><Relationship Id="rId198" Type="http://schemas.openxmlformats.org/officeDocument/2006/relationships/hyperlink" Target="http://justdance.wikia.com/wiki/Land_Of_1000_Dances" TargetMode="External"/><Relationship Id="rId14" Type="http://schemas.openxmlformats.org/officeDocument/2006/relationships/hyperlink" Target="http://justdance.wikia.com/wiki/What_About_Love" TargetMode="External"/><Relationship Id="rId197" Type="http://schemas.openxmlformats.org/officeDocument/2006/relationships/hyperlink" Target="http://justdance.wikia.com/wiki/ThatPOWER" TargetMode="External"/><Relationship Id="rId17" Type="http://schemas.openxmlformats.org/officeDocument/2006/relationships/hyperlink" Target="http://justdance.wikia.com/wiki/Movement_is_Happiness_(Find_Your_Thing)" TargetMode="External"/><Relationship Id="rId196" Type="http://schemas.openxmlformats.org/officeDocument/2006/relationships/hyperlink" Target="http://justdance.wikia.com/wiki/Ona_ta%C5%84czy_dla_mnie" TargetMode="External"/><Relationship Id="rId16" Type="http://schemas.openxmlformats.org/officeDocument/2006/relationships/hyperlink" Target="http://justdance.wikia.com/wiki/Taste_The_Feeling" TargetMode="External"/><Relationship Id="rId195" Type="http://schemas.openxmlformats.org/officeDocument/2006/relationships/hyperlink" Target="http://justdance.wikia.com/wiki/It%E2%80%99s_Raining_Men" TargetMode="External"/><Relationship Id="rId19" Type="http://schemas.openxmlformats.org/officeDocument/2006/relationships/hyperlink" Target="http://justdance.wikia.com/wiki/Rock_n_Roll" TargetMode="External"/><Relationship Id="rId18" Type="http://schemas.openxmlformats.org/officeDocument/2006/relationships/hyperlink" Target="http://justdance.wikia.com/wiki/Girlfriend" TargetMode="External"/><Relationship Id="rId199" Type="http://schemas.openxmlformats.org/officeDocument/2006/relationships/hyperlink" Target="http://justdance.wikia.com/wiki/Juju_On_That_Beat" TargetMode="External"/><Relationship Id="rId84" Type="http://schemas.openxmlformats.org/officeDocument/2006/relationships/hyperlink" Target="http://justdance.wikia.com/wiki/Get_Ugly" TargetMode="External"/><Relationship Id="rId83" Type="http://schemas.openxmlformats.org/officeDocument/2006/relationships/hyperlink" Target="http://justdance.wikia.com/wiki/Cosmic_Girl" TargetMode="External"/><Relationship Id="rId86" Type="http://schemas.openxmlformats.org/officeDocument/2006/relationships/hyperlink" Target="http://justdance.wikia.com/wiki/Hold_My_Hand" TargetMode="External"/><Relationship Id="rId85" Type="http://schemas.openxmlformats.org/officeDocument/2006/relationships/hyperlink" Target="http://justdance.wikia.com/wiki/The_Other_Side" TargetMode="External"/><Relationship Id="rId88" Type="http://schemas.openxmlformats.org/officeDocument/2006/relationships/hyperlink" Target="http://justdance.wikia.com/wiki/Wild" TargetMode="External"/><Relationship Id="rId150" Type="http://schemas.openxmlformats.org/officeDocument/2006/relationships/hyperlink" Target="http://justdance.wikia.com/wiki/Cheerleader_(Felix_Jaehn_Remix)" TargetMode="External"/><Relationship Id="rId87" Type="http://schemas.openxmlformats.org/officeDocument/2006/relationships/hyperlink" Target="http://justdance.wikia.com/wiki/Domino" TargetMode="External"/><Relationship Id="rId89" Type="http://schemas.openxmlformats.org/officeDocument/2006/relationships/hyperlink" Target="http://justdance.wikia.com/wiki/Bang_Bang" TargetMode="External"/><Relationship Id="rId80" Type="http://schemas.openxmlformats.org/officeDocument/2006/relationships/hyperlink" Target="http://justdance.wikia.com/wiki/The_Master_Blaster" TargetMode="External"/><Relationship Id="rId82" Type="http://schemas.openxmlformats.org/officeDocument/2006/relationships/hyperlink" Target="http://justdance.wikia.com/wiki/I_Want_You_Back" TargetMode="External"/><Relationship Id="rId81" Type="http://schemas.openxmlformats.org/officeDocument/2006/relationships/hyperlink" Target="http://justdance.wikia.com/wiki/Flashdance_..._What_A_Feeling" TargetMode="External"/><Relationship Id="rId1" Type="http://schemas.openxmlformats.org/officeDocument/2006/relationships/hyperlink" Target="http://justdance.wikia.com/wiki/No_Limit" TargetMode="External"/><Relationship Id="rId2" Type="http://schemas.openxmlformats.org/officeDocument/2006/relationships/hyperlink" Target="http://justdance.wikia.com/wiki/Tribal_Dance" TargetMode="External"/><Relationship Id="rId3" Type="http://schemas.openxmlformats.org/officeDocument/2006/relationships/hyperlink" Target="http://justdance.wikia.com/wiki/Aquarius/Let_the_Sunshine_In" TargetMode="External"/><Relationship Id="rId149" Type="http://schemas.openxmlformats.org/officeDocument/2006/relationships/hyperlink" Target="http://justdance.wikia.com/wiki/Jambo_Mambo" TargetMode="External"/><Relationship Id="rId4" Type="http://schemas.openxmlformats.org/officeDocument/2006/relationships/hyperlink" Target="http://justdance.wikia.com/wiki/Take_On_Me" TargetMode="External"/><Relationship Id="rId148" Type="http://schemas.openxmlformats.org/officeDocument/2006/relationships/hyperlink" Target="http://justdance.wikia.com/wiki/Irish_Meadow_Dance" TargetMode="External"/><Relationship Id="rId9" Type="http://schemas.openxmlformats.org/officeDocument/2006/relationships/hyperlink" Target="http://justdance.wikia.com/wiki/The_Way" TargetMode="External"/><Relationship Id="rId143" Type="http://schemas.openxmlformats.org/officeDocument/2006/relationships/hyperlink" Target="http://justdance.wikia.com/wiki/Pound_The_Alarm" TargetMode="External"/><Relationship Id="rId142" Type="http://schemas.openxmlformats.org/officeDocument/2006/relationships/hyperlink" Target="http://justdance.wikia.com/wiki/Professor_Pumplestickle" TargetMode="External"/><Relationship Id="rId141" Type="http://schemas.openxmlformats.org/officeDocument/2006/relationships/hyperlink" Target="http://justdance.wikia.com/wiki/Teacher" TargetMode="External"/><Relationship Id="rId140" Type="http://schemas.openxmlformats.org/officeDocument/2006/relationships/hyperlink" Target="http://justdance.wikia.com/wiki/Step_by_Step" TargetMode="External"/><Relationship Id="rId5" Type="http://schemas.openxmlformats.org/officeDocument/2006/relationships/hyperlink" Target="http://justdance.wikia.com/wiki/Jai_Ho_(You_Are_My_Destiny)" TargetMode="External"/><Relationship Id="rId147" Type="http://schemas.openxmlformats.org/officeDocument/2006/relationships/hyperlink" Target="http://justdance.wikia.com/wiki/Kaboom_Pow" TargetMode="External"/><Relationship Id="rId6" Type="http://schemas.openxmlformats.org/officeDocument/2006/relationships/hyperlink" Target="http://justdance.wikia.com/wiki/Gimme!_Gimme!_Gimme!_(A_Man_After_Midnight)" TargetMode="External"/><Relationship Id="rId146" Type="http://schemas.openxmlformats.org/officeDocument/2006/relationships/hyperlink" Target="http://justdance.wikia.com/wiki/Am_I_Wrong" TargetMode="External"/><Relationship Id="rId7" Type="http://schemas.openxmlformats.org/officeDocument/2006/relationships/hyperlink" Target="http://justdance.wikia.com/wiki/Mr._Saxobeat" TargetMode="External"/><Relationship Id="rId145" Type="http://schemas.openxmlformats.org/officeDocument/2006/relationships/hyperlink" Target="http://justdance.wikia.com/wiki/Starships" TargetMode="External"/><Relationship Id="rId8" Type="http://schemas.openxmlformats.org/officeDocument/2006/relationships/hyperlink" Target="http://justdance.wikia.com/wiki/Balkan_Blast_Remix" TargetMode="External"/><Relationship Id="rId144" Type="http://schemas.openxmlformats.org/officeDocument/2006/relationships/hyperlink" Target="http://justdance.wikia.com/wiki/Super_Bass" TargetMode="External"/><Relationship Id="rId73" Type="http://schemas.openxmlformats.org/officeDocument/2006/relationships/hyperlink" Target="http://justdance.wikia.com/wiki/I_Will_Survive" TargetMode="External"/><Relationship Id="rId72" Type="http://schemas.openxmlformats.org/officeDocument/2006/relationships/hyperlink" Target="http://justdance.wikia.com/wiki/India_Waale" TargetMode="External"/><Relationship Id="rId75" Type="http://schemas.openxmlformats.org/officeDocument/2006/relationships/hyperlink" Target="http://justdance.wikia.com/wiki/We_Go_Well_Together" TargetMode="External"/><Relationship Id="rId74" Type="http://schemas.openxmlformats.org/officeDocument/2006/relationships/hyperlink" Target="http://justdance.wikia.com/wiki/Never_Can_Say_Goodbye" TargetMode="External"/><Relationship Id="rId77" Type="http://schemas.openxmlformats.org/officeDocument/2006/relationships/hyperlink" Target="http://justdance.wikia.com/wiki/Soul_Searchin%E2%80%99" TargetMode="External"/><Relationship Id="rId76" Type="http://schemas.openxmlformats.org/officeDocument/2006/relationships/hyperlink" Target="http://justdance.wikia.com/wiki/Heavy_Cross" TargetMode="External"/><Relationship Id="rId79" Type="http://schemas.openxmlformats.org/officeDocument/2006/relationships/hyperlink" Target="http://justdance.wikia.com/wiki/Tetris" TargetMode="External"/><Relationship Id="rId78" Type="http://schemas.openxmlformats.org/officeDocument/2006/relationships/hyperlink" Target="http://justdance.wikia.com/wiki/Time_Warp" TargetMode="External"/><Relationship Id="rId71" Type="http://schemas.openxmlformats.org/officeDocument/2006/relationships/hyperlink" Target="http://justdance.wikia.com/wiki/Take_Me_Out" TargetMode="External"/><Relationship Id="rId70" Type="http://schemas.openxmlformats.org/officeDocument/2006/relationships/hyperlink" Target="http://justdance.wikia.com/wiki/Good_Feeling" TargetMode="External"/><Relationship Id="rId139" Type="http://schemas.openxmlformats.org/officeDocument/2006/relationships/hyperlink" Target="http://justdance.wikia.com/wiki/Promiscuous" TargetMode="External"/><Relationship Id="rId138" Type="http://schemas.openxmlformats.org/officeDocument/2006/relationships/hyperlink" Target="http://justdance.wikia.com/wiki/Maneater" TargetMode="External"/><Relationship Id="rId137" Type="http://schemas.openxmlformats.org/officeDocument/2006/relationships/hyperlink" Target="http://justdance.wikia.com/wiki/Lollipop" TargetMode="External"/><Relationship Id="rId132" Type="http://schemas.openxmlformats.org/officeDocument/2006/relationships/hyperlink" Target="http://justdance.wikia.com/wiki/Animals" TargetMode="External"/><Relationship Id="rId131" Type="http://schemas.openxmlformats.org/officeDocument/2006/relationships/hyperlink" Target="http://justdance.wikia.com/wiki/Moves_Like_Jagger" TargetMode="External"/><Relationship Id="rId130" Type="http://schemas.openxmlformats.org/officeDocument/2006/relationships/hyperlink" Target="http://justdance.wikia.com/wiki/Maps" TargetMode="External"/><Relationship Id="rId136" Type="http://schemas.openxmlformats.org/officeDocument/2006/relationships/hyperlink" Target="http://justdance.wikia.com/wiki/Big_Girl_(You_Are_Beautiful)" TargetMode="External"/><Relationship Id="rId135" Type="http://schemas.openxmlformats.org/officeDocument/2006/relationships/hyperlink" Target="http://justdance.wikia.com/wiki/Me_Too" TargetMode="External"/><Relationship Id="rId134" Type="http://schemas.openxmlformats.org/officeDocument/2006/relationships/hyperlink" Target="http://justdance.wikia.com/wiki/Better_When_I%E2%80%99m_Dancin%27" TargetMode="External"/><Relationship Id="rId133" Type="http://schemas.openxmlformats.org/officeDocument/2006/relationships/hyperlink" Target="http://justdance.wikia.com/wiki/All_About_That_Bass" TargetMode="External"/><Relationship Id="rId62" Type="http://schemas.openxmlformats.org/officeDocument/2006/relationships/hyperlink" Target="http://justdance.wikia.com/wiki/Hot_Stuff" TargetMode="External"/><Relationship Id="rId61" Type="http://schemas.openxmlformats.org/officeDocument/2006/relationships/hyperlink" Target="http://justdance.wikia.com/wiki/Let_Me_Love_You" TargetMode="External"/><Relationship Id="rId64" Type="http://schemas.openxmlformats.org/officeDocument/2006/relationships/hyperlink" Target="http://justdance.wikia.com/wiki/Baby_Zouk" TargetMode="External"/><Relationship Id="rId63" Type="http://schemas.openxmlformats.org/officeDocument/2006/relationships/hyperlink" Target="http://justdance.wikia.com/wiki/I_Feel_Love" TargetMode="External"/><Relationship Id="rId66" Type="http://schemas.openxmlformats.org/officeDocument/2006/relationships/hyperlink" Target="http://justdance.wikia.com/wiki/Jailhouse_Rock" TargetMode="External"/><Relationship Id="rId172" Type="http://schemas.openxmlformats.org/officeDocument/2006/relationships/hyperlink" Target="http://justdance.wikia.com/wiki/Love_You_Like_A_Love_Song" TargetMode="External"/><Relationship Id="rId65" Type="http://schemas.openxmlformats.org/officeDocument/2006/relationships/hyperlink" Target="http://justdance.wikia.com/wiki/It%E2%80%99s_You" TargetMode="External"/><Relationship Id="rId171" Type="http://schemas.openxmlformats.org/officeDocument/2006/relationships/hyperlink" Target="http://justdance.wikia.com/wiki/Hit_The_Lights" TargetMode="External"/><Relationship Id="rId68" Type="http://schemas.openxmlformats.org/officeDocument/2006/relationships/hyperlink" Target="http://justdance.wikia.com/wiki/Turn_Up_The_Love" TargetMode="External"/><Relationship Id="rId170" Type="http://schemas.openxmlformats.org/officeDocument/2006/relationships/hyperlink" Target="http://justdance.wikia.com/wiki/Crazy_Christmas" TargetMode="External"/><Relationship Id="rId67" Type="http://schemas.openxmlformats.org/officeDocument/2006/relationships/hyperlink" Target="http://justdance.wikia.com/wiki/Cercavo_Amore" TargetMode="External"/><Relationship Id="rId60" Type="http://schemas.openxmlformats.org/officeDocument/2006/relationships/hyperlink" Target="http://justdance.wikia.com/wiki/Prince_Ali" TargetMode="External"/><Relationship Id="rId165" Type="http://schemas.openxmlformats.org/officeDocument/2006/relationships/hyperlink" Target="http://justdance.wikia.com/wiki/Somethin%E2%80%99_Stupid" TargetMode="External"/><Relationship Id="rId69" Type="http://schemas.openxmlformats.org/officeDocument/2006/relationships/hyperlink" Target="http://justdance.wikia.com/wiki/HandClap" TargetMode="External"/><Relationship Id="rId164" Type="http://schemas.openxmlformats.org/officeDocument/2006/relationships/hyperlink" Target="http://justdance.wikia.com/wiki/Down_By_The_Riverside" TargetMode="External"/><Relationship Id="rId163" Type="http://schemas.openxmlformats.org/officeDocument/2006/relationships/hyperlink" Target="http://justdance.wikia.com/wiki/Baby_Girl" TargetMode="External"/><Relationship Id="rId162" Type="http://schemas.openxmlformats.org/officeDocument/2006/relationships/hyperlink" Target="http://justdance.wikia.com/wiki/Cotton_Eye_Joe" TargetMode="External"/><Relationship Id="rId169" Type="http://schemas.openxmlformats.org/officeDocument/2006/relationships/hyperlink" Target="http://justdance.wikia.com/wiki/Miss_Understood" TargetMode="External"/><Relationship Id="rId168" Type="http://schemas.openxmlformats.org/officeDocument/2006/relationships/hyperlink" Target="http://justdance.wikia.com/wiki/Boys_(Summertime_Love)" TargetMode="External"/><Relationship Id="rId167" Type="http://schemas.openxmlformats.org/officeDocument/2006/relationships/hyperlink" Target="http://justdance.wikia.com/wiki/Walk_This_Way" TargetMode="External"/><Relationship Id="rId166" Type="http://schemas.openxmlformats.org/officeDocument/2006/relationships/hyperlink" Target="http://justdance.wikia.com/wiki/Blurred_Lines" TargetMode="External"/><Relationship Id="rId51" Type="http://schemas.openxmlformats.org/officeDocument/2006/relationships/hyperlink" Target="http://justdance.wikia.com/wiki/You_Make_Me_Feel..." TargetMode="External"/><Relationship Id="rId50" Type="http://schemas.openxmlformats.org/officeDocument/2006/relationships/hyperlink" Target="http://justdance.wikia.com/wiki/Le_Freak" TargetMode="External"/><Relationship Id="rId53" Type="http://schemas.openxmlformats.org/officeDocument/2006/relationships/hyperlink" Target="http://justdance.wikia.com/wiki/This_is_Halloween" TargetMode="External"/><Relationship Id="rId52" Type="http://schemas.openxmlformats.org/officeDocument/2006/relationships/hyperlink" Target="http://justdance.wikia.com/wiki/Girls_Just_Want_to_Have_Fun" TargetMode="External"/><Relationship Id="rId55" Type="http://schemas.openxmlformats.org/officeDocument/2006/relationships/hyperlink" Target="http://justdance.wikia.com/wiki/Hey_Mama" TargetMode="External"/><Relationship Id="rId161" Type="http://schemas.openxmlformats.org/officeDocument/2006/relationships/hyperlink" Target="http://justdance.wikia.com/wiki/Ghostbusters" TargetMode="External"/><Relationship Id="rId54" Type="http://schemas.openxmlformats.org/officeDocument/2006/relationships/hyperlink" Target="http://justdance.wikia.com/wiki/The_World_is_Ours" TargetMode="External"/><Relationship Id="rId160" Type="http://schemas.openxmlformats.org/officeDocument/2006/relationships/hyperlink" Target="http://justdance.wikia.com/wiki/Crazy_Little_Thing_Called_Love" TargetMode="External"/><Relationship Id="rId57" Type="http://schemas.openxmlformats.org/officeDocument/2006/relationships/hyperlink" Target="http://justdance.wikia.com/wiki/Cool_For_The_Summer" TargetMode="External"/><Relationship Id="rId56" Type="http://schemas.openxmlformats.org/officeDocument/2006/relationships/hyperlink" Target="http://justdance.wikia.com/wiki/Mashed_Potato_Time" TargetMode="External"/><Relationship Id="rId159" Type="http://schemas.openxmlformats.org/officeDocument/2006/relationships/hyperlink" Target="http://justdance.wikia.com/wiki/Gangnam_Style" TargetMode="External"/><Relationship Id="rId59" Type="http://schemas.openxmlformats.org/officeDocument/2006/relationships/hyperlink" Target="http://justdance.wikia.com/wiki/Under_the_Sea" TargetMode="External"/><Relationship Id="rId154" Type="http://schemas.openxmlformats.org/officeDocument/2006/relationships/hyperlink" Target="http://justdance.wikia.com/wiki/Beware_of_the_Boys_(Mundian_To_Bach_Ke)" TargetMode="External"/><Relationship Id="rId58" Type="http://schemas.openxmlformats.org/officeDocument/2006/relationships/hyperlink" Target="http://justdance.wikia.com/wiki/Idealistic" TargetMode="External"/><Relationship Id="rId153" Type="http://schemas.openxmlformats.org/officeDocument/2006/relationships/hyperlink" Target="http://justdance.wikia.com/wiki/Nine_In_The_Afternoon" TargetMode="External"/><Relationship Id="rId152" Type="http://schemas.openxmlformats.org/officeDocument/2006/relationships/hyperlink" Target="http://justdance.wikia.com/wiki/Hey_Ya" TargetMode="External"/><Relationship Id="rId151" Type="http://schemas.openxmlformats.org/officeDocument/2006/relationships/hyperlink" Target="http://justdance.wikia.com/wiki/One_Way_Or_Another_(Teenage_Kicks)" TargetMode="External"/><Relationship Id="rId158" Type="http://schemas.openxmlformats.org/officeDocument/2006/relationships/hyperlink" Target="http://justdance.wikia.com/wiki/Gentleman" TargetMode="External"/><Relationship Id="rId157" Type="http://schemas.openxmlformats.org/officeDocument/2006/relationships/hyperlink" Target="http://justdance.wikia.com/wiki/Jump_(For_My_Love)" TargetMode="External"/><Relationship Id="rId156" Type="http://schemas.openxmlformats.org/officeDocument/2006/relationships/hyperlink" Target="http://justdance.wikia.com/wiki/Fun" TargetMode="External"/><Relationship Id="rId155" Type="http://schemas.openxmlformats.org/officeDocument/2006/relationships/hyperlink" Target="http://justdance.wikia.com/wiki/Happy" TargetMode="External"/><Relationship Id="rId107" Type="http://schemas.openxmlformats.org/officeDocument/2006/relationships/hyperlink" Target="http://justdance.wikia.com/wiki/California_Gurls" TargetMode="External"/><Relationship Id="rId106" Type="http://schemas.openxmlformats.org/officeDocument/2006/relationships/hyperlink" Target="http://justdance.wikia.com/wiki/Waking_Up_in_Vegas" TargetMode="External"/><Relationship Id="rId105" Type="http://schemas.openxmlformats.org/officeDocument/2006/relationships/hyperlink" Target="http://justdance.wikia.com/wiki/Teenage_Dream" TargetMode="External"/><Relationship Id="rId104" Type="http://schemas.openxmlformats.org/officeDocument/2006/relationships/hyperlink" Target="http://justdance.wikia.com/wiki/Roar" TargetMode="External"/><Relationship Id="rId109" Type="http://schemas.openxmlformats.org/officeDocument/2006/relationships/hyperlink" Target="http://justdance.wikia.com/wiki/C%27mon" TargetMode="External"/><Relationship Id="rId108" Type="http://schemas.openxmlformats.org/officeDocument/2006/relationships/hyperlink" Target="http://justdance.wikia.com/wiki/That%27s_The_Way_(I_Like_It)" TargetMode="External"/><Relationship Id="rId103" Type="http://schemas.openxmlformats.org/officeDocument/2006/relationships/hyperlink" Target="http://justdance.wikia.com/wiki/Part_Of_Me" TargetMode="External"/><Relationship Id="rId102" Type="http://schemas.openxmlformats.org/officeDocument/2006/relationships/hyperlink" Target="http://justdance.wikia.com/wiki/I_Kissed_a_Girl" TargetMode="External"/><Relationship Id="rId101" Type="http://schemas.openxmlformats.org/officeDocument/2006/relationships/hyperlink" Target="http://justdance.wikia.com/wiki/Hot_n_Cold" TargetMode="External"/><Relationship Id="rId100" Type="http://schemas.openxmlformats.org/officeDocument/2006/relationships/hyperlink" Target="http://justdance.wikia.com/wiki/Firework" TargetMode="External"/><Relationship Id="rId129" Type="http://schemas.openxmlformats.org/officeDocument/2006/relationships/hyperlink" Target="http://justdance.wikia.com/wiki/Primadonna" TargetMode="External"/><Relationship Id="rId128" Type="http://schemas.openxmlformats.org/officeDocument/2006/relationships/hyperlink" Target="http://justdance.wikia.com/wiki/Oh_No!" TargetMode="External"/><Relationship Id="rId127" Type="http://schemas.openxmlformats.org/officeDocument/2006/relationships/hyperlink" Target="http://justdance.wikia.com/wiki/My_Main_Girl" TargetMode="External"/><Relationship Id="rId126" Type="http://schemas.openxmlformats.org/officeDocument/2006/relationships/hyperlink" Target="http://justdance.wikia.com/wiki/Holiday" TargetMode="External"/><Relationship Id="rId121" Type="http://schemas.openxmlformats.org/officeDocument/2006/relationships/hyperlink" Target="http://justdance.wikia.com/wiki/Party_Rock_Anthem" TargetMode="External"/><Relationship Id="rId120" Type="http://schemas.openxmlformats.org/officeDocument/2006/relationships/hyperlink" Target="http://justdance.wikia.com/wiki/Sexy_And_I_Know_It" TargetMode="External"/><Relationship Id="rId125" Type="http://schemas.openxmlformats.org/officeDocument/2006/relationships/hyperlink" Target="http://justdance.wikia.com/wiki/Don%E2%80%99t_Worry" TargetMode="External"/><Relationship Id="rId124" Type="http://schemas.openxmlformats.org/officeDocument/2006/relationships/hyperlink" Target="http://justdance.wikia.com/wiki/Why_Oh_Why" TargetMode="External"/><Relationship Id="rId123" Type="http://schemas.openxmlformats.org/officeDocument/2006/relationships/hyperlink" Target="http://justdance.wikia.com/wiki/Just_A_Gigolo" TargetMode="External"/><Relationship Id="rId122" Type="http://schemas.openxmlformats.org/officeDocument/2006/relationships/hyperlink" Target="http://justdance.wikia.com/wiki/Mambo_No._5_(A_Little_Bit_of_Monika)" TargetMode="External"/><Relationship Id="rId95" Type="http://schemas.openxmlformats.org/officeDocument/2006/relationships/hyperlink" Target="http://justdance.wikia.com/wiki/I_Like_to_Move_It" TargetMode="External"/><Relationship Id="rId94" Type="http://schemas.openxmlformats.org/officeDocument/2006/relationships/hyperlink" Target="http://justdance.wikia.com/wiki/Alphabet_Song" TargetMode="External"/><Relationship Id="rId97" Type="http://schemas.openxmlformats.org/officeDocument/2006/relationships/hyperlink" Target="http://justdance.wikia.com/wiki/Beauty_And_A_Beat" TargetMode="External"/><Relationship Id="rId96" Type="http://schemas.openxmlformats.org/officeDocument/2006/relationships/hyperlink" Target="http://justdance.wikia.com/wiki/The_Lion_Sleeps_Tonight" TargetMode="External"/><Relationship Id="rId99" Type="http://schemas.openxmlformats.org/officeDocument/2006/relationships/hyperlink" Target="http://justdance.wikia.com/wiki/E.T." TargetMode="External"/><Relationship Id="rId98" Type="http://schemas.openxmlformats.org/officeDocument/2006/relationships/hyperlink" Target="http://justdance.wikia.com/wiki/Birthday" TargetMode="External"/><Relationship Id="rId91" Type="http://schemas.openxmlformats.org/officeDocument/2006/relationships/hyperlink" Target="http://justdance.wikia.com/wiki/You%27re_The_One_That_I_Want" TargetMode="External"/><Relationship Id="rId90" Type="http://schemas.openxmlformats.org/officeDocument/2006/relationships/hyperlink" Target="http://justdance.wikia.com/wiki/Hungarian_Dance_No._5" TargetMode="External"/><Relationship Id="rId93" Type="http://schemas.openxmlformats.org/officeDocument/2006/relationships/hyperlink" Target="http://justdance.wikia.com/wiki/Jingle_Bells" TargetMode="External"/><Relationship Id="rId92" Type="http://schemas.openxmlformats.org/officeDocument/2006/relationships/hyperlink" Target="http://justdance.wikia.com/wiki/Move_Your_Feet" TargetMode="External"/><Relationship Id="rId118" Type="http://schemas.openxmlformats.org/officeDocument/2006/relationships/hyperlink" Target="http://justdance.wikia.com/wiki/Aserej%C3%A9_(The_Ketchup_Song)" TargetMode="External"/><Relationship Id="rId117" Type="http://schemas.openxmlformats.org/officeDocument/2006/relationships/hyperlink" Target="http://justdance.wikia.com/wiki/Just_Dance_(song)" TargetMode="External"/><Relationship Id="rId116" Type="http://schemas.openxmlformats.org/officeDocument/2006/relationships/hyperlink" Target="http://justdance.wikia.com/wiki/Born_This_Way" TargetMode="External"/><Relationship Id="rId115" Type="http://schemas.openxmlformats.org/officeDocument/2006/relationships/hyperlink" Target="http://justdance.wikia.com/wiki/Bad_Romance" TargetMode="External"/><Relationship Id="rId119" Type="http://schemas.openxmlformats.org/officeDocument/2006/relationships/hyperlink" Target="http://justdance.wikia.com/wiki/Mamasita" TargetMode="External"/><Relationship Id="rId110" Type="http://schemas.openxmlformats.org/officeDocument/2006/relationships/hyperlink" Target="http://justdance.wikia.com/wiki/Die_Young" TargetMode="External"/><Relationship Id="rId114" Type="http://schemas.openxmlformats.org/officeDocument/2006/relationships/hyperlink" Target="http://justdance.wikia.com/wiki/Applause" TargetMode="External"/><Relationship Id="rId113" Type="http://schemas.openxmlformats.org/officeDocument/2006/relationships/hyperlink" Target="http://justdance.wikia.com/wiki/I_Was_Made_For_Lovin%27_You" TargetMode="External"/><Relationship Id="rId112" Type="http://schemas.openxmlformats.org/officeDocument/2006/relationships/hyperlink" Target="http://justdance.wikia.com/wiki/We_R_Who_We_R" TargetMode="External"/><Relationship Id="rId111" Type="http://schemas.openxmlformats.org/officeDocument/2006/relationships/hyperlink" Target="http://justdance.wikia.com/wiki/TiK_ToK" TargetMode="External"/><Relationship Id="rId201" Type="http://schemas.openxmlformats.org/officeDocument/2006/relationships/drawing" Target="../drawings/drawing88.xml"/><Relationship Id="rId200" Type="http://schemas.openxmlformats.org/officeDocument/2006/relationships/hyperlink" Target="http://justdance.wikia.com/wiki/Imya_505_(%D0%98%D0%BC%D1%8F_505)" TargetMode="Externa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hyperlink" Target="http://justdance.wikia.com/wiki/Kung_Fu_Fighting" TargetMode="External"/><Relationship Id="rId2" Type="http://schemas.openxmlformats.org/officeDocument/2006/relationships/hyperlink" Target="http://justdance.wikia.com/wiki/I_Want_You_Back" TargetMode="External"/><Relationship Id="rId3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42.25"/>
    <col customWidth="1" min="3" max="3" width="17.88"/>
    <col customWidth="1" min="4" max="4" width="12.0"/>
    <col customWidth="1" min="5" max="5" width="22.75"/>
    <col customWidth="1" min="6" max="6" width="11.13"/>
    <col customWidth="1" min="7" max="7" width="25.0"/>
    <col customWidth="1" min="8" max="8" width="15.13"/>
  </cols>
  <sheetData>
    <row r="1">
      <c r="A1" s="1"/>
      <c r="B1" s="2"/>
      <c r="C1" s="3"/>
      <c r="D1" s="2"/>
      <c r="E1" s="2"/>
      <c r="F1" s="4"/>
      <c r="G1" s="5"/>
      <c r="H1" s="4"/>
    </row>
    <row r="2">
      <c r="A2" s="6"/>
      <c r="B2" s="7" t="s">
        <v>0</v>
      </c>
      <c r="C2" s="8" t="s">
        <v>1</v>
      </c>
      <c r="D2" s="9" t="s">
        <v>2</v>
      </c>
      <c r="E2" s="9" t="s">
        <v>3</v>
      </c>
      <c r="F2" s="4"/>
      <c r="G2" s="10" t="s">
        <v>4</v>
      </c>
      <c r="H2" s="4"/>
    </row>
    <row r="3">
      <c r="A3" s="11"/>
      <c r="B3" s="12" t="s">
        <v>5</v>
      </c>
      <c r="C3" s="13">
        <f>'RB1'!C63</f>
        <v>27</v>
      </c>
      <c r="D3" s="14">
        <f>'RB1'!C64</f>
        <v>58</v>
      </c>
      <c r="E3" s="15">
        <f>'RB1'!C65</f>
        <v>0.4655172414</v>
      </c>
      <c r="F3" s="16"/>
      <c r="G3" s="17" t="s">
        <v>6</v>
      </c>
      <c r="H3" s="16"/>
    </row>
    <row r="4">
      <c r="A4" s="11"/>
      <c r="B4" s="12" t="s">
        <v>7</v>
      </c>
      <c r="C4" s="13">
        <f>'RB2'!C89</f>
        <v>34</v>
      </c>
      <c r="D4" s="14">
        <f>'RB2'!C90</f>
        <v>84</v>
      </c>
      <c r="E4" s="15">
        <f>'RB2'!C91</f>
        <v>0.4047619048</v>
      </c>
      <c r="F4" s="16"/>
      <c r="G4" s="18" t="str">
        <f>HYPERLINK("http://www.rockbandaide.com/","Rock Band Aide")</f>
        <v>Rock Band Aide</v>
      </c>
      <c r="H4" s="16"/>
    </row>
    <row r="5">
      <c r="A5" s="11"/>
      <c r="B5" s="12" t="s">
        <v>8</v>
      </c>
      <c r="C5" s="13">
        <f>'RB3'!C88</f>
        <v>15</v>
      </c>
      <c r="D5" s="14">
        <f>'RB3'!C89</f>
        <v>83</v>
      </c>
      <c r="E5" s="15">
        <f>'RB3'!C90</f>
        <v>0.1807228916</v>
      </c>
      <c r="F5" s="16"/>
      <c r="G5" s="18" t="str">
        <f>HYPERLINK("http://rbdb.online/","rbdb.online")</f>
        <v>rbdb.online</v>
      </c>
      <c r="H5" s="16"/>
    </row>
    <row r="6">
      <c r="A6" s="11"/>
      <c r="B6" s="12" t="s">
        <v>9</v>
      </c>
      <c r="C6" s="13">
        <f>'LEGO RB'!C50</f>
        <v>10</v>
      </c>
      <c r="D6" s="14">
        <f>'LEGO RB'!C51</f>
        <v>45</v>
      </c>
      <c r="E6" s="15">
        <f>'LEGO RB'!C52</f>
        <v>0.2222222222</v>
      </c>
      <c r="F6" s="16"/>
      <c r="G6" s="19" t="s">
        <v>10</v>
      </c>
      <c r="H6" s="16"/>
    </row>
    <row r="7">
      <c r="A7" s="20"/>
      <c r="B7" s="21" t="s">
        <v>11</v>
      </c>
      <c r="C7" s="13">
        <f>RBN!C1919</f>
        <v>194</v>
      </c>
      <c r="D7" s="14">
        <f>RBN!C1920</f>
        <v>1914</v>
      </c>
      <c r="E7" s="15">
        <f>RBN!C1921</f>
        <v>0.1013584117</v>
      </c>
      <c r="F7" s="16"/>
      <c r="G7" s="22" t="s">
        <v>12</v>
      </c>
      <c r="H7" s="16"/>
    </row>
    <row r="8">
      <c r="A8" s="20"/>
      <c r="B8" s="21" t="s">
        <v>13</v>
      </c>
      <c r="C8" s="23"/>
      <c r="D8" s="24"/>
      <c r="E8" s="25"/>
      <c r="F8" s="16"/>
      <c r="G8" s="26"/>
      <c r="H8" s="16"/>
    </row>
    <row r="9">
      <c r="A9" s="27"/>
      <c r="B9" s="21" t="s">
        <v>14</v>
      </c>
      <c r="C9" s="28">
        <f>'Rock Band VR'!C65</f>
        <v>53</v>
      </c>
      <c r="D9" s="29">
        <f>'Rock Band VR'!C66</f>
        <v>60</v>
      </c>
      <c r="E9" s="30">
        <f>'Rock Band VR'!C67</f>
        <v>0.8833333333</v>
      </c>
      <c r="F9" s="16"/>
      <c r="G9" s="16"/>
      <c r="H9" s="16"/>
    </row>
    <row r="10">
      <c r="A10" s="27"/>
      <c r="B10" s="31" t="s">
        <v>15</v>
      </c>
      <c r="C10" s="32">
        <f>'Rock Band VR DLC'!C27</f>
        <v>22</v>
      </c>
      <c r="D10" s="33">
        <f>'Rock Band VR DLC'!C28</f>
        <v>22</v>
      </c>
      <c r="E10" s="34">
        <f>'Rock Band VR DLC'!C29</f>
        <v>1</v>
      </c>
      <c r="F10" s="16"/>
      <c r="G10" s="16"/>
      <c r="H10" s="16"/>
    </row>
    <row r="11">
      <c r="A11" s="27"/>
      <c r="B11" s="21" t="s">
        <v>13</v>
      </c>
      <c r="C11" s="35"/>
      <c r="D11" s="36"/>
      <c r="E11" s="37"/>
      <c r="F11" s="16"/>
      <c r="G11" s="16"/>
      <c r="H11" s="16"/>
    </row>
    <row r="12" ht="17.25" customHeight="1">
      <c r="A12" s="11"/>
      <c r="B12" s="12" t="s">
        <v>16</v>
      </c>
      <c r="C12" s="13">
        <f>Dropmix!C118</f>
        <v>44</v>
      </c>
      <c r="D12" s="14">
        <f>Dropmix!C119</f>
        <v>113</v>
      </c>
      <c r="E12" s="15">
        <f>Dropmix!C120</f>
        <v>0.389380531</v>
      </c>
      <c r="F12" s="16"/>
      <c r="G12" s="16"/>
      <c r="H12" s="16"/>
    </row>
    <row r="13" ht="17.25" customHeight="1">
      <c r="A13" s="11"/>
      <c r="B13" s="12" t="s">
        <v>17</v>
      </c>
      <c r="C13" s="38">
        <f>Fuser!C93</f>
        <v>32</v>
      </c>
      <c r="D13" s="14">
        <f>Fuser!C94</f>
        <v>89</v>
      </c>
      <c r="E13" s="15">
        <f>Fuser!C95</f>
        <v>0.3595505618</v>
      </c>
      <c r="F13" s="16"/>
      <c r="G13" s="19" t="s">
        <v>18</v>
      </c>
      <c r="H13" s="16"/>
    </row>
    <row r="14" ht="17.25" customHeight="1">
      <c r="A14" s="11"/>
      <c r="B14" s="39" t="s">
        <v>15</v>
      </c>
      <c r="C14" s="38">
        <f>'Fuser DLC'!C144</f>
        <v>42</v>
      </c>
      <c r="D14" s="40">
        <f>'Fuser DLC'!C145</f>
        <v>139</v>
      </c>
      <c r="E14" s="41">
        <f>'Fuser DLC'!C146</f>
        <v>0.3021582734</v>
      </c>
      <c r="F14" s="16"/>
      <c r="G14" s="19" t="s">
        <v>19</v>
      </c>
      <c r="H14" s="16"/>
    </row>
    <row r="15">
      <c r="A15" s="11"/>
      <c r="B15" s="21" t="s">
        <v>13</v>
      </c>
      <c r="C15" s="23"/>
      <c r="D15" s="42"/>
      <c r="E15" s="43"/>
      <c r="F15" s="16"/>
      <c r="G15" s="16"/>
      <c r="H15" s="16"/>
    </row>
    <row r="16">
      <c r="A16" s="11"/>
      <c r="B16" s="44" t="s">
        <v>20</v>
      </c>
      <c r="C16" s="13">
        <f>'GH1'!C52</f>
        <v>26</v>
      </c>
      <c r="D16" s="45">
        <f>'GH1'!C53</f>
        <v>47</v>
      </c>
      <c r="E16" s="15">
        <f>'GH1'!C54</f>
        <v>0.5531914894</v>
      </c>
      <c r="F16" s="16"/>
      <c r="G16" s="16"/>
      <c r="H16" s="16"/>
    </row>
    <row r="17">
      <c r="A17" s="11"/>
      <c r="B17" s="44" t="s">
        <v>21</v>
      </c>
      <c r="C17" s="13">
        <f>'GH2'!C79</f>
        <v>32</v>
      </c>
      <c r="D17" s="14">
        <f>'GH2'!C80</f>
        <v>74</v>
      </c>
      <c r="E17" s="15">
        <f>'GH2'!C81</f>
        <v>0.4324324324</v>
      </c>
      <c r="F17" s="16"/>
      <c r="G17" s="16"/>
      <c r="H17" s="16"/>
    </row>
    <row r="18">
      <c r="A18" s="46"/>
      <c r="B18" s="47" t="s">
        <v>15</v>
      </c>
      <c r="C18" s="13">
        <f>'GH2 DLC'!C29</f>
        <v>11</v>
      </c>
      <c r="D18" s="14">
        <f>'GH2 DLC'!C30</f>
        <v>24</v>
      </c>
      <c r="E18" s="15">
        <f>'GH2 DLC'!C31</f>
        <v>0.4583333333</v>
      </c>
      <c r="F18" s="16"/>
      <c r="G18" s="16"/>
      <c r="H18" s="16"/>
    </row>
    <row r="19">
      <c r="A19" s="11"/>
      <c r="B19" s="44" t="s">
        <v>22</v>
      </c>
      <c r="C19" s="13">
        <f>'GH3'!C76</f>
        <v>42</v>
      </c>
      <c r="D19" s="14">
        <f>'GH3'!C77</f>
        <v>71</v>
      </c>
      <c r="E19" s="15">
        <f>'GH3'!C78</f>
        <v>0.5915492958</v>
      </c>
      <c r="F19" s="16"/>
      <c r="G19" s="16"/>
      <c r="H19" s="16"/>
    </row>
    <row r="20">
      <c r="A20" s="46"/>
      <c r="B20" s="47" t="s">
        <v>15</v>
      </c>
      <c r="C20" s="13">
        <f>'GH3 DLC'!C70</f>
        <v>21</v>
      </c>
      <c r="D20" s="14">
        <f>'GH3 DLC'!C71</f>
        <v>65</v>
      </c>
      <c r="E20" s="15">
        <f>'GH3 DLC'!C72</f>
        <v>0.3230769231</v>
      </c>
      <c r="F20" s="16"/>
      <c r="G20" s="16"/>
      <c r="H20" s="16"/>
    </row>
    <row r="21">
      <c r="A21" s="11"/>
      <c r="B21" s="44" t="s">
        <v>23</v>
      </c>
      <c r="C21" s="13">
        <f>'GH World Tour'!C89</f>
        <v>54</v>
      </c>
      <c r="D21" s="14">
        <f>'GH World Tour'!C90</f>
        <v>84</v>
      </c>
      <c r="E21" s="15">
        <f>'GH World Tour'!C91</f>
        <v>0.6428571429</v>
      </c>
      <c r="F21" s="16"/>
      <c r="G21" s="48" t="s">
        <v>24</v>
      </c>
      <c r="H21" s="16"/>
    </row>
    <row r="22">
      <c r="A22" s="49"/>
      <c r="B22" s="50" t="s">
        <v>25</v>
      </c>
      <c r="C22" s="13">
        <f>'GH 5'!C90</f>
        <v>42</v>
      </c>
      <c r="D22" s="14">
        <f>'GH 5'!C91</f>
        <v>85</v>
      </c>
      <c r="E22" s="15">
        <f>'GH 5'!C92</f>
        <v>0.4941176471</v>
      </c>
      <c r="F22" s="16"/>
      <c r="G22" s="51" t="str">
        <f>HYPERLINK("https://www.youtube.com/channel/UC-1LzD9LF-Knd67UJBpG0rQ?view_as=public","YouTube")</f>
        <v>YouTube</v>
      </c>
      <c r="H22" s="16"/>
    </row>
    <row r="23">
      <c r="A23" s="11"/>
      <c r="B23" s="44" t="s">
        <v>26</v>
      </c>
      <c r="C23" s="13">
        <f>'GH Warriors of Rock'!C92</f>
        <v>39</v>
      </c>
      <c r="D23" s="14">
        <f>'GH Warriors of Rock'!C93</f>
        <v>87</v>
      </c>
      <c r="E23" s="15">
        <f>'GH Warriors of Rock'!C94</f>
        <v>0.4482758621</v>
      </c>
      <c r="F23" s="16"/>
      <c r="G23" s="51" t="str">
        <f>HYPERLINK("https://twitter.com/JMilla_Potato?lang=en","Twitter")</f>
        <v>Twitter</v>
      </c>
      <c r="H23" s="16"/>
    </row>
    <row r="24">
      <c r="A24" s="11"/>
      <c r="B24" s="39" t="s">
        <v>15</v>
      </c>
      <c r="C24" s="13">
        <f>'Guitar Hero 456 DLC'!C399</f>
        <v>164</v>
      </c>
      <c r="D24" s="14">
        <f>'Guitar Hero 456 DLC'!C400</f>
        <v>394</v>
      </c>
      <c r="E24" s="52">
        <f>'Guitar Hero 456 DLC'!C401</f>
        <v>0.4162436548</v>
      </c>
      <c r="F24" s="16"/>
      <c r="G24" s="51"/>
      <c r="H24" s="16"/>
    </row>
    <row r="25">
      <c r="A25" s="27"/>
      <c r="B25" s="21" t="s">
        <v>13</v>
      </c>
      <c r="C25" s="35"/>
      <c r="D25" s="36"/>
      <c r="E25" s="37"/>
      <c r="F25" s="16"/>
      <c r="G25" s="16"/>
      <c r="H25" s="16"/>
    </row>
    <row r="26">
      <c r="A26" s="49"/>
      <c r="B26" s="50" t="s">
        <v>27</v>
      </c>
      <c r="C26" s="13">
        <f>'GH Live'!C47</f>
        <v>18</v>
      </c>
      <c r="D26" s="14">
        <f>'GH Live'!C48</f>
        <v>42</v>
      </c>
      <c r="E26" s="15">
        <f>'GH Live'!C49</f>
        <v>0.4285714286</v>
      </c>
      <c r="F26" s="16"/>
      <c r="G26" s="48" t="s">
        <v>28</v>
      </c>
    </row>
    <row r="27">
      <c r="A27" s="49"/>
      <c r="B27" s="53" t="s">
        <v>29</v>
      </c>
      <c r="C27" s="13">
        <f>'GH TV'!C522</f>
        <v>171</v>
      </c>
      <c r="D27" s="14">
        <f>'GH TV'!C523</f>
        <v>517</v>
      </c>
      <c r="E27" s="15">
        <f>'GH TV'!C524</f>
        <v>0.330754352</v>
      </c>
      <c r="F27" s="16"/>
      <c r="G27" s="48" t="s">
        <v>30</v>
      </c>
    </row>
    <row r="28">
      <c r="A28" s="27"/>
      <c r="B28" s="21" t="s">
        <v>13</v>
      </c>
      <c r="C28" s="54"/>
      <c r="D28" s="55"/>
      <c r="E28" s="56"/>
      <c r="F28" s="16"/>
      <c r="G28" s="16"/>
      <c r="H28" s="16"/>
    </row>
    <row r="29">
      <c r="A29" s="11"/>
      <c r="B29" s="44" t="s">
        <v>31</v>
      </c>
      <c r="C29" s="13">
        <f>'GH Aerosmith'!C45</f>
        <v>17</v>
      </c>
      <c r="D29" s="14">
        <f>'GH Aerosmith'!C46</f>
        <v>40</v>
      </c>
      <c r="E29" s="15">
        <f>'GH Aerosmith'!C47</f>
        <v>0.425</v>
      </c>
      <c r="F29" s="16"/>
      <c r="G29" s="16"/>
      <c r="H29" s="16"/>
    </row>
    <row r="30">
      <c r="A30" s="11"/>
      <c r="B30" s="44" t="s">
        <v>32</v>
      </c>
      <c r="C30" s="13">
        <f>'GH Metallica'!C57</f>
        <v>10</v>
      </c>
      <c r="D30" s="14">
        <f>'GH Metallica'!C58</f>
        <v>52</v>
      </c>
      <c r="E30" s="15">
        <f>'GH Metallica'!C59</f>
        <v>0.1923076923</v>
      </c>
      <c r="F30" s="16"/>
      <c r="G30" s="57"/>
      <c r="H30" s="58"/>
    </row>
    <row r="31">
      <c r="A31" s="11"/>
      <c r="B31" s="44" t="s">
        <v>33</v>
      </c>
      <c r="C31" s="13">
        <f>'GH Van Halen'!C52</f>
        <v>21</v>
      </c>
      <c r="D31" s="14">
        <f>'GH Van Halen'!C53</f>
        <v>47</v>
      </c>
      <c r="E31" s="15">
        <f>'GH Van Halen'!C54</f>
        <v>0.4468085106</v>
      </c>
      <c r="F31" s="16"/>
      <c r="G31" s="59"/>
      <c r="H31" s="48"/>
    </row>
    <row r="32">
      <c r="A32" s="27"/>
      <c r="B32" s="21" t="s">
        <v>13</v>
      </c>
      <c r="C32" s="54"/>
      <c r="D32" s="55"/>
      <c r="E32" s="56"/>
      <c r="F32" s="16"/>
      <c r="G32" s="59"/>
      <c r="H32" s="48"/>
    </row>
    <row r="33">
      <c r="A33" s="11"/>
      <c r="B33" s="44" t="s">
        <v>34</v>
      </c>
      <c r="C33" s="13">
        <f>'Rocks the 80s'!C35</f>
        <v>21</v>
      </c>
      <c r="D33" s="14">
        <f>'Rocks the 80s'!C36</f>
        <v>30</v>
      </c>
      <c r="E33" s="15">
        <f>'Rocks the 80s'!C37</f>
        <v>0.7</v>
      </c>
      <c r="F33" s="16"/>
      <c r="G33" s="59"/>
      <c r="H33" s="48"/>
    </row>
    <row r="34">
      <c r="A34" s="11"/>
      <c r="B34" s="44" t="s">
        <v>35</v>
      </c>
      <c r="C34" s="13">
        <f>'GH Smash Hits'!C53</f>
        <v>40</v>
      </c>
      <c r="D34" s="14">
        <f>'GH Smash Hits'!C54</f>
        <v>48</v>
      </c>
      <c r="E34" s="15">
        <f>'GH Smash Hits'!C55</f>
        <v>0.8333333333</v>
      </c>
      <c r="F34" s="16"/>
      <c r="G34" s="59"/>
      <c r="H34" s="48"/>
    </row>
    <row r="35">
      <c r="A35" s="11"/>
      <c r="B35" s="12" t="s">
        <v>36</v>
      </c>
      <c r="C35" s="13">
        <f>'Band Hero'!C70</f>
        <v>33</v>
      </c>
      <c r="D35" s="14">
        <f>'Band Hero'!C71</f>
        <v>65</v>
      </c>
      <c r="E35" s="15">
        <f>'Band Hero'!C72</f>
        <v>0.5076923077</v>
      </c>
      <c r="F35" s="16"/>
      <c r="G35" s="59"/>
      <c r="H35" s="48"/>
    </row>
    <row r="36">
      <c r="A36" s="27"/>
      <c r="B36" s="21" t="s">
        <v>13</v>
      </c>
      <c r="C36" s="35"/>
      <c r="D36" s="36"/>
      <c r="E36" s="37"/>
      <c r="F36" s="16"/>
      <c r="G36" s="59"/>
      <c r="H36" s="48"/>
    </row>
    <row r="37">
      <c r="A37" s="11"/>
      <c r="B37" s="12" t="s">
        <v>37</v>
      </c>
      <c r="C37" s="60">
        <f>'Guitar Hero On Tour'!C36</f>
        <v>16</v>
      </c>
      <c r="D37" s="61">
        <f>'Guitar Hero On Tour'!C37</f>
        <v>31</v>
      </c>
      <c r="E37" s="62">
        <f>'Guitar Hero On Tour'!C38</f>
        <v>0.5161290323</v>
      </c>
      <c r="F37" s="16"/>
      <c r="G37" s="59"/>
      <c r="H37" s="48"/>
    </row>
    <row r="38">
      <c r="A38" s="11"/>
      <c r="B38" s="12" t="s">
        <v>38</v>
      </c>
      <c r="C38" s="60">
        <f>'Guitar Hero On Tour Decades'!C40</f>
        <v>25</v>
      </c>
      <c r="D38" s="61">
        <f>'Guitar Hero On Tour Decades'!C41</f>
        <v>35</v>
      </c>
      <c r="E38" s="62">
        <f>'Guitar Hero On Tour Decades'!C42</f>
        <v>0.7142857143</v>
      </c>
      <c r="F38" s="16"/>
      <c r="G38" s="16"/>
      <c r="H38" s="48"/>
    </row>
    <row r="39">
      <c r="A39" s="11"/>
      <c r="B39" s="12" t="s">
        <v>39</v>
      </c>
      <c r="C39" s="60">
        <f>'Guitar Hero On Tour Modern Hits'!C45</f>
        <v>13</v>
      </c>
      <c r="D39" s="61">
        <f>'Guitar Hero On Tour Modern Hits'!C46</f>
        <v>40</v>
      </c>
      <c r="E39" s="62">
        <f>'Guitar Hero On Tour Modern Hits'!C47</f>
        <v>0.325</v>
      </c>
      <c r="F39" s="16"/>
      <c r="G39" s="16"/>
      <c r="H39" s="48"/>
    </row>
    <row r="40">
      <c r="A40" s="11"/>
      <c r="B40" s="12" t="s">
        <v>40</v>
      </c>
      <c r="C40" s="60">
        <f>'Band Hero DS'!C50</f>
        <v>25</v>
      </c>
      <c r="D40" s="61">
        <f>'Band Hero DS'!C51</f>
        <v>45</v>
      </c>
      <c r="E40" s="62">
        <f>'Band Hero DS'!C52</f>
        <v>0.5555555556</v>
      </c>
      <c r="F40" s="16"/>
      <c r="G40" s="16"/>
      <c r="H40" s="48"/>
    </row>
    <row r="41">
      <c r="A41" s="11"/>
      <c r="B41" s="21" t="s">
        <v>13</v>
      </c>
      <c r="C41" s="54"/>
      <c r="D41" s="55"/>
      <c r="E41" s="56"/>
      <c r="F41" s="16"/>
      <c r="G41" s="16"/>
      <c r="H41" s="59"/>
    </row>
    <row r="42">
      <c r="A42" s="11"/>
      <c r="B42" s="12" t="s">
        <v>41</v>
      </c>
      <c r="C42" s="60">
        <f>'GH 3 Mobile'!C20</f>
        <v>12</v>
      </c>
      <c r="D42" s="61">
        <f>'GH 3 Mobile'!C21</f>
        <v>15</v>
      </c>
      <c r="E42" s="62">
        <f>'GH 3 Mobile'!C22</f>
        <v>0.8</v>
      </c>
      <c r="F42" s="16"/>
      <c r="G42" s="16"/>
      <c r="H42" s="59"/>
    </row>
    <row r="43">
      <c r="A43" s="11"/>
      <c r="B43" s="39" t="s">
        <v>15</v>
      </c>
      <c r="C43" s="60">
        <f>'GH 3 Mobile DLC'!C41</f>
        <v>21</v>
      </c>
      <c r="D43" s="61">
        <f>'GH 3 Mobile DLC'!C42</f>
        <v>36</v>
      </c>
      <c r="E43" s="62">
        <f>'GH 3 Mobile DLC'!C43</f>
        <v>0.5833333333</v>
      </c>
      <c r="F43" s="16"/>
      <c r="G43" s="16"/>
      <c r="H43" s="59"/>
    </row>
    <row r="44">
      <c r="A44" s="11"/>
      <c r="B44" s="12" t="s">
        <v>42</v>
      </c>
      <c r="C44" s="60">
        <f>'GH World Tour Mobile'!C20</f>
        <v>10</v>
      </c>
      <c r="D44" s="61">
        <f>'GH World Tour Mobile'!C21</f>
        <v>15</v>
      </c>
      <c r="E44" s="62">
        <f>'GH World Tour Mobile'!C22</f>
        <v>0.6666666667</v>
      </c>
      <c r="F44" s="16"/>
      <c r="G44" s="16"/>
      <c r="H44" s="59"/>
    </row>
    <row r="45">
      <c r="A45" s="11"/>
      <c r="B45" s="39" t="s">
        <v>15</v>
      </c>
      <c r="C45" s="60">
        <f>'GH World Tour Mobile DLC'!C15</f>
        <v>4</v>
      </c>
      <c r="D45" s="61">
        <f>'GH World Tour Mobile DLC'!C16</f>
        <v>10</v>
      </c>
      <c r="E45" s="62">
        <f>'GH World Tour Mobile DLC'!C17</f>
        <v>0.4</v>
      </c>
      <c r="F45" s="16"/>
      <c r="G45" s="16"/>
      <c r="H45" s="59"/>
    </row>
    <row r="46">
      <c r="A46" s="11"/>
      <c r="B46" s="12" t="s">
        <v>43</v>
      </c>
      <c r="C46" s="60">
        <f>'GH 5 Mobile'!C24</f>
        <v>11</v>
      </c>
      <c r="D46" s="61">
        <f>'GH 5 Mobile'!C25</f>
        <v>20</v>
      </c>
      <c r="E46" s="62">
        <f>'GH 5 Mobile'!C26</f>
        <v>0.55</v>
      </c>
      <c r="F46" s="16"/>
      <c r="G46" s="16"/>
      <c r="H46" s="59"/>
    </row>
    <row r="47">
      <c r="A47" s="11"/>
      <c r="B47" s="21" t="s">
        <v>13</v>
      </c>
      <c r="C47" s="54"/>
      <c r="D47" s="55"/>
      <c r="E47" s="56"/>
      <c r="F47" s="16"/>
      <c r="G47" s="16"/>
      <c r="H47" s="16"/>
    </row>
    <row r="48">
      <c r="A48" s="11"/>
      <c r="B48" s="12" t="s">
        <v>44</v>
      </c>
      <c r="C48" s="60">
        <f>'GH Arcade'!C55</f>
        <v>30</v>
      </c>
      <c r="D48" s="61">
        <f>'GH Arcade'!C56</f>
        <v>50</v>
      </c>
      <c r="E48" s="62">
        <f>'GH Arcade'!C57</f>
        <v>0.6</v>
      </c>
      <c r="F48" s="16"/>
      <c r="G48" s="16"/>
      <c r="H48" s="16"/>
    </row>
    <row r="49">
      <c r="A49" s="11"/>
      <c r="B49" s="21" t="s">
        <v>13</v>
      </c>
      <c r="C49" s="54"/>
      <c r="D49" s="55"/>
      <c r="E49" s="56"/>
      <c r="F49" s="16"/>
      <c r="G49" s="16"/>
      <c r="H49" s="16"/>
    </row>
    <row r="50">
      <c r="A50" s="11"/>
      <c r="B50" s="12" t="s">
        <v>45</v>
      </c>
      <c r="C50" s="60">
        <f>'DJ Hero'!C114</f>
        <v>19</v>
      </c>
      <c r="D50" s="61">
        <f>'DJ Hero'!C115</f>
        <v>109</v>
      </c>
      <c r="E50" s="62">
        <f>'DJ Hero'!C116</f>
        <v>0.1743119266</v>
      </c>
      <c r="F50" s="16"/>
      <c r="G50" s="16"/>
      <c r="H50" s="16"/>
    </row>
    <row r="51">
      <c r="A51" s="11"/>
      <c r="B51" s="12" t="s">
        <v>46</v>
      </c>
      <c r="C51" s="60">
        <f>'DJ Hero 2'!C110</f>
        <v>9</v>
      </c>
      <c r="D51" s="61">
        <f>'DJ Hero 2'!C111</f>
        <v>105</v>
      </c>
      <c r="E51" s="62">
        <f>'DJ Hero 2'!C112</f>
        <v>0.08571428571</v>
      </c>
      <c r="F51" s="16"/>
      <c r="G51" s="16"/>
      <c r="H51" s="16"/>
    </row>
    <row r="52">
      <c r="A52" s="11"/>
      <c r="B52" s="39" t="s">
        <v>15</v>
      </c>
      <c r="C52" s="60">
        <f>'DJ Hero 12 DLC'!C72</f>
        <v>5</v>
      </c>
      <c r="D52" s="61">
        <f>'DJ Hero 12 DLC'!C73</f>
        <v>67</v>
      </c>
      <c r="E52" s="62">
        <f>'DJ Hero 12 DLC'!C74</f>
        <v>0.07462686567</v>
      </c>
      <c r="F52" s="16"/>
      <c r="G52" s="16"/>
      <c r="H52" s="16"/>
    </row>
    <row r="53">
      <c r="A53" s="11"/>
      <c r="B53" s="21" t="s">
        <v>13</v>
      </c>
      <c r="C53" s="54"/>
      <c r="D53" s="55"/>
      <c r="E53" s="56"/>
      <c r="F53" s="16"/>
      <c r="G53" s="16"/>
      <c r="H53" s="16"/>
    </row>
    <row r="54">
      <c r="A54" s="11"/>
      <c r="B54" s="12" t="s">
        <v>47</v>
      </c>
      <c r="C54" s="60">
        <f>Rocksmith!C62</f>
        <v>16</v>
      </c>
      <c r="D54" s="61">
        <f>Rocksmith!C63</f>
        <v>57</v>
      </c>
      <c r="E54" s="62">
        <f>Rocksmith!C64</f>
        <v>0.2807017544</v>
      </c>
      <c r="F54" s="16"/>
      <c r="G54" s="16"/>
      <c r="H54" s="16"/>
    </row>
    <row r="55">
      <c r="A55" s="46"/>
      <c r="B55" s="39" t="s">
        <v>15</v>
      </c>
      <c r="C55" s="63">
        <f>'Rocksmith DLC'!C148</f>
        <v>106</v>
      </c>
      <c r="D55" s="64">
        <f>'Rocksmith DLC'!C149</f>
        <v>142</v>
      </c>
      <c r="E55" s="65">
        <f>'Rocksmith DLC'!C150</f>
        <v>0.7464788732</v>
      </c>
      <c r="F55" s="16"/>
      <c r="G55" s="16"/>
      <c r="H55" s="16"/>
    </row>
    <row r="56">
      <c r="A56" s="11"/>
      <c r="B56" s="12" t="s">
        <v>48</v>
      </c>
      <c r="C56" s="63">
        <f>'Rocksmith 2014'!C71</f>
        <v>27</v>
      </c>
      <c r="D56" s="64">
        <f>'Rocksmith 2014'!C72</f>
        <v>66</v>
      </c>
      <c r="E56" s="65">
        <f>'Rocksmith 2014'!C73</f>
        <v>0.4090909091</v>
      </c>
      <c r="F56" s="16"/>
      <c r="G56" s="16"/>
      <c r="H56" s="16"/>
    </row>
    <row r="57">
      <c r="A57" s="11"/>
      <c r="B57" s="39" t="s">
        <v>15</v>
      </c>
      <c r="C57" s="63">
        <f>'Rocksmith 2014 DLC'!C1244</f>
        <v>619</v>
      </c>
      <c r="D57" s="64">
        <f>'Rocksmith 2014 DLC'!C1245</f>
        <v>1239</v>
      </c>
      <c r="E57" s="65">
        <f>'Rocksmith 2014 DLC'!C1246</f>
        <v>0.4995964487</v>
      </c>
      <c r="F57" s="16"/>
      <c r="G57" s="16"/>
      <c r="H57" s="16"/>
    </row>
    <row r="58">
      <c r="A58" s="27"/>
      <c r="B58" s="21" t="s">
        <v>13</v>
      </c>
      <c r="C58" s="35"/>
      <c r="D58" s="36"/>
      <c r="E58" s="37"/>
      <c r="F58" s="16"/>
      <c r="G58" s="16"/>
      <c r="H58" s="16"/>
    </row>
    <row r="59">
      <c r="A59" s="27"/>
      <c r="B59" s="21" t="s">
        <v>49</v>
      </c>
      <c r="C59" s="63">
        <f>'Rock Revolution'!C46</f>
        <v>36</v>
      </c>
      <c r="D59" s="64">
        <f>'Rock Revolution'!C47</f>
        <v>41</v>
      </c>
      <c r="E59" s="65">
        <f>'Rock Revolution'!C48</f>
        <v>0.8780487805</v>
      </c>
      <c r="F59" s="16"/>
      <c r="G59" s="16"/>
      <c r="H59" s="16"/>
    </row>
    <row r="60">
      <c r="A60" s="27"/>
      <c r="B60" s="31" t="s">
        <v>15</v>
      </c>
      <c r="C60" s="63">
        <f>'Rock Revolution DLC'!C17</f>
        <v>3</v>
      </c>
      <c r="D60" s="64">
        <f>'Rock Revolution DLC'!C18</f>
        <v>12</v>
      </c>
      <c r="E60" s="65">
        <f>'Rock Revolution DLC'!C19</f>
        <v>0.25</v>
      </c>
      <c r="F60" s="16"/>
      <c r="G60" s="16"/>
      <c r="H60" s="16"/>
    </row>
    <row r="61">
      <c r="A61" s="27"/>
      <c r="B61" s="21" t="s">
        <v>50</v>
      </c>
      <c r="C61" s="63">
        <f>Powergig!C75</f>
        <v>19</v>
      </c>
      <c r="D61" s="64">
        <f>Powergig!C76</f>
        <v>70</v>
      </c>
      <c r="E61" s="65">
        <f>Powergig!C77</f>
        <v>0.2714285714</v>
      </c>
      <c r="F61" s="16"/>
      <c r="G61" s="16"/>
      <c r="H61" s="16"/>
    </row>
    <row r="62">
      <c r="A62" s="27"/>
      <c r="B62" s="31" t="s">
        <v>15</v>
      </c>
      <c r="C62" s="63">
        <f>'Powergig DLC'!C8</f>
        <v>1</v>
      </c>
      <c r="D62" s="64">
        <f>'Powergig DLC'!C9</f>
        <v>3</v>
      </c>
      <c r="E62" s="65">
        <f>'Powergig DLC'!C10</f>
        <v>0.3333333333</v>
      </c>
      <c r="F62" s="16"/>
      <c r="G62" s="16"/>
      <c r="H62" s="16"/>
    </row>
    <row r="63">
      <c r="A63" s="27"/>
      <c r="B63" s="21" t="s">
        <v>51</v>
      </c>
      <c r="C63" s="63">
        <f>Bandfuse!C60</f>
        <v>43</v>
      </c>
      <c r="D63" s="64">
        <f>Bandfuse!C61</f>
        <v>55</v>
      </c>
      <c r="E63" s="65">
        <f>Bandfuse!C62</f>
        <v>0.7818181818</v>
      </c>
      <c r="F63" s="16"/>
      <c r="G63" s="16"/>
      <c r="H63" s="16"/>
    </row>
    <row r="64">
      <c r="A64" s="27"/>
      <c r="B64" s="31" t="s">
        <v>15</v>
      </c>
      <c r="C64" s="63">
        <f>'Bandfuse DLC'!C26</f>
        <v>20</v>
      </c>
      <c r="D64" s="64">
        <f>'Bandfuse DLC'!C27</f>
        <v>21</v>
      </c>
      <c r="E64" s="65">
        <f>'Bandfuse DLC'!C28</f>
        <v>0.9523809524</v>
      </c>
      <c r="F64" s="16"/>
      <c r="G64" s="16"/>
      <c r="H64" s="16"/>
    </row>
    <row r="65">
      <c r="A65" s="27"/>
      <c r="B65" s="21" t="s">
        <v>13</v>
      </c>
      <c r="C65" s="35"/>
      <c r="D65" s="36"/>
      <c r="E65" s="37"/>
      <c r="F65" s="16"/>
      <c r="G65" s="16"/>
      <c r="H65" s="16"/>
    </row>
    <row r="66">
      <c r="A66" s="27"/>
      <c r="B66" s="66" t="s">
        <v>52</v>
      </c>
      <c r="C66" s="63">
        <f>'Rock of the Dead'!C27</f>
        <v>4</v>
      </c>
      <c r="D66" s="64">
        <f>'Rock of the Dead'!C28</f>
        <v>21</v>
      </c>
      <c r="E66" s="65">
        <f>'Rock of the Dead'!C29</f>
        <v>0.1904761905</v>
      </c>
      <c r="F66" s="16"/>
      <c r="G66" s="16"/>
      <c r="H66" s="16"/>
    </row>
    <row r="67">
      <c r="A67" s="27"/>
      <c r="B67" s="21" t="s">
        <v>53</v>
      </c>
      <c r="C67" s="63">
        <f>KickBeat!C29</f>
        <v>3</v>
      </c>
      <c r="D67" s="64">
        <f>KickBeat!C30</f>
        <v>25</v>
      </c>
      <c r="E67" s="65">
        <f>KickBeat!C31</f>
        <v>0.12</v>
      </c>
      <c r="F67" s="16"/>
      <c r="G67" s="16"/>
      <c r="H67" s="16"/>
    </row>
    <row r="68">
      <c r="A68" s="27"/>
      <c r="B68" s="21" t="s">
        <v>54</v>
      </c>
      <c r="C68" s="60">
        <f>'Guitar Rock Tour'!C24</f>
        <v>9</v>
      </c>
      <c r="D68" s="61">
        <f>'Guitar Rock Tour'!C25</f>
        <v>19</v>
      </c>
      <c r="E68" s="62">
        <f>'Guitar Rock Tour'!C26</f>
        <v>0.4736842105</v>
      </c>
      <c r="F68" s="16"/>
      <c r="G68" s="16"/>
      <c r="H68" s="16"/>
    </row>
    <row r="69">
      <c r="A69" s="27"/>
      <c r="B69" s="21" t="s">
        <v>55</v>
      </c>
      <c r="C69" s="60">
        <f>'Guitar Rock Tour 2'!C23</f>
        <v>12</v>
      </c>
      <c r="D69" s="61">
        <f>'Guitar Rock Tour 2'!C24</f>
        <v>18</v>
      </c>
      <c r="E69" s="62">
        <f>'Guitar Rock Tour 2'!C25</f>
        <v>0.6666666667</v>
      </c>
      <c r="F69" s="16"/>
      <c r="G69" s="16"/>
      <c r="H69" s="16"/>
    </row>
    <row r="70">
      <c r="A70" s="27"/>
      <c r="B70" s="21" t="s">
        <v>56</v>
      </c>
      <c r="C70" s="60">
        <f>'Ultimate Band'!C43</f>
        <v>28</v>
      </c>
      <c r="D70" s="61">
        <f>'Ultimate Band'!C44</f>
        <v>38</v>
      </c>
      <c r="E70" s="62">
        <f>'Ultimate Band'!C45</f>
        <v>0.7368421053</v>
      </c>
      <c r="F70" s="16"/>
      <c r="G70" s="16"/>
      <c r="H70" s="16"/>
    </row>
    <row r="71">
      <c r="A71" s="27"/>
      <c r="B71" s="21" t="s">
        <v>57</v>
      </c>
      <c r="C71" s="60">
        <f>'Elite Beat Agents'!C24</f>
        <v>8</v>
      </c>
      <c r="D71" s="61">
        <f>'Elite Beat Agents'!C25</f>
        <v>19</v>
      </c>
      <c r="E71" s="62">
        <f>'Elite Beat Agents'!C26</f>
        <v>0.4210526316</v>
      </c>
      <c r="F71" s="16"/>
      <c r="G71" s="16"/>
      <c r="H71" s="16"/>
    </row>
    <row r="72">
      <c r="A72" s="27"/>
      <c r="B72" s="21" t="s">
        <v>58</v>
      </c>
      <c r="C72" s="60">
        <f>'Guitar Praise'!B56</f>
        <v>2</v>
      </c>
      <c r="D72" s="61">
        <f>'Guitar Praise'!B57</f>
        <v>52</v>
      </c>
      <c r="E72" s="62">
        <f>'Guitar Praise'!B58</f>
        <v>0.03846153846</v>
      </c>
      <c r="F72" s="16"/>
      <c r="G72" s="16"/>
      <c r="H72" s="16"/>
    </row>
    <row r="73">
      <c r="A73" s="27"/>
      <c r="B73" s="21" t="s">
        <v>59</v>
      </c>
      <c r="C73" s="60">
        <f>'We Rock Drum King'!C34</f>
        <v>16</v>
      </c>
      <c r="D73" s="61">
        <f>'We Rock Drum King'!C35</f>
        <v>29</v>
      </c>
      <c r="E73" s="62">
        <f>'We Rock Drum King'!C36</f>
        <v>0.5517241379</v>
      </c>
      <c r="F73" s="16"/>
      <c r="G73" s="16"/>
      <c r="H73" s="16"/>
    </row>
    <row r="74">
      <c r="A74" s="27"/>
      <c r="B74" s="21" t="s">
        <v>13</v>
      </c>
      <c r="C74" s="35"/>
      <c r="D74" s="36"/>
      <c r="E74" s="37"/>
      <c r="F74" s="16"/>
      <c r="G74" s="16"/>
      <c r="H74" s="16"/>
    </row>
    <row r="75">
      <c r="A75" s="27"/>
      <c r="B75" s="21" t="s">
        <v>60</v>
      </c>
      <c r="C75" s="63">
        <f>Frequency!B31</f>
        <v>2</v>
      </c>
      <c r="D75" s="64">
        <f>Frequency!B32</f>
        <v>27</v>
      </c>
      <c r="E75" s="65">
        <f>Frequency!B33</f>
        <v>0.07407407407</v>
      </c>
      <c r="F75" s="16"/>
      <c r="G75" s="16"/>
      <c r="H75" s="16"/>
    </row>
    <row r="76">
      <c r="A76" s="27"/>
      <c r="B76" s="21" t="s">
        <v>61</v>
      </c>
      <c r="C76" s="63">
        <f>Amplitude!B30</f>
        <v>6</v>
      </c>
      <c r="D76" s="64">
        <f>Amplitude!B31</f>
        <v>26</v>
      </c>
      <c r="E76" s="65">
        <f>Amplitude!B32</f>
        <v>0.2307692308</v>
      </c>
      <c r="F76" s="16"/>
      <c r="G76" s="16"/>
      <c r="H76" s="16"/>
    </row>
    <row r="77">
      <c r="A77" s="27"/>
      <c r="B77" s="21" t="s">
        <v>62</v>
      </c>
      <c r="C77" s="63">
        <f>'Amplitude (2016)'!B34</f>
        <v>1</v>
      </c>
      <c r="D77" s="64">
        <f>'Amplitude (2016)'!B35</f>
        <v>30</v>
      </c>
      <c r="E77" s="65">
        <f>'Amplitude (2016)'!B36</f>
        <v>0.03333333333</v>
      </c>
      <c r="F77" s="16"/>
      <c r="G77" s="16"/>
      <c r="H77" s="16"/>
    </row>
    <row r="78">
      <c r="A78" s="27"/>
      <c r="B78" s="21" t="s">
        <v>63</v>
      </c>
      <c r="C78" s="63">
        <f>Phase!B11</f>
        <v>3</v>
      </c>
      <c r="D78" s="64">
        <f>Phase!B12</f>
        <v>7</v>
      </c>
      <c r="E78" s="65">
        <f>Phase!B13</f>
        <v>0.4285714286</v>
      </c>
      <c r="F78" s="16"/>
      <c r="G78" s="16"/>
      <c r="H78" s="16"/>
    </row>
    <row r="79">
      <c r="A79" s="27"/>
      <c r="B79" s="21" t="s">
        <v>13</v>
      </c>
      <c r="C79" s="67"/>
      <c r="D79" s="68"/>
      <c r="E79" s="69"/>
      <c r="F79" s="16"/>
      <c r="G79" s="16"/>
      <c r="H79" s="16"/>
    </row>
    <row r="80">
      <c r="A80" s="27"/>
      <c r="B80" s="21" t="s">
        <v>64</v>
      </c>
      <c r="C80" s="60">
        <f>Fantasia!C38</f>
        <v>14</v>
      </c>
      <c r="D80" s="61">
        <f>Fantasia!C39</f>
        <v>33</v>
      </c>
      <c r="E80" s="62">
        <f>Fantasia!C40</f>
        <v>0.4242424242</v>
      </c>
      <c r="F80" s="16"/>
      <c r="G80" s="16"/>
      <c r="H80" s="16"/>
    </row>
    <row r="81">
      <c r="A81" s="27"/>
      <c r="B81" s="31" t="s">
        <v>15</v>
      </c>
      <c r="C81" s="60">
        <f>'Fantasia DLC'!C23</f>
        <v>7</v>
      </c>
      <c r="D81" s="61">
        <f>'Fantasia DLC'!C24</f>
        <v>18</v>
      </c>
      <c r="E81" s="62">
        <f>'Fantasia DLC'!C25</f>
        <v>0.3888888889</v>
      </c>
      <c r="F81" s="16"/>
      <c r="G81" s="16"/>
      <c r="H81" s="16"/>
    </row>
    <row r="82">
      <c r="A82" s="27"/>
      <c r="B82" s="66" t="s">
        <v>65</v>
      </c>
      <c r="C82" s="60">
        <f>Audica!C38</f>
        <v>3</v>
      </c>
      <c r="D82" s="61">
        <f>Audica!C39</f>
        <v>33</v>
      </c>
      <c r="E82" s="62">
        <f>Audica!C40</f>
        <v>0.09090909091</v>
      </c>
      <c r="F82" s="16"/>
      <c r="G82" s="16"/>
      <c r="H82" s="16"/>
    </row>
    <row r="83">
      <c r="A83" s="27"/>
      <c r="B83" s="31" t="s">
        <v>15</v>
      </c>
      <c r="C83" s="60">
        <f>'Audica DLC'!C28</f>
        <v>12</v>
      </c>
      <c r="D83" s="61">
        <f>'Audica DLC'!C29</f>
        <v>23</v>
      </c>
      <c r="E83" s="62">
        <f>'Audica DLC'!C30</f>
        <v>0.5217391304</v>
      </c>
      <c r="F83" s="16"/>
      <c r="G83" s="16"/>
      <c r="H83" s="16"/>
    </row>
    <row r="84">
      <c r="A84" s="27"/>
      <c r="B84" s="21" t="s">
        <v>13</v>
      </c>
      <c r="C84" s="54"/>
      <c r="D84" s="55"/>
      <c r="E84" s="56"/>
      <c r="F84" s="16"/>
      <c r="G84" s="16"/>
      <c r="H84" s="16"/>
    </row>
    <row r="85">
      <c r="A85" s="27"/>
      <c r="B85" s="21" t="s">
        <v>66</v>
      </c>
      <c r="C85" s="60">
        <f>'Dance Central'!B36</f>
        <v>6</v>
      </c>
      <c r="D85" s="61">
        <f>'Dance Central'!B37</f>
        <v>31</v>
      </c>
      <c r="E85" s="62">
        <f>'Dance Central'!B38</f>
        <v>0.1935483871</v>
      </c>
      <c r="F85" s="16"/>
      <c r="G85" s="16"/>
      <c r="H85" s="16"/>
    </row>
    <row r="86">
      <c r="A86" s="27"/>
      <c r="B86" s="21" t="s">
        <v>67</v>
      </c>
      <c r="C86" s="60">
        <f>'Dance Central 2'!B48</f>
        <v>5</v>
      </c>
      <c r="D86" s="61">
        <f>'Dance Central 2'!B49</f>
        <v>44</v>
      </c>
      <c r="E86" s="62">
        <f>'Dance Central 2'!B50</f>
        <v>0.1136363636</v>
      </c>
      <c r="F86" s="16"/>
      <c r="G86" s="16"/>
      <c r="H86" s="16"/>
    </row>
    <row r="87">
      <c r="A87" s="27"/>
      <c r="B87" s="21" t="s">
        <v>68</v>
      </c>
      <c r="C87" s="60">
        <f>'Dance Central 3'!B50</f>
        <v>6</v>
      </c>
      <c r="D87" s="61">
        <f>'Dance Central 3'!B51</f>
        <v>46</v>
      </c>
      <c r="E87" s="62">
        <f>'Dance Central 3'!B52</f>
        <v>0.1304347826</v>
      </c>
      <c r="F87" s="16"/>
      <c r="G87" s="16"/>
      <c r="H87" s="16"/>
    </row>
    <row r="88">
      <c r="A88" s="27"/>
      <c r="B88" s="31" t="s">
        <v>15</v>
      </c>
      <c r="C88" s="60">
        <f>'Dance Central 123 DLC'!B72</f>
        <v>7</v>
      </c>
      <c r="D88" s="61">
        <f>'Dance Central 123 DLC'!B73</f>
        <v>69</v>
      </c>
      <c r="E88" s="62">
        <f>'Dance Central 123 DLC'!B74</f>
        <v>0.1014492754</v>
      </c>
      <c r="F88" s="16"/>
      <c r="G88" s="16"/>
      <c r="H88" s="16"/>
    </row>
    <row r="89">
      <c r="A89" s="27"/>
      <c r="B89" s="21" t="s">
        <v>69</v>
      </c>
      <c r="C89" s="60">
        <f>'Dance Central Spotlight'!C15</f>
        <v>4</v>
      </c>
      <c r="D89" s="61">
        <f>'Dance Central Spotlight'!C16</f>
        <v>10</v>
      </c>
      <c r="E89" s="62">
        <f>'Dance Central Spotlight'!C17</f>
        <v>0.4</v>
      </c>
      <c r="F89" s="16"/>
      <c r="G89" s="16"/>
      <c r="H89" s="16"/>
    </row>
    <row r="90">
      <c r="A90" s="27"/>
      <c r="B90" s="31" t="s">
        <v>15</v>
      </c>
      <c r="C90" s="60">
        <f>'Dance Central Spotlight DLC'!B54</f>
        <v>16</v>
      </c>
      <c r="D90" s="61">
        <f>'Dance Central Spotlight DLC'!B55</f>
        <v>50</v>
      </c>
      <c r="E90" s="62">
        <f>'Dance Central Spotlight DLC'!B56</f>
        <v>0.32</v>
      </c>
      <c r="F90" s="16"/>
      <c r="G90" s="16"/>
      <c r="H90" s="16"/>
    </row>
    <row r="91">
      <c r="A91" s="27"/>
      <c r="B91" s="66" t="s">
        <v>70</v>
      </c>
      <c r="C91" s="70">
        <f>'Dance Central 2019'!C37</f>
        <v>5</v>
      </c>
      <c r="D91" s="61">
        <f>'Dance Central 2019'!C38</f>
        <v>32</v>
      </c>
      <c r="E91" s="62">
        <f>'Dance Central 2019'!C39</f>
        <v>0.15625</v>
      </c>
      <c r="F91" s="16"/>
      <c r="G91" s="16"/>
      <c r="H91" s="16"/>
    </row>
    <row r="92">
      <c r="A92" s="27"/>
      <c r="B92" s="21" t="s">
        <v>13</v>
      </c>
      <c r="C92" s="54"/>
      <c r="D92" s="55"/>
      <c r="E92" s="56"/>
      <c r="F92" s="16"/>
      <c r="G92" s="16"/>
      <c r="H92" s="16"/>
    </row>
    <row r="93">
      <c r="A93" s="27"/>
      <c r="B93" s="21" t="s">
        <v>71</v>
      </c>
      <c r="C93" s="60">
        <f>'Just Dance'!B36</f>
        <v>5</v>
      </c>
      <c r="D93" s="61">
        <f>'Just Dance'!B37</f>
        <v>32</v>
      </c>
      <c r="E93" s="62">
        <f>'Just Dance'!B38</f>
        <v>0.15625</v>
      </c>
      <c r="F93" s="16"/>
      <c r="G93" s="16"/>
      <c r="H93" s="16"/>
    </row>
    <row r="94">
      <c r="A94" s="27"/>
      <c r="B94" s="21" t="s">
        <v>72</v>
      </c>
      <c r="C94" s="60">
        <f>'Just Dance 2'!B52</f>
        <v>9</v>
      </c>
      <c r="D94" s="61">
        <f>'Just Dance 2'!B53</f>
        <v>48</v>
      </c>
      <c r="E94" s="62">
        <f>'Just Dance 2'!B54</f>
        <v>0.1875</v>
      </c>
      <c r="F94" s="16"/>
      <c r="G94" s="16"/>
      <c r="H94" s="16"/>
    </row>
    <row r="95">
      <c r="A95" s="27"/>
      <c r="B95" s="21" t="s">
        <v>73</v>
      </c>
      <c r="C95" s="60">
        <f>'Just Dance 3'!B57</f>
        <v>6</v>
      </c>
      <c r="D95" s="61">
        <f>'Just Dance 3'!B58</f>
        <v>53</v>
      </c>
      <c r="E95" s="62">
        <f>'Just Dance 3'!B59</f>
        <v>0.1132075472</v>
      </c>
      <c r="F95" s="16"/>
      <c r="G95" s="16"/>
      <c r="H95" s="16"/>
    </row>
    <row r="96">
      <c r="A96" s="27"/>
      <c r="B96" s="21" t="s">
        <v>74</v>
      </c>
      <c r="C96" s="60">
        <f>'Just Dance 4'!C55</f>
        <v>11</v>
      </c>
      <c r="D96" s="61">
        <f>'Just Dance 4'!C56</f>
        <v>50</v>
      </c>
      <c r="E96" s="62">
        <f>'Just Dance 4'!C57</f>
        <v>0.22</v>
      </c>
      <c r="F96" s="16"/>
      <c r="G96" s="16"/>
      <c r="H96" s="16"/>
    </row>
    <row r="97">
      <c r="A97" s="27"/>
      <c r="B97" s="21" t="s">
        <v>75</v>
      </c>
      <c r="C97" s="60">
        <f>'Just Dance 2014'!B54</f>
        <v>8</v>
      </c>
      <c r="D97" s="61">
        <f>'Just Dance 2014'!B55</f>
        <v>50</v>
      </c>
      <c r="E97" s="62">
        <f>'Just Dance 2014'!B56</f>
        <v>0.16</v>
      </c>
      <c r="F97" s="16"/>
      <c r="G97" s="16"/>
      <c r="H97" s="16"/>
    </row>
    <row r="98">
      <c r="A98" s="27"/>
      <c r="B98" s="21" t="s">
        <v>76</v>
      </c>
      <c r="C98" s="60">
        <f>'Just Dance 2015'!B48</f>
        <v>4</v>
      </c>
      <c r="D98" s="61">
        <f>'Just Dance 2015'!B49</f>
        <v>44</v>
      </c>
      <c r="E98" s="62">
        <f>'Just Dance 2015'!B50</f>
        <v>0.09090909091</v>
      </c>
      <c r="F98" s="16"/>
      <c r="G98" s="16"/>
      <c r="H98" s="16"/>
    </row>
    <row r="99">
      <c r="A99" s="27"/>
      <c r="B99" s="21" t="s">
        <v>77</v>
      </c>
      <c r="C99" s="60">
        <f>'Just Dance 2016'!B47</f>
        <v>6</v>
      </c>
      <c r="D99" s="61">
        <f>'Just Dance 2016'!B48</f>
        <v>43</v>
      </c>
      <c r="E99" s="62">
        <f>'Just Dance 2016'!B49</f>
        <v>0.1395348837</v>
      </c>
      <c r="F99" s="16"/>
      <c r="G99" s="16"/>
      <c r="H99" s="16"/>
    </row>
    <row r="100">
      <c r="A100" s="27"/>
      <c r="B100" s="21" t="s">
        <v>78</v>
      </c>
      <c r="C100" s="60">
        <f>'Just Dance 2017'!B44</f>
        <v>7</v>
      </c>
      <c r="D100" s="61">
        <f>'Just Dance 2017'!B45</f>
        <v>40</v>
      </c>
      <c r="E100" s="62">
        <f>'Just Dance 2017'!B46</f>
        <v>0.175</v>
      </c>
      <c r="F100" s="16"/>
      <c r="G100" s="16"/>
      <c r="H100" s="16"/>
    </row>
    <row r="101">
      <c r="A101" s="27"/>
      <c r="B101" s="21" t="s">
        <v>79</v>
      </c>
      <c r="C101" s="60">
        <f>'Just Dance 2018'!B44</f>
        <v>5</v>
      </c>
      <c r="D101" s="61">
        <f>'Just Dance 2018'!B45</f>
        <v>41</v>
      </c>
      <c r="E101" s="62">
        <f>'Just Dance 2018'!B46</f>
        <v>0.1219512195</v>
      </c>
      <c r="F101" s="16"/>
      <c r="G101" s="16"/>
      <c r="H101" s="16"/>
    </row>
    <row r="102">
      <c r="A102" s="27"/>
      <c r="B102" s="21" t="s">
        <v>80</v>
      </c>
      <c r="C102" s="60">
        <f>'Just Dance Unlimited'!C242</f>
        <v>37</v>
      </c>
      <c r="D102" s="61">
        <f>'Just Dance Unlimited'!C243</f>
        <v>237</v>
      </c>
      <c r="E102" s="62">
        <f>'Just Dance Unlimited'!C244</f>
        <v>0.1561181435</v>
      </c>
      <c r="F102" s="16"/>
      <c r="G102" s="16"/>
      <c r="H102" s="16"/>
    </row>
    <row r="103">
      <c r="A103" s="27"/>
      <c r="B103" s="21" t="s">
        <v>13</v>
      </c>
      <c r="C103" s="54"/>
      <c r="D103" s="55"/>
      <c r="E103" s="56"/>
      <c r="F103" s="16"/>
      <c r="G103" s="16"/>
      <c r="H103" s="16"/>
    </row>
    <row r="104">
      <c r="A104" s="27"/>
      <c r="B104" s="21" t="s">
        <v>81</v>
      </c>
      <c r="C104" s="60">
        <f>'Alvin and the Chipmunks'!C45</f>
        <v>21</v>
      </c>
      <c r="D104" s="61">
        <f>'Alvin and the Chipmunks'!C46</f>
        <v>40</v>
      </c>
      <c r="E104" s="62">
        <f>'Alvin and the Chipmunks'!C47</f>
        <v>0.525</v>
      </c>
      <c r="F104" s="16"/>
      <c r="G104" s="16"/>
      <c r="H104" s="16"/>
    </row>
    <row r="105">
      <c r="A105" s="27"/>
      <c r="B105" s="21" t="s">
        <v>82</v>
      </c>
      <c r="C105" s="60">
        <f>'Alvin and the Chipmunks The Sqe'!B28</f>
        <v>4</v>
      </c>
      <c r="D105" s="61">
        <f>'Alvin and the Chipmunks The Sqe'!B29</f>
        <v>40</v>
      </c>
      <c r="E105" s="62">
        <f>'Alvin and the Chipmunks The Sqe'!B30</f>
        <v>0.1</v>
      </c>
      <c r="F105" s="16"/>
      <c r="G105" s="16"/>
      <c r="H105" s="16"/>
    </row>
    <row r="106">
      <c r="A106" s="27"/>
      <c r="B106" s="21" t="s">
        <v>83</v>
      </c>
      <c r="C106" s="60">
        <f>'Alvin and The Chipmunks Chipwre'!C35</f>
        <v>13</v>
      </c>
      <c r="D106" s="61">
        <f>'Alvin and The Chipmunks Chipwre'!C36</f>
        <v>30</v>
      </c>
      <c r="E106" s="62">
        <f>'Alvin and The Chipmunks Chipwre'!C37</f>
        <v>0.4333333333</v>
      </c>
      <c r="F106" s="16"/>
      <c r="G106" s="16"/>
      <c r="H106" s="16"/>
    </row>
    <row r="107">
      <c r="A107" s="27"/>
      <c r="B107" s="21" t="s">
        <v>13</v>
      </c>
      <c r="C107" s="35"/>
      <c r="D107" s="36"/>
      <c r="E107" s="37"/>
      <c r="F107" s="16"/>
      <c r="G107" s="51"/>
      <c r="H107" s="16"/>
    </row>
    <row r="108">
      <c r="A108" s="11"/>
      <c r="B108" s="12" t="s">
        <v>84</v>
      </c>
      <c r="C108" s="13">
        <f>SingSpace!C25</f>
        <v>12</v>
      </c>
      <c r="D108" s="14">
        <f>SingSpace!C26</f>
        <v>20</v>
      </c>
      <c r="E108" s="15">
        <f>SingSpace!C27</f>
        <v>0.6</v>
      </c>
      <c r="F108" s="16"/>
      <c r="G108" s="16"/>
      <c r="H108" s="16"/>
    </row>
    <row r="109">
      <c r="A109" s="11"/>
      <c r="B109" s="39" t="s">
        <v>85</v>
      </c>
      <c r="C109" s="13">
        <f>'SingSpace Subcription'!C55</f>
        <v>18</v>
      </c>
      <c r="D109" s="14">
        <f>'SingSpace Subcription'!C56</f>
        <v>50</v>
      </c>
      <c r="E109" s="15">
        <f>'SingSpace Subcription'!C57</f>
        <v>0.36</v>
      </c>
      <c r="F109" s="16"/>
      <c r="G109" s="16"/>
      <c r="H109" s="16"/>
    </row>
    <row r="110">
      <c r="A110" s="27"/>
      <c r="B110" s="21" t="s">
        <v>13</v>
      </c>
      <c r="C110" s="54"/>
      <c r="D110" s="55"/>
      <c r="E110" s="56"/>
      <c r="F110" s="16"/>
      <c r="G110" s="16"/>
      <c r="H110" s="16"/>
    </row>
    <row r="111">
      <c r="A111" s="27"/>
      <c r="B111" s="21" t="s">
        <v>86</v>
      </c>
      <c r="C111" s="60">
        <f>'Just Sing'!C50</f>
        <v>23</v>
      </c>
      <c r="D111" s="61">
        <f>'Just Sing'!C51</f>
        <v>45</v>
      </c>
      <c r="E111" s="62">
        <f>'Just Sing'!C52</f>
        <v>0.5111111111</v>
      </c>
      <c r="F111" s="16"/>
      <c r="G111" s="16"/>
      <c r="H111" s="16"/>
    </row>
    <row r="112">
      <c r="A112" s="27"/>
      <c r="B112" s="31" t="s">
        <v>15</v>
      </c>
      <c r="C112" s="60">
        <f>'Just Sing DLC'!B108</f>
        <v>17</v>
      </c>
      <c r="D112" s="60">
        <f>'Just Sing DLC'!B109</f>
        <v>105</v>
      </c>
      <c r="E112" s="71">
        <f>'Just Sing DLC'!B110</f>
        <v>0.1619047619</v>
      </c>
      <c r="F112" s="16"/>
      <c r="G112" s="16"/>
      <c r="H112" s="16"/>
    </row>
    <row r="113">
      <c r="A113" s="27"/>
      <c r="B113" s="21" t="s">
        <v>13</v>
      </c>
      <c r="C113" s="54"/>
      <c r="D113" s="55"/>
      <c r="E113" s="56"/>
      <c r="F113" s="16"/>
      <c r="G113" s="16"/>
      <c r="H113" s="16"/>
    </row>
    <row r="114">
      <c r="A114" s="27"/>
      <c r="B114" s="21" t="s">
        <v>87</v>
      </c>
      <c r="C114" s="60">
        <f>'Karaoke Revolution'!C56</f>
        <v>22</v>
      </c>
      <c r="D114" s="61">
        <f>'Karaoke Revolution'!C57</f>
        <v>51</v>
      </c>
      <c r="E114" s="62">
        <f>'Karaoke Revolution'!C58</f>
        <v>0.431372549</v>
      </c>
      <c r="F114" s="16"/>
      <c r="G114" s="16"/>
      <c r="H114" s="16"/>
    </row>
    <row r="115">
      <c r="A115" s="27"/>
      <c r="B115" s="21" t="s">
        <v>88</v>
      </c>
      <c r="C115" s="60">
        <f>'Karaoke Revolution Volume 2'!C40</f>
        <v>13</v>
      </c>
      <c r="D115" s="61">
        <f>'Karaoke Revolution Volume 2'!C41</f>
        <v>35</v>
      </c>
      <c r="E115" s="62">
        <f>'Karaoke Revolution Volume 2'!C42</f>
        <v>0.3714285714</v>
      </c>
      <c r="F115" s="16"/>
      <c r="G115" s="16"/>
      <c r="H115" s="16"/>
    </row>
    <row r="116">
      <c r="A116" s="27"/>
      <c r="B116" s="21" t="s">
        <v>89</v>
      </c>
      <c r="C116" s="60">
        <f>'Karaoke Revolution Volume 3'!B41</f>
        <v>12</v>
      </c>
      <c r="D116" s="61">
        <f>'Karaoke Revolution Volume 3'!B42</f>
        <v>37</v>
      </c>
      <c r="E116" s="62">
        <f>'Karaoke Revolution Volume 3'!B43</f>
        <v>0.3243243243</v>
      </c>
      <c r="F116" s="16"/>
      <c r="G116" s="16"/>
      <c r="H116" s="16"/>
    </row>
    <row r="117">
      <c r="A117" s="27"/>
      <c r="B117" s="21" t="s">
        <v>90</v>
      </c>
      <c r="C117" s="60">
        <f>'Karaoke Revolution Party'!B54</f>
        <v>22</v>
      </c>
      <c r="D117" s="61">
        <f>'Karaoke Revolution Party'!B55</f>
        <v>50</v>
      </c>
      <c r="E117" s="62">
        <f>'Karaoke Revolution Party'!B56</f>
        <v>0.44</v>
      </c>
      <c r="F117" s="16"/>
      <c r="G117" s="16"/>
      <c r="H117" s="16"/>
    </row>
    <row r="118">
      <c r="A118" s="27"/>
      <c r="B118" s="21" t="s">
        <v>91</v>
      </c>
      <c r="C118" s="60">
        <f>'Karaoke Revolution Country'!C40</f>
        <v>9</v>
      </c>
      <c r="D118" s="61">
        <f>'Karaoke Revolution Country'!C41</f>
        <v>35</v>
      </c>
      <c r="E118" s="62">
        <f>'Karaoke Revolution Country'!C42</f>
        <v>0.2571428571</v>
      </c>
      <c r="F118" s="16"/>
      <c r="G118" s="16"/>
      <c r="H118" s="16"/>
    </row>
    <row r="119">
      <c r="A119" s="27"/>
      <c r="B119" s="21" t="s">
        <v>92</v>
      </c>
      <c r="C119" s="60">
        <f>'Glee Karaoke Revolution'!C36</f>
        <v>4</v>
      </c>
      <c r="D119" s="61">
        <f>'Glee Karaoke Revolution'!C37</f>
        <v>31</v>
      </c>
      <c r="E119" s="62">
        <f>'Glee Karaoke Revolution'!C38</f>
        <v>0.1290322581</v>
      </c>
      <c r="F119" s="16"/>
      <c r="G119" s="16"/>
      <c r="H119" s="16"/>
    </row>
    <row r="120">
      <c r="A120" s="27"/>
      <c r="B120" s="21" t="s">
        <v>93</v>
      </c>
      <c r="C120" s="60">
        <f>'Glee Karaoke Revolution Volume '!C25</f>
        <v>7</v>
      </c>
      <c r="D120" s="61">
        <f>'Glee Karaoke Revolution Volume '!C26</f>
        <v>20</v>
      </c>
      <c r="E120" s="62">
        <f>'Glee Karaoke Revolution Volume '!C27</f>
        <v>0.35</v>
      </c>
      <c r="F120" s="16"/>
      <c r="G120" s="16"/>
      <c r="H120" s="16"/>
    </row>
    <row r="121">
      <c r="A121" s="27"/>
      <c r="B121" s="21" t="s">
        <v>94</v>
      </c>
      <c r="C121" s="60">
        <f>Sheet127!C42</f>
        <v>10</v>
      </c>
      <c r="D121" s="61">
        <f>Sheet127!C43</f>
        <v>37</v>
      </c>
      <c r="E121" s="62">
        <f>Sheet127!C44</f>
        <v>0.2702702703</v>
      </c>
      <c r="F121" s="16"/>
      <c r="G121" s="16"/>
      <c r="H121" s="16"/>
    </row>
    <row r="122">
      <c r="A122" s="27"/>
      <c r="B122" s="21" t="s">
        <v>95</v>
      </c>
      <c r="C122" s="60">
        <f>'Karaoke Revolution Presents Ame'!C46</f>
        <v>15</v>
      </c>
      <c r="D122" s="61">
        <f>'Karaoke Revolution Presents Ame'!C47</f>
        <v>41</v>
      </c>
      <c r="E122" s="62">
        <f>'Karaoke Revolution Presents Ame'!C48</f>
        <v>0.3658536585</v>
      </c>
      <c r="F122" s="16"/>
      <c r="G122" s="16"/>
      <c r="H122" s="16"/>
    </row>
    <row r="123">
      <c r="A123" s="27"/>
      <c r="B123" s="21" t="s">
        <v>96</v>
      </c>
      <c r="C123" s="60"/>
      <c r="D123" s="61"/>
      <c r="E123" s="72"/>
      <c r="F123" s="16"/>
      <c r="G123" s="16"/>
      <c r="H123" s="16"/>
    </row>
    <row r="124">
      <c r="A124" s="27"/>
      <c r="B124" s="21" t="s">
        <v>13</v>
      </c>
      <c r="C124" s="54"/>
      <c r="D124" s="55"/>
      <c r="E124" s="56"/>
      <c r="F124" s="16"/>
      <c r="G124" s="16"/>
      <c r="H124" s="16"/>
    </row>
    <row r="125">
      <c r="A125" s="27"/>
      <c r="B125" s="21" t="s">
        <v>97</v>
      </c>
      <c r="C125" s="60">
        <f>SingStar!B34</f>
        <v>12</v>
      </c>
      <c r="D125" s="61">
        <f>SingStar!B35</f>
        <v>30</v>
      </c>
      <c r="E125" s="62">
        <f>SingStar!B36</f>
        <v>0.4</v>
      </c>
      <c r="F125" s="16"/>
      <c r="G125" s="16"/>
      <c r="H125" s="16"/>
    </row>
    <row r="126">
      <c r="A126" s="27"/>
      <c r="B126" s="21" t="s">
        <v>13</v>
      </c>
      <c r="C126" s="73"/>
      <c r="D126" s="74"/>
      <c r="E126" s="75"/>
      <c r="F126" s="16"/>
      <c r="G126" s="16"/>
      <c r="H126" s="16"/>
    </row>
    <row r="127">
      <c r="A127" s="20"/>
      <c r="B127" s="76" t="s">
        <v>98</v>
      </c>
      <c r="C127" s="77">
        <f t="shared" ref="C127:D127" si="1">SUM(C3:C126)</f>
        <v>2836</v>
      </c>
      <c r="D127" s="78">
        <f t="shared" si="1"/>
        <v>8698</v>
      </c>
      <c r="E127" s="79">
        <f>C127/D127</f>
        <v>0.326051966</v>
      </c>
      <c r="F127" s="16"/>
      <c r="G127" s="16"/>
      <c r="H127" s="16"/>
    </row>
    <row r="128">
      <c r="A128" s="80"/>
      <c r="B128" s="16"/>
      <c r="C128" s="73"/>
      <c r="D128" s="74"/>
      <c r="E128" s="74"/>
      <c r="F128" s="16"/>
      <c r="G128" s="16"/>
      <c r="H128" s="16"/>
    </row>
    <row r="129">
      <c r="A129" s="27"/>
      <c r="B129" s="81" t="s">
        <v>99</v>
      </c>
      <c r="C129" s="82" t="s">
        <v>99</v>
      </c>
      <c r="D129" s="81" t="s">
        <v>99</v>
      </c>
      <c r="E129" s="81" t="s">
        <v>99</v>
      </c>
      <c r="F129" s="16"/>
      <c r="G129" s="16"/>
      <c r="H129" s="16"/>
    </row>
    <row r="130">
      <c r="A130" s="83"/>
      <c r="B130" s="84" t="s">
        <v>100</v>
      </c>
      <c r="C130" s="85" t="s">
        <v>101</v>
      </c>
      <c r="D130" s="86"/>
      <c r="E130" s="86"/>
      <c r="F130" s="16"/>
      <c r="G130" s="16"/>
      <c r="H130" s="16"/>
    </row>
    <row r="131">
      <c r="A131" s="49"/>
      <c r="B131" s="87" t="s">
        <v>102</v>
      </c>
      <c r="C131" s="88"/>
      <c r="D131" s="89"/>
      <c r="E131" s="90"/>
      <c r="F131" s="16"/>
      <c r="G131" s="16"/>
      <c r="H131" s="16"/>
    </row>
    <row r="132">
      <c r="A132" s="20"/>
      <c r="B132" s="91" t="s">
        <v>103</v>
      </c>
      <c r="C132" s="88"/>
      <c r="D132" s="89"/>
      <c r="E132" s="90"/>
      <c r="F132" s="16"/>
      <c r="G132" s="16"/>
      <c r="H132" s="16"/>
    </row>
    <row r="133">
      <c r="A133" s="80"/>
      <c r="B133" s="16"/>
      <c r="C133" s="92"/>
      <c r="D133" s="16"/>
      <c r="E133" s="16"/>
      <c r="F133" s="16"/>
      <c r="G133" s="16"/>
      <c r="H133" s="16"/>
    </row>
    <row r="134">
      <c r="A134" s="27"/>
      <c r="B134" s="93" t="s">
        <v>104</v>
      </c>
      <c r="C134" s="94"/>
      <c r="E134" s="48"/>
      <c r="F134" s="16"/>
      <c r="G134" s="16"/>
      <c r="H134" s="16"/>
    </row>
    <row r="135">
      <c r="A135" s="80"/>
      <c r="B135" s="16"/>
      <c r="C135" s="94"/>
      <c r="E135" s="48"/>
      <c r="F135" s="16"/>
      <c r="G135" s="16"/>
      <c r="H135" s="16"/>
    </row>
    <row r="136">
      <c r="A136" s="80"/>
      <c r="B136" s="16"/>
      <c r="C136" s="94"/>
      <c r="E136" s="48"/>
      <c r="F136" s="16"/>
      <c r="G136" s="16"/>
      <c r="H136" s="16"/>
    </row>
    <row r="137">
      <c r="A137" s="80"/>
      <c r="B137" s="16"/>
      <c r="C137" s="94"/>
      <c r="E137" s="48"/>
      <c r="F137" s="16"/>
      <c r="G137" s="16"/>
      <c r="H137" s="16"/>
    </row>
    <row r="138">
      <c r="A138" s="80"/>
      <c r="B138" s="16"/>
      <c r="C138" s="94"/>
      <c r="E138" s="48"/>
      <c r="F138" s="16"/>
      <c r="G138" s="16"/>
      <c r="H138" s="16"/>
    </row>
  </sheetData>
  <mergeCells count="7">
    <mergeCell ref="G26:H26"/>
    <mergeCell ref="G27:H27"/>
    <mergeCell ref="C134:D134"/>
    <mergeCell ref="C135:D135"/>
    <mergeCell ref="C136:D136"/>
    <mergeCell ref="C137:D137"/>
    <mergeCell ref="C138:D13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3" max="3" width="27.63"/>
    <col customWidth="1" min="4" max="4" width="33.38"/>
    <col customWidth="1" min="5" max="5" width="15.13"/>
    <col customWidth="1" min="7" max="7" width="3.38"/>
    <col customWidth="1" min="9" max="9" width="31.5"/>
    <col customWidth="1" min="10" max="10" width="36.75"/>
    <col customWidth="1" min="11" max="11" width="15.13"/>
    <col customWidth="1" min="13" max="13" width="3.38"/>
    <col customWidth="1" min="15" max="15" width="25.75"/>
    <col customWidth="1" min="16" max="16" width="30.25"/>
    <col customWidth="1" min="17" max="17" width="15.13"/>
    <col customWidth="1" min="19" max="19" width="3.25"/>
  </cols>
  <sheetData>
    <row r="1">
      <c r="A1" s="57"/>
      <c r="B1" s="57"/>
      <c r="C1" s="57"/>
      <c r="D1" s="57"/>
      <c r="E1" s="57"/>
      <c r="F1" s="95"/>
      <c r="G1" s="95"/>
      <c r="H1" s="95"/>
      <c r="I1" s="95"/>
      <c r="J1" s="95"/>
      <c r="K1" s="95"/>
      <c r="L1" s="95"/>
      <c r="M1" s="95"/>
      <c r="N1" s="57"/>
      <c r="O1" s="57"/>
      <c r="P1" s="57"/>
      <c r="Q1" s="57"/>
      <c r="R1" s="95"/>
      <c r="S1" s="95"/>
    </row>
    <row r="2">
      <c r="A2" s="57"/>
      <c r="B2" s="57"/>
      <c r="C2" s="57"/>
      <c r="D2" s="96" t="s">
        <v>105</v>
      </c>
      <c r="E2" s="57"/>
      <c r="F2" s="95"/>
      <c r="G2" s="95"/>
      <c r="H2" s="95"/>
      <c r="I2" s="95"/>
      <c r="J2" s="97" t="s">
        <v>106</v>
      </c>
      <c r="K2" s="95"/>
      <c r="L2" s="95"/>
      <c r="M2" s="95"/>
      <c r="N2" s="57"/>
      <c r="O2" s="57"/>
      <c r="P2" s="96" t="s">
        <v>107</v>
      </c>
      <c r="Q2" s="57"/>
      <c r="R2" s="95"/>
      <c r="S2" s="95"/>
    </row>
    <row r="3">
      <c r="A3" s="57"/>
      <c r="B3" s="57"/>
      <c r="C3" s="57"/>
      <c r="D3" s="57"/>
      <c r="E3" s="57"/>
      <c r="F3" s="95"/>
      <c r="G3" s="95"/>
      <c r="H3" s="95"/>
      <c r="I3" s="95"/>
      <c r="J3" s="95"/>
      <c r="K3" s="95"/>
      <c r="L3" s="95"/>
      <c r="M3" s="95"/>
      <c r="N3" s="57"/>
      <c r="O3" s="57"/>
      <c r="P3" s="57"/>
      <c r="Q3" s="57"/>
      <c r="R3" s="95"/>
      <c r="S3" s="95"/>
    </row>
    <row r="4">
      <c r="A4" s="57"/>
      <c r="B4" s="96" t="s">
        <v>108</v>
      </c>
      <c r="C4" s="96" t="s">
        <v>109</v>
      </c>
      <c r="D4" s="96" t="s">
        <v>110</v>
      </c>
      <c r="E4" s="96" t="s">
        <v>111</v>
      </c>
      <c r="F4" s="96" t="s">
        <v>112</v>
      </c>
      <c r="G4" s="57"/>
      <c r="H4" s="96" t="s">
        <v>108</v>
      </c>
      <c r="I4" s="96" t="s">
        <v>113</v>
      </c>
      <c r="J4" s="96" t="s">
        <v>110</v>
      </c>
      <c r="K4" s="96" t="s">
        <v>111</v>
      </c>
      <c r="L4" s="96" t="s">
        <v>112</v>
      </c>
      <c r="M4" s="57"/>
      <c r="N4" s="96" t="s">
        <v>108</v>
      </c>
      <c r="O4" s="96" t="s">
        <v>109</v>
      </c>
      <c r="P4" s="96" t="s">
        <v>110</v>
      </c>
      <c r="Q4" s="96" t="s">
        <v>111</v>
      </c>
      <c r="R4" s="96" t="s">
        <v>112</v>
      </c>
      <c r="S4" s="57"/>
    </row>
    <row r="5">
      <c r="A5" s="98"/>
      <c r="B5" s="99">
        <v>1.0</v>
      </c>
      <c r="C5" s="99" t="s">
        <v>114</v>
      </c>
      <c r="D5" s="99" t="s">
        <v>115</v>
      </c>
      <c r="E5" s="99" t="s">
        <v>116</v>
      </c>
      <c r="F5" s="99">
        <v>1995.0</v>
      </c>
      <c r="G5" s="98"/>
      <c r="H5" s="100">
        <v>1.0</v>
      </c>
      <c r="I5" s="100" t="s">
        <v>117</v>
      </c>
      <c r="J5" s="100" t="s">
        <v>118</v>
      </c>
      <c r="K5" s="100" t="s">
        <v>119</v>
      </c>
      <c r="L5" s="100">
        <v>1959.0</v>
      </c>
      <c r="M5" s="98"/>
      <c r="N5" s="101">
        <v>1.0</v>
      </c>
      <c r="O5" s="101" t="s">
        <v>120</v>
      </c>
      <c r="P5" s="101" t="s">
        <v>121</v>
      </c>
      <c r="Q5" s="101" t="s">
        <v>122</v>
      </c>
      <c r="R5" s="101">
        <v>1989.0</v>
      </c>
      <c r="S5" s="98"/>
    </row>
    <row r="6">
      <c r="A6" s="98"/>
      <c r="B6" s="99">
        <v>2.0</v>
      </c>
      <c r="C6" s="99" t="s">
        <v>123</v>
      </c>
      <c r="D6" s="99" t="s">
        <v>124</v>
      </c>
      <c r="E6" s="99" t="s">
        <v>119</v>
      </c>
      <c r="F6" s="99">
        <v>1975.0</v>
      </c>
      <c r="G6" s="98"/>
      <c r="H6" s="100">
        <v>2.0</v>
      </c>
      <c r="I6" s="100" t="s">
        <v>125</v>
      </c>
      <c r="J6" s="100" t="s">
        <v>126</v>
      </c>
      <c r="K6" s="100" t="s">
        <v>127</v>
      </c>
      <c r="L6" s="100">
        <v>1976.0</v>
      </c>
      <c r="M6" s="98"/>
      <c r="N6" s="101">
        <v>2.0</v>
      </c>
      <c r="O6" s="101" t="s">
        <v>128</v>
      </c>
      <c r="P6" s="101" t="s">
        <v>129</v>
      </c>
      <c r="Q6" s="101" t="s">
        <v>119</v>
      </c>
      <c r="R6" s="101">
        <v>1974.0</v>
      </c>
      <c r="S6" s="98"/>
    </row>
    <row r="7">
      <c r="A7" s="98"/>
      <c r="B7" s="99">
        <v>3.0</v>
      </c>
      <c r="C7" s="99" t="s">
        <v>130</v>
      </c>
      <c r="D7" s="99" t="s">
        <v>131</v>
      </c>
      <c r="E7" s="99" t="s">
        <v>132</v>
      </c>
      <c r="F7" s="99">
        <v>1990.0</v>
      </c>
      <c r="G7" s="98"/>
      <c r="H7" s="100">
        <v>3.0</v>
      </c>
      <c r="I7" s="100" t="s">
        <v>133</v>
      </c>
      <c r="J7" s="100" t="s">
        <v>134</v>
      </c>
      <c r="K7" s="100" t="s">
        <v>135</v>
      </c>
      <c r="L7" s="100">
        <v>1983.0</v>
      </c>
      <c r="M7" s="98"/>
      <c r="N7" s="101">
        <v>3.0</v>
      </c>
      <c r="O7" s="101" t="s">
        <v>136</v>
      </c>
      <c r="P7" s="101" t="s">
        <v>137</v>
      </c>
      <c r="Q7" s="101" t="s">
        <v>138</v>
      </c>
      <c r="R7" s="101">
        <v>1990.0</v>
      </c>
      <c r="S7" s="98"/>
    </row>
    <row r="8">
      <c r="A8" s="98"/>
      <c r="B8" s="99">
        <v>4.0</v>
      </c>
      <c r="C8" s="99" t="s">
        <v>139</v>
      </c>
      <c r="D8" s="99" t="s">
        <v>140</v>
      </c>
      <c r="E8" s="99" t="s">
        <v>141</v>
      </c>
      <c r="F8" s="99">
        <v>2016.0</v>
      </c>
      <c r="G8" s="98"/>
      <c r="H8" s="100">
        <v>4.0</v>
      </c>
      <c r="I8" s="100" t="s">
        <v>142</v>
      </c>
      <c r="J8" s="100" t="s">
        <v>143</v>
      </c>
      <c r="K8" s="100" t="s">
        <v>116</v>
      </c>
      <c r="L8" s="100">
        <v>1997.0</v>
      </c>
      <c r="M8" s="98"/>
      <c r="N8" s="101">
        <v>4.0</v>
      </c>
      <c r="O8" s="101" t="s">
        <v>144</v>
      </c>
      <c r="P8" s="101" t="s">
        <v>121</v>
      </c>
      <c r="Q8" s="101" t="s">
        <v>122</v>
      </c>
      <c r="R8" s="101">
        <v>1989.0</v>
      </c>
      <c r="S8" s="98"/>
    </row>
    <row r="9">
      <c r="A9" s="98"/>
      <c r="B9" s="99">
        <v>5.0</v>
      </c>
      <c r="C9" s="99" t="s">
        <v>145</v>
      </c>
      <c r="D9" s="99" t="s">
        <v>146</v>
      </c>
      <c r="E9" s="99" t="s">
        <v>127</v>
      </c>
      <c r="F9" s="99">
        <v>1981.0</v>
      </c>
      <c r="G9" s="98"/>
      <c r="H9" s="100">
        <v>5.0</v>
      </c>
      <c r="I9" s="100" t="s">
        <v>147</v>
      </c>
      <c r="J9" s="100" t="s">
        <v>148</v>
      </c>
      <c r="K9" s="100" t="s">
        <v>149</v>
      </c>
      <c r="L9" s="100">
        <v>2004.0</v>
      </c>
      <c r="M9" s="98"/>
      <c r="N9" s="101">
        <v>5.0</v>
      </c>
      <c r="O9" s="101" t="s">
        <v>150</v>
      </c>
      <c r="P9" s="101" t="s">
        <v>151</v>
      </c>
      <c r="Q9" s="101" t="s">
        <v>149</v>
      </c>
      <c r="R9" s="101">
        <v>1997.0</v>
      </c>
      <c r="S9" s="98"/>
    </row>
    <row r="10">
      <c r="A10" s="98"/>
      <c r="B10" s="99">
        <v>6.0</v>
      </c>
      <c r="C10" s="99" t="s">
        <v>152</v>
      </c>
      <c r="D10" s="99" t="s">
        <v>153</v>
      </c>
      <c r="E10" s="99" t="s">
        <v>119</v>
      </c>
      <c r="F10" s="99">
        <v>1981.0</v>
      </c>
      <c r="G10" s="98"/>
      <c r="H10" s="100">
        <v>6.0</v>
      </c>
      <c r="I10" s="100" t="s">
        <v>154</v>
      </c>
      <c r="J10" s="100" t="s">
        <v>155</v>
      </c>
      <c r="K10" s="100" t="s">
        <v>141</v>
      </c>
      <c r="L10" s="100">
        <v>2008.0</v>
      </c>
      <c r="M10" s="98"/>
      <c r="N10" s="101">
        <v>6.0</v>
      </c>
      <c r="O10" s="101" t="s">
        <v>156</v>
      </c>
      <c r="P10" s="101" t="s">
        <v>157</v>
      </c>
      <c r="Q10" s="101" t="s">
        <v>119</v>
      </c>
      <c r="R10" s="101">
        <v>1981.0</v>
      </c>
      <c r="S10" s="98"/>
    </row>
    <row r="11">
      <c r="A11" s="98"/>
      <c r="B11" s="99">
        <v>7.0</v>
      </c>
      <c r="C11" s="99" t="s">
        <v>158</v>
      </c>
      <c r="D11" s="99" t="s">
        <v>159</v>
      </c>
      <c r="E11" s="99" t="s">
        <v>119</v>
      </c>
      <c r="F11" s="99">
        <v>1982.0</v>
      </c>
      <c r="G11" s="98"/>
      <c r="H11" s="100">
        <v>7.0</v>
      </c>
      <c r="I11" s="100" t="s">
        <v>160</v>
      </c>
      <c r="J11" s="100" t="s">
        <v>161</v>
      </c>
      <c r="K11" s="100" t="s">
        <v>116</v>
      </c>
      <c r="L11" s="100">
        <v>2017.0</v>
      </c>
      <c r="M11" s="98"/>
      <c r="N11" s="101">
        <v>7.0</v>
      </c>
      <c r="O11" s="101" t="s">
        <v>162</v>
      </c>
      <c r="P11" s="101" t="s">
        <v>163</v>
      </c>
      <c r="Q11" s="101" t="s">
        <v>116</v>
      </c>
      <c r="R11" s="101">
        <v>2014.0</v>
      </c>
      <c r="S11" s="98"/>
    </row>
    <row r="12">
      <c r="A12" s="98"/>
      <c r="B12" s="99">
        <v>8.0</v>
      </c>
      <c r="C12" s="99" t="s">
        <v>164</v>
      </c>
      <c r="D12" s="99" t="s">
        <v>165</v>
      </c>
      <c r="E12" s="99" t="s">
        <v>166</v>
      </c>
      <c r="F12" s="99">
        <v>1992.0</v>
      </c>
      <c r="G12" s="98"/>
      <c r="H12" s="100">
        <v>8.0</v>
      </c>
      <c r="I12" s="100" t="s">
        <v>167</v>
      </c>
      <c r="J12" s="100" t="s">
        <v>168</v>
      </c>
      <c r="K12" s="100" t="s">
        <v>116</v>
      </c>
      <c r="L12" s="100">
        <v>2017.0</v>
      </c>
      <c r="M12" s="98"/>
      <c r="N12" s="101">
        <v>8.0</v>
      </c>
      <c r="O12" s="101" t="s">
        <v>169</v>
      </c>
      <c r="P12" s="101" t="s">
        <v>170</v>
      </c>
      <c r="Q12" s="101" t="s">
        <v>116</v>
      </c>
      <c r="R12" s="101">
        <v>2000.0</v>
      </c>
      <c r="S12" s="98"/>
    </row>
    <row r="13">
      <c r="A13" s="102"/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1">
        <v>9.0</v>
      </c>
      <c r="O13" s="101" t="s">
        <v>171</v>
      </c>
      <c r="P13" s="101" t="s">
        <v>172</v>
      </c>
      <c r="Q13" s="101" t="s">
        <v>116</v>
      </c>
      <c r="R13" s="101">
        <v>2002.0</v>
      </c>
      <c r="S13" s="98"/>
    </row>
    <row r="14">
      <c r="A14" s="102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1">
        <v>10.0</v>
      </c>
      <c r="O14" s="101" t="s">
        <v>173</v>
      </c>
      <c r="P14" s="101" t="s">
        <v>174</v>
      </c>
      <c r="Q14" s="101" t="s">
        <v>175</v>
      </c>
      <c r="R14" s="101">
        <v>2004.0</v>
      </c>
      <c r="S14" s="98"/>
    </row>
    <row r="15">
      <c r="A15" s="102"/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</row>
    <row r="16">
      <c r="A16" s="95"/>
      <c r="B16" s="95"/>
      <c r="C16" s="95"/>
      <c r="D16" s="96" t="s">
        <v>176</v>
      </c>
      <c r="E16" s="95"/>
      <c r="F16" s="95"/>
      <c r="G16" s="95"/>
      <c r="H16" s="95"/>
      <c r="I16" s="95"/>
      <c r="J16" s="97" t="s">
        <v>177</v>
      </c>
      <c r="K16" s="95"/>
      <c r="L16" s="95"/>
      <c r="M16" s="95"/>
      <c r="N16" s="95"/>
      <c r="O16" s="95"/>
      <c r="P16" s="96" t="s">
        <v>178</v>
      </c>
      <c r="Q16" s="95"/>
      <c r="R16" s="95"/>
      <c r="S16" s="95"/>
    </row>
    <row r="17">
      <c r="A17" s="102"/>
      <c r="B17" s="102"/>
      <c r="C17" s="102"/>
      <c r="D17" s="98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</row>
    <row r="18">
      <c r="A18" s="95"/>
      <c r="B18" s="96" t="s">
        <v>108</v>
      </c>
      <c r="C18" s="96" t="s">
        <v>113</v>
      </c>
      <c r="D18" s="96" t="s">
        <v>110</v>
      </c>
      <c r="E18" s="96" t="s">
        <v>111</v>
      </c>
      <c r="F18" s="96" t="s">
        <v>112</v>
      </c>
      <c r="G18" s="95"/>
      <c r="H18" s="96" t="s">
        <v>108</v>
      </c>
      <c r="I18" s="96" t="s">
        <v>113</v>
      </c>
      <c r="J18" s="96" t="s">
        <v>110</v>
      </c>
      <c r="K18" s="96" t="s">
        <v>111</v>
      </c>
      <c r="L18" s="96" t="s">
        <v>112</v>
      </c>
      <c r="M18" s="95"/>
      <c r="N18" s="96" t="s">
        <v>108</v>
      </c>
      <c r="O18" s="96" t="s">
        <v>113</v>
      </c>
      <c r="P18" s="96" t="s">
        <v>110</v>
      </c>
      <c r="Q18" s="96" t="s">
        <v>111</v>
      </c>
      <c r="R18" s="96" t="s">
        <v>112</v>
      </c>
      <c r="S18" s="95"/>
    </row>
    <row r="19">
      <c r="A19" s="102"/>
      <c r="B19" s="103">
        <v>1.0</v>
      </c>
      <c r="C19" s="103" t="s">
        <v>179</v>
      </c>
      <c r="D19" s="103" t="s">
        <v>180</v>
      </c>
      <c r="E19" s="103" t="s">
        <v>181</v>
      </c>
      <c r="F19" s="103">
        <v>2004.0</v>
      </c>
      <c r="G19" s="102"/>
      <c r="H19" s="104">
        <v>1.0</v>
      </c>
      <c r="I19" s="104" t="s">
        <v>182</v>
      </c>
      <c r="J19" s="104" t="s">
        <v>183</v>
      </c>
      <c r="K19" s="104" t="s">
        <v>116</v>
      </c>
      <c r="L19" s="104">
        <v>2018.0</v>
      </c>
      <c r="M19" s="102"/>
      <c r="N19" s="105">
        <v>1.0</v>
      </c>
      <c r="O19" s="105" t="s">
        <v>184</v>
      </c>
      <c r="P19" s="105" t="s">
        <v>185</v>
      </c>
      <c r="Q19" s="105" t="s">
        <v>181</v>
      </c>
      <c r="R19" s="105">
        <v>2017.0</v>
      </c>
      <c r="S19" s="102"/>
    </row>
    <row r="20">
      <c r="A20" s="102"/>
      <c r="B20" s="103">
        <v>2.0</v>
      </c>
      <c r="C20" s="103" t="s">
        <v>186</v>
      </c>
      <c r="D20" s="103" t="s">
        <v>187</v>
      </c>
      <c r="E20" s="103" t="s">
        <v>116</v>
      </c>
      <c r="F20" s="103">
        <v>1995.0</v>
      </c>
      <c r="G20" s="102"/>
      <c r="H20" s="104">
        <v>1.0</v>
      </c>
      <c r="I20" s="104" t="s">
        <v>188</v>
      </c>
      <c r="J20" s="104" t="s">
        <v>189</v>
      </c>
      <c r="K20" s="104" t="s">
        <v>116</v>
      </c>
      <c r="L20" s="104">
        <v>2018.0</v>
      </c>
      <c r="M20" s="102"/>
      <c r="N20" s="105">
        <v>2.0</v>
      </c>
      <c r="O20" s="105" t="s">
        <v>190</v>
      </c>
      <c r="P20" s="105" t="s">
        <v>191</v>
      </c>
      <c r="Q20" s="105" t="s">
        <v>119</v>
      </c>
      <c r="R20" s="105">
        <v>1976.0</v>
      </c>
      <c r="S20" s="102"/>
    </row>
    <row r="21">
      <c r="A21" s="102"/>
      <c r="B21" s="103">
        <v>3.0</v>
      </c>
      <c r="C21" s="103" t="s">
        <v>192</v>
      </c>
      <c r="D21" s="103" t="s">
        <v>193</v>
      </c>
      <c r="E21" s="103" t="s">
        <v>119</v>
      </c>
      <c r="F21" s="103">
        <v>1978.0</v>
      </c>
      <c r="G21" s="102"/>
      <c r="H21" s="104">
        <v>2.0</v>
      </c>
      <c r="I21" s="106" t="s">
        <v>194</v>
      </c>
      <c r="J21" s="104" t="s">
        <v>195</v>
      </c>
      <c r="K21" s="104" t="s">
        <v>141</v>
      </c>
      <c r="L21" s="104">
        <v>2007.0</v>
      </c>
      <c r="M21" s="102"/>
      <c r="N21" s="105">
        <v>3.0</v>
      </c>
      <c r="O21" s="105" t="s">
        <v>196</v>
      </c>
      <c r="P21" s="105" t="s">
        <v>197</v>
      </c>
      <c r="Q21" s="105" t="s">
        <v>149</v>
      </c>
      <c r="R21" s="105">
        <v>2018.0</v>
      </c>
      <c r="S21" s="102"/>
    </row>
    <row r="22">
      <c r="A22" s="102"/>
      <c r="B22" s="103">
        <v>4.0</v>
      </c>
      <c r="C22" s="103" t="s">
        <v>198</v>
      </c>
      <c r="D22" s="103" t="s">
        <v>199</v>
      </c>
      <c r="E22" s="103" t="s">
        <v>181</v>
      </c>
      <c r="F22" s="103">
        <v>1997.0</v>
      </c>
      <c r="G22" s="102"/>
      <c r="H22" s="104">
        <v>3.0</v>
      </c>
      <c r="I22" s="104" t="s">
        <v>200</v>
      </c>
      <c r="J22" s="104" t="s">
        <v>201</v>
      </c>
      <c r="K22" s="104" t="s">
        <v>202</v>
      </c>
      <c r="L22" s="104">
        <v>2018.0</v>
      </c>
      <c r="M22" s="102"/>
      <c r="N22" s="105">
        <v>3.0</v>
      </c>
      <c r="O22" s="105" t="s">
        <v>203</v>
      </c>
      <c r="P22" s="105" t="s">
        <v>204</v>
      </c>
      <c r="Q22" s="105" t="s">
        <v>149</v>
      </c>
      <c r="R22" s="105">
        <v>2018.0</v>
      </c>
      <c r="S22" s="102"/>
    </row>
    <row r="23">
      <c r="A23" s="102"/>
      <c r="B23" s="103">
        <v>5.0</v>
      </c>
      <c r="C23" s="103" t="s">
        <v>205</v>
      </c>
      <c r="D23" s="103" t="s">
        <v>206</v>
      </c>
      <c r="E23" s="103" t="s">
        <v>175</v>
      </c>
      <c r="F23" s="103">
        <v>1994.0</v>
      </c>
      <c r="G23" s="102"/>
      <c r="H23" s="104">
        <v>3.0</v>
      </c>
      <c r="I23" s="104" t="s">
        <v>207</v>
      </c>
      <c r="J23" s="104" t="s">
        <v>208</v>
      </c>
      <c r="K23" s="104" t="s">
        <v>175</v>
      </c>
      <c r="L23" s="104">
        <v>2018.0</v>
      </c>
      <c r="M23" s="102"/>
      <c r="N23" s="105">
        <v>4.0</v>
      </c>
      <c r="O23" s="105" t="s">
        <v>209</v>
      </c>
      <c r="P23" s="105" t="s">
        <v>210</v>
      </c>
      <c r="Q23" s="105" t="s">
        <v>116</v>
      </c>
      <c r="R23" s="105">
        <v>2009.0</v>
      </c>
      <c r="S23" s="102"/>
    </row>
    <row r="24">
      <c r="A24" s="102"/>
      <c r="B24" s="103">
        <v>6.0</v>
      </c>
      <c r="C24" s="103" t="s">
        <v>211</v>
      </c>
      <c r="D24" s="103" t="s">
        <v>212</v>
      </c>
      <c r="E24" s="103" t="s">
        <v>175</v>
      </c>
      <c r="F24" s="103">
        <v>2018.0</v>
      </c>
      <c r="G24" s="102"/>
      <c r="H24" s="104">
        <v>4.0</v>
      </c>
      <c r="I24" s="104" t="s">
        <v>213</v>
      </c>
      <c r="J24" s="104" t="s">
        <v>214</v>
      </c>
      <c r="K24" s="104" t="s">
        <v>215</v>
      </c>
      <c r="L24" s="104">
        <v>2008.0</v>
      </c>
      <c r="M24" s="102"/>
      <c r="N24" s="105">
        <v>5.0</v>
      </c>
      <c r="O24" s="105">
        <v>99.0</v>
      </c>
      <c r="P24" s="105" t="s">
        <v>216</v>
      </c>
      <c r="Q24" s="105" t="s">
        <v>116</v>
      </c>
      <c r="R24" s="105">
        <v>2018.0</v>
      </c>
      <c r="S24" s="102"/>
    </row>
    <row r="25">
      <c r="A25" s="102"/>
      <c r="B25" s="103">
        <v>7.0</v>
      </c>
      <c r="C25" s="103" t="s">
        <v>217</v>
      </c>
      <c r="D25" s="103" t="s">
        <v>218</v>
      </c>
      <c r="E25" s="103" t="s">
        <v>119</v>
      </c>
      <c r="F25" s="103">
        <v>1968.0</v>
      </c>
      <c r="G25" s="102"/>
      <c r="H25" s="104">
        <v>5.0</v>
      </c>
      <c r="I25" s="104" t="s">
        <v>219</v>
      </c>
      <c r="J25" s="104" t="s">
        <v>220</v>
      </c>
      <c r="K25" s="104" t="s">
        <v>175</v>
      </c>
      <c r="L25" s="104">
        <v>2018.0</v>
      </c>
      <c r="M25" s="102"/>
      <c r="N25" s="105">
        <v>5.0</v>
      </c>
      <c r="O25" s="105" t="s">
        <v>221</v>
      </c>
      <c r="P25" s="105" t="s">
        <v>222</v>
      </c>
      <c r="Q25" s="105" t="s">
        <v>175</v>
      </c>
      <c r="R25" s="105">
        <v>2018.0</v>
      </c>
      <c r="S25" s="102"/>
    </row>
    <row r="26">
      <c r="A26" s="102"/>
      <c r="B26" s="103">
        <v>8.0</v>
      </c>
      <c r="C26" s="103" t="s">
        <v>223</v>
      </c>
      <c r="D26" s="103" t="s">
        <v>224</v>
      </c>
      <c r="E26" s="103" t="s">
        <v>116</v>
      </c>
      <c r="F26" s="103">
        <v>1990.0</v>
      </c>
      <c r="G26" s="102"/>
      <c r="H26" s="104">
        <v>5.0</v>
      </c>
      <c r="I26" s="104" t="s">
        <v>225</v>
      </c>
      <c r="J26" s="104" t="s">
        <v>226</v>
      </c>
      <c r="K26" s="104" t="s">
        <v>116</v>
      </c>
      <c r="L26" s="104">
        <v>2018.0</v>
      </c>
      <c r="M26" s="102"/>
      <c r="N26" s="105">
        <v>6.0</v>
      </c>
      <c r="O26" s="105" t="s">
        <v>227</v>
      </c>
      <c r="P26" s="105" t="s">
        <v>228</v>
      </c>
      <c r="Q26" s="105" t="s">
        <v>141</v>
      </c>
      <c r="R26" s="105">
        <v>1986.0</v>
      </c>
      <c r="S26" s="102"/>
    </row>
    <row r="27">
      <c r="A27" s="102"/>
      <c r="B27" s="98"/>
      <c r="C27" s="98"/>
      <c r="D27" s="98"/>
      <c r="E27" s="98"/>
      <c r="F27" s="98"/>
      <c r="G27" s="102"/>
      <c r="H27" s="104">
        <v>6.0</v>
      </c>
      <c r="I27" s="104" t="s">
        <v>229</v>
      </c>
      <c r="J27" s="104" t="s">
        <v>230</v>
      </c>
      <c r="K27" s="104" t="s">
        <v>141</v>
      </c>
      <c r="L27" s="104">
        <v>2018.0</v>
      </c>
      <c r="M27" s="102"/>
      <c r="N27" s="105">
        <v>7.0</v>
      </c>
      <c r="O27" s="105" t="s">
        <v>231</v>
      </c>
      <c r="P27" s="105" t="s">
        <v>232</v>
      </c>
      <c r="Q27" s="105" t="s">
        <v>141</v>
      </c>
      <c r="R27" s="105">
        <v>2018.0</v>
      </c>
      <c r="S27" s="102"/>
    </row>
    <row r="28">
      <c r="A28" s="102"/>
      <c r="B28" s="98"/>
      <c r="C28" s="98"/>
      <c r="D28" s="98"/>
      <c r="E28" s="98"/>
      <c r="F28" s="98"/>
      <c r="G28" s="102"/>
      <c r="H28" s="104">
        <v>7.0</v>
      </c>
      <c r="I28" s="104" t="s">
        <v>233</v>
      </c>
      <c r="J28" s="104" t="s">
        <v>234</v>
      </c>
      <c r="K28" s="104" t="s">
        <v>202</v>
      </c>
      <c r="L28" s="104">
        <v>2016.0</v>
      </c>
      <c r="M28" s="102"/>
      <c r="N28" s="105">
        <v>7.0</v>
      </c>
      <c r="O28" s="105" t="s">
        <v>235</v>
      </c>
      <c r="P28" s="105" t="s">
        <v>236</v>
      </c>
      <c r="Q28" s="105" t="s">
        <v>237</v>
      </c>
      <c r="R28" s="105">
        <v>2018.0</v>
      </c>
      <c r="S28" s="102"/>
    </row>
    <row r="29">
      <c r="A29" s="102"/>
      <c r="B29" s="98"/>
      <c r="C29" s="98"/>
      <c r="D29" s="98"/>
      <c r="E29" s="98"/>
      <c r="F29" s="98"/>
      <c r="G29" s="102"/>
      <c r="H29" s="104">
        <v>7.0</v>
      </c>
      <c r="I29" s="104" t="s">
        <v>238</v>
      </c>
      <c r="J29" s="104" t="s">
        <v>239</v>
      </c>
      <c r="K29" s="104" t="s">
        <v>175</v>
      </c>
      <c r="L29" s="104">
        <v>2014.0</v>
      </c>
      <c r="M29" s="102"/>
      <c r="N29" s="105">
        <v>8.0</v>
      </c>
      <c r="O29" s="105" t="s">
        <v>240</v>
      </c>
      <c r="P29" s="105" t="s">
        <v>241</v>
      </c>
      <c r="Q29" s="105" t="s">
        <v>141</v>
      </c>
      <c r="R29" s="105">
        <v>2005.0</v>
      </c>
      <c r="S29" s="102"/>
    </row>
    <row r="30">
      <c r="A30" s="102"/>
      <c r="B30" s="98"/>
      <c r="C30" s="98"/>
      <c r="D30" s="98"/>
      <c r="E30" s="98"/>
      <c r="F30" s="98"/>
      <c r="G30" s="102"/>
      <c r="H30" s="104">
        <v>8.0</v>
      </c>
      <c r="I30" s="104" t="s">
        <v>242</v>
      </c>
      <c r="J30" s="104" t="s">
        <v>243</v>
      </c>
      <c r="K30" s="104" t="s">
        <v>175</v>
      </c>
      <c r="L30" s="104">
        <v>2010.0</v>
      </c>
      <c r="M30" s="102"/>
      <c r="N30" s="102"/>
      <c r="O30" s="102"/>
      <c r="P30" s="102"/>
      <c r="Q30" s="102"/>
      <c r="R30" s="102"/>
      <c r="S30" s="102"/>
    </row>
    <row r="31">
      <c r="A31" s="102"/>
      <c r="B31" s="98"/>
      <c r="C31" s="98"/>
      <c r="D31" s="98"/>
      <c r="E31" s="98"/>
      <c r="F31" s="98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</row>
    <row r="32">
      <c r="A32" s="102"/>
      <c r="B32" s="98"/>
      <c r="C32" s="98"/>
      <c r="D32" s="98"/>
      <c r="E32" s="98"/>
      <c r="F32" s="98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</row>
    <row r="33">
      <c r="A33" s="102"/>
      <c r="B33" s="98"/>
      <c r="C33" s="98"/>
      <c r="D33" s="98"/>
      <c r="E33" s="98"/>
      <c r="F33" s="98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</row>
    <row r="34">
      <c r="A34" s="95"/>
      <c r="B34" s="57"/>
      <c r="C34" s="57"/>
      <c r="D34" s="96" t="s">
        <v>244</v>
      </c>
      <c r="E34" s="57"/>
      <c r="F34" s="57"/>
      <c r="G34" s="95"/>
      <c r="H34" s="95"/>
      <c r="I34" s="95"/>
      <c r="J34" s="96" t="s">
        <v>245</v>
      </c>
      <c r="K34" s="95"/>
      <c r="L34" s="95"/>
      <c r="M34" s="95"/>
      <c r="N34" s="95"/>
      <c r="O34" s="95"/>
      <c r="P34" s="96" t="s">
        <v>246</v>
      </c>
      <c r="Q34" s="95"/>
      <c r="R34" s="95"/>
      <c r="S34" s="95"/>
    </row>
    <row r="35">
      <c r="A35" s="102"/>
      <c r="B35" s="98"/>
      <c r="C35" s="98"/>
      <c r="D35" s="98"/>
      <c r="E35" s="98"/>
      <c r="F35" s="98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</row>
    <row r="36">
      <c r="A36" s="102"/>
      <c r="B36" s="98"/>
      <c r="C36" s="98"/>
      <c r="D36" s="98"/>
      <c r="E36" s="98"/>
      <c r="F36" s="98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</row>
    <row r="37">
      <c r="A37" s="102"/>
      <c r="B37" s="96" t="s">
        <v>108</v>
      </c>
      <c r="C37" s="96" t="s">
        <v>113</v>
      </c>
      <c r="D37" s="96" t="s">
        <v>110</v>
      </c>
      <c r="E37" s="96" t="s">
        <v>111</v>
      </c>
      <c r="F37" s="96" t="s">
        <v>112</v>
      </c>
      <c r="G37" s="102"/>
      <c r="H37" s="96" t="s">
        <v>108</v>
      </c>
      <c r="I37" s="96" t="s">
        <v>113</v>
      </c>
      <c r="J37" s="96" t="s">
        <v>110</v>
      </c>
      <c r="K37" s="96" t="s">
        <v>111</v>
      </c>
      <c r="L37" s="96" t="s">
        <v>112</v>
      </c>
      <c r="M37" s="102"/>
      <c r="N37" s="96" t="s">
        <v>108</v>
      </c>
      <c r="O37" s="96" t="s">
        <v>113</v>
      </c>
      <c r="P37" s="96" t="s">
        <v>110</v>
      </c>
      <c r="Q37" s="96" t="s">
        <v>111</v>
      </c>
      <c r="R37" s="96" t="s">
        <v>112</v>
      </c>
      <c r="S37" s="102"/>
    </row>
    <row r="38">
      <c r="A38" s="102"/>
      <c r="B38" s="107">
        <v>1.0</v>
      </c>
      <c r="C38" s="107" t="s">
        <v>247</v>
      </c>
      <c r="D38" s="107" t="s">
        <v>248</v>
      </c>
      <c r="E38" s="107" t="s">
        <v>116</v>
      </c>
      <c r="F38" s="107">
        <v>2018.0</v>
      </c>
      <c r="G38" s="108"/>
      <c r="H38" s="109">
        <v>1.0</v>
      </c>
      <c r="I38" s="109" t="s">
        <v>249</v>
      </c>
      <c r="J38" s="109" t="s">
        <v>250</v>
      </c>
      <c r="K38" s="109" t="s">
        <v>175</v>
      </c>
      <c r="L38" s="109">
        <v>1988.0</v>
      </c>
      <c r="M38" s="102"/>
      <c r="N38" s="110">
        <v>1.0</v>
      </c>
      <c r="O38" s="110" t="s">
        <v>251</v>
      </c>
      <c r="P38" s="110" t="s">
        <v>252</v>
      </c>
      <c r="Q38" s="110" t="s">
        <v>253</v>
      </c>
      <c r="R38" s="110">
        <v>2018.0</v>
      </c>
      <c r="S38" s="102"/>
    </row>
    <row r="39">
      <c r="A39" s="102"/>
      <c r="B39" s="107">
        <v>1.0</v>
      </c>
      <c r="C39" s="107" t="s">
        <v>254</v>
      </c>
      <c r="D39" s="107" t="s">
        <v>255</v>
      </c>
      <c r="E39" s="107" t="s">
        <v>175</v>
      </c>
      <c r="F39" s="107">
        <v>2018.0</v>
      </c>
      <c r="G39" s="108"/>
      <c r="H39" s="109">
        <v>2.0</v>
      </c>
      <c r="I39" s="109" t="s">
        <v>256</v>
      </c>
      <c r="J39" s="109" t="s">
        <v>220</v>
      </c>
      <c r="K39" s="109" t="s">
        <v>175</v>
      </c>
      <c r="L39" s="109">
        <v>2018.0</v>
      </c>
      <c r="M39" s="102"/>
      <c r="N39" s="110">
        <v>2.0</v>
      </c>
      <c r="O39" s="110" t="s">
        <v>257</v>
      </c>
      <c r="P39" s="110" t="s">
        <v>258</v>
      </c>
      <c r="Q39" s="110" t="s">
        <v>116</v>
      </c>
      <c r="R39" s="110">
        <v>2018.0</v>
      </c>
      <c r="S39" s="102"/>
    </row>
    <row r="40">
      <c r="A40" s="102"/>
      <c r="B40" s="107">
        <v>2.0</v>
      </c>
      <c r="C40" s="107" t="s">
        <v>259</v>
      </c>
      <c r="D40" s="107" t="s">
        <v>260</v>
      </c>
      <c r="E40" s="107" t="s">
        <v>175</v>
      </c>
      <c r="F40" s="107">
        <v>2018.0</v>
      </c>
      <c r="G40" s="108"/>
      <c r="H40" s="109">
        <v>3.0</v>
      </c>
      <c r="I40" s="109" t="s">
        <v>261</v>
      </c>
      <c r="J40" s="109" t="s">
        <v>262</v>
      </c>
      <c r="K40" s="109" t="s">
        <v>263</v>
      </c>
      <c r="L40" s="109">
        <v>2019.0</v>
      </c>
      <c r="M40" s="102"/>
      <c r="N40" s="110">
        <v>3.0</v>
      </c>
      <c r="O40" s="110" t="s">
        <v>264</v>
      </c>
      <c r="P40" s="110" t="s">
        <v>265</v>
      </c>
      <c r="Q40" s="110" t="s">
        <v>181</v>
      </c>
      <c r="R40" s="110">
        <v>2019.0</v>
      </c>
      <c r="S40" s="102"/>
    </row>
    <row r="41">
      <c r="A41" s="102"/>
      <c r="B41" s="107">
        <v>3.0</v>
      </c>
      <c r="C41" s="107" t="s">
        <v>266</v>
      </c>
      <c r="D41" s="107" t="s">
        <v>267</v>
      </c>
      <c r="E41" s="107" t="s">
        <v>116</v>
      </c>
      <c r="F41" s="107">
        <v>2004.0</v>
      </c>
      <c r="G41" s="108"/>
      <c r="H41" s="109">
        <v>4.0</v>
      </c>
      <c r="I41" s="109" t="s">
        <v>268</v>
      </c>
      <c r="J41" s="109" t="s">
        <v>269</v>
      </c>
      <c r="K41" s="109" t="s">
        <v>263</v>
      </c>
      <c r="L41" s="109">
        <v>2019.0</v>
      </c>
      <c r="M41" s="102"/>
      <c r="N41" s="110">
        <v>4.0</v>
      </c>
      <c r="O41" s="110" t="s">
        <v>270</v>
      </c>
      <c r="P41" s="110" t="s">
        <v>271</v>
      </c>
      <c r="Q41" s="110" t="s">
        <v>263</v>
      </c>
      <c r="R41" s="110">
        <v>2019.0</v>
      </c>
      <c r="S41" s="102"/>
    </row>
    <row r="42">
      <c r="A42" s="102"/>
      <c r="B42" s="107">
        <v>4.0</v>
      </c>
      <c r="C42" s="107" t="s">
        <v>272</v>
      </c>
      <c r="D42" s="107" t="s">
        <v>273</v>
      </c>
      <c r="E42" s="107" t="s">
        <v>149</v>
      </c>
      <c r="F42" s="107">
        <v>2013.0</v>
      </c>
      <c r="G42" s="108"/>
      <c r="H42" s="109">
        <v>5.0</v>
      </c>
      <c r="I42" s="109" t="s">
        <v>274</v>
      </c>
      <c r="J42" s="109" t="s">
        <v>275</v>
      </c>
      <c r="K42" s="109" t="s">
        <v>116</v>
      </c>
      <c r="L42" s="109">
        <v>2019.0</v>
      </c>
      <c r="M42" s="102"/>
      <c r="N42" s="110">
        <v>5.0</v>
      </c>
      <c r="O42" s="110" t="s">
        <v>276</v>
      </c>
      <c r="P42" s="110" t="s">
        <v>277</v>
      </c>
      <c r="Q42" s="110" t="s">
        <v>135</v>
      </c>
      <c r="R42" s="110">
        <v>2019.0</v>
      </c>
      <c r="S42" s="102"/>
    </row>
    <row r="43">
      <c r="A43" s="102"/>
      <c r="B43" s="107">
        <v>5.0</v>
      </c>
      <c r="C43" s="107" t="s">
        <v>278</v>
      </c>
      <c r="D43" s="107" t="s">
        <v>279</v>
      </c>
      <c r="E43" s="107" t="s">
        <v>141</v>
      </c>
      <c r="F43" s="107">
        <v>2010.0</v>
      </c>
      <c r="G43" s="108"/>
      <c r="H43" s="109">
        <v>6.0</v>
      </c>
      <c r="I43" s="109" t="s">
        <v>280</v>
      </c>
      <c r="J43" s="109" t="s">
        <v>281</v>
      </c>
      <c r="K43" s="109" t="s">
        <v>116</v>
      </c>
      <c r="L43" s="109">
        <v>2019.0</v>
      </c>
      <c r="M43" s="102"/>
      <c r="N43" s="110">
        <v>6.0</v>
      </c>
      <c r="O43" s="110" t="s">
        <v>282</v>
      </c>
      <c r="P43" s="110" t="s">
        <v>283</v>
      </c>
      <c r="Q43" s="110" t="s">
        <v>263</v>
      </c>
      <c r="R43" s="110">
        <v>2019.0</v>
      </c>
      <c r="S43" s="102"/>
    </row>
    <row r="44">
      <c r="A44" s="102"/>
      <c r="B44" s="107">
        <v>5.0</v>
      </c>
      <c r="C44" s="107" t="s">
        <v>284</v>
      </c>
      <c r="D44" s="107" t="s">
        <v>285</v>
      </c>
      <c r="E44" s="107" t="s">
        <v>141</v>
      </c>
      <c r="F44" s="107">
        <v>2008.0</v>
      </c>
      <c r="G44" s="108"/>
      <c r="H44" s="109">
        <v>7.0</v>
      </c>
      <c r="I44" s="109" t="s">
        <v>286</v>
      </c>
      <c r="J44" s="109" t="s">
        <v>212</v>
      </c>
      <c r="K44" s="109" t="s">
        <v>175</v>
      </c>
      <c r="L44" s="109">
        <v>2018.0</v>
      </c>
      <c r="M44" s="102"/>
      <c r="N44" s="110">
        <v>7.0</v>
      </c>
      <c r="O44" s="110" t="s">
        <v>287</v>
      </c>
      <c r="P44" s="110" t="s">
        <v>288</v>
      </c>
      <c r="Q44" s="110" t="s">
        <v>116</v>
      </c>
      <c r="R44" s="110">
        <v>2019.0</v>
      </c>
      <c r="S44" s="102"/>
    </row>
    <row r="45">
      <c r="A45" s="102"/>
      <c r="B45" s="107">
        <v>6.0</v>
      </c>
      <c r="C45" s="107" t="s">
        <v>289</v>
      </c>
      <c r="D45" s="107" t="s">
        <v>290</v>
      </c>
      <c r="E45" s="107" t="s">
        <v>237</v>
      </c>
      <c r="F45" s="107">
        <v>2019.0</v>
      </c>
      <c r="G45" s="108"/>
      <c r="H45" s="109">
        <v>8.0</v>
      </c>
      <c r="I45" s="109" t="s">
        <v>291</v>
      </c>
      <c r="J45" s="109" t="s">
        <v>292</v>
      </c>
      <c r="K45" s="109" t="s">
        <v>116</v>
      </c>
      <c r="L45" s="109">
        <v>2019.0</v>
      </c>
      <c r="M45" s="102"/>
      <c r="N45" s="110">
        <v>8.0</v>
      </c>
      <c r="O45" s="110" t="s">
        <v>293</v>
      </c>
      <c r="P45" s="110" t="s">
        <v>294</v>
      </c>
      <c r="Q45" s="110" t="s">
        <v>116</v>
      </c>
      <c r="R45" s="110">
        <v>2019.0</v>
      </c>
      <c r="S45" s="102"/>
    </row>
    <row r="46">
      <c r="A46" s="102"/>
      <c r="B46" s="111">
        <v>7.0</v>
      </c>
      <c r="C46" s="111" t="s">
        <v>295</v>
      </c>
      <c r="D46" s="111" t="s">
        <v>163</v>
      </c>
      <c r="E46" s="111" t="s">
        <v>116</v>
      </c>
      <c r="F46" s="111">
        <v>2011.0</v>
      </c>
      <c r="G46" s="98"/>
      <c r="H46" s="98" t="s">
        <v>296</v>
      </c>
      <c r="I46" s="98" t="s">
        <v>296</v>
      </c>
      <c r="J46" s="98" t="s">
        <v>296</v>
      </c>
      <c r="K46" s="98" t="s">
        <v>296</v>
      </c>
      <c r="L46" s="98" t="s">
        <v>296</v>
      </c>
      <c r="M46" s="102"/>
      <c r="N46" s="102"/>
      <c r="O46" s="102"/>
      <c r="P46" s="102"/>
      <c r="Q46" s="102"/>
      <c r="R46" s="102"/>
      <c r="S46" s="102"/>
    </row>
    <row r="47">
      <c r="A47" s="102"/>
      <c r="B47" s="107">
        <v>8.0</v>
      </c>
      <c r="C47" s="107" t="s">
        <v>297</v>
      </c>
      <c r="D47" s="107" t="s">
        <v>298</v>
      </c>
      <c r="E47" s="107" t="s">
        <v>141</v>
      </c>
      <c r="F47" s="107">
        <v>2018.0</v>
      </c>
      <c r="G47" s="108"/>
      <c r="H47" s="108"/>
      <c r="I47" s="108"/>
      <c r="J47" s="102"/>
      <c r="K47" s="102"/>
      <c r="L47" s="102"/>
      <c r="M47" s="102"/>
      <c r="N47" s="102"/>
      <c r="O47" s="102"/>
      <c r="P47" s="102"/>
      <c r="Q47" s="102"/>
      <c r="R47" s="102"/>
      <c r="S47" s="102"/>
    </row>
    <row r="48">
      <c r="A48" s="102"/>
      <c r="B48" s="107">
        <v>8.0</v>
      </c>
      <c r="C48" s="107" t="s">
        <v>299</v>
      </c>
      <c r="D48" s="107" t="s">
        <v>189</v>
      </c>
      <c r="E48" s="107" t="s">
        <v>116</v>
      </c>
      <c r="F48" s="107">
        <v>2018.0</v>
      </c>
      <c r="G48" s="108"/>
      <c r="H48" s="108"/>
      <c r="I48" s="108"/>
      <c r="J48" s="102"/>
      <c r="K48" s="102"/>
      <c r="L48" s="102"/>
      <c r="M48" s="102"/>
      <c r="N48" s="102"/>
      <c r="O48" s="102"/>
      <c r="P48" s="102"/>
      <c r="Q48" s="102"/>
      <c r="R48" s="102"/>
      <c r="S48" s="102"/>
    </row>
    <row r="49">
      <c r="A49" s="102"/>
      <c r="B49" s="98"/>
      <c r="C49" s="98"/>
      <c r="D49" s="98"/>
      <c r="E49" s="98"/>
      <c r="F49" s="98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</row>
    <row r="50">
      <c r="A50" s="102"/>
      <c r="B50" s="98"/>
      <c r="C50" s="98"/>
      <c r="D50" s="98"/>
      <c r="E50" s="98"/>
      <c r="F50" s="98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</row>
    <row r="51">
      <c r="A51" s="102"/>
      <c r="B51" s="98"/>
      <c r="C51" s="98"/>
      <c r="D51" s="98"/>
      <c r="E51" s="98"/>
      <c r="F51" s="98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</row>
    <row r="52">
      <c r="A52" s="102"/>
      <c r="B52" s="98"/>
      <c r="C52" s="98"/>
      <c r="D52" s="112" t="s">
        <v>300</v>
      </c>
      <c r="E52" s="98"/>
      <c r="F52" s="98"/>
      <c r="G52" s="102"/>
      <c r="H52" s="102"/>
      <c r="I52" s="102"/>
      <c r="J52" s="112" t="s">
        <v>301</v>
      </c>
      <c r="K52" s="102"/>
      <c r="L52" s="102"/>
      <c r="M52" s="102"/>
      <c r="N52" s="102"/>
      <c r="O52" s="102"/>
      <c r="P52" s="112" t="s">
        <v>302</v>
      </c>
      <c r="Q52" s="102"/>
      <c r="R52" s="102"/>
      <c r="S52" s="102"/>
    </row>
    <row r="53">
      <c r="A53" s="102"/>
      <c r="B53" s="98"/>
      <c r="C53" s="98"/>
      <c r="D53" s="98"/>
      <c r="E53" s="98"/>
      <c r="F53" s="98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</row>
    <row r="54">
      <c r="A54" s="102"/>
      <c r="B54" s="113" t="s">
        <v>108</v>
      </c>
      <c r="C54" s="113" t="s">
        <v>113</v>
      </c>
      <c r="D54" s="113" t="s">
        <v>110</v>
      </c>
      <c r="E54" s="113" t="s">
        <v>111</v>
      </c>
      <c r="F54" s="113" t="s">
        <v>112</v>
      </c>
      <c r="G54" s="102"/>
      <c r="H54" s="113" t="s">
        <v>108</v>
      </c>
      <c r="I54" s="113" t="s">
        <v>113</v>
      </c>
      <c r="J54" s="113" t="s">
        <v>110</v>
      </c>
      <c r="K54" s="113" t="s">
        <v>111</v>
      </c>
      <c r="L54" s="113" t="s">
        <v>112</v>
      </c>
      <c r="M54" s="102"/>
      <c r="N54" s="113" t="s">
        <v>108</v>
      </c>
      <c r="O54" s="113" t="s">
        <v>113</v>
      </c>
      <c r="P54" s="113" t="s">
        <v>110</v>
      </c>
      <c r="Q54" s="113" t="s">
        <v>111</v>
      </c>
      <c r="R54" s="113" t="s">
        <v>112</v>
      </c>
      <c r="S54" s="102"/>
    </row>
    <row r="55">
      <c r="A55" s="102"/>
      <c r="B55" s="114">
        <v>1.0</v>
      </c>
      <c r="C55" s="114" t="s">
        <v>303</v>
      </c>
      <c r="D55" s="114" t="s">
        <v>290</v>
      </c>
      <c r="E55" s="114" t="s">
        <v>237</v>
      </c>
      <c r="F55" s="114">
        <v>2019.0</v>
      </c>
      <c r="G55" s="102"/>
      <c r="H55" s="115">
        <v>1.0</v>
      </c>
      <c r="I55" s="115" t="s">
        <v>304</v>
      </c>
      <c r="J55" s="115" t="s">
        <v>305</v>
      </c>
      <c r="K55" s="115" t="s">
        <v>175</v>
      </c>
      <c r="L55" s="115">
        <v>2019.0</v>
      </c>
      <c r="M55" s="102"/>
      <c r="N55" s="116">
        <v>1.0</v>
      </c>
      <c r="O55" s="116" t="s">
        <v>306</v>
      </c>
      <c r="P55" s="116" t="s">
        <v>307</v>
      </c>
      <c r="Q55" s="116" t="s">
        <v>116</v>
      </c>
      <c r="R55" s="116">
        <v>2020.0</v>
      </c>
      <c r="S55" s="102"/>
    </row>
    <row r="56">
      <c r="A56" s="102"/>
      <c r="B56" s="114">
        <v>1.0</v>
      </c>
      <c r="C56" s="114" t="s">
        <v>308</v>
      </c>
      <c r="D56" s="114" t="s">
        <v>309</v>
      </c>
      <c r="E56" s="114" t="s">
        <v>175</v>
      </c>
      <c r="F56" s="114">
        <v>2019.0</v>
      </c>
      <c r="G56" s="102"/>
      <c r="H56" s="115">
        <v>1.0</v>
      </c>
      <c r="I56" s="115" t="s">
        <v>310</v>
      </c>
      <c r="J56" s="115" t="s">
        <v>311</v>
      </c>
      <c r="K56" s="115" t="s">
        <v>175</v>
      </c>
      <c r="L56" s="115">
        <v>2019.0</v>
      </c>
      <c r="M56" s="102"/>
      <c r="N56" s="116">
        <v>2.0</v>
      </c>
      <c r="O56" s="116" t="s">
        <v>312</v>
      </c>
      <c r="P56" s="116" t="s">
        <v>313</v>
      </c>
      <c r="Q56" s="116" t="s">
        <v>181</v>
      </c>
      <c r="R56" s="116">
        <v>2019.0</v>
      </c>
      <c r="S56" s="102"/>
    </row>
    <row r="57">
      <c r="A57" s="102"/>
      <c r="B57" s="114">
        <v>2.0</v>
      </c>
      <c r="C57" s="114" t="s">
        <v>314</v>
      </c>
      <c r="D57" s="114" t="s">
        <v>315</v>
      </c>
      <c r="E57" s="114" t="s">
        <v>141</v>
      </c>
      <c r="F57" s="114">
        <v>2019.0</v>
      </c>
      <c r="G57" s="102"/>
      <c r="H57" s="115">
        <v>1.0</v>
      </c>
      <c r="I57" s="115" t="s">
        <v>316</v>
      </c>
      <c r="J57" s="115" t="s">
        <v>230</v>
      </c>
      <c r="K57" s="115" t="s">
        <v>141</v>
      </c>
      <c r="L57" s="115">
        <v>2019.0</v>
      </c>
      <c r="M57" s="102"/>
      <c r="N57" s="116">
        <v>3.0</v>
      </c>
      <c r="O57" s="116" t="s">
        <v>317</v>
      </c>
      <c r="P57" s="116" t="s">
        <v>318</v>
      </c>
      <c r="Q57" s="116" t="s">
        <v>116</v>
      </c>
      <c r="R57" s="116">
        <v>2019.0</v>
      </c>
      <c r="S57" s="102"/>
    </row>
    <row r="58">
      <c r="A58" s="102"/>
      <c r="B58" s="114">
        <v>3.0</v>
      </c>
      <c r="C58" s="114" t="s">
        <v>319</v>
      </c>
      <c r="D58" s="114" t="s">
        <v>320</v>
      </c>
      <c r="E58" s="114" t="s">
        <v>175</v>
      </c>
      <c r="F58" s="114">
        <v>2015.0</v>
      </c>
      <c r="G58" s="102"/>
      <c r="H58" s="115">
        <v>2.0</v>
      </c>
      <c r="I58" s="115" t="s">
        <v>321</v>
      </c>
      <c r="J58" s="115" t="s">
        <v>322</v>
      </c>
      <c r="K58" s="115" t="s">
        <v>116</v>
      </c>
      <c r="L58" s="115">
        <v>2018.0</v>
      </c>
      <c r="M58" s="102"/>
      <c r="N58" s="116">
        <v>4.0</v>
      </c>
      <c r="O58" s="116" t="s">
        <v>323</v>
      </c>
      <c r="P58" s="116" t="s">
        <v>324</v>
      </c>
      <c r="Q58" s="116" t="s">
        <v>181</v>
      </c>
      <c r="R58" s="116">
        <v>2019.0</v>
      </c>
      <c r="S58" s="102"/>
    </row>
    <row r="59">
      <c r="A59" s="102"/>
      <c r="B59" s="114">
        <v>4.0</v>
      </c>
      <c r="C59" s="114" t="s">
        <v>325</v>
      </c>
      <c r="D59" s="114" t="s">
        <v>298</v>
      </c>
      <c r="E59" s="114" t="s">
        <v>141</v>
      </c>
      <c r="F59" s="114">
        <v>2017.0</v>
      </c>
      <c r="G59" s="102"/>
      <c r="H59" s="115">
        <v>2.0</v>
      </c>
      <c r="I59" s="115" t="s">
        <v>326</v>
      </c>
      <c r="J59" s="115" t="s">
        <v>327</v>
      </c>
      <c r="K59" s="115" t="s">
        <v>175</v>
      </c>
      <c r="L59" s="115">
        <v>2019.0</v>
      </c>
      <c r="M59" s="102"/>
      <c r="N59" s="116">
        <v>5.0</v>
      </c>
      <c r="O59" s="116" t="s">
        <v>328</v>
      </c>
      <c r="P59" s="116" t="s">
        <v>329</v>
      </c>
      <c r="Q59" s="116" t="s">
        <v>116</v>
      </c>
      <c r="R59" s="116">
        <v>2019.0</v>
      </c>
      <c r="S59" s="102"/>
    </row>
    <row r="60">
      <c r="A60" s="102"/>
      <c r="B60" s="114">
        <v>6.0</v>
      </c>
      <c r="C60" s="114" t="s">
        <v>330</v>
      </c>
      <c r="D60" s="114" t="s">
        <v>331</v>
      </c>
      <c r="E60" s="114" t="s">
        <v>116</v>
      </c>
      <c r="F60" s="114">
        <v>2019.0</v>
      </c>
      <c r="G60" s="102"/>
      <c r="H60" s="115">
        <v>2.0</v>
      </c>
      <c r="I60" s="115">
        <v>16.0</v>
      </c>
      <c r="J60" s="115" t="s">
        <v>332</v>
      </c>
      <c r="K60" s="115" t="s">
        <v>116</v>
      </c>
      <c r="L60" s="115">
        <v>2019.0</v>
      </c>
      <c r="M60" s="102"/>
      <c r="N60" s="116">
        <v>6.0</v>
      </c>
      <c r="O60" s="116" t="s">
        <v>333</v>
      </c>
      <c r="P60" s="116" t="s">
        <v>334</v>
      </c>
      <c r="Q60" s="116" t="s">
        <v>175</v>
      </c>
      <c r="R60" s="116">
        <v>1973.0</v>
      </c>
      <c r="S60" s="102"/>
    </row>
    <row r="61">
      <c r="A61" s="102"/>
      <c r="B61" s="114">
        <v>6.0</v>
      </c>
      <c r="C61" s="114" t="s">
        <v>335</v>
      </c>
      <c r="D61" s="114" t="s">
        <v>336</v>
      </c>
      <c r="E61" s="114" t="s">
        <v>175</v>
      </c>
      <c r="F61" s="114">
        <v>2005.0</v>
      </c>
      <c r="G61" s="102"/>
      <c r="H61" s="115">
        <v>3.0</v>
      </c>
      <c r="I61" s="115" t="s">
        <v>337</v>
      </c>
      <c r="J61" s="115" t="s">
        <v>338</v>
      </c>
      <c r="K61" s="115" t="s">
        <v>175</v>
      </c>
      <c r="L61" s="115">
        <v>1998.0</v>
      </c>
      <c r="M61" s="102"/>
      <c r="N61" s="116">
        <v>7.0</v>
      </c>
      <c r="O61" s="116" t="s">
        <v>339</v>
      </c>
      <c r="P61" s="116" t="s">
        <v>340</v>
      </c>
      <c r="Q61" s="116" t="s">
        <v>175</v>
      </c>
      <c r="R61" s="116">
        <v>2009.0</v>
      </c>
      <c r="S61" s="102"/>
    </row>
    <row r="62">
      <c r="A62" s="102"/>
      <c r="B62" s="114">
        <v>7.0</v>
      </c>
      <c r="C62" s="114" t="s">
        <v>341</v>
      </c>
      <c r="D62" s="114" t="s">
        <v>334</v>
      </c>
      <c r="E62" s="114" t="s">
        <v>175</v>
      </c>
      <c r="F62" s="114">
        <v>1991.0</v>
      </c>
      <c r="G62" s="102"/>
      <c r="H62" s="115">
        <v>3.0</v>
      </c>
      <c r="I62" s="115" t="s">
        <v>342</v>
      </c>
      <c r="J62" s="115" t="s">
        <v>343</v>
      </c>
      <c r="K62" s="115" t="s">
        <v>175</v>
      </c>
      <c r="L62" s="115">
        <v>2018.0</v>
      </c>
      <c r="M62" s="102"/>
      <c r="N62" s="116">
        <v>8.0</v>
      </c>
      <c r="O62" s="116" t="s">
        <v>344</v>
      </c>
      <c r="P62" s="116" t="s">
        <v>298</v>
      </c>
      <c r="Q62" s="116" t="s">
        <v>141</v>
      </c>
      <c r="R62" s="116">
        <v>2020.0</v>
      </c>
      <c r="S62" s="102"/>
    </row>
    <row r="63">
      <c r="A63" s="102"/>
      <c r="B63" s="114">
        <v>7.0</v>
      </c>
      <c r="C63" s="114" t="s">
        <v>345</v>
      </c>
      <c r="D63" s="114" t="s">
        <v>346</v>
      </c>
      <c r="E63" s="114" t="s">
        <v>237</v>
      </c>
      <c r="F63" s="114">
        <v>2019.0</v>
      </c>
      <c r="G63" s="102"/>
      <c r="H63" s="115">
        <v>3.0</v>
      </c>
      <c r="I63" s="115" t="s">
        <v>347</v>
      </c>
      <c r="J63" s="115" t="s">
        <v>348</v>
      </c>
      <c r="K63" s="115" t="s">
        <v>116</v>
      </c>
      <c r="L63" s="115">
        <v>2019.0</v>
      </c>
      <c r="M63" s="102"/>
      <c r="N63" s="116">
        <v>8.0</v>
      </c>
      <c r="O63" s="116" t="s">
        <v>349</v>
      </c>
      <c r="P63" s="116" t="s">
        <v>350</v>
      </c>
      <c r="Q63" s="116" t="s">
        <v>116</v>
      </c>
      <c r="R63" s="116">
        <v>2019.0</v>
      </c>
      <c r="S63" s="102"/>
    </row>
    <row r="64">
      <c r="A64" s="102"/>
      <c r="B64" s="114">
        <v>8.0</v>
      </c>
      <c r="C64" s="114" t="s">
        <v>351</v>
      </c>
      <c r="D64" s="114" t="s">
        <v>352</v>
      </c>
      <c r="E64" s="114" t="s">
        <v>116</v>
      </c>
      <c r="F64" s="114">
        <v>2019.0</v>
      </c>
      <c r="G64" s="102"/>
      <c r="H64" s="115">
        <v>4.0</v>
      </c>
      <c r="I64" s="115" t="s">
        <v>353</v>
      </c>
      <c r="J64" s="115" t="s">
        <v>354</v>
      </c>
      <c r="K64" s="115" t="s">
        <v>138</v>
      </c>
      <c r="L64" s="115">
        <v>2019.0</v>
      </c>
      <c r="M64" s="102"/>
      <c r="N64" s="16"/>
      <c r="O64" s="102"/>
      <c r="P64" s="102"/>
      <c r="Q64" s="102"/>
      <c r="R64" s="102"/>
      <c r="S64" s="102"/>
    </row>
    <row r="65">
      <c r="A65" s="102"/>
      <c r="B65" s="114">
        <v>8.0</v>
      </c>
      <c r="C65" s="114" t="s">
        <v>355</v>
      </c>
      <c r="D65" s="114" t="s">
        <v>356</v>
      </c>
      <c r="E65" s="114" t="s">
        <v>138</v>
      </c>
      <c r="F65" s="114">
        <v>2019.0</v>
      </c>
      <c r="G65" s="102"/>
      <c r="H65" s="115">
        <v>4.0</v>
      </c>
      <c r="I65" s="115" t="s">
        <v>357</v>
      </c>
      <c r="J65" s="115" t="s">
        <v>163</v>
      </c>
      <c r="K65" s="115" t="s">
        <v>116</v>
      </c>
      <c r="L65" s="115">
        <v>2019.0</v>
      </c>
      <c r="M65" s="102"/>
      <c r="N65" s="102"/>
      <c r="O65" s="102"/>
      <c r="P65" s="102"/>
      <c r="Q65" s="102"/>
      <c r="R65" s="102"/>
      <c r="S65" s="102"/>
    </row>
    <row r="66">
      <c r="A66" s="102"/>
      <c r="B66" s="98"/>
      <c r="C66" s="98"/>
      <c r="D66" s="98"/>
      <c r="E66" s="98"/>
      <c r="F66" s="98"/>
      <c r="G66" s="102"/>
      <c r="H66" s="115">
        <v>4.0</v>
      </c>
      <c r="I66" s="115" t="s">
        <v>358</v>
      </c>
      <c r="J66" s="115" t="s">
        <v>359</v>
      </c>
      <c r="K66" s="115" t="s">
        <v>181</v>
      </c>
      <c r="L66" s="115">
        <v>2019.0</v>
      </c>
      <c r="M66" s="102"/>
      <c r="N66" s="102"/>
      <c r="O66" s="102"/>
      <c r="P66" s="102"/>
      <c r="Q66" s="102"/>
      <c r="R66" s="102"/>
      <c r="S66" s="102"/>
    </row>
    <row r="67">
      <c r="A67" s="102"/>
      <c r="B67" s="98"/>
      <c r="C67" s="98"/>
      <c r="D67" s="98"/>
      <c r="E67" s="98"/>
      <c r="F67" s="98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</row>
    <row r="68">
      <c r="A68" s="102"/>
      <c r="B68" s="98"/>
      <c r="C68" s="98"/>
      <c r="D68" s="98"/>
      <c r="E68" s="98"/>
      <c r="F68" s="98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</row>
    <row r="69">
      <c r="A69" s="102"/>
      <c r="B69" s="98"/>
      <c r="C69" s="98"/>
      <c r="D69" s="112" t="s">
        <v>360</v>
      </c>
      <c r="E69" s="98"/>
      <c r="F69" s="98"/>
      <c r="G69" s="102"/>
      <c r="H69" s="102"/>
      <c r="I69" s="102"/>
      <c r="J69" s="112" t="s">
        <v>361</v>
      </c>
      <c r="K69" s="102"/>
      <c r="L69" s="102"/>
      <c r="M69" s="102"/>
      <c r="N69" s="102"/>
      <c r="O69" s="102"/>
      <c r="P69" s="117" t="s">
        <v>362</v>
      </c>
      <c r="Q69" s="102"/>
      <c r="R69" s="102"/>
      <c r="S69" s="102"/>
    </row>
    <row r="70">
      <c r="A70" s="102"/>
      <c r="B70" s="98"/>
      <c r="C70" s="98"/>
      <c r="D70" s="98"/>
      <c r="E70" s="98"/>
      <c r="F70" s="98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</row>
    <row r="71">
      <c r="A71" s="102"/>
      <c r="B71" s="113" t="s">
        <v>108</v>
      </c>
      <c r="C71" s="113" t="s">
        <v>113</v>
      </c>
      <c r="D71" s="113" t="s">
        <v>110</v>
      </c>
      <c r="E71" s="113" t="s">
        <v>111</v>
      </c>
      <c r="F71" s="113" t="s">
        <v>112</v>
      </c>
      <c r="G71" s="102"/>
      <c r="H71" s="113" t="s">
        <v>108</v>
      </c>
      <c r="I71" s="113" t="s">
        <v>113</v>
      </c>
      <c r="J71" s="113" t="s">
        <v>110</v>
      </c>
      <c r="K71" s="113" t="s">
        <v>111</v>
      </c>
      <c r="L71" s="113" t="s">
        <v>112</v>
      </c>
      <c r="M71" s="102"/>
      <c r="N71" s="113" t="s">
        <v>108</v>
      </c>
      <c r="O71" s="113" t="s">
        <v>113</v>
      </c>
      <c r="P71" s="113" t="s">
        <v>110</v>
      </c>
      <c r="Q71" s="113" t="s">
        <v>111</v>
      </c>
      <c r="R71" s="113" t="s">
        <v>112</v>
      </c>
      <c r="S71" s="102"/>
    </row>
    <row r="72">
      <c r="A72" s="102"/>
      <c r="B72" s="118">
        <v>1.0</v>
      </c>
      <c r="C72" s="118" t="s">
        <v>363</v>
      </c>
      <c r="D72" s="118" t="s">
        <v>364</v>
      </c>
      <c r="E72" s="118" t="s">
        <v>116</v>
      </c>
      <c r="F72" s="118">
        <v>2019.0</v>
      </c>
      <c r="G72" s="102"/>
      <c r="H72" s="118">
        <v>1.0</v>
      </c>
      <c r="I72" s="118" t="s">
        <v>363</v>
      </c>
      <c r="J72" s="118" t="s">
        <v>364</v>
      </c>
      <c r="K72" s="118" t="s">
        <v>116</v>
      </c>
      <c r="L72" s="118">
        <v>2019.0</v>
      </c>
      <c r="M72" s="102"/>
      <c r="N72" s="119">
        <v>1.0</v>
      </c>
      <c r="O72" s="119" t="s">
        <v>365</v>
      </c>
      <c r="P72" s="119" t="s">
        <v>366</v>
      </c>
      <c r="Q72" s="119" t="s">
        <v>175</v>
      </c>
      <c r="R72" s="119">
        <v>2020.0</v>
      </c>
      <c r="S72" s="102"/>
    </row>
    <row r="73">
      <c r="A73" s="102"/>
      <c r="B73" s="118">
        <v>1.0</v>
      </c>
      <c r="C73" s="118" t="s">
        <v>367</v>
      </c>
      <c r="D73" s="118" t="s">
        <v>368</v>
      </c>
      <c r="E73" s="118" t="s">
        <v>116</v>
      </c>
      <c r="F73" s="118">
        <v>2019.0</v>
      </c>
      <c r="G73" s="102"/>
      <c r="H73" s="118">
        <v>1.0</v>
      </c>
      <c r="I73" s="118" t="s">
        <v>367</v>
      </c>
      <c r="J73" s="118" t="s">
        <v>368</v>
      </c>
      <c r="K73" s="118" t="s">
        <v>116</v>
      </c>
      <c r="L73" s="118">
        <v>2019.0</v>
      </c>
      <c r="M73" s="102"/>
      <c r="N73" s="119">
        <v>1.0</v>
      </c>
      <c r="O73" s="119" t="s">
        <v>369</v>
      </c>
      <c r="P73" s="119" t="s">
        <v>370</v>
      </c>
      <c r="Q73" s="119" t="s">
        <v>116</v>
      </c>
      <c r="R73" s="119">
        <v>2020.0</v>
      </c>
      <c r="S73" s="102"/>
    </row>
    <row r="74">
      <c r="A74" s="102"/>
      <c r="B74" s="118">
        <v>2.0</v>
      </c>
      <c r="C74" s="118" t="s">
        <v>371</v>
      </c>
      <c r="D74" s="118" t="s">
        <v>372</v>
      </c>
      <c r="E74" s="118" t="s">
        <v>253</v>
      </c>
      <c r="F74" s="118">
        <v>2020.0</v>
      </c>
      <c r="G74" s="102"/>
      <c r="H74" s="118">
        <v>2.0</v>
      </c>
      <c r="I74" s="118" t="s">
        <v>373</v>
      </c>
      <c r="J74" s="118" t="s">
        <v>372</v>
      </c>
      <c r="K74" s="118" t="s">
        <v>253</v>
      </c>
      <c r="L74" s="118">
        <v>2020.0</v>
      </c>
      <c r="M74" s="102"/>
      <c r="N74" s="119">
        <v>2.0</v>
      </c>
      <c r="O74" s="119" t="s">
        <v>374</v>
      </c>
      <c r="P74" s="119" t="s">
        <v>375</v>
      </c>
      <c r="Q74" s="119" t="s">
        <v>116</v>
      </c>
      <c r="R74" s="119">
        <v>2008.0</v>
      </c>
      <c r="S74" s="102"/>
    </row>
    <row r="75">
      <c r="A75" s="102"/>
      <c r="B75" s="118">
        <v>3.0</v>
      </c>
      <c r="C75" s="118" t="s">
        <v>376</v>
      </c>
      <c r="D75" s="118" t="s">
        <v>377</v>
      </c>
      <c r="E75" s="118" t="s">
        <v>141</v>
      </c>
      <c r="F75" s="118">
        <v>2010.0</v>
      </c>
      <c r="G75" s="102"/>
      <c r="H75" s="120">
        <v>2.0</v>
      </c>
      <c r="I75" s="120" t="s">
        <v>378</v>
      </c>
      <c r="J75" s="120" t="s">
        <v>379</v>
      </c>
      <c r="K75" s="120" t="s">
        <v>135</v>
      </c>
      <c r="L75" s="120">
        <v>2010.0</v>
      </c>
      <c r="M75" s="102"/>
      <c r="N75" s="119">
        <v>2.0</v>
      </c>
      <c r="O75" s="119" t="s">
        <v>380</v>
      </c>
      <c r="P75" s="119" t="s">
        <v>381</v>
      </c>
      <c r="Q75" s="119" t="s">
        <v>138</v>
      </c>
      <c r="R75" s="119">
        <v>2020.0</v>
      </c>
      <c r="S75" s="102"/>
    </row>
    <row r="76">
      <c r="A76" s="102"/>
      <c r="B76" s="118">
        <v>4.0</v>
      </c>
      <c r="C76" s="118" t="s">
        <v>382</v>
      </c>
      <c r="D76" s="118" t="s">
        <v>383</v>
      </c>
      <c r="E76" s="118" t="s">
        <v>116</v>
      </c>
      <c r="F76" s="118">
        <v>2020.0</v>
      </c>
      <c r="G76" s="102"/>
      <c r="H76" s="118">
        <v>3.0</v>
      </c>
      <c r="I76" s="118" t="s">
        <v>376</v>
      </c>
      <c r="J76" s="118" t="s">
        <v>377</v>
      </c>
      <c r="K76" s="118" t="s">
        <v>141</v>
      </c>
      <c r="L76" s="118">
        <v>2010.0</v>
      </c>
      <c r="M76" s="102"/>
      <c r="N76" s="119">
        <v>3.0</v>
      </c>
      <c r="O76" s="119" t="s">
        <v>384</v>
      </c>
      <c r="P76" s="119" t="s">
        <v>385</v>
      </c>
      <c r="Q76" s="119" t="s">
        <v>116</v>
      </c>
      <c r="R76" s="119">
        <v>2020.0</v>
      </c>
      <c r="S76" s="102"/>
    </row>
    <row r="77">
      <c r="A77" s="102"/>
      <c r="B77" s="118">
        <v>5.0</v>
      </c>
      <c r="C77" s="118" t="s">
        <v>386</v>
      </c>
      <c r="D77" s="118" t="s">
        <v>387</v>
      </c>
      <c r="E77" s="118" t="s">
        <v>149</v>
      </c>
      <c r="F77" s="118">
        <v>2019.0</v>
      </c>
      <c r="G77" s="102"/>
      <c r="H77" s="120">
        <v>3.0</v>
      </c>
      <c r="I77" s="120" t="s">
        <v>388</v>
      </c>
      <c r="J77" s="120" t="s">
        <v>389</v>
      </c>
      <c r="K77" s="120" t="s">
        <v>141</v>
      </c>
      <c r="L77" s="120">
        <v>2009.0</v>
      </c>
      <c r="M77" s="102"/>
      <c r="N77" s="119">
        <v>3.0</v>
      </c>
      <c r="O77" s="119" t="s">
        <v>390</v>
      </c>
      <c r="P77" s="119" t="s">
        <v>391</v>
      </c>
      <c r="Q77" s="119" t="s">
        <v>263</v>
      </c>
      <c r="R77" s="119">
        <v>2019.0</v>
      </c>
      <c r="S77" s="102"/>
    </row>
    <row r="78">
      <c r="A78" s="102"/>
      <c r="B78" s="118">
        <v>6.0</v>
      </c>
      <c r="C78" s="118" t="s">
        <v>392</v>
      </c>
      <c r="D78" s="118" t="s">
        <v>393</v>
      </c>
      <c r="E78" s="118" t="s">
        <v>175</v>
      </c>
      <c r="F78" s="118">
        <v>2020.0</v>
      </c>
      <c r="G78" s="102"/>
      <c r="H78" s="118">
        <v>4.0</v>
      </c>
      <c r="I78" s="118" t="s">
        <v>382</v>
      </c>
      <c r="J78" s="118" t="s">
        <v>383</v>
      </c>
      <c r="K78" s="118" t="s">
        <v>116</v>
      </c>
      <c r="L78" s="118">
        <v>2020.0</v>
      </c>
      <c r="M78" s="102"/>
      <c r="N78" s="119">
        <v>4.0</v>
      </c>
      <c r="O78" s="119" t="s">
        <v>394</v>
      </c>
      <c r="P78" s="119" t="s">
        <v>395</v>
      </c>
      <c r="Q78" s="119" t="s">
        <v>141</v>
      </c>
      <c r="R78" s="119">
        <v>2009.0</v>
      </c>
      <c r="S78" s="102"/>
    </row>
    <row r="79">
      <c r="A79" s="102"/>
      <c r="B79" s="118">
        <v>7.0</v>
      </c>
      <c r="C79" s="118" t="s">
        <v>396</v>
      </c>
      <c r="D79" s="118" t="s">
        <v>397</v>
      </c>
      <c r="E79" s="118" t="s">
        <v>119</v>
      </c>
      <c r="F79" s="118">
        <v>1968.0</v>
      </c>
      <c r="G79" s="102"/>
      <c r="H79" s="120">
        <v>4.0</v>
      </c>
      <c r="I79" s="120" t="s">
        <v>398</v>
      </c>
      <c r="J79" s="120" t="s">
        <v>399</v>
      </c>
      <c r="K79" s="120" t="s">
        <v>138</v>
      </c>
      <c r="L79" s="120">
        <v>2019.0</v>
      </c>
      <c r="M79" s="102"/>
      <c r="N79" s="119">
        <v>4.0</v>
      </c>
      <c r="O79" s="119" t="s">
        <v>400</v>
      </c>
      <c r="P79" s="119" t="s">
        <v>401</v>
      </c>
      <c r="Q79" s="119" t="s">
        <v>141</v>
      </c>
      <c r="R79" s="119">
        <v>2019.0</v>
      </c>
      <c r="S79" s="102"/>
    </row>
    <row r="80">
      <c r="A80" s="102"/>
      <c r="B80" s="118">
        <v>8.0</v>
      </c>
      <c r="C80" s="118" t="s">
        <v>402</v>
      </c>
      <c r="D80" s="118" t="s">
        <v>309</v>
      </c>
      <c r="E80" s="118" t="s">
        <v>175</v>
      </c>
      <c r="F80" s="118">
        <v>2019.0</v>
      </c>
      <c r="G80" s="102"/>
      <c r="H80" s="118">
        <v>5.0</v>
      </c>
      <c r="I80" s="118" t="s">
        <v>386</v>
      </c>
      <c r="J80" s="118" t="s">
        <v>387</v>
      </c>
      <c r="K80" s="118" t="s">
        <v>149</v>
      </c>
      <c r="L80" s="118">
        <v>2019.0</v>
      </c>
      <c r="M80" s="102"/>
      <c r="N80" s="119">
        <v>5.0</v>
      </c>
      <c r="O80" s="119" t="s">
        <v>403</v>
      </c>
      <c r="P80" s="119" t="s">
        <v>404</v>
      </c>
      <c r="Q80" s="119" t="s">
        <v>149</v>
      </c>
      <c r="R80" s="119">
        <v>2019.0</v>
      </c>
      <c r="S80" s="102"/>
    </row>
    <row r="81">
      <c r="A81" s="102"/>
      <c r="B81" s="98"/>
      <c r="C81" s="98"/>
      <c r="D81" s="98"/>
      <c r="E81" s="98"/>
      <c r="F81" s="98"/>
      <c r="G81" s="102"/>
      <c r="H81" s="120">
        <v>5.0</v>
      </c>
      <c r="I81" s="120" t="s">
        <v>405</v>
      </c>
      <c r="J81" s="120" t="s">
        <v>406</v>
      </c>
      <c r="K81" s="120" t="s">
        <v>263</v>
      </c>
      <c r="L81" s="120">
        <v>2010.0</v>
      </c>
      <c r="M81" s="102"/>
      <c r="N81" s="119">
        <v>5.0</v>
      </c>
      <c r="O81" s="119" t="s">
        <v>407</v>
      </c>
      <c r="P81" s="119" t="s">
        <v>408</v>
      </c>
      <c r="Q81" s="119" t="s">
        <v>116</v>
      </c>
      <c r="R81" s="119">
        <v>2019.0</v>
      </c>
      <c r="S81" s="102"/>
    </row>
    <row r="82">
      <c r="A82" s="102"/>
      <c r="B82" s="98"/>
      <c r="C82" s="98"/>
      <c r="D82" s="98"/>
      <c r="E82" s="98"/>
      <c r="F82" s="98"/>
      <c r="G82" s="102"/>
      <c r="H82" s="118">
        <v>6.0</v>
      </c>
      <c r="I82" s="118" t="s">
        <v>392</v>
      </c>
      <c r="J82" s="118" t="s">
        <v>393</v>
      </c>
      <c r="K82" s="118" t="s">
        <v>116</v>
      </c>
      <c r="L82" s="118">
        <v>2020.0</v>
      </c>
      <c r="M82" s="102"/>
      <c r="N82" s="119">
        <v>6.0</v>
      </c>
      <c r="O82" s="119" t="s">
        <v>409</v>
      </c>
      <c r="P82" s="119" t="s">
        <v>265</v>
      </c>
      <c r="Q82" s="119" t="s">
        <v>181</v>
      </c>
      <c r="R82" s="119">
        <v>2020.0</v>
      </c>
      <c r="S82" s="102"/>
    </row>
    <row r="83">
      <c r="A83" s="102"/>
      <c r="B83" s="98"/>
      <c r="C83" s="98"/>
      <c r="D83" s="98"/>
      <c r="E83" s="98"/>
      <c r="F83" s="98"/>
      <c r="G83" s="102"/>
      <c r="H83" s="120">
        <v>6.0</v>
      </c>
      <c r="I83" s="120" t="s">
        <v>410</v>
      </c>
      <c r="J83" s="120" t="s">
        <v>411</v>
      </c>
      <c r="K83" s="120" t="s">
        <v>138</v>
      </c>
      <c r="L83" s="120">
        <v>2019.0</v>
      </c>
      <c r="M83" s="102"/>
      <c r="N83" s="119">
        <v>6.0</v>
      </c>
      <c r="O83" s="119" t="s">
        <v>412</v>
      </c>
      <c r="P83" s="119" t="s">
        <v>413</v>
      </c>
      <c r="Q83" s="119" t="s">
        <v>141</v>
      </c>
      <c r="R83" s="119">
        <v>2009.0</v>
      </c>
      <c r="S83" s="102"/>
    </row>
    <row r="84">
      <c r="A84" s="102"/>
      <c r="B84" s="98"/>
      <c r="C84" s="98"/>
      <c r="D84" s="98"/>
      <c r="E84" s="98"/>
      <c r="F84" s="98"/>
      <c r="G84" s="102"/>
      <c r="H84" s="118">
        <v>7.0</v>
      </c>
      <c r="I84" s="118" t="s">
        <v>396</v>
      </c>
      <c r="J84" s="118" t="s">
        <v>397</v>
      </c>
      <c r="K84" s="118" t="s">
        <v>119</v>
      </c>
      <c r="L84" s="118">
        <v>1968.0</v>
      </c>
      <c r="M84" s="102"/>
      <c r="N84" s="119">
        <v>7.0</v>
      </c>
      <c r="O84" s="119" t="s">
        <v>414</v>
      </c>
      <c r="P84" s="119" t="s">
        <v>415</v>
      </c>
      <c r="Q84" s="119" t="s">
        <v>138</v>
      </c>
      <c r="R84" s="119">
        <v>2019.0</v>
      </c>
      <c r="S84" s="102"/>
    </row>
    <row r="85">
      <c r="A85" s="102"/>
      <c r="B85" s="98"/>
      <c r="C85" s="98"/>
      <c r="D85" s="98"/>
      <c r="E85" s="98"/>
      <c r="F85" s="98"/>
      <c r="G85" s="102"/>
      <c r="H85" s="120">
        <v>7.0</v>
      </c>
      <c r="I85" s="120" t="s">
        <v>416</v>
      </c>
      <c r="J85" s="120" t="s">
        <v>417</v>
      </c>
      <c r="K85" s="120" t="s">
        <v>175</v>
      </c>
      <c r="L85" s="120">
        <v>2005.0</v>
      </c>
      <c r="M85" s="102"/>
      <c r="N85" s="119">
        <v>7.0</v>
      </c>
      <c r="O85" s="119" t="s">
        <v>418</v>
      </c>
      <c r="P85" s="119" t="s">
        <v>271</v>
      </c>
      <c r="Q85" s="119" t="s">
        <v>263</v>
      </c>
      <c r="R85" s="119">
        <v>2019.0</v>
      </c>
      <c r="S85" s="102"/>
    </row>
    <row r="86">
      <c r="A86" s="102"/>
      <c r="B86" s="98"/>
      <c r="C86" s="98"/>
      <c r="D86" s="98"/>
      <c r="E86" s="98"/>
      <c r="F86" s="98"/>
      <c r="G86" s="102"/>
      <c r="H86" s="118">
        <v>8.0</v>
      </c>
      <c r="I86" s="118" t="s">
        <v>402</v>
      </c>
      <c r="J86" s="118" t="s">
        <v>309</v>
      </c>
      <c r="K86" s="118" t="s">
        <v>175</v>
      </c>
      <c r="L86" s="118">
        <v>2019.0</v>
      </c>
      <c r="M86" s="102"/>
      <c r="N86" s="119">
        <v>8.0</v>
      </c>
      <c r="O86" s="119" t="s">
        <v>419</v>
      </c>
      <c r="P86" s="119" t="s">
        <v>420</v>
      </c>
      <c r="Q86" s="119" t="s">
        <v>175</v>
      </c>
      <c r="R86" s="119">
        <v>2019.0</v>
      </c>
      <c r="S86" s="102"/>
    </row>
    <row r="87">
      <c r="A87" s="102"/>
      <c r="B87" s="98"/>
      <c r="C87" s="98"/>
      <c r="D87" s="98"/>
      <c r="E87" s="98"/>
      <c r="F87" s="98"/>
      <c r="G87" s="102"/>
      <c r="H87" s="120">
        <v>8.0</v>
      </c>
      <c r="I87" s="120" t="s">
        <v>421</v>
      </c>
      <c r="J87" s="120" t="s">
        <v>422</v>
      </c>
      <c r="K87" s="120" t="s">
        <v>138</v>
      </c>
      <c r="L87" s="120">
        <v>2010.0</v>
      </c>
      <c r="M87" s="102"/>
      <c r="N87" s="119">
        <v>8.0</v>
      </c>
      <c r="O87" s="119" t="s">
        <v>423</v>
      </c>
      <c r="P87" s="119" t="s">
        <v>424</v>
      </c>
      <c r="Q87" s="119" t="s">
        <v>141</v>
      </c>
      <c r="R87" s="119">
        <v>2012.0</v>
      </c>
      <c r="S87" s="102"/>
    </row>
    <row r="88">
      <c r="A88" s="102"/>
      <c r="B88" s="98"/>
      <c r="C88" s="98"/>
      <c r="D88" s="98"/>
      <c r="E88" s="98"/>
      <c r="F88" s="98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</row>
    <row r="89">
      <c r="A89" s="102"/>
      <c r="B89" s="98"/>
      <c r="C89" s="98"/>
      <c r="D89" s="98"/>
      <c r="E89" s="98"/>
      <c r="F89" s="98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</row>
    <row r="90">
      <c r="A90" s="102"/>
      <c r="B90" s="98"/>
      <c r="C90" s="98"/>
      <c r="D90" s="98"/>
      <c r="E90" s="98"/>
      <c r="F90" s="98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</row>
    <row r="91">
      <c r="A91" s="102"/>
      <c r="B91" s="98"/>
      <c r="C91" s="98"/>
      <c r="D91" s="112" t="s">
        <v>425</v>
      </c>
      <c r="E91" s="98"/>
      <c r="F91" s="98"/>
      <c r="G91" s="102"/>
      <c r="H91" s="102"/>
      <c r="I91" s="102"/>
      <c r="J91" s="112" t="s">
        <v>426</v>
      </c>
      <c r="K91" s="102"/>
      <c r="L91" s="102"/>
      <c r="M91" s="102"/>
      <c r="N91" s="102"/>
      <c r="O91" s="102"/>
      <c r="P91" s="112" t="s">
        <v>427</v>
      </c>
      <c r="Q91" s="102"/>
      <c r="R91" s="102"/>
      <c r="S91" s="102"/>
    </row>
    <row r="92">
      <c r="A92" s="102"/>
      <c r="B92" s="98"/>
      <c r="C92" s="98"/>
      <c r="D92" s="98"/>
      <c r="E92" s="98"/>
      <c r="F92" s="98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</row>
    <row r="93">
      <c r="A93" s="102"/>
      <c r="B93" s="113" t="s">
        <v>108</v>
      </c>
      <c r="C93" s="113" t="s">
        <v>113</v>
      </c>
      <c r="D93" s="113" t="s">
        <v>110</v>
      </c>
      <c r="E93" s="113" t="s">
        <v>111</v>
      </c>
      <c r="F93" s="113" t="s">
        <v>112</v>
      </c>
      <c r="G93" s="102"/>
      <c r="H93" s="113" t="s">
        <v>108</v>
      </c>
      <c r="I93" s="113" t="s">
        <v>113</v>
      </c>
      <c r="J93" s="113" t="s">
        <v>110</v>
      </c>
      <c r="K93" s="113" t="s">
        <v>111</v>
      </c>
      <c r="L93" s="113" t="s">
        <v>112</v>
      </c>
      <c r="M93" s="102"/>
      <c r="N93" s="113" t="s">
        <v>108</v>
      </c>
      <c r="O93" s="113" t="s">
        <v>113</v>
      </c>
      <c r="P93" s="113" t="s">
        <v>110</v>
      </c>
      <c r="Q93" s="113" t="s">
        <v>111</v>
      </c>
      <c r="R93" s="113" t="s">
        <v>112</v>
      </c>
      <c r="S93" s="102"/>
    </row>
    <row r="94">
      <c r="A94" s="102"/>
      <c r="B94" s="121">
        <v>1.0</v>
      </c>
      <c r="C94" s="121" t="s">
        <v>428</v>
      </c>
      <c r="D94" s="121" t="s">
        <v>429</v>
      </c>
      <c r="E94" s="121" t="s">
        <v>138</v>
      </c>
      <c r="F94" s="121">
        <v>2019.0</v>
      </c>
      <c r="G94" s="102"/>
      <c r="H94" s="122">
        <v>1.0</v>
      </c>
      <c r="I94" s="122" t="s">
        <v>430</v>
      </c>
      <c r="J94" s="122" t="s">
        <v>431</v>
      </c>
      <c r="K94" s="122" t="s">
        <v>175</v>
      </c>
      <c r="L94" s="122">
        <v>2020.0</v>
      </c>
      <c r="M94" s="102"/>
      <c r="N94" s="123">
        <v>1.0</v>
      </c>
      <c r="O94" s="123" t="s">
        <v>432</v>
      </c>
      <c r="P94" s="123" t="s">
        <v>433</v>
      </c>
      <c r="Q94" s="123" t="s">
        <v>116</v>
      </c>
      <c r="R94" s="123">
        <v>2010.0</v>
      </c>
      <c r="S94" s="102"/>
    </row>
    <row r="95">
      <c r="A95" s="102"/>
      <c r="B95" s="121">
        <v>1.0</v>
      </c>
      <c r="C95" s="121" t="s">
        <v>434</v>
      </c>
      <c r="D95" s="121" t="s">
        <v>435</v>
      </c>
      <c r="E95" s="121" t="s">
        <v>138</v>
      </c>
      <c r="F95" s="121">
        <v>2020.0</v>
      </c>
      <c r="G95" s="102"/>
      <c r="H95" s="122">
        <v>1.0</v>
      </c>
      <c r="I95" s="122" t="s">
        <v>436</v>
      </c>
      <c r="J95" s="122" t="s">
        <v>298</v>
      </c>
      <c r="K95" s="122" t="s">
        <v>141</v>
      </c>
      <c r="L95" s="122">
        <v>2020.0</v>
      </c>
      <c r="M95" s="102"/>
      <c r="N95" s="123">
        <v>1.0</v>
      </c>
      <c r="O95" s="123" t="s">
        <v>437</v>
      </c>
      <c r="P95" s="123" t="s">
        <v>438</v>
      </c>
      <c r="Q95" s="123" t="s">
        <v>116</v>
      </c>
      <c r="R95" s="123">
        <v>2020.0</v>
      </c>
      <c r="S95" s="102"/>
    </row>
    <row r="96">
      <c r="A96" s="102"/>
      <c r="B96" s="121">
        <v>2.0</v>
      </c>
      <c r="C96" s="121" t="s">
        <v>439</v>
      </c>
      <c r="D96" s="121" t="s">
        <v>440</v>
      </c>
      <c r="E96" s="121" t="s">
        <v>135</v>
      </c>
      <c r="F96" s="121">
        <v>2009.0</v>
      </c>
      <c r="G96" s="102"/>
      <c r="H96" s="122">
        <v>2.0</v>
      </c>
      <c r="I96" s="122" t="s">
        <v>441</v>
      </c>
      <c r="J96" s="122" t="s">
        <v>442</v>
      </c>
      <c r="K96" s="122" t="s">
        <v>443</v>
      </c>
      <c r="L96" s="122">
        <v>2019.0</v>
      </c>
      <c r="M96" s="102"/>
      <c r="N96" s="123">
        <v>2.0</v>
      </c>
      <c r="O96" s="123" t="s">
        <v>444</v>
      </c>
      <c r="P96" s="123" t="s">
        <v>445</v>
      </c>
      <c r="Q96" s="123" t="s">
        <v>135</v>
      </c>
      <c r="R96" s="123">
        <v>2004.0</v>
      </c>
      <c r="S96" s="102"/>
    </row>
    <row r="97">
      <c r="A97" s="102"/>
      <c r="B97" s="121">
        <v>2.0</v>
      </c>
      <c r="C97" s="121" t="s">
        <v>446</v>
      </c>
      <c r="D97" s="121" t="s">
        <v>447</v>
      </c>
      <c r="E97" s="121" t="s">
        <v>175</v>
      </c>
      <c r="F97" s="121">
        <v>2020.0</v>
      </c>
      <c r="G97" s="102"/>
      <c r="H97" s="122">
        <v>2.0</v>
      </c>
      <c r="I97" s="122" t="s">
        <v>448</v>
      </c>
      <c r="J97" s="122" t="s">
        <v>449</v>
      </c>
      <c r="K97" s="122" t="s">
        <v>116</v>
      </c>
      <c r="L97" s="122">
        <v>2009.0</v>
      </c>
      <c r="M97" s="102"/>
      <c r="N97" s="123">
        <v>2.0</v>
      </c>
      <c r="O97" s="123" t="s">
        <v>450</v>
      </c>
      <c r="P97" s="123" t="s">
        <v>445</v>
      </c>
      <c r="Q97" s="123" t="s">
        <v>135</v>
      </c>
      <c r="R97" s="123">
        <v>2020.0</v>
      </c>
      <c r="S97" s="102"/>
    </row>
    <row r="98">
      <c r="A98" s="102"/>
      <c r="B98" s="121">
        <v>3.0</v>
      </c>
      <c r="C98" s="121" t="s">
        <v>451</v>
      </c>
      <c r="D98" s="121" t="s">
        <v>452</v>
      </c>
      <c r="E98" s="121" t="s">
        <v>141</v>
      </c>
      <c r="F98" s="121">
        <v>2020.0</v>
      </c>
      <c r="G98" s="102"/>
      <c r="H98" s="122">
        <v>3.0</v>
      </c>
      <c r="I98" s="122" t="s">
        <v>453</v>
      </c>
      <c r="J98" s="122" t="s">
        <v>454</v>
      </c>
      <c r="K98" s="122" t="s">
        <v>116</v>
      </c>
      <c r="L98" s="122">
        <v>2010.0</v>
      </c>
      <c r="M98" s="102"/>
      <c r="N98" s="123">
        <v>2.0</v>
      </c>
      <c r="O98" s="123" t="s">
        <v>455</v>
      </c>
      <c r="P98" s="123" t="s">
        <v>445</v>
      </c>
      <c r="Q98" s="123" t="s">
        <v>135</v>
      </c>
      <c r="R98" s="123">
        <v>2002.0</v>
      </c>
      <c r="S98" s="102"/>
    </row>
    <row r="99">
      <c r="A99" s="102"/>
      <c r="B99" s="121">
        <v>3.0</v>
      </c>
      <c r="C99" s="121" t="s">
        <v>456</v>
      </c>
      <c r="D99" s="121" t="s">
        <v>457</v>
      </c>
      <c r="E99" s="121" t="s">
        <v>141</v>
      </c>
      <c r="F99" s="121">
        <v>2010.0</v>
      </c>
      <c r="G99" s="102"/>
      <c r="H99" s="122">
        <v>3.0</v>
      </c>
      <c r="I99" s="122" t="s">
        <v>458</v>
      </c>
      <c r="J99" s="122" t="s">
        <v>459</v>
      </c>
      <c r="K99" s="122" t="s">
        <v>116</v>
      </c>
      <c r="L99" s="122">
        <v>2020.0</v>
      </c>
      <c r="M99" s="102"/>
      <c r="N99" s="123">
        <v>3.0</v>
      </c>
      <c r="O99" s="123" t="s">
        <v>460</v>
      </c>
      <c r="P99" s="123" t="s">
        <v>452</v>
      </c>
      <c r="Q99" s="123" t="s">
        <v>141</v>
      </c>
      <c r="R99" s="123">
        <v>2011.0</v>
      </c>
      <c r="S99" s="102"/>
    </row>
    <row r="100">
      <c r="A100" s="102"/>
      <c r="B100" s="121">
        <v>4.0</v>
      </c>
      <c r="C100" s="121" t="s">
        <v>461</v>
      </c>
      <c r="D100" s="121" t="s">
        <v>462</v>
      </c>
      <c r="E100" s="121" t="s">
        <v>253</v>
      </c>
      <c r="F100" s="121">
        <v>2020.0</v>
      </c>
      <c r="G100" s="102"/>
      <c r="H100" s="122">
        <v>4.0</v>
      </c>
      <c r="I100" s="122" t="s">
        <v>463</v>
      </c>
      <c r="J100" s="122" t="s">
        <v>464</v>
      </c>
      <c r="K100" s="122" t="s">
        <v>253</v>
      </c>
      <c r="L100" s="122">
        <v>2002.0</v>
      </c>
      <c r="M100" s="102"/>
      <c r="N100" s="123">
        <v>3.0</v>
      </c>
      <c r="O100" s="123" t="s">
        <v>465</v>
      </c>
      <c r="P100" s="123" t="s">
        <v>466</v>
      </c>
      <c r="Q100" s="123" t="s">
        <v>116</v>
      </c>
      <c r="R100" s="123">
        <v>2020.0</v>
      </c>
      <c r="S100" s="102"/>
    </row>
    <row r="101">
      <c r="A101" s="102"/>
      <c r="B101" s="121">
        <v>4.0</v>
      </c>
      <c r="C101" s="121" t="s">
        <v>467</v>
      </c>
      <c r="D101" s="121" t="s">
        <v>468</v>
      </c>
      <c r="E101" s="121" t="s">
        <v>263</v>
      </c>
      <c r="F101" s="121">
        <v>2007.0</v>
      </c>
      <c r="G101" s="102"/>
      <c r="H101" s="122">
        <v>4.0</v>
      </c>
      <c r="I101" s="122" t="s">
        <v>469</v>
      </c>
      <c r="J101" s="122" t="s">
        <v>470</v>
      </c>
      <c r="K101" s="122" t="s">
        <v>253</v>
      </c>
      <c r="L101" s="122">
        <v>2004.0</v>
      </c>
      <c r="M101" s="102"/>
      <c r="N101" s="123">
        <v>4.0</v>
      </c>
      <c r="O101" s="123" t="s">
        <v>471</v>
      </c>
      <c r="P101" s="123" t="s">
        <v>472</v>
      </c>
      <c r="Q101" s="123" t="s">
        <v>116</v>
      </c>
      <c r="R101" s="123">
        <v>2011.0</v>
      </c>
      <c r="S101" s="102"/>
    </row>
    <row r="102">
      <c r="A102" s="102"/>
      <c r="B102" s="121">
        <v>5.0</v>
      </c>
      <c r="C102" s="121" t="s">
        <v>473</v>
      </c>
      <c r="D102" s="121" t="s">
        <v>474</v>
      </c>
      <c r="E102" s="121" t="s">
        <v>149</v>
      </c>
      <c r="F102" s="121">
        <v>2020.0</v>
      </c>
      <c r="G102" s="102"/>
      <c r="H102" s="122">
        <v>5.0</v>
      </c>
      <c r="I102" s="122" t="s">
        <v>475</v>
      </c>
      <c r="J102" s="122" t="s">
        <v>476</v>
      </c>
      <c r="K102" s="122" t="s">
        <v>175</v>
      </c>
      <c r="L102" s="122">
        <v>2020.0</v>
      </c>
      <c r="M102" s="102"/>
      <c r="N102" s="123">
        <v>4.0</v>
      </c>
      <c r="O102" s="123" t="s">
        <v>477</v>
      </c>
      <c r="P102" s="123" t="s">
        <v>478</v>
      </c>
      <c r="Q102" s="123" t="s">
        <v>138</v>
      </c>
      <c r="R102" s="123">
        <v>2019.0</v>
      </c>
      <c r="S102" s="102"/>
    </row>
    <row r="103">
      <c r="A103" s="102"/>
      <c r="B103" s="121">
        <v>5.0</v>
      </c>
      <c r="C103" s="121" t="s">
        <v>479</v>
      </c>
      <c r="D103" s="121" t="s">
        <v>480</v>
      </c>
      <c r="E103" s="121" t="s">
        <v>263</v>
      </c>
      <c r="F103" s="121">
        <v>2009.0</v>
      </c>
      <c r="G103" s="102"/>
      <c r="H103" s="122">
        <v>5.0</v>
      </c>
      <c r="I103" s="122" t="s">
        <v>481</v>
      </c>
      <c r="J103" s="122" t="s">
        <v>482</v>
      </c>
      <c r="K103" s="122" t="s">
        <v>175</v>
      </c>
      <c r="L103" s="122">
        <v>2020.0</v>
      </c>
      <c r="M103" s="102"/>
      <c r="N103" s="123">
        <v>4.0</v>
      </c>
      <c r="O103" s="123" t="s">
        <v>483</v>
      </c>
      <c r="P103" s="123" t="s">
        <v>484</v>
      </c>
      <c r="Q103" s="123" t="s">
        <v>149</v>
      </c>
      <c r="R103" s="123">
        <v>1971.0</v>
      </c>
      <c r="S103" s="102"/>
    </row>
    <row r="104">
      <c r="A104" s="102"/>
      <c r="B104" s="121">
        <v>6.0</v>
      </c>
      <c r="C104" s="121" t="s">
        <v>485</v>
      </c>
      <c r="D104" s="121" t="s">
        <v>486</v>
      </c>
      <c r="E104" s="121" t="s">
        <v>116</v>
      </c>
      <c r="F104" s="121">
        <v>2020.0</v>
      </c>
      <c r="G104" s="102"/>
      <c r="H104" s="122">
        <v>6.0</v>
      </c>
      <c r="I104" s="122" t="s">
        <v>487</v>
      </c>
      <c r="J104" s="122" t="s">
        <v>488</v>
      </c>
      <c r="K104" s="122" t="s">
        <v>116</v>
      </c>
      <c r="L104" s="122">
        <v>2000.0</v>
      </c>
      <c r="M104" s="102"/>
      <c r="N104" s="123">
        <v>5.0</v>
      </c>
      <c r="O104" s="123" t="s">
        <v>489</v>
      </c>
      <c r="P104" s="123" t="s">
        <v>490</v>
      </c>
      <c r="Q104" s="123" t="s">
        <v>138</v>
      </c>
      <c r="R104" s="123">
        <v>1999.0</v>
      </c>
      <c r="S104" s="102"/>
    </row>
    <row r="105">
      <c r="A105" s="102"/>
      <c r="B105" s="121">
        <v>6.0</v>
      </c>
      <c r="C105" s="121" t="s">
        <v>491</v>
      </c>
      <c r="D105" s="121" t="s">
        <v>492</v>
      </c>
      <c r="E105" s="121" t="s">
        <v>141</v>
      </c>
      <c r="F105" s="121">
        <v>2009.0</v>
      </c>
      <c r="G105" s="102"/>
      <c r="H105" s="122">
        <v>6.0</v>
      </c>
      <c r="I105" s="122" t="s">
        <v>493</v>
      </c>
      <c r="J105" s="122" t="s">
        <v>494</v>
      </c>
      <c r="K105" s="122" t="s">
        <v>443</v>
      </c>
      <c r="L105" s="122">
        <v>2020.0</v>
      </c>
      <c r="M105" s="102"/>
      <c r="N105" s="123">
        <v>5.0</v>
      </c>
      <c r="O105" s="123" t="s">
        <v>495</v>
      </c>
      <c r="P105" s="123" t="s">
        <v>496</v>
      </c>
      <c r="Q105" s="123" t="s">
        <v>497</v>
      </c>
      <c r="R105" s="123">
        <v>1980.0</v>
      </c>
      <c r="S105" s="102"/>
    </row>
    <row r="106">
      <c r="A106" s="102"/>
      <c r="B106" s="121">
        <v>8.0</v>
      </c>
      <c r="C106" s="121" t="s">
        <v>498</v>
      </c>
      <c r="D106" s="121" t="s">
        <v>499</v>
      </c>
      <c r="E106" s="121" t="s">
        <v>135</v>
      </c>
      <c r="F106" s="121">
        <v>2011.0</v>
      </c>
      <c r="G106" s="102"/>
      <c r="H106" s="122">
        <v>7.0</v>
      </c>
      <c r="I106" s="122" t="s">
        <v>500</v>
      </c>
      <c r="J106" s="122" t="s">
        <v>501</v>
      </c>
      <c r="K106" s="122" t="s">
        <v>175</v>
      </c>
      <c r="L106" s="122">
        <v>1974.0</v>
      </c>
      <c r="M106" s="102"/>
      <c r="N106" s="123">
        <v>6.0</v>
      </c>
      <c r="O106" s="123" t="s">
        <v>502</v>
      </c>
      <c r="P106" s="123" t="s">
        <v>503</v>
      </c>
      <c r="Q106" s="123" t="s">
        <v>141</v>
      </c>
      <c r="R106" s="123">
        <v>2016.0</v>
      </c>
      <c r="S106" s="102"/>
    </row>
    <row r="107">
      <c r="A107" s="102"/>
      <c r="B107" s="121">
        <v>8.0</v>
      </c>
      <c r="C107" s="121" t="s">
        <v>504</v>
      </c>
      <c r="D107" s="121" t="s">
        <v>505</v>
      </c>
      <c r="E107" s="121" t="s">
        <v>181</v>
      </c>
      <c r="F107" s="121">
        <v>2020.0</v>
      </c>
      <c r="G107" s="102"/>
      <c r="H107" s="122">
        <v>7.0</v>
      </c>
      <c r="I107" s="122" t="s">
        <v>506</v>
      </c>
      <c r="J107" s="122" t="s">
        <v>208</v>
      </c>
      <c r="K107" s="122" t="s">
        <v>175</v>
      </c>
      <c r="L107" s="122">
        <v>2020.0</v>
      </c>
      <c r="M107" s="102"/>
      <c r="N107" s="123">
        <v>6.0</v>
      </c>
      <c r="O107" s="123" t="s">
        <v>507</v>
      </c>
      <c r="P107" s="123" t="s">
        <v>508</v>
      </c>
      <c r="Q107" s="123" t="s">
        <v>141</v>
      </c>
      <c r="R107" s="123">
        <v>2009.0</v>
      </c>
      <c r="S107" s="102"/>
    </row>
    <row r="108">
      <c r="A108" s="102"/>
      <c r="B108" s="98"/>
      <c r="C108" s="98"/>
      <c r="D108" s="98"/>
      <c r="E108" s="98"/>
      <c r="F108" s="98"/>
      <c r="G108" s="102"/>
      <c r="H108" s="122">
        <v>8.0</v>
      </c>
      <c r="I108" s="122" t="s">
        <v>509</v>
      </c>
      <c r="J108" s="122" t="s">
        <v>510</v>
      </c>
      <c r="K108" s="122" t="s">
        <v>181</v>
      </c>
      <c r="L108" s="122">
        <v>2003.0</v>
      </c>
      <c r="M108" s="102"/>
      <c r="N108" s="123">
        <v>7.0</v>
      </c>
      <c r="O108" s="123" t="s">
        <v>511</v>
      </c>
      <c r="P108" s="123" t="s">
        <v>512</v>
      </c>
      <c r="Q108" s="123" t="s">
        <v>116</v>
      </c>
      <c r="R108" s="123">
        <v>2009.0</v>
      </c>
      <c r="S108" s="102"/>
    </row>
    <row r="109">
      <c r="A109" s="102"/>
      <c r="B109" s="98"/>
      <c r="C109" s="98"/>
      <c r="D109" s="98"/>
      <c r="E109" s="98"/>
      <c r="F109" s="98"/>
      <c r="G109" s="102"/>
      <c r="H109" s="122">
        <v>8.0</v>
      </c>
      <c r="I109" s="122" t="s">
        <v>513</v>
      </c>
      <c r="J109" s="122" t="s">
        <v>514</v>
      </c>
      <c r="K109" s="122" t="s">
        <v>263</v>
      </c>
      <c r="L109" s="122">
        <v>2020.0</v>
      </c>
      <c r="M109" s="102"/>
      <c r="N109" s="123">
        <v>7.0</v>
      </c>
      <c r="O109" s="123" t="s">
        <v>515</v>
      </c>
      <c r="P109" s="123" t="s">
        <v>413</v>
      </c>
      <c r="Q109" s="123" t="s">
        <v>141</v>
      </c>
      <c r="R109" s="123">
        <v>2008.0</v>
      </c>
      <c r="S109" s="102"/>
    </row>
    <row r="110">
      <c r="A110" s="102"/>
      <c r="B110" s="98"/>
      <c r="C110" s="98"/>
      <c r="D110" s="98"/>
      <c r="E110" s="98"/>
      <c r="F110" s="98"/>
      <c r="G110" s="102"/>
      <c r="H110" s="102"/>
      <c r="I110" s="102"/>
      <c r="J110" s="102"/>
      <c r="K110" s="102"/>
      <c r="L110" s="102"/>
      <c r="M110" s="102"/>
      <c r="N110" s="123">
        <v>8.0</v>
      </c>
      <c r="O110" s="123" t="s">
        <v>516</v>
      </c>
      <c r="P110" s="123" t="s">
        <v>517</v>
      </c>
      <c r="Q110" s="123" t="s">
        <v>518</v>
      </c>
      <c r="R110" s="123">
        <v>2012.0</v>
      </c>
      <c r="S110" s="102"/>
    </row>
    <row r="111">
      <c r="A111" s="102"/>
      <c r="B111" s="98"/>
      <c r="C111" s="98"/>
      <c r="D111" s="98"/>
      <c r="E111" s="98"/>
      <c r="F111" s="98"/>
      <c r="G111" s="102"/>
      <c r="H111" s="102"/>
      <c r="I111" s="102"/>
      <c r="J111" s="102"/>
      <c r="K111" s="102"/>
      <c r="L111" s="102"/>
      <c r="M111" s="102"/>
      <c r="N111" s="123">
        <v>8.0</v>
      </c>
      <c r="O111" s="123" t="s">
        <v>519</v>
      </c>
      <c r="P111" s="123" t="s">
        <v>520</v>
      </c>
      <c r="Q111" s="123" t="s">
        <v>518</v>
      </c>
      <c r="R111" s="123">
        <v>1997.0</v>
      </c>
      <c r="S111" s="102"/>
    </row>
    <row r="112">
      <c r="A112" s="102"/>
      <c r="B112" s="98"/>
      <c r="C112" s="98"/>
      <c r="D112" s="98"/>
      <c r="E112" s="98"/>
      <c r="F112" s="98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</row>
    <row r="113">
      <c r="A113" s="102"/>
      <c r="B113" s="98"/>
      <c r="C113" s="98"/>
      <c r="D113" s="112" t="s">
        <v>521</v>
      </c>
      <c r="E113" s="98"/>
      <c r="F113" s="98"/>
      <c r="G113" s="102"/>
      <c r="H113" s="102"/>
      <c r="I113" s="102"/>
      <c r="J113" s="112" t="s">
        <v>522</v>
      </c>
      <c r="K113" s="102"/>
      <c r="L113" s="102"/>
      <c r="M113" s="102"/>
      <c r="N113" s="102"/>
      <c r="O113" s="102"/>
      <c r="P113" s="112" t="s">
        <v>523</v>
      </c>
      <c r="Q113" s="102"/>
      <c r="R113" s="102"/>
      <c r="S113" s="102"/>
    </row>
    <row r="114">
      <c r="A114" s="102"/>
      <c r="B114" s="98"/>
      <c r="C114" s="98"/>
      <c r="D114" s="98"/>
      <c r="E114" s="98"/>
      <c r="F114" s="98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</row>
    <row r="115">
      <c r="A115" s="102"/>
      <c r="B115" s="113" t="s">
        <v>108</v>
      </c>
      <c r="C115" s="113" t="s">
        <v>113</v>
      </c>
      <c r="D115" s="113" t="s">
        <v>110</v>
      </c>
      <c r="E115" s="113" t="s">
        <v>111</v>
      </c>
      <c r="F115" s="113" t="s">
        <v>112</v>
      </c>
      <c r="G115" s="102"/>
      <c r="H115" s="113" t="s">
        <v>108</v>
      </c>
      <c r="I115" s="113" t="s">
        <v>113</v>
      </c>
      <c r="J115" s="113" t="s">
        <v>110</v>
      </c>
      <c r="K115" s="113" t="s">
        <v>111</v>
      </c>
      <c r="L115" s="113" t="s">
        <v>112</v>
      </c>
      <c r="M115" s="102"/>
      <c r="N115" s="113" t="s">
        <v>108</v>
      </c>
      <c r="O115" s="113" t="s">
        <v>113</v>
      </c>
      <c r="P115" s="113" t="s">
        <v>110</v>
      </c>
      <c r="Q115" s="113" t="s">
        <v>111</v>
      </c>
      <c r="R115" s="113" t="s">
        <v>112</v>
      </c>
      <c r="S115" s="102"/>
    </row>
    <row r="116">
      <c r="A116" s="102"/>
      <c r="B116" s="124">
        <v>1.0</v>
      </c>
      <c r="C116" s="124" t="s">
        <v>524</v>
      </c>
      <c r="D116" s="124" t="s">
        <v>265</v>
      </c>
      <c r="E116" s="124" t="s">
        <v>181</v>
      </c>
      <c r="F116" s="124">
        <v>2021.0</v>
      </c>
      <c r="G116" s="102"/>
      <c r="H116" s="125">
        <v>1.0</v>
      </c>
      <c r="I116" s="125" t="s">
        <v>525</v>
      </c>
      <c r="J116" s="125" t="s">
        <v>526</v>
      </c>
      <c r="K116" s="125" t="s">
        <v>141</v>
      </c>
      <c r="L116" s="125">
        <v>2011.0</v>
      </c>
      <c r="M116" s="102"/>
      <c r="N116" s="126">
        <v>0.0</v>
      </c>
      <c r="O116" s="126" t="s">
        <v>527</v>
      </c>
      <c r="P116" s="126" t="s">
        <v>528</v>
      </c>
      <c r="Q116" s="126" t="s">
        <v>175</v>
      </c>
      <c r="R116" s="126">
        <v>2021.0</v>
      </c>
      <c r="S116" s="102"/>
    </row>
    <row r="117">
      <c r="A117" s="102"/>
      <c r="B117" s="124">
        <v>1.0</v>
      </c>
      <c r="C117" s="124" t="s">
        <v>529</v>
      </c>
      <c r="D117" s="124" t="s">
        <v>530</v>
      </c>
      <c r="E117" s="124" t="s">
        <v>141</v>
      </c>
      <c r="F117" s="124">
        <v>2009.0</v>
      </c>
      <c r="G117" s="102"/>
      <c r="H117" s="125">
        <v>1.0</v>
      </c>
      <c r="I117" s="125" t="s">
        <v>531</v>
      </c>
      <c r="J117" s="125" t="s">
        <v>532</v>
      </c>
      <c r="K117" s="125" t="s">
        <v>116</v>
      </c>
      <c r="L117" s="125">
        <v>2020.0</v>
      </c>
      <c r="M117" s="102"/>
      <c r="N117" s="126">
        <v>0.0</v>
      </c>
      <c r="O117" s="126" t="s">
        <v>533</v>
      </c>
      <c r="P117" s="126" t="s">
        <v>534</v>
      </c>
      <c r="Q117" s="126" t="s">
        <v>175</v>
      </c>
      <c r="R117" s="126">
        <v>2020.0</v>
      </c>
      <c r="S117" s="102"/>
    </row>
    <row r="118">
      <c r="A118" s="102"/>
      <c r="B118" s="124">
        <v>2.0</v>
      </c>
      <c r="C118" s="124" t="s">
        <v>535</v>
      </c>
      <c r="D118" s="124" t="s">
        <v>536</v>
      </c>
      <c r="E118" s="124" t="s">
        <v>116</v>
      </c>
      <c r="F118" s="124">
        <v>2020.0</v>
      </c>
      <c r="G118" s="102"/>
      <c r="H118" s="125">
        <v>2.0</v>
      </c>
      <c r="I118" s="125" t="s">
        <v>537</v>
      </c>
      <c r="J118" s="125" t="s">
        <v>538</v>
      </c>
      <c r="K118" s="125" t="s">
        <v>175</v>
      </c>
      <c r="L118" s="125">
        <v>2021.0</v>
      </c>
      <c r="M118" s="102"/>
      <c r="N118" s="126">
        <v>0.0</v>
      </c>
      <c r="O118" s="126" t="s">
        <v>539</v>
      </c>
      <c r="P118" s="126" t="s">
        <v>540</v>
      </c>
      <c r="Q118" s="126" t="s">
        <v>175</v>
      </c>
      <c r="R118" s="126">
        <v>2017.0</v>
      </c>
      <c r="S118" s="102"/>
    </row>
    <row r="119">
      <c r="A119" s="102"/>
      <c r="B119" s="124">
        <v>2.0</v>
      </c>
      <c r="C119" s="124" t="s">
        <v>541</v>
      </c>
      <c r="D119" s="124" t="s">
        <v>457</v>
      </c>
      <c r="E119" s="124" t="s">
        <v>141</v>
      </c>
      <c r="F119" s="124">
        <v>2010.0</v>
      </c>
      <c r="G119" s="102"/>
      <c r="H119" s="125">
        <v>2.0</v>
      </c>
      <c r="I119" s="125" t="s">
        <v>542</v>
      </c>
      <c r="J119" s="125" t="s">
        <v>543</v>
      </c>
      <c r="K119" s="125" t="s">
        <v>116</v>
      </c>
      <c r="L119" s="125">
        <v>2009.0</v>
      </c>
      <c r="M119" s="102"/>
      <c r="N119" s="126">
        <v>0.0</v>
      </c>
      <c r="O119" s="126" t="s">
        <v>544</v>
      </c>
      <c r="P119" s="126" t="s">
        <v>545</v>
      </c>
      <c r="Q119" s="126" t="s">
        <v>175</v>
      </c>
      <c r="R119" s="126">
        <v>2021.0</v>
      </c>
      <c r="S119" s="102"/>
    </row>
    <row r="120">
      <c r="A120" s="102"/>
      <c r="B120" s="124">
        <v>3.0</v>
      </c>
      <c r="C120" s="124" t="s">
        <v>546</v>
      </c>
      <c r="D120" s="124" t="s">
        <v>372</v>
      </c>
      <c r="E120" s="124" t="s">
        <v>253</v>
      </c>
      <c r="F120" s="124">
        <v>2007.0</v>
      </c>
      <c r="G120" s="102"/>
      <c r="H120" s="125">
        <v>3.0</v>
      </c>
      <c r="I120" s="125" t="s">
        <v>547</v>
      </c>
      <c r="J120" s="125" t="s">
        <v>548</v>
      </c>
      <c r="K120" s="125" t="s">
        <v>116</v>
      </c>
      <c r="L120" s="125">
        <v>2021.0</v>
      </c>
      <c r="M120" s="102"/>
      <c r="N120" s="126">
        <v>1.0</v>
      </c>
      <c r="O120" s="126" t="s">
        <v>549</v>
      </c>
      <c r="P120" s="126" t="s">
        <v>550</v>
      </c>
      <c r="Q120" s="126" t="s">
        <v>175</v>
      </c>
      <c r="R120" s="126">
        <v>2021.0</v>
      </c>
      <c r="S120" s="102"/>
    </row>
    <row r="121">
      <c r="A121" s="102"/>
      <c r="B121" s="124">
        <v>3.0</v>
      </c>
      <c r="C121" s="124" t="s">
        <v>551</v>
      </c>
      <c r="D121" s="124" t="s">
        <v>552</v>
      </c>
      <c r="E121" s="124" t="s">
        <v>175</v>
      </c>
      <c r="F121" s="124">
        <v>2004.0</v>
      </c>
      <c r="G121" s="102"/>
      <c r="H121" s="125">
        <v>3.0</v>
      </c>
      <c r="I121" s="125" t="s">
        <v>553</v>
      </c>
      <c r="J121" s="125" t="s">
        <v>554</v>
      </c>
      <c r="K121" s="125" t="s">
        <v>202</v>
      </c>
      <c r="L121" s="125">
        <v>2009.0</v>
      </c>
      <c r="M121" s="102"/>
      <c r="N121" s="126">
        <v>1.0</v>
      </c>
      <c r="O121" s="126" t="s">
        <v>555</v>
      </c>
      <c r="P121" s="126" t="s">
        <v>556</v>
      </c>
      <c r="Q121" s="126" t="s">
        <v>253</v>
      </c>
      <c r="R121" s="126">
        <v>2007.0</v>
      </c>
      <c r="S121" s="102"/>
    </row>
    <row r="122">
      <c r="A122" s="102"/>
      <c r="B122" s="124">
        <v>4.0</v>
      </c>
      <c r="C122" s="124" t="s">
        <v>557</v>
      </c>
      <c r="D122" s="124" t="s">
        <v>379</v>
      </c>
      <c r="E122" s="124" t="s">
        <v>135</v>
      </c>
      <c r="F122" s="124">
        <v>2021.0</v>
      </c>
      <c r="G122" s="102"/>
      <c r="H122" s="125">
        <v>4.0</v>
      </c>
      <c r="I122" s="125" t="s">
        <v>558</v>
      </c>
      <c r="J122" s="125" t="s">
        <v>559</v>
      </c>
      <c r="K122" s="125" t="s">
        <v>443</v>
      </c>
      <c r="L122" s="125">
        <v>2019.0</v>
      </c>
      <c r="M122" s="102"/>
      <c r="N122" s="126">
        <v>2.0</v>
      </c>
      <c r="O122" s="126" t="s">
        <v>560</v>
      </c>
      <c r="P122" s="126" t="s">
        <v>561</v>
      </c>
      <c r="Q122" s="126" t="s">
        <v>175</v>
      </c>
      <c r="R122" s="126">
        <v>2021.0</v>
      </c>
      <c r="S122" s="102"/>
    </row>
    <row r="123">
      <c r="A123" s="102"/>
      <c r="B123" s="124">
        <v>4.0</v>
      </c>
      <c r="C123" s="124" t="s">
        <v>562</v>
      </c>
      <c r="D123" s="124" t="s">
        <v>379</v>
      </c>
      <c r="E123" s="124" t="s">
        <v>135</v>
      </c>
      <c r="F123" s="124">
        <v>2021.0</v>
      </c>
      <c r="G123" s="102"/>
      <c r="H123" s="125">
        <v>4.0</v>
      </c>
      <c r="I123" s="125" t="s">
        <v>558</v>
      </c>
      <c r="J123" s="125" t="s">
        <v>563</v>
      </c>
      <c r="K123" s="125" t="s">
        <v>141</v>
      </c>
      <c r="L123" s="125">
        <v>2021.0</v>
      </c>
      <c r="M123" s="102"/>
      <c r="N123" s="126">
        <v>2.0</v>
      </c>
      <c r="O123" s="126" t="s">
        <v>564</v>
      </c>
      <c r="P123" s="126" t="s">
        <v>565</v>
      </c>
      <c r="Q123" s="126" t="s">
        <v>263</v>
      </c>
      <c r="R123" s="126">
        <v>2021.0</v>
      </c>
      <c r="S123" s="102"/>
    </row>
    <row r="124">
      <c r="A124" s="102"/>
      <c r="B124" s="124">
        <v>4.0</v>
      </c>
      <c r="C124" s="124" t="s">
        <v>566</v>
      </c>
      <c r="D124" s="124" t="s">
        <v>379</v>
      </c>
      <c r="E124" s="124" t="s">
        <v>135</v>
      </c>
      <c r="F124" s="124">
        <v>2016.0</v>
      </c>
      <c r="G124" s="102"/>
      <c r="H124" s="125">
        <v>5.0</v>
      </c>
      <c r="I124" s="125" t="s">
        <v>567</v>
      </c>
      <c r="J124" s="125" t="s">
        <v>568</v>
      </c>
      <c r="K124" s="125" t="s">
        <v>181</v>
      </c>
      <c r="L124" s="125">
        <v>1976.0</v>
      </c>
      <c r="M124" s="102"/>
      <c r="N124" s="126">
        <v>3.0</v>
      </c>
      <c r="O124" s="126" t="s">
        <v>569</v>
      </c>
      <c r="P124" s="126" t="s">
        <v>570</v>
      </c>
      <c r="Q124" s="126" t="s">
        <v>135</v>
      </c>
      <c r="R124" s="126">
        <v>2021.0</v>
      </c>
      <c r="S124" s="102"/>
    </row>
    <row r="125">
      <c r="A125" s="102"/>
      <c r="B125" s="124">
        <v>5.0</v>
      </c>
      <c r="C125" s="124" t="s">
        <v>571</v>
      </c>
      <c r="D125" s="124" t="s">
        <v>572</v>
      </c>
      <c r="E125" s="124" t="s">
        <v>263</v>
      </c>
      <c r="F125" s="124">
        <v>2007.0</v>
      </c>
      <c r="G125" s="102"/>
      <c r="H125" s="125">
        <v>5.0</v>
      </c>
      <c r="I125" s="125" t="s">
        <v>573</v>
      </c>
      <c r="J125" s="125" t="s">
        <v>307</v>
      </c>
      <c r="K125" s="125" t="s">
        <v>116</v>
      </c>
      <c r="L125" s="125">
        <v>2021.0</v>
      </c>
      <c r="M125" s="102"/>
      <c r="N125" s="126">
        <v>3.0</v>
      </c>
      <c r="O125" s="126" t="s">
        <v>574</v>
      </c>
      <c r="P125" s="126" t="s">
        <v>570</v>
      </c>
      <c r="Q125" s="126" t="s">
        <v>135</v>
      </c>
      <c r="R125" s="126">
        <v>2008.0</v>
      </c>
      <c r="S125" s="102"/>
    </row>
    <row r="126">
      <c r="A126" s="102"/>
      <c r="B126" s="124">
        <v>5.0</v>
      </c>
      <c r="C126" s="124" t="s">
        <v>575</v>
      </c>
      <c r="D126" s="124" t="s">
        <v>576</v>
      </c>
      <c r="E126" s="124" t="s">
        <v>138</v>
      </c>
      <c r="F126" s="124">
        <v>2020.0</v>
      </c>
      <c r="G126" s="102"/>
      <c r="H126" s="125">
        <v>6.0</v>
      </c>
      <c r="I126" s="125" t="s">
        <v>577</v>
      </c>
      <c r="J126" s="125" t="s">
        <v>578</v>
      </c>
      <c r="K126" s="125" t="s">
        <v>116</v>
      </c>
      <c r="L126" s="125">
        <v>2011.0</v>
      </c>
      <c r="M126" s="102"/>
      <c r="N126" s="126">
        <v>4.0</v>
      </c>
      <c r="O126" s="126" t="s">
        <v>579</v>
      </c>
      <c r="P126" s="126" t="s">
        <v>580</v>
      </c>
      <c r="Q126" s="126" t="s">
        <v>141</v>
      </c>
      <c r="R126" s="126">
        <v>2019.0</v>
      </c>
      <c r="S126" s="102"/>
    </row>
    <row r="127">
      <c r="A127" s="102"/>
      <c r="B127" s="124">
        <v>6.0</v>
      </c>
      <c r="C127" s="124" t="s">
        <v>581</v>
      </c>
      <c r="D127" s="124" t="s">
        <v>514</v>
      </c>
      <c r="E127" s="124" t="s">
        <v>263</v>
      </c>
      <c r="F127" s="124">
        <v>2009.0</v>
      </c>
      <c r="G127" s="102"/>
      <c r="H127" s="125">
        <v>6.0</v>
      </c>
      <c r="I127" s="125" t="s">
        <v>582</v>
      </c>
      <c r="J127" s="125" t="s">
        <v>583</v>
      </c>
      <c r="K127" s="125" t="s">
        <v>116</v>
      </c>
      <c r="L127" s="125">
        <v>2001.0</v>
      </c>
      <c r="M127" s="102"/>
      <c r="N127" s="126">
        <v>4.0</v>
      </c>
      <c r="O127" s="126" t="s">
        <v>584</v>
      </c>
      <c r="P127" s="126" t="s">
        <v>585</v>
      </c>
      <c r="Q127" s="126" t="s">
        <v>135</v>
      </c>
      <c r="R127" s="126">
        <v>2021.0</v>
      </c>
      <c r="S127" s="102"/>
    </row>
    <row r="128">
      <c r="A128" s="102"/>
      <c r="B128" s="124">
        <v>6.0</v>
      </c>
      <c r="C128" s="124" t="s">
        <v>586</v>
      </c>
      <c r="D128" s="124" t="s">
        <v>587</v>
      </c>
      <c r="E128" s="124" t="s">
        <v>181</v>
      </c>
      <c r="F128" s="124">
        <v>2016.0</v>
      </c>
      <c r="G128" s="102"/>
      <c r="H128" s="125">
        <v>7.0</v>
      </c>
      <c r="I128" s="125" t="s">
        <v>588</v>
      </c>
      <c r="J128" s="125" t="s">
        <v>589</v>
      </c>
      <c r="K128" s="125" t="s">
        <v>141</v>
      </c>
      <c r="L128" s="125">
        <v>2018.0</v>
      </c>
      <c r="M128" s="102"/>
      <c r="N128" s="126">
        <v>5.0</v>
      </c>
      <c r="O128" s="126" t="s">
        <v>590</v>
      </c>
      <c r="P128" s="126" t="s">
        <v>591</v>
      </c>
      <c r="Q128" s="126" t="s">
        <v>116</v>
      </c>
      <c r="R128" s="126">
        <v>2021.0</v>
      </c>
      <c r="S128" s="102"/>
    </row>
    <row r="129">
      <c r="A129" s="102"/>
      <c r="B129" s="124">
        <v>7.0</v>
      </c>
      <c r="C129" s="124" t="s">
        <v>592</v>
      </c>
      <c r="D129" s="124" t="s">
        <v>413</v>
      </c>
      <c r="E129" s="124" t="s">
        <v>141</v>
      </c>
      <c r="F129" s="124">
        <v>2009.0</v>
      </c>
      <c r="G129" s="102"/>
      <c r="H129" s="125">
        <v>7.0</v>
      </c>
      <c r="I129" s="125" t="s">
        <v>593</v>
      </c>
      <c r="J129" s="125" t="s">
        <v>594</v>
      </c>
      <c r="K129" s="125" t="s">
        <v>175</v>
      </c>
      <c r="L129" s="125">
        <v>2008.0</v>
      </c>
      <c r="M129" s="102"/>
      <c r="N129" s="126">
        <v>5.0</v>
      </c>
      <c r="O129" s="126" t="s">
        <v>595</v>
      </c>
      <c r="P129" s="126" t="s">
        <v>596</v>
      </c>
      <c r="Q129" s="126" t="s">
        <v>116</v>
      </c>
      <c r="R129" s="126">
        <v>2000.0</v>
      </c>
      <c r="S129" s="102"/>
    </row>
    <row r="130">
      <c r="A130" s="102"/>
      <c r="B130" s="124">
        <v>7.0</v>
      </c>
      <c r="C130" s="124" t="s">
        <v>597</v>
      </c>
      <c r="D130" s="124" t="s">
        <v>598</v>
      </c>
      <c r="E130" s="124" t="s">
        <v>175</v>
      </c>
      <c r="F130" s="124">
        <v>2021.0</v>
      </c>
      <c r="G130" s="102"/>
      <c r="H130" s="125">
        <v>8.0</v>
      </c>
      <c r="I130" s="125" t="s">
        <v>599</v>
      </c>
      <c r="J130" s="125" t="s">
        <v>600</v>
      </c>
      <c r="K130" s="125" t="s">
        <v>518</v>
      </c>
      <c r="L130" s="125">
        <v>1996.0</v>
      </c>
      <c r="M130" s="102"/>
      <c r="N130" s="126">
        <v>6.0</v>
      </c>
      <c r="O130" s="126" t="s">
        <v>601</v>
      </c>
      <c r="P130" s="126" t="s">
        <v>602</v>
      </c>
      <c r="Q130" s="126" t="s">
        <v>116</v>
      </c>
      <c r="R130" s="126">
        <v>2020.0</v>
      </c>
      <c r="S130" s="102"/>
    </row>
    <row r="131">
      <c r="A131" s="102"/>
      <c r="B131" s="124">
        <v>8.0</v>
      </c>
      <c r="C131" s="124" t="s">
        <v>603</v>
      </c>
      <c r="D131" s="124" t="s">
        <v>417</v>
      </c>
      <c r="E131" s="124" t="s">
        <v>175</v>
      </c>
      <c r="F131" s="124">
        <v>2010.0</v>
      </c>
      <c r="G131" s="102"/>
      <c r="H131" s="125">
        <v>8.0</v>
      </c>
      <c r="I131" s="125" t="s">
        <v>604</v>
      </c>
      <c r="J131" s="125" t="s">
        <v>605</v>
      </c>
      <c r="K131" s="125" t="s">
        <v>181</v>
      </c>
      <c r="L131" s="125">
        <v>2007.0</v>
      </c>
      <c r="M131" s="102"/>
      <c r="N131" s="126">
        <v>6.0</v>
      </c>
      <c r="O131" s="126" t="s">
        <v>606</v>
      </c>
      <c r="P131" s="126" t="s">
        <v>607</v>
      </c>
      <c r="Q131" s="126" t="s">
        <v>116</v>
      </c>
      <c r="R131" s="126">
        <v>2021.0</v>
      </c>
      <c r="S131" s="102"/>
    </row>
    <row r="132">
      <c r="A132" s="102"/>
      <c r="B132" s="124">
        <v>8.0</v>
      </c>
      <c r="C132" s="124" t="s">
        <v>608</v>
      </c>
      <c r="D132" s="124" t="s">
        <v>609</v>
      </c>
      <c r="E132" s="124" t="s">
        <v>116</v>
      </c>
      <c r="F132" s="124">
        <v>2019.0</v>
      </c>
      <c r="G132" s="102"/>
      <c r="H132" s="98"/>
      <c r="I132" s="98"/>
      <c r="J132" s="98"/>
      <c r="K132" s="98"/>
      <c r="L132" s="98"/>
      <c r="M132" s="102"/>
      <c r="N132" s="126">
        <v>7.0</v>
      </c>
      <c r="O132" s="126" t="s">
        <v>610</v>
      </c>
      <c r="P132" s="126" t="s">
        <v>611</v>
      </c>
      <c r="Q132" s="126" t="s">
        <v>612</v>
      </c>
      <c r="R132" s="126">
        <v>2021.0</v>
      </c>
      <c r="S132" s="102"/>
    </row>
    <row r="133">
      <c r="A133" s="102"/>
      <c r="B133" s="98"/>
      <c r="C133" s="98"/>
      <c r="D133" s="98"/>
      <c r="E133" s="98"/>
      <c r="F133" s="98"/>
      <c r="G133" s="102"/>
      <c r="H133" s="102"/>
      <c r="I133" s="102"/>
      <c r="J133" s="102"/>
      <c r="K133" s="102"/>
      <c r="L133" s="102"/>
      <c r="M133" s="102"/>
      <c r="N133" s="126">
        <v>7.0</v>
      </c>
      <c r="O133" s="126" t="s">
        <v>613</v>
      </c>
      <c r="P133" s="126" t="s">
        <v>614</v>
      </c>
      <c r="Q133" s="126" t="s">
        <v>263</v>
      </c>
      <c r="R133" s="126">
        <v>2013.0</v>
      </c>
      <c r="S133" s="102"/>
    </row>
    <row r="134">
      <c r="A134" s="102"/>
      <c r="B134" s="98"/>
      <c r="C134" s="98"/>
      <c r="D134" s="98"/>
      <c r="E134" s="98"/>
      <c r="F134" s="98"/>
      <c r="G134" s="102"/>
      <c r="H134" s="102"/>
      <c r="I134" s="102"/>
      <c r="J134" s="102"/>
      <c r="K134" s="102"/>
      <c r="L134" s="102"/>
      <c r="M134" s="102"/>
      <c r="N134" s="126">
        <v>8.0</v>
      </c>
      <c r="O134" s="126" t="s">
        <v>615</v>
      </c>
      <c r="P134" s="126" t="s">
        <v>208</v>
      </c>
      <c r="Q134" s="126" t="s">
        <v>175</v>
      </c>
      <c r="R134" s="126">
        <v>2021.0</v>
      </c>
      <c r="S134" s="102"/>
    </row>
    <row r="135">
      <c r="A135" s="102"/>
      <c r="B135" s="98"/>
      <c r="C135" s="98"/>
      <c r="D135" s="98"/>
      <c r="E135" s="98"/>
      <c r="F135" s="98"/>
      <c r="G135" s="102"/>
      <c r="H135" s="102"/>
      <c r="I135" s="102"/>
      <c r="J135" s="102"/>
      <c r="K135" s="102"/>
      <c r="L135" s="102"/>
      <c r="M135" s="102"/>
      <c r="N135" s="126">
        <v>8.0</v>
      </c>
      <c r="O135" s="126" t="s">
        <v>616</v>
      </c>
      <c r="P135" s="126" t="s">
        <v>424</v>
      </c>
      <c r="Q135" s="126" t="s">
        <v>141</v>
      </c>
      <c r="R135" s="126">
        <v>2021.0</v>
      </c>
      <c r="S135" s="102"/>
    </row>
    <row r="136">
      <c r="A136" s="102"/>
      <c r="B136" s="98"/>
      <c r="C136" s="98"/>
      <c r="D136" s="98"/>
      <c r="E136" s="98"/>
      <c r="F136" s="98"/>
      <c r="G136" s="102"/>
      <c r="H136" s="102"/>
      <c r="I136" s="102"/>
      <c r="J136" s="102"/>
      <c r="K136" s="102"/>
      <c r="L136" s="102"/>
      <c r="M136" s="102"/>
      <c r="N136" s="95"/>
      <c r="O136" s="95"/>
      <c r="P136" s="95"/>
      <c r="Q136" s="95"/>
      <c r="R136" s="95"/>
      <c r="S136" s="102"/>
    </row>
    <row r="137">
      <c r="A137" s="102"/>
      <c r="B137" s="98"/>
      <c r="C137" s="98"/>
      <c r="D137" s="98"/>
      <c r="E137" s="98"/>
      <c r="F137" s="98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</row>
    <row r="138">
      <c r="A138" s="102"/>
      <c r="B138" s="98"/>
      <c r="C138" s="98"/>
      <c r="D138" s="112" t="s">
        <v>617</v>
      </c>
      <c r="E138" s="98"/>
      <c r="F138" s="98"/>
      <c r="G138" s="102"/>
      <c r="H138" s="102"/>
      <c r="I138" s="102"/>
      <c r="J138" s="112" t="s">
        <v>618</v>
      </c>
      <c r="K138" s="102"/>
      <c r="L138" s="102"/>
      <c r="M138" s="102"/>
      <c r="N138" s="102"/>
      <c r="O138" s="102"/>
      <c r="P138" s="112" t="s">
        <v>619</v>
      </c>
      <c r="Q138" s="102"/>
      <c r="R138" s="102"/>
      <c r="S138" s="102"/>
    </row>
    <row r="139">
      <c r="A139" s="102"/>
      <c r="B139" s="98"/>
      <c r="C139" s="98"/>
      <c r="D139" s="98"/>
      <c r="E139" s="98"/>
      <c r="F139" s="98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</row>
    <row r="140">
      <c r="A140" s="102"/>
      <c r="B140" s="113" t="s">
        <v>108</v>
      </c>
      <c r="C140" s="113" t="s">
        <v>113</v>
      </c>
      <c r="D140" s="113" t="s">
        <v>110</v>
      </c>
      <c r="E140" s="113" t="s">
        <v>111</v>
      </c>
      <c r="F140" s="113" t="s">
        <v>112</v>
      </c>
      <c r="G140" s="102"/>
      <c r="H140" s="113" t="s">
        <v>108</v>
      </c>
      <c r="I140" s="113" t="s">
        <v>113</v>
      </c>
      <c r="J140" s="113" t="s">
        <v>110</v>
      </c>
      <c r="K140" s="113" t="s">
        <v>111</v>
      </c>
      <c r="L140" s="113" t="s">
        <v>112</v>
      </c>
      <c r="M140" s="102"/>
      <c r="N140" s="113" t="s">
        <v>108</v>
      </c>
      <c r="O140" s="113" t="s">
        <v>113</v>
      </c>
      <c r="P140" s="113" t="s">
        <v>110</v>
      </c>
      <c r="Q140" s="113" t="s">
        <v>111</v>
      </c>
      <c r="R140" s="113" t="s">
        <v>112</v>
      </c>
      <c r="S140" s="102"/>
    </row>
    <row r="141">
      <c r="A141" s="102"/>
      <c r="B141" s="127">
        <v>1.0</v>
      </c>
      <c r="C141" s="127" t="s">
        <v>620</v>
      </c>
      <c r="D141" s="127" t="s">
        <v>621</v>
      </c>
      <c r="E141" s="127" t="s">
        <v>181</v>
      </c>
      <c r="F141" s="127">
        <v>2006.0</v>
      </c>
      <c r="G141" s="102"/>
      <c r="H141" s="128">
        <v>1.0</v>
      </c>
      <c r="I141" s="128" t="s">
        <v>622</v>
      </c>
      <c r="J141" s="128" t="s">
        <v>623</v>
      </c>
      <c r="K141" s="128" t="s">
        <v>135</v>
      </c>
      <c r="L141" s="128">
        <v>1999.0</v>
      </c>
      <c r="M141" s="102"/>
      <c r="N141" s="129">
        <v>1.0</v>
      </c>
      <c r="O141" s="129" t="s">
        <v>624</v>
      </c>
      <c r="P141" s="129" t="s">
        <v>151</v>
      </c>
      <c r="Q141" s="129" t="s">
        <v>149</v>
      </c>
      <c r="R141" s="129">
        <v>1997.0</v>
      </c>
      <c r="S141" s="102"/>
    </row>
    <row r="142">
      <c r="A142" s="102"/>
      <c r="B142" s="127">
        <v>1.0</v>
      </c>
      <c r="C142" s="127" t="s">
        <v>625</v>
      </c>
      <c r="D142" s="127" t="s">
        <v>626</v>
      </c>
      <c r="E142" s="127" t="s">
        <v>122</v>
      </c>
      <c r="F142" s="127">
        <v>1975.0</v>
      </c>
      <c r="G142" s="102"/>
      <c r="H142" s="128">
        <v>1.0</v>
      </c>
      <c r="I142" s="128" t="s">
        <v>627</v>
      </c>
      <c r="J142" s="128" t="s">
        <v>628</v>
      </c>
      <c r="K142" s="128" t="s">
        <v>141</v>
      </c>
      <c r="L142" s="128">
        <v>2021.0</v>
      </c>
      <c r="M142" s="102"/>
      <c r="N142" s="129">
        <v>1.0</v>
      </c>
      <c r="O142" s="129" t="s">
        <v>629</v>
      </c>
      <c r="P142" s="129" t="s">
        <v>630</v>
      </c>
      <c r="Q142" s="129" t="s">
        <v>138</v>
      </c>
      <c r="R142" s="129">
        <v>2008.0</v>
      </c>
      <c r="S142" s="102"/>
    </row>
    <row r="143">
      <c r="A143" s="102"/>
      <c r="B143" s="127">
        <v>2.0</v>
      </c>
      <c r="C143" s="127" t="s">
        <v>631</v>
      </c>
      <c r="D143" s="127" t="s">
        <v>632</v>
      </c>
      <c r="E143" s="127" t="s">
        <v>135</v>
      </c>
      <c r="F143" s="127">
        <v>2001.0</v>
      </c>
      <c r="G143" s="102"/>
      <c r="H143" s="128">
        <v>2.0</v>
      </c>
      <c r="I143" s="128" t="s">
        <v>633</v>
      </c>
      <c r="J143" s="128" t="s">
        <v>290</v>
      </c>
      <c r="K143" s="128" t="s">
        <v>237</v>
      </c>
      <c r="L143" s="128">
        <v>2021.0</v>
      </c>
      <c r="M143" s="102"/>
      <c r="N143" s="129">
        <v>2.0</v>
      </c>
      <c r="O143" s="129" t="s">
        <v>634</v>
      </c>
      <c r="P143" s="129" t="s">
        <v>635</v>
      </c>
      <c r="Q143" s="129" t="s">
        <v>141</v>
      </c>
      <c r="R143" s="129">
        <v>2021.0</v>
      </c>
      <c r="S143" s="102"/>
    </row>
    <row r="144">
      <c r="A144" s="102"/>
      <c r="B144" s="127">
        <v>2.0</v>
      </c>
      <c r="C144" s="127" t="s">
        <v>636</v>
      </c>
      <c r="D144" s="127" t="s">
        <v>637</v>
      </c>
      <c r="E144" s="127" t="s">
        <v>116</v>
      </c>
      <c r="F144" s="127">
        <v>2021.0</v>
      </c>
      <c r="G144" s="102"/>
      <c r="H144" s="128">
        <v>2.0</v>
      </c>
      <c r="I144" s="128" t="s">
        <v>638</v>
      </c>
      <c r="J144" s="128" t="s">
        <v>639</v>
      </c>
      <c r="K144" s="128" t="s">
        <v>175</v>
      </c>
      <c r="L144" s="128">
        <v>2021.0</v>
      </c>
      <c r="M144" s="102"/>
      <c r="N144" s="129">
        <v>2.0</v>
      </c>
      <c r="O144" s="129" t="s">
        <v>640</v>
      </c>
      <c r="P144" s="129" t="s">
        <v>641</v>
      </c>
      <c r="Q144" s="129" t="s">
        <v>181</v>
      </c>
      <c r="R144" s="129">
        <v>2022.0</v>
      </c>
      <c r="S144" s="102"/>
    </row>
    <row r="145">
      <c r="A145" s="102"/>
      <c r="B145" s="127">
        <v>3.0</v>
      </c>
      <c r="C145" s="127" t="s">
        <v>642</v>
      </c>
      <c r="D145" s="127" t="s">
        <v>643</v>
      </c>
      <c r="E145" s="127" t="s">
        <v>443</v>
      </c>
      <c r="F145" s="127">
        <v>2021.0</v>
      </c>
      <c r="G145" s="102"/>
      <c r="H145" s="128">
        <v>3.0</v>
      </c>
      <c r="I145" s="128" t="s">
        <v>644</v>
      </c>
      <c r="J145" s="128" t="s">
        <v>645</v>
      </c>
      <c r="K145" s="128" t="s">
        <v>135</v>
      </c>
      <c r="L145" s="128">
        <v>2004.0</v>
      </c>
      <c r="M145" s="102"/>
      <c r="N145" s="129">
        <v>3.0</v>
      </c>
      <c r="O145" s="129" t="s">
        <v>646</v>
      </c>
      <c r="P145" s="129" t="s">
        <v>647</v>
      </c>
      <c r="Q145" s="129" t="s">
        <v>263</v>
      </c>
      <c r="R145" s="129">
        <v>2022.0</v>
      </c>
      <c r="S145" s="102"/>
    </row>
    <row r="146">
      <c r="A146" s="102"/>
      <c r="B146" s="127">
        <v>3.0</v>
      </c>
      <c r="C146" s="127" t="s">
        <v>648</v>
      </c>
      <c r="D146" s="127" t="s">
        <v>649</v>
      </c>
      <c r="E146" s="127" t="s">
        <v>181</v>
      </c>
      <c r="F146" s="127">
        <v>2021.0</v>
      </c>
      <c r="G146" s="102"/>
      <c r="H146" s="128">
        <v>3.0</v>
      </c>
      <c r="I146" s="128" t="s">
        <v>650</v>
      </c>
      <c r="J146" s="128" t="s">
        <v>651</v>
      </c>
      <c r="K146" s="128" t="s">
        <v>181</v>
      </c>
      <c r="L146" s="128">
        <v>2002.0</v>
      </c>
      <c r="M146" s="102"/>
      <c r="N146" s="129">
        <v>3.0</v>
      </c>
      <c r="O146" s="129" t="s">
        <v>652</v>
      </c>
      <c r="P146" s="129" t="s">
        <v>653</v>
      </c>
      <c r="Q146" s="129" t="s">
        <v>175</v>
      </c>
      <c r="R146" s="129">
        <v>2021.0</v>
      </c>
      <c r="S146" s="102"/>
    </row>
    <row r="147">
      <c r="A147" s="102"/>
      <c r="B147" s="127">
        <v>4.0</v>
      </c>
      <c r="C147" s="127" t="s">
        <v>654</v>
      </c>
      <c r="D147" s="127" t="s">
        <v>655</v>
      </c>
      <c r="E147" s="127" t="s">
        <v>175</v>
      </c>
      <c r="F147" s="127">
        <v>1998.0</v>
      </c>
      <c r="G147" s="102"/>
      <c r="H147" s="128">
        <v>4.0</v>
      </c>
      <c r="I147" s="128" t="s">
        <v>656</v>
      </c>
      <c r="J147" s="128" t="s">
        <v>657</v>
      </c>
      <c r="K147" s="128" t="s">
        <v>175</v>
      </c>
      <c r="L147" s="128">
        <v>2019.0</v>
      </c>
      <c r="M147" s="102"/>
      <c r="N147" s="129">
        <v>4.0</v>
      </c>
      <c r="O147" s="129" t="s">
        <v>658</v>
      </c>
      <c r="P147" s="129" t="s">
        <v>659</v>
      </c>
      <c r="Q147" s="129" t="s">
        <v>135</v>
      </c>
      <c r="R147" s="129">
        <v>2021.0</v>
      </c>
      <c r="S147" s="102"/>
    </row>
    <row r="148">
      <c r="A148" s="102"/>
      <c r="B148" s="127">
        <v>4.0</v>
      </c>
      <c r="C148" s="127" t="s">
        <v>660</v>
      </c>
      <c r="D148" s="127" t="s">
        <v>661</v>
      </c>
      <c r="E148" s="127" t="s">
        <v>141</v>
      </c>
      <c r="F148" s="127">
        <v>2021.0</v>
      </c>
      <c r="G148" s="102"/>
      <c r="H148" s="128">
        <v>4.0</v>
      </c>
      <c r="I148" s="128" t="s">
        <v>662</v>
      </c>
      <c r="J148" s="128" t="s">
        <v>663</v>
      </c>
      <c r="K148" s="128" t="s">
        <v>141</v>
      </c>
      <c r="L148" s="128">
        <v>2021.0</v>
      </c>
      <c r="M148" s="102"/>
      <c r="N148" s="129">
        <v>4.0</v>
      </c>
      <c r="O148" s="129" t="s">
        <v>664</v>
      </c>
      <c r="P148" s="129" t="s">
        <v>665</v>
      </c>
      <c r="Q148" s="129" t="s">
        <v>116</v>
      </c>
      <c r="R148" s="129">
        <v>2022.0</v>
      </c>
      <c r="S148" s="102"/>
    </row>
    <row r="149">
      <c r="A149" s="102"/>
      <c r="B149" s="127">
        <v>5.0</v>
      </c>
      <c r="C149" s="127" t="s">
        <v>666</v>
      </c>
      <c r="D149" s="127" t="s">
        <v>667</v>
      </c>
      <c r="E149" s="127" t="s">
        <v>138</v>
      </c>
      <c r="F149" s="127">
        <v>1981.0</v>
      </c>
      <c r="G149" s="102"/>
      <c r="H149" s="128">
        <v>5.0</v>
      </c>
      <c r="I149" s="128" t="s">
        <v>668</v>
      </c>
      <c r="J149" s="128" t="s">
        <v>208</v>
      </c>
      <c r="K149" s="128" t="s">
        <v>175</v>
      </c>
      <c r="L149" s="128">
        <v>2021.0</v>
      </c>
      <c r="M149" s="102"/>
      <c r="N149" s="129">
        <v>5.0</v>
      </c>
      <c r="O149" s="129" t="s">
        <v>669</v>
      </c>
      <c r="P149" s="129" t="s">
        <v>670</v>
      </c>
      <c r="Q149" s="129" t="s">
        <v>116</v>
      </c>
      <c r="R149" s="129">
        <v>1993.0</v>
      </c>
      <c r="S149" s="102"/>
    </row>
    <row r="150">
      <c r="A150" s="102"/>
      <c r="B150" s="127">
        <v>5.0</v>
      </c>
      <c r="C150" s="127" t="s">
        <v>671</v>
      </c>
      <c r="D150" s="127" t="s">
        <v>672</v>
      </c>
      <c r="E150" s="127" t="s">
        <v>443</v>
      </c>
      <c r="F150" s="127">
        <v>2021.0</v>
      </c>
      <c r="G150" s="102"/>
      <c r="H150" s="128">
        <v>5.0</v>
      </c>
      <c r="I150" s="128" t="s">
        <v>673</v>
      </c>
      <c r="J150" s="128" t="s">
        <v>674</v>
      </c>
      <c r="K150" s="128" t="s">
        <v>181</v>
      </c>
      <c r="L150" s="128">
        <v>1994.0</v>
      </c>
      <c r="M150" s="102"/>
      <c r="N150" s="129">
        <v>5.0</v>
      </c>
      <c r="O150" s="129" t="s">
        <v>675</v>
      </c>
      <c r="P150" s="129" t="s">
        <v>676</v>
      </c>
      <c r="Q150" s="129" t="s">
        <v>116</v>
      </c>
      <c r="R150" s="129">
        <v>1995.0</v>
      </c>
      <c r="S150" s="102"/>
    </row>
    <row r="151">
      <c r="A151" s="102"/>
      <c r="B151" s="127">
        <v>6.0</v>
      </c>
      <c r="C151" s="127" t="s">
        <v>677</v>
      </c>
      <c r="D151" s="127" t="s">
        <v>678</v>
      </c>
      <c r="E151" s="127" t="s">
        <v>119</v>
      </c>
      <c r="F151" s="127">
        <v>1977.0</v>
      </c>
      <c r="G151" s="102"/>
      <c r="H151" s="128">
        <v>6.0</v>
      </c>
      <c r="I151" s="128" t="s">
        <v>679</v>
      </c>
      <c r="J151" s="128" t="s">
        <v>680</v>
      </c>
      <c r="K151" s="128" t="s">
        <v>116</v>
      </c>
      <c r="L151" s="128">
        <v>2021.0</v>
      </c>
      <c r="M151" s="102"/>
      <c r="N151" s="129">
        <v>6.0</v>
      </c>
      <c r="O151" s="129" t="s">
        <v>681</v>
      </c>
      <c r="P151" s="129" t="s">
        <v>682</v>
      </c>
      <c r="Q151" s="129" t="s">
        <v>253</v>
      </c>
      <c r="R151" s="129">
        <v>2021.0</v>
      </c>
      <c r="S151" s="102"/>
    </row>
    <row r="152">
      <c r="A152" s="102"/>
      <c r="B152" s="127">
        <v>6.0</v>
      </c>
      <c r="C152" s="127" t="s">
        <v>683</v>
      </c>
      <c r="D152" s="127" t="s">
        <v>684</v>
      </c>
      <c r="E152" s="127" t="s">
        <v>263</v>
      </c>
      <c r="F152" s="127">
        <v>2016.0</v>
      </c>
      <c r="G152" s="102"/>
      <c r="H152" s="128">
        <v>6.0</v>
      </c>
      <c r="I152" s="128" t="s">
        <v>685</v>
      </c>
      <c r="J152" s="128" t="s">
        <v>686</v>
      </c>
      <c r="K152" s="128" t="s">
        <v>141</v>
      </c>
      <c r="L152" s="128">
        <v>2021.0</v>
      </c>
      <c r="M152" s="102"/>
      <c r="N152" s="129">
        <v>6.0</v>
      </c>
      <c r="O152" s="129" t="s">
        <v>687</v>
      </c>
      <c r="P152" s="129" t="s">
        <v>688</v>
      </c>
      <c r="Q152" s="129" t="s">
        <v>116</v>
      </c>
      <c r="R152" s="129">
        <v>2022.0</v>
      </c>
      <c r="S152" s="102"/>
    </row>
    <row r="153">
      <c r="A153" s="102"/>
      <c r="B153" s="127">
        <v>7.0</v>
      </c>
      <c r="C153" s="127" t="s">
        <v>689</v>
      </c>
      <c r="D153" s="127" t="s">
        <v>690</v>
      </c>
      <c r="E153" s="127" t="s">
        <v>116</v>
      </c>
      <c r="F153" s="127">
        <v>2006.0</v>
      </c>
      <c r="G153" s="102"/>
      <c r="H153" s="128">
        <v>7.0</v>
      </c>
      <c r="I153" s="128" t="s">
        <v>691</v>
      </c>
      <c r="J153" s="128" t="s">
        <v>692</v>
      </c>
      <c r="K153" s="128" t="s">
        <v>175</v>
      </c>
      <c r="L153" s="128">
        <v>1976.0</v>
      </c>
      <c r="M153" s="102"/>
      <c r="N153" s="129">
        <v>7.0</v>
      </c>
      <c r="O153" s="129" t="s">
        <v>173</v>
      </c>
      <c r="P153" s="129" t="s">
        <v>693</v>
      </c>
      <c r="Q153" s="129" t="s">
        <v>138</v>
      </c>
      <c r="R153" s="129">
        <v>2022.0</v>
      </c>
      <c r="S153" s="102"/>
    </row>
    <row r="154">
      <c r="A154" s="102"/>
      <c r="B154" s="127">
        <v>7.0</v>
      </c>
      <c r="C154" s="127" t="s">
        <v>694</v>
      </c>
      <c r="D154" s="127" t="s">
        <v>695</v>
      </c>
      <c r="E154" s="127" t="s">
        <v>175</v>
      </c>
      <c r="F154" s="127">
        <v>2021.0</v>
      </c>
      <c r="G154" s="102"/>
      <c r="H154" s="128">
        <v>7.0</v>
      </c>
      <c r="I154" s="128" t="s">
        <v>696</v>
      </c>
      <c r="J154" s="128" t="s">
        <v>412</v>
      </c>
      <c r="K154" s="128" t="s">
        <v>116</v>
      </c>
      <c r="L154" s="128">
        <v>1999.0</v>
      </c>
      <c r="M154" s="102"/>
      <c r="N154" s="129">
        <v>7.0</v>
      </c>
      <c r="O154" s="129" t="s">
        <v>697</v>
      </c>
      <c r="P154" s="129" t="s">
        <v>698</v>
      </c>
      <c r="Q154" s="129" t="s">
        <v>138</v>
      </c>
      <c r="R154" s="129">
        <v>2022.0</v>
      </c>
      <c r="S154" s="102"/>
    </row>
    <row r="155">
      <c r="A155" s="102"/>
      <c r="B155" s="127">
        <v>8.0</v>
      </c>
      <c r="C155" s="127" t="s">
        <v>699</v>
      </c>
      <c r="D155" s="127" t="s">
        <v>700</v>
      </c>
      <c r="E155" s="127" t="s">
        <v>175</v>
      </c>
      <c r="F155" s="127">
        <v>1984.0</v>
      </c>
      <c r="G155" s="102"/>
      <c r="H155" s="128">
        <v>8.0</v>
      </c>
      <c r="I155" s="128" t="s">
        <v>701</v>
      </c>
      <c r="J155" s="128" t="s">
        <v>702</v>
      </c>
      <c r="K155" s="128" t="s">
        <v>497</v>
      </c>
      <c r="L155" s="128">
        <v>1979.0</v>
      </c>
      <c r="M155" s="102"/>
      <c r="N155" s="129">
        <v>8.0</v>
      </c>
      <c r="O155" s="129" t="s">
        <v>703</v>
      </c>
      <c r="P155" s="129" t="s">
        <v>704</v>
      </c>
      <c r="Q155" s="129" t="s">
        <v>135</v>
      </c>
      <c r="R155" s="129">
        <v>2022.0</v>
      </c>
      <c r="S155" s="102"/>
    </row>
    <row r="156">
      <c r="A156" s="102"/>
      <c r="B156" s="127">
        <v>8.0</v>
      </c>
      <c r="C156" s="127" t="s">
        <v>705</v>
      </c>
      <c r="D156" s="127" t="s">
        <v>706</v>
      </c>
      <c r="E156" s="127" t="s">
        <v>141</v>
      </c>
      <c r="F156" s="127">
        <v>2011.0</v>
      </c>
      <c r="G156" s="102"/>
      <c r="H156" s="128">
        <v>8.0</v>
      </c>
      <c r="I156" s="128" t="s">
        <v>707</v>
      </c>
      <c r="J156" s="128" t="s">
        <v>708</v>
      </c>
      <c r="K156" s="128" t="s">
        <v>181</v>
      </c>
      <c r="L156" s="128">
        <v>2021.0</v>
      </c>
      <c r="M156" s="102"/>
      <c r="N156" s="129">
        <v>8.0</v>
      </c>
      <c r="O156" s="129" t="s">
        <v>709</v>
      </c>
      <c r="P156" s="129" t="s">
        <v>710</v>
      </c>
      <c r="Q156" s="129" t="s">
        <v>135</v>
      </c>
      <c r="R156" s="129">
        <v>2021.0</v>
      </c>
      <c r="S156" s="102"/>
    </row>
    <row r="157">
      <c r="A157" s="102"/>
      <c r="B157" s="127">
        <v>9.0</v>
      </c>
      <c r="C157" s="127" t="s">
        <v>711</v>
      </c>
      <c r="D157" s="127" t="s">
        <v>712</v>
      </c>
      <c r="E157" s="127" t="s">
        <v>263</v>
      </c>
      <c r="F157" s="127">
        <v>2021.0</v>
      </c>
      <c r="G157" s="102"/>
      <c r="H157" s="128">
        <v>9.0</v>
      </c>
      <c r="I157" s="128" t="s">
        <v>713</v>
      </c>
      <c r="J157" s="128" t="s">
        <v>714</v>
      </c>
      <c r="K157" s="128" t="s">
        <v>175</v>
      </c>
      <c r="L157" s="128">
        <v>2002.0</v>
      </c>
      <c r="M157" s="102"/>
      <c r="N157" s="129">
        <v>9.0</v>
      </c>
      <c r="O157" s="129" t="s">
        <v>715</v>
      </c>
      <c r="P157" s="129" t="s">
        <v>716</v>
      </c>
      <c r="Q157" s="129" t="s">
        <v>116</v>
      </c>
      <c r="R157" s="129">
        <v>2022.0</v>
      </c>
      <c r="S157" s="102"/>
    </row>
    <row r="158">
      <c r="A158" s="102"/>
      <c r="B158" s="127">
        <v>9.0</v>
      </c>
      <c r="C158" s="127" t="s">
        <v>717</v>
      </c>
      <c r="D158" s="127" t="s">
        <v>718</v>
      </c>
      <c r="E158" s="127" t="s">
        <v>175</v>
      </c>
      <c r="F158" s="127">
        <v>1987.0</v>
      </c>
      <c r="G158" s="102"/>
      <c r="H158" s="128">
        <v>9.0</v>
      </c>
      <c r="I158" s="128" t="s">
        <v>719</v>
      </c>
      <c r="J158" s="128" t="s">
        <v>720</v>
      </c>
      <c r="K158" s="128" t="s">
        <v>175</v>
      </c>
      <c r="L158" s="128">
        <v>2019.0</v>
      </c>
      <c r="M158" s="102"/>
      <c r="N158" s="129">
        <v>9.0</v>
      </c>
      <c r="O158" s="129" t="s">
        <v>721</v>
      </c>
      <c r="P158" s="129" t="s">
        <v>722</v>
      </c>
      <c r="Q158" s="129" t="s">
        <v>263</v>
      </c>
      <c r="R158" s="129">
        <v>2021.0</v>
      </c>
      <c r="S158" s="102"/>
    </row>
    <row r="159">
      <c r="A159" s="102"/>
      <c r="B159" s="127">
        <v>10.0</v>
      </c>
      <c r="C159" s="127" t="s">
        <v>723</v>
      </c>
      <c r="D159" s="127" t="s">
        <v>611</v>
      </c>
      <c r="E159" s="127" t="s">
        <v>181</v>
      </c>
      <c r="F159" s="127">
        <v>2021.0</v>
      </c>
      <c r="G159" s="102"/>
      <c r="H159" s="128">
        <v>10.0</v>
      </c>
      <c r="I159" s="128" t="s">
        <v>724</v>
      </c>
      <c r="J159" s="128" t="s">
        <v>725</v>
      </c>
      <c r="K159" s="128" t="s">
        <v>127</v>
      </c>
      <c r="L159" s="128">
        <v>1967.0</v>
      </c>
      <c r="M159" s="102"/>
      <c r="N159" s="129">
        <v>10.0</v>
      </c>
      <c r="O159" s="129" t="s">
        <v>726</v>
      </c>
      <c r="P159" s="129" t="s">
        <v>727</v>
      </c>
      <c r="Q159" s="129" t="s">
        <v>116</v>
      </c>
      <c r="R159" s="129">
        <v>2021.0</v>
      </c>
      <c r="S159" s="102"/>
    </row>
    <row r="160">
      <c r="A160" s="102"/>
      <c r="B160" s="127">
        <v>10.0</v>
      </c>
      <c r="C160" s="127" t="s">
        <v>728</v>
      </c>
      <c r="D160" s="127" t="s">
        <v>729</v>
      </c>
      <c r="E160" s="127" t="s">
        <v>138</v>
      </c>
      <c r="F160" s="127">
        <v>2021.0</v>
      </c>
      <c r="G160" s="102"/>
      <c r="H160" s="128">
        <v>10.0</v>
      </c>
      <c r="I160" s="128" t="s">
        <v>730</v>
      </c>
      <c r="J160" s="128" t="s">
        <v>731</v>
      </c>
      <c r="K160" s="128" t="s">
        <v>149</v>
      </c>
      <c r="L160" s="128">
        <v>1974.0</v>
      </c>
      <c r="M160" s="102"/>
      <c r="N160" s="129">
        <v>10.0</v>
      </c>
      <c r="O160" s="129" t="s">
        <v>732</v>
      </c>
      <c r="P160" s="129" t="s">
        <v>733</v>
      </c>
      <c r="Q160" s="129" t="s">
        <v>116</v>
      </c>
      <c r="R160" s="129">
        <v>2021.0</v>
      </c>
      <c r="S160" s="102"/>
    </row>
    <row r="161">
      <c r="A161" s="102"/>
      <c r="B161" s="127">
        <v>11.0</v>
      </c>
      <c r="C161" s="127" t="s">
        <v>734</v>
      </c>
      <c r="D161" s="127" t="s">
        <v>735</v>
      </c>
      <c r="E161" s="127" t="s">
        <v>253</v>
      </c>
      <c r="F161" s="127">
        <v>2006.0</v>
      </c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</row>
    <row r="162">
      <c r="A162" s="102"/>
      <c r="B162" s="127">
        <v>11.0</v>
      </c>
      <c r="C162" s="127" t="s">
        <v>736</v>
      </c>
      <c r="D162" s="127" t="s">
        <v>464</v>
      </c>
      <c r="E162" s="127" t="s">
        <v>253</v>
      </c>
      <c r="F162" s="127">
        <v>2004.0</v>
      </c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</row>
    <row r="163">
      <c r="A163" s="102"/>
      <c r="B163" s="98"/>
      <c r="C163" s="98"/>
      <c r="D163" s="98"/>
      <c r="E163" s="98"/>
      <c r="F163" s="98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</row>
    <row r="164">
      <c r="A164" s="102"/>
      <c r="B164" s="98"/>
      <c r="C164" s="98"/>
      <c r="D164" s="112" t="s">
        <v>737</v>
      </c>
      <c r="E164" s="98"/>
      <c r="F164" s="98"/>
      <c r="G164" s="102"/>
      <c r="H164" s="102"/>
      <c r="I164" s="102"/>
      <c r="J164" s="112" t="s">
        <v>738</v>
      </c>
      <c r="K164" s="102"/>
      <c r="L164" s="102"/>
      <c r="M164" s="102"/>
      <c r="N164" s="102"/>
      <c r="O164" s="102"/>
      <c r="P164" s="112" t="s">
        <v>739</v>
      </c>
      <c r="Q164" s="102"/>
      <c r="R164" s="102"/>
      <c r="S164" s="102"/>
    </row>
    <row r="165">
      <c r="A165" s="102"/>
      <c r="B165" s="98"/>
      <c r="C165" s="98"/>
      <c r="D165" s="98"/>
      <c r="E165" s="98"/>
      <c r="F165" s="98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</row>
    <row r="166">
      <c r="A166" s="102"/>
      <c r="B166" s="113" t="s">
        <v>108</v>
      </c>
      <c r="C166" s="113" t="s">
        <v>113</v>
      </c>
      <c r="D166" s="113" t="s">
        <v>110</v>
      </c>
      <c r="E166" s="113" t="s">
        <v>111</v>
      </c>
      <c r="F166" s="113" t="s">
        <v>112</v>
      </c>
      <c r="G166" s="102"/>
      <c r="H166" s="113" t="s">
        <v>108</v>
      </c>
      <c r="I166" s="113" t="s">
        <v>113</v>
      </c>
      <c r="J166" s="113" t="s">
        <v>110</v>
      </c>
      <c r="K166" s="113" t="s">
        <v>111</v>
      </c>
      <c r="L166" s="113" t="s">
        <v>112</v>
      </c>
      <c r="M166" s="102"/>
      <c r="N166" s="113" t="s">
        <v>108</v>
      </c>
      <c r="O166" s="113" t="s">
        <v>113</v>
      </c>
      <c r="P166" s="113" t="s">
        <v>110</v>
      </c>
      <c r="Q166" s="113" t="s">
        <v>111</v>
      </c>
      <c r="R166" s="113" t="s">
        <v>112</v>
      </c>
      <c r="S166" s="102"/>
    </row>
    <row r="167">
      <c r="A167" s="102"/>
      <c r="B167" s="130">
        <v>1.0</v>
      </c>
      <c r="C167" s="130" t="s">
        <v>740</v>
      </c>
      <c r="D167" s="130" t="s">
        <v>741</v>
      </c>
      <c r="E167" s="130" t="s">
        <v>116</v>
      </c>
      <c r="F167" s="130">
        <v>1996.0</v>
      </c>
      <c r="G167" s="102"/>
      <c r="H167" s="131">
        <v>1.0</v>
      </c>
      <c r="I167" s="131" t="s">
        <v>742</v>
      </c>
      <c r="J167" s="131" t="s">
        <v>743</v>
      </c>
      <c r="K167" s="131" t="s">
        <v>263</v>
      </c>
      <c r="L167" s="131">
        <v>2022.0</v>
      </c>
      <c r="M167" s="102"/>
      <c r="N167" s="132">
        <v>1.0</v>
      </c>
      <c r="O167" s="132" t="s">
        <v>744</v>
      </c>
      <c r="P167" s="132" t="s">
        <v>745</v>
      </c>
      <c r="Q167" s="132" t="s">
        <v>181</v>
      </c>
      <c r="R167" s="132">
        <v>2023.0</v>
      </c>
      <c r="S167" s="102"/>
    </row>
    <row r="168">
      <c r="A168" s="102"/>
      <c r="B168" s="130">
        <v>1.0</v>
      </c>
      <c r="C168" s="130" t="s">
        <v>746</v>
      </c>
      <c r="D168" s="130" t="s">
        <v>741</v>
      </c>
      <c r="E168" s="130" t="s">
        <v>116</v>
      </c>
      <c r="F168" s="130">
        <v>1999.0</v>
      </c>
      <c r="G168" s="102"/>
      <c r="H168" s="131">
        <v>1.0</v>
      </c>
      <c r="I168" s="131" t="s">
        <v>747</v>
      </c>
      <c r="J168" s="131" t="s">
        <v>748</v>
      </c>
      <c r="K168" s="131" t="s">
        <v>138</v>
      </c>
      <c r="L168" s="131">
        <v>2022.0</v>
      </c>
      <c r="M168" s="102"/>
      <c r="N168" s="132">
        <v>2.0</v>
      </c>
      <c r="O168" s="132" t="s">
        <v>749</v>
      </c>
      <c r="P168" s="132" t="s">
        <v>750</v>
      </c>
      <c r="Q168" s="132" t="s">
        <v>263</v>
      </c>
      <c r="R168" s="132">
        <v>2023.0</v>
      </c>
      <c r="S168" s="102"/>
    </row>
    <row r="169">
      <c r="A169" s="102"/>
      <c r="B169" s="130">
        <v>1.0</v>
      </c>
      <c r="C169" s="130" t="s">
        <v>751</v>
      </c>
      <c r="D169" s="130" t="s">
        <v>741</v>
      </c>
      <c r="E169" s="130" t="s">
        <v>116</v>
      </c>
      <c r="F169" s="130">
        <v>2019.0</v>
      </c>
      <c r="G169" s="102"/>
      <c r="H169" s="131">
        <v>2.0</v>
      </c>
      <c r="I169" s="131" t="s">
        <v>752</v>
      </c>
      <c r="J169" s="131" t="s">
        <v>753</v>
      </c>
      <c r="K169" s="131" t="s">
        <v>181</v>
      </c>
      <c r="L169" s="131">
        <v>2002.0</v>
      </c>
      <c r="M169" s="102"/>
      <c r="N169" s="132">
        <v>2.0</v>
      </c>
      <c r="O169" s="132" t="s">
        <v>754</v>
      </c>
      <c r="P169" s="132" t="s">
        <v>121</v>
      </c>
      <c r="Q169" s="132" t="s">
        <v>122</v>
      </c>
      <c r="R169" s="132">
        <v>2022.0</v>
      </c>
      <c r="S169" s="102"/>
    </row>
    <row r="170">
      <c r="A170" s="102"/>
      <c r="B170" s="130">
        <v>2.0</v>
      </c>
      <c r="C170" s="130" t="s">
        <v>755</v>
      </c>
      <c r="D170" s="130" t="s">
        <v>309</v>
      </c>
      <c r="E170" s="130" t="s">
        <v>175</v>
      </c>
      <c r="F170" s="130">
        <v>2021.0</v>
      </c>
      <c r="G170" s="102"/>
      <c r="H170" s="131">
        <v>2.0</v>
      </c>
      <c r="I170" s="131" t="s">
        <v>756</v>
      </c>
      <c r="J170" s="131" t="s">
        <v>757</v>
      </c>
      <c r="K170" s="131" t="s">
        <v>135</v>
      </c>
      <c r="L170" s="131">
        <v>2022.0</v>
      </c>
      <c r="M170" s="102"/>
      <c r="N170" s="132">
        <v>3.0</v>
      </c>
      <c r="O170" s="132" t="s">
        <v>758</v>
      </c>
      <c r="P170" s="132" t="s">
        <v>759</v>
      </c>
      <c r="Q170" s="132" t="s">
        <v>237</v>
      </c>
      <c r="R170" s="132">
        <v>2023.0</v>
      </c>
      <c r="S170" s="102"/>
    </row>
    <row r="171">
      <c r="A171" s="102"/>
      <c r="B171" s="130">
        <v>2.0</v>
      </c>
      <c r="C171" s="130" t="s">
        <v>241</v>
      </c>
      <c r="D171" s="130" t="s">
        <v>760</v>
      </c>
      <c r="E171" s="130" t="s">
        <v>116</v>
      </c>
      <c r="F171" s="130">
        <v>1994.0</v>
      </c>
      <c r="G171" s="102"/>
      <c r="H171" s="131">
        <v>3.0</v>
      </c>
      <c r="I171" s="131" t="s">
        <v>761</v>
      </c>
      <c r="J171" s="131" t="s">
        <v>762</v>
      </c>
      <c r="K171" s="131" t="s">
        <v>237</v>
      </c>
      <c r="L171" s="131">
        <v>2022.0</v>
      </c>
      <c r="M171" s="102"/>
      <c r="N171" s="132">
        <v>3.0</v>
      </c>
      <c r="O171" s="132" t="s">
        <v>763</v>
      </c>
      <c r="P171" s="132" t="s">
        <v>764</v>
      </c>
      <c r="Q171" s="132" t="s">
        <v>765</v>
      </c>
      <c r="R171" s="132">
        <v>2022.0</v>
      </c>
      <c r="S171" s="102"/>
    </row>
    <row r="172">
      <c r="A172" s="102"/>
      <c r="B172" s="130">
        <v>3.0</v>
      </c>
      <c r="C172" s="130" t="s">
        <v>766</v>
      </c>
      <c r="D172" s="130" t="s">
        <v>767</v>
      </c>
      <c r="E172" s="130" t="s">
        <v>175</v>
      </c>
      <c r="F172" s="130">
        <v>2021.0</v>
      </c>
      <c r="G172" s="102"/>
      <c r="H172" s="131">
        <v>3.0</v>
      </c>
      <c r="I172" s="131" t="s">
        <v>768</v>
      </c>
      <c r="J172" s="131" t="s">
        <v>769</v>
      </c>
      <c r="K172" s="131" t="s">
        <v>253</v>
      </c>
      <c r="L172" s="131">
        <v>2022.0</v>
      </c>
      <c r="M172" s="102"/>
      <c r="N172" s="132">
        <v>4.0</v>
      </c>
      <c r="O172" s="132" t="s">
        <v>770</v>
      </c>
      <c r="P172" s="132" t="s">
        <v>771</v>
      </c>
      <c r="Q172" s="132" t="s">
        <v>181</v>
      </c>
      <c r="R172" s="132">
        <v>2021.0</v>
      </c>
      <c r="S172" s="102"/>
    </row>
    <row r="173">
      <c r="A173" s="102"/>
      <c r="B173" s="130">
        <v>3.0</v>
      </c>
      <c r="C173" s="130" t="s">
        <v>772</v>
      </c>
      <c r="D173" s="130" t="s">
        <v>773</v>
      </c>
      <c r="E173" s="130" t="s">
        <v>119</v>
      </c>
      <c r="F173" s="130">
        <v>1974.0</v>
      </c>
      <c r="G173" s="102"/>
      <c r="H173" s="131">
        <v>4.0</v>
      </c>
      <c r="I173" s="131" t="s">
        <v>774</v>
      </c>
      <c r="J173" s="131" t="s">
        <v>775</v>
      </c>
      <c r="K173" s="131" t="s">
        <v>116</v>
      </c>
      <c r="L173" s="131">
        <v>2006.0</v>
      </c>
      <c r="M173" s="102"/>
      <c r="N173" s="132">
        <v>5.0</v>
      </c>
      <c r="O173" s="132" t="s">
        <v>776</v>
      </c>
      <c r="P173" s="132" t="s">
        <v>777</v>
      </c>
      <c r="Q173" s="132" t="s">
        <v>263</v>
      </c>
      <c r="R173" s="132">
        <v>2011.0</v>
      </c>
      <c r="S173" s="102"/>
    </row>
    <row r="174">
      <c r="A174" s="102"/>
      <c r="B174" s="130">
        <v>4.0</v>
      </c>
      <c r="C174" s="130" t="s">
        <v>778</v>
      </c>
      <c r="D174" s="130" t="s">
        <v>201</v>
      </c>
      <c r="E174" s="130" t="s">
        <v>202</v>
      </c>
      <c r="F174" s="130">
        <v>2022.0</v>
      </c>
      <c r="G174" s="102"/>
      <c r="H174" s="131">
        <v>4.0</v>
      </c>
      <c r="I174" s="131" t="s">
        <v>231</v>
      </c>
      <c r="J174" s="131" t="s">
        <v>775</v>
      </c>
      <c r="K174" s="131" t="s">
        <v>116</v>
      </c>
      <c r="L174" s="131">
        <v>2006.0</v>
      </c>
      <c r="M174" s="102"/>
      <c r="N174" s="132">
        <v>5.0</v>
      </c>
      <c r="O174" s="132" t="s">
        <v>779</v>
      </c>
      <c r="P174" s="132" t="s">
        <v>780</v>
      </c>
      <c r="Q174" s="132" t="s">
        <v>116</v>
      </c>
      <c r="R174" s="132">
        <v>2023.0</v>
      </c>
      <c r="S174" s="102"/>
    </row>
    <row r="175">
      <c r="A175" s="102"/>
      <c r="B175" s="130">
        <v>5.0</v>
      </c>
      <c r="C175" s="130" t="s">
        <v>781</v>
      </c>
      <c r="D175" s="130" t="s">
        <v>782</v>
      </c>
      <c r="E175" s="130" t="s">
        <v>443</v>
      </c>
      <c r="F175" s="130">
        <v>1986.0</v>
      </c>
      <c r="G175" s="102"/>
      <c r="H175" s="131">
        <v>4.0</v>
      </c>
      <c r="I175" s="131" t="s">
        <v>783</v>
      </c>
      <c r="J175" s="131" t="s">
        <v>775</v>
      </c>
      <c r="K175" s="131" t="s">
        <v>116</v>
      </c>
      <c r="L175" s="131">
        <v>2022.0</v>
      </c>
      <c r="M175" s="102"/>
      <c r="N175" s="132">
        <v>6.0</v>
      </c>
      <c r="O175" s="132" t="s">
        <v>784</v>
      </c>
      <c r="P175" s="132" t="s">
        <v>785</v>
      </c>
      <c r="Q175" s="132" t="s">
        <v>141</v>
      </c>
      <c r="R175" s="132">
        <v>2022.0</v>
      </c>
      <c r="S175" s="102"/>
    </row>
    <row r="176">
      <c r="A176" s="102"/>
      <c r="B176" s="130">
        <v>5.0</v>
      </c>
      <c r="C176" s="130" t="s">
        <v>786</v>
      </c>
      <c r="D176" s="130" t="s">
        <v>787</v>
      </c>
      <c r="E176" s="130" t="s">
        <v>443</v>
      </c>
      <c r="F176" s="130">
        <v>1991.0</v>
      </c>
      <c r="G176" s="102"/>
      <c r="H176" s="131">
        <v>5.0</v>
      </c>
      <c r="I176" s="131" t="s">
        <v>788</v>
      </c>
      <c r="J176" s="131" t="s">
        <v>789</v>
      </c>
      <c r="K176" s="131" t="s">
        <v>263</v>
      </c>
      <c r="L176" s="131">
        <v>2010.0</v>
      </c>
      <c r="M176" s="102"/>
      <c r="N176" s="132">
        <v>6.0</v>
      </c>
      <c r="O176" s="132" t="s">
        <v>790</v>
      </c>
      <c r="P176" s="132" t="s">
        <v>791</v>
      </c>
      <c r="Q176" s="132" t="s">
        <v>141</v>
      </c>
      <c r="R176" s="132">
        <v>2022.0</v>
      </c>
      <c r="S176" s="102"/>
    </row>
    <row r="177">
      <c r="A177" s="102"/>
      <c r="B177" s="130">
        <v>6.0</v>
      </c>
      <c r="C177" s="130" t="s">
        <v>792</v>
      </c>
      <c r="D177" s="130" t="s">
        <v>793</v>
      </c>
      <c r="E177" s="130" t="s">
        <v>116</v>
      </c>
      <c r="F177" s="130">
        <v>2022.0</v>
      </c>
      <c r="G177" s="102"/>
      <c r="H177" s="131">
        <v>5.0</v>
      </c>
      <c r="I177" s="131" t="s">
        <v>794</v>
      </c>
      <c r="J177" s="131" t="s">
        <v>226</v>
      </c>
      <c r="K177" s="131" t="s">
        <v>116</v>
      </c>
      <c r="L177" s="131">
        <v>2013.0</v>
      </c>
      <c r="M177" s="102"/>
      <c r="N177" s="132">
        <v>7.0</v>
      </c>
      <c r="O177" s="132" t="s">
        <v>795</v>
      </c>
      <c r="P177" s="132" t="s">
        <v>796</v>
      </c>
      <c r="Q177" s="132" t="s">
        <v>141</v>
      </c>
      <c r="R177" s="132">
        <v>2022.0</v>
      </c>
      <c r="S177" s="102"/>
    </row>
    <row r="178">
      <c r="A178" s="102"/>
      <c r="B178" s="130">
        <v>6.0</v>
      </c>
      <c r="C178" s="130" t="s">
        <v>797</v>
      </c>
      <c r="D178" s="130" t="s">
        <v>798</v>
      </c>
      <c r="E178" s="130" t="s">
        <v>116</v>
      </c>
      <c r="F178" s="130">
        <v>2019.0</v>
      </c>
      <c r="G178" s="102"/>
      <c r="H178" s="131">
        <v>6.0</v>
      </c>
      <c r="I178" s="131" t="s">
        <v>799</v>
      </c>
      <c r="J178" s="131" t="s">
        <v>800</v>
      </c>
      <c r="K178" s="131" t="s">
        <v>166</v>
      </c>
      <c r="L178" s="131">
        <v>1994.0</v>
      </c>
      <c r="M178" s="102"/>
      <c r="N178" s="132">
        <v>7.0</v>
      </c>
      <c r="O178" s="132" t="s">
        <v>801</v>
      </c>
      <c r="P178" s="132" t="s">
        <v>589</v>
      </c>
      <c r="Q178" s="132" t="s">
        <v>141</v>
      </c>
      <c r="R178" s="132">
        <v>2019.0</v>
      </c>
      <c r="S178" s="102"/>
    </row>
    <row r="179">
      <c r="A179" s="102"/>
      <c r="B179" s="130">
        <v>7.0</v>
      </c>
      <c r="C179" s="130" t="s">
        <v>802</v>
      </c>
      <c r="D179" s="130" t="s">
        <v>803</v>
      </c>
      <c r="E179" s="130" t="s">
        <v>181</v>
      </c>
      <c r="F179" s="130">
        <v>2022.0</v>
      </c>
      <c r="G179" s="102"/>
      <c r="H179" s="131">
        <v>6.0</v>
      </c>
      <c r="I179" s="131" t="s">
        <v>804</v>
      </c>
      <c r="J179" s="131" t="s">
        <v>445</v>
      </c>
      <c r="K179" s="131" t="s">
        <v>135</v>
      </c>
      <c r="L179" s="131">
        <v>2007.0</v>
      </c>
      <c r="M179" s="102"/>
      <c r="N179" s="132">
        <v>8.0</v>
      </c>
      <c r="O179" s="132" t="s">
        <v>805</v>
      </c>
      <c r="P179" s="132" t="s">
        <v>806</v>
      </c>
      <c r="Q179" s="132" t="s">
        <v>135</v>
      </c>
      <c r="R179" s="132">
        <v>2023.0</v>
      </c>
      <c r="S179" s="102"/>
    </row>
    <row r="180">
      <c r="A180" s="102"/>
      <c r="B180" s="130">
        <v>7.0</v>
      </c>
      <c r="C180" s="130" t="s">
        <v>807</v>
      </c>
      <c r="D180" s="130" t="s">
        <v>808</v>
      </c>
      <c r="E180" s="130" t="s">
        <v>138</v>
      </c>
      <c r="F180" s="130">
        <v>2015.0</v>
      </c>
      <c r="G180" s="102"/>
      <c r="H180" s="131">
        <v>7.0</v>
      </c>
      <c r="I180" s="131" t="s">
        <v>809</v>
      </c>
      <c r="J180" s="131" t="s">
        <v>810</v>
      </c>
      <c r="K180" s="131" t="s">
        <v>135</v>
      </c>
      <c r="L180" s="131">
        <v>2005.0</v>
      </c>
      <c r="M180" s="102"/>
      <c r="N180" s="132">
        <v>9.0</v>
      </c>
      <c r="O180" s="132" t="s">
        <v>811</v>
      </c>
      <c r="P180" s="132" t="s">
        <v>812</v>
      </c>
      <c r="Q180" s="132" t="s">
        <v>202</v>
      </c>
      <c r="R180" s="132">
        <v>2023.0</v>
      </c>
      <c r="S180" s="102"/>
    </row>
    <row r="181">
      <c r="A181" s="102"/>
      <c r="B181" s="130">
        <v>8.0</v>
      </c>
      <c r="C181" s="130" t="s">
        <v>813</v>
      </c>
      <c r="D181" s="130" t="s">
        <v>814</v>
      </c>
      <c r="E181" s="130" t="s">
        <v>116</v>
      </c>
      <c r="F181" s="130">
        <v>2022.0</v>
      </c>
      <c r="G181" s="102"/>
      <c r="H181" s="131">
        <v>7.0</v>
      </c>
      <c r="I181" s="131" t="s">
        <v>815</v>
      </c>
      <c r="J181" s="131" t="s">
        <v>816</v>
      </c>
      <c r="K181" s="131" t="s">
        <v>135</v>
      </c>
      <c r="L181" s="131">
        <v>2022.0</v>
      </c>
      <c r="M181" s="102"/>
      <c r="N181" s="132">
        <v>9.0</v>
      </c>
      <c r="O181" s="132" t="s">
        <v>817</v>
      </c>
      <c r="P181" s="132" t="s">
        <v>818</v>
      </c>
      <c r="Q181" s="132" t="s">
        <v>135</v>
      </c>
      <c r="R181" s="132">
        <v>2022.0</v>
      </c>
      <c r="S181" s="102"/>
    </row>
    <row r="182">
      <c r="A182" s="102"/>
      <c r="B182" s="130">
        <v>8.0</v>
      </c>
      <c r="C182" s="130" t="s">
        <v>819</v>
      </c>
      <c r="D182" s="130" t="s">
        <v>820</v>
      </c>
      <c r="E182" s="130" t="s">
        <v>175</v>
      </c>
      <c r="F182" s="130">
        <v>2022.0</v>
      </c>
      <c r="G182" s="102"/>
      <c r="H182" s="131">
        <v>8.0</v>
      </c>
      <c r="I182" s="131" t="s">
        <v>821</v>
      </c>
      <c r="J182" s="131" t="s">
        <v>822</v>
      </c>
      <c r="K182" s="131" t="s">
        <v>181</v>
      </c>
      <c r="L182" s="131">
        <v>2022.0</v>
      </c>
      <c r="M182" s="102"/>
      <c r="N182" s="132">
        <v>10.0</v>
      </c>
      <c r="O182" s="132" t="s">
        <v>823</v>
      </c>
      <c r="P182" s="132" t="s">
        <v>140</v>
      </c>
      <c r="Q182" s="132" t="s">
        <v>141</v>
      </c>
      <c r="R182" s="132">
        <v>2023.0</v>
      </c>
      <c r="S182" s="102"/>
    </row>
    <row r="183">
      <c r="A183" s="102"/>
      <c r="B183" s="130">
        <v>9.0</v>
      </c>
      <c r="C183" s="130" t="s">
        <v>824</v>
      </c>
      <c r="D183" s="130" t="s">
        <v>424</v>
      </c>
      <c r="E183" s="130" t="s">
        <v>141</v>
      </c>
      <c r="F183" s="130">
        <v>2022.0</v>
      </c>
      <c r="G183" s="102"/>
      <c r="H183" s="131">
        <v>8.0</v>
      </c>
      <c r="I183" s="131" t="s">
        <v>825</v>
      </c>
      <c r="J183" s="131" t="s">
        <v>826</v>
      </c>
      <c r="K183" s="131" t="s">
        <v>135</v>
      </c>
      <c r="L183" s="131">
        <v>2022.0</v>
      </c>
      <c r="M183" s="102"/>
      <c r="N183" s="132">
        <v>10.0</v>
      </c>
      <c r="O183" s="132" t="s">
        <v>827</v>
      </c>
      <c r="P183" s="132" t="s">
        <v>828</v>
      </c>
      <c r="Q183" s="132" t="s">
        <v>175</v>
      </c>
      <c r="R183" s="132">
        <v>2022.0</v>
      </c>
      <c r="S183" s="102"/>
    </row>
    <row r="184">
      <c r="A184" s="102"/>
      <c r="B184" s="130">
        <v>9.0</v>
      </c>
      <c r="C184" s="130" t="s">
        <v>829</v>
      </c>
      <c r="D184" s="130" t="s">
        <v>830</v>
      </c>
      <c r="E184" s="130" t="s">
        <v>141</v>
      </c>
      <c r="F184" s="130">
        <v>2022.0</v>
      </c>
      <c r="G184" s="102"/>
      <c r="H184" s="131">
        <v>9.0</v>
      </c>
      <c r="I184" s="131" t="s">
        <v>831</v>
      </c>
      <c r="J184" s="131" t="s">
        <v>832</v>
      </c>
      <c r="K184" s="131" t="s">
        <v>175</v>
      </c>
      <c r="L184" s="131">
        <v>2022.0</v>
      </c>
      <c r="M184" s="102"/>
      <c r="N184" s="102"/>
      <c r="O184" s="102"/>
      <c r="P184" s="102"/>
      <c r="Q184" s="102"/>
      <c r="R184" s="102"/>
      <c r="S184" s="102"/>
    </row>
    <row r="185">
      <c r="A185" s="102"/>
      <c r="B185" s="130">
        <v>10.0</v>
      </c>
      <c r="C185" s="130" t="s">
        <v>833</v>
      </c>
      <c r="D185" s="130" t="s">
        <v>834</v>
      </c>
      <c r="E185" s="130" t="s">
        <v>135</v>
      </c>
      <c r="F185" s="130">
        <v>2022.0</v>
      </c>
      <c r="G185" s="102"/>
      <c r="H185" s="131">
        <v>9.0</v>
      </c>
      <c r="I185" s="131" t="s">
        <v>835</v>
      </c>
      <c r="J185" s="131" t="s">
        <v>836</v>
      </c>
      <c r="K185" s="131" t="s">
        <v>116</v>
      </c>
      <c r="L185" s="131">
        <v>2022.0</v>
      </c>
      <c r="M185" s="102"/>
      <c r="N185" s="102"/>
      <c r="O185" s="102"/>
      <c r="P185" s="102"/>
      <c r="Q185" s="102"/>
      <c r="R185" s="102"/>
      <c r="S185" s="102"/>
    </row>
    <row r="186">
      <c r="A186" s="102"/>
      <c r="B186" s="130">
        <v>10.0</v>
      </c>
      <c r="C186" s="130" t="s">
        <v>837</v>
      </c>
      <c r="D186" s="130" t="s">
        <v>838</v>
      </c>
      <c r="E186" s="130" t="s">
        <v>181</v>
      </c>
      <c r="F186" s="130">
        <v>2021.0</v>
      </c>
      <c r="G186" s="102"/>
      <c r="H186" s="131">
        <v>10.0</v>
      </c>
      <c r="I186" s="131" t="s">
        <v>839</v>
      </c>
      <c r="J186" s="131" t="s">
        <v>840</v>
      </c>
      <c r="K186" s="131" t="s">
        <v>263</v>
      </c>
      <c r="L186" s="131">
        <v>2022.0</v>
      </c>
      <c r="M186" s="102"/>
      <c r="N186" s="102"/>
      <c r="O186" s="102"/>
      <c r="P186" s="102"/>
      <c r="Q186" s="102"/>
      <c r="R186" s="102"/>
      <c r="S186" s="102"/>
    </row>
    <row r="187">
      <c r="A187" s="102"/>
      <c r="B187" s="98"/>
      <c r="C187" s="98"/>
      <c r="D187" s="98"/>
      <c r="E187" s="98"/>
      <c r="F187" s="98"/>
      <c r="G187" s="102"/>
      <c r="H187" s="131">
        <v>10.0</v>
      </c>
      <c r="I187" s="131" t="s">
        <v>841</v>
      </c>
      <c r="J187" s="131" t="s">
        <v>842</v>
      </c>
      <c r="K187" s="131" t="s">
        <v>175</v>
      </c>
      <c r="L187" s="131">
        <v>2005.0</v>
      </c>
      <c r="M187" s="102"/>
      <c r="N187" s="102"/>
      <c r="O187" s="102"/>
      <c r="P187" s="102"/>
      <c r="Q187" s="102"/>
      <c r="R187" s="102"/>
      <c r="S187" s="102"/>
    </row>
    <row r="188">
      <c r="A188" s="102"/>
      <c r="B188" s="98"/>
      <c r="C188" s="98"/>
      <c r="D188" s="98"/>
      <c r="E188" s="98"/>
      <c r="F188" s="98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</row>
    <row r="189">
      <c r="A189" s="102"/>
      <c r="B189" s="98"/>
      <c r="C189" s="98"/>
      <c r="D189" s="112" t="s">
        <v>843</v>
      </c>
      <c r="E189" s="98"/>
      <c r="F189" s="98"/>
      <c r="G189" s="102"/>
      <c r="H189" s="102"/>
      <c r="I189" s="102"/>
      <c r="J189" s="112" t="s">
        <v>844</v>
      </c>
      <c r="K189" s="102"/>
      <c r="L189" s="102"/>
      <c r="M189" s="102"/>
      <c r="N189" s="102"/>
      <c r="O189" s="102"/>
      <c r="P189" s="102"/>
      <c r="Q189" s="102"/>
      <c r="R189" s="102"/>
      <c r="S189" s="102"/>
    </row>
    <row r="190">
      <c r="A190" s="102"/>
      <c r="B190" s="98"/>
      <c r="C190" s="98"/>
      <c r="D190" s="98"/>
      <c r="E190" s="98"/>
      <c r="F190" s="98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</row>
    <row r="191">
      <c r="A191" s="102"/>
      <c r="B191" s="113" t="s">
        <v>108</v>
      </c>
      <c r="C191" s="113" t="s">
        <v>113</v>
      </c>
      <c r="D191" s="113" t="s">
        <v>110</v>
      </c>
      <c r="E191" s="113" t="s">
        <v>111</v>
      </c>
      <c r="F191" s="113" t="s">
        <v>112</v>
      </c>
      <c r="G191" s="102"/>
      <c r="H191" s="113" t="s">
        <v>108</v>
      </c>
      <c r="I191" s="113" t="s">
        <v>113</v>
      </c>
      <c r="J191" s="113" t="s">
        <v>110</v>
      </c>
      <c r="K191" s="113" t="s">
        <v>111</v>
      </c>
      <c r="L191" s="113" t="s">
        <v>112</v>
      </c>
      <c r="M191" s="102"/>
      <c r="N191" s="102"/>
      <c r="O191" s="102"/>
      <c r="P191" s="102"/>
      <c r="Q191" s="102"/>
      <c r="R191" s="102"/>
      <c r="S191" s="102"/>
    </row>
    <row r="192">
      <c r="A192" s="102"/>
      <c r="B192" s="133">
        <v>1.0</v>
      </c>
      <c r="C192" s="133" t="s">
        <v>845</v>
      </c>
      <c r="D192" s="133" t="s">
        <v>846</v>
      </c>
      <c r="E192" s="133" t="s">
        <v>175</v>
      </c>
      <c r="F192" s="133">
        <v>1981.0</v>
      </c>
      <c r="G192" s="102"/>
      <c r="H192" s="112">
        <v>1.0</v>
      </c>
      <c r="I192" s="112" t="s">
        <v>847</v>
      </c>
      <c r="J192" s="112" t="s">
        <v>848</v>
      </c>
      <c r="K192" s="112" t="s">
        <v>135</v>
      </c>
      <c r="L192" s="112">
        <v>2023.0</v>
      </c>
      <c r="M192" s="102"/>
      <c r="N192" s="102"/>
      <c r="O192" s="102"/>
      <c r="P192" s="102"/>
      <c r="Q192" s="102"/>
      <c r="R192" s="102"/>
      <c r="S192" s="102"/>
    </row>
    <row r="193">
      <c r="A193" s="102"/>
      <c r="B193" s="133">
        <v>1.0</v>
      </c>
      <c r="C193" s="133" t="s">
        <v>849</v>
      </c>
      <c r="D193" s="133" t="s">
        <v>733</v>
      </c>
      <c r="E193" s="133" t="s">
        <v>116</v>
      </c>
      <c r="F193" s="133">
        <v>2023.0</v>
      </c>
      <c r="G193" s="102"/>
      <c r="H193" s="112">
        <v>1.0</v>
      </c>
      <c r="I193" s="112" t="s">
        <v>850</v>
      </c>
      <c r="J193" s="112" t="s">
        <v>851</v>
      </c>
      <c r="K193" s="112" t="s">
        <v>116</v>
      </c>
      <c r="L193" s="112">
        <v>2007.0</v>
      </c>
      <c r="M193" s="102"/>
      <c r="N193" s="102"/>
      <c r="O193" s="102"/>
      <c r="P193" s="102"/>
      <c r="Q193" s="102"/>
      <c r="R193" s="102"/>
      <c r="S193" s="102"/>
    </row>
    <row r="194">
      <c r="A194" s="102"/>
      <c r="B194" s="133">
        <v>2.0</v>
      </c>
      <c r="C194" s="133" t="s">
        <v>852</v>
      </c>
      <c r="D194" s="133" t="s">
        <v>364</v>
      </c>
      <c r="E194" s="133" t="s">
        <v>116</v>
      </c>
      <c r="F194" s="133">
        <v>2018.0</v>
      </c>
      <c r="G194" s="102"/>
      <c r="H194" s="112">
        <v>2.0</v>
      </c>
      <c r="I194" s="112" t="s">
        <v>853</v>
      </c>
      <c r="J194" s="112" t="s">
        <v>854</v>
      </c>
      <c r="K194" s="112" t="s">
        <v>253</v>
      </c>
      <c r="L194" s="112">
        <v>2019.0</v>
      </c>
      <c r="M194" s="102"/>
      <c r="N194" s="102"/>
      <c r="O194" s="102"/>
      <c r="P194" s="102"/>
      <c r="Q194" s="102"/>
      <c r="R194" s="102"/>
      <c r="S194" s="102"/>
    </row>
    <row r="195">
      <c r="A195" s="102"/>
      <c r="B195" s="133">
        <v>3.0</v>
      </c>
      <c r="C195" s="133" t="s">
        <v>855</v>
      </c>
      <c r="D195" s="133" t="s">
        <v>856</v>
      </c>
      <c r="E195" s="133" t="s">
        <v>181</v>
      </c>
      <c r="F195" s="133">
        <v>2023.0</v>
      </c>
      <c r="G195" s="102"/>
      <c r="H195" s="112">
        <v>2.0</v>
      </c>
      <c r="I195" s="112" t="s">
        <v>857</v>
      </c>
      <c r="J195" s="112" t="s">
        <v>858</v>
      </c>
      <c r="K195" s="112" t="s">
        <v>263</v>
      </c>
      <c r="L195" s="112">
        <v>2022.0</v>
      </c>
      <c r="M195" s="102"/>
      <c r="N195" s="102"/>
      <c r="O195" s="102"/>
      <c r="P195" s="102"/>
      <c r="Q195" s="102"/>
      <c r="R195" s="102"/>
      <c r="S195" s="102"/>
    </row>
    <row r="196">
      <c r="A196" s="102"/>
      <c r="B196" s="133">
        <v>3.0</v>
      </c>
      <c r="C196" s="133" t="s">
        <v>859</v>
      </c>
      <c r="D196" s="133" t="s">
        <v>860</v>
      </c>
      <c r="E196" s="133" t="s">
        <v>181</v>
      </c>
      <c r="F196" s="133">
        <v>2023.0</v>
      </c>
      <c r="G196" s="102"/>
      <c r="H196" s="112">
        <v>3.0</v>
      </c>
      <c r="I196" s="112" t="s">
        <v>861</v>
      </c>
      <c r="J196" s="112" t="s">
        <v>862</v>
      </c>
      <c r="K196" s="112" t="s">
        <v>175</v>
      </c>
      <c r="L196" s="112">
        <v>2023.0</v>
      </c>
      <c r="M196" s="102"/>
      <c r="N196" s="102"/>
      <c r="O196" s="102"/>
      <c r="P196" s="102"/>
      <c r="Q196" s="102"/>
      <c r="R196" s="102"/>
      <c r="S196" s="102"/>
    </row>
    <row r="197">
      <c r="A197" s="102"/>
      <c r="B197" s="133">
        <v>4.0</v>
      </c>
      <c r="C197" s="133" t="s">
        <v>863</v>
      </c>
      <c r="D197" s="133" t="s">
        <v>864</v>
      </c>
      <c r="E197" s="133" t="s">
        <v>865</v>
      </c>
      <c r="F197" s="133">
        <v>1989.0</v>
      </c>
      <c r="G197" s="102"/>
      <c r="H197" s="112">
        <v>3.0</v>
      </c>
      <c r="I197" s="112" t="s">
        <v>866</v>
      </c>
      <c r="J197" s="112" t="s">
        <v>867</v>
      </c>
      <c r="K197" s="112" t="s">
        <v>141</v>
      </c>
      <c r="L197" s="112">
        <v>2023.0</v>
      </c>
      <c r="M197" s="102"/>
      <c r="N197" s="102"/>
      <c r="O197" s="102"/>
      <c r="P197" s="102"/>
      <c r="Q197" s="102"/>
      <c r="R197" s="102"/>
      <c r="S197" s="102"/>
    </row>
    <row r="198">
      <c r="A198" s="102"/>
      <c r="B198" s="133">
        <v>5.0</v>
      </c>
      <c r="C198" s="133" t="s">
        <v>868</v>
      </c>
      <c r="D198" s="133" t="s">
        <v>869</v>
      </c>
      <c r="E198" s="133" t="s">
        <v>138</v>
      </c>
      <c r="F198" s="133">
        <v>1993.0</v>
      </c>
      <c r="G198" s="102"/>
      <c r="H198" s="112">
        <v>4.0</v>
      </c>
      <c r="I198" s="112" t="s">
        <v>870</v>
      </c>
      <c r="J198" s="112" t="s">
        <v>871</v>
      </c>
      <c r="K198" s="112" t="s">
        <v>135</v>
      </c>
      <c r="L198" s="112">
        <v>2023.0</v>
      </c>
      <c r="M198" s="102"/>
      <c r="N198" s="102"/>
      <c r="O198" s="102"/>
      <c r="P198" s="102"/>
      <c r="Q198" s="102"/>
      <c r="R198" s="102"/>
      <c r="S198" s="102"/>
    </row>
    <row r="199">
      <c r="A199" s="102"/>
      <c r="B199" s="133">
        <v>5.0</v>
      </c>
      <c r="C199" s="133" t="s">
        <v>872</v>
      </c>
      <c r="D199" s="133" t="s">
        <v>873</v>
      </c>
      <c r="E199" s="133" t="s">
        <v>253</v>
      </c>
      <c r="F199" s="133">
        <v>2022.0</v>
      </c>
      <c r="G199" s="102"/>
      <c r="H199" s="112">
        <v>4.0</v>
      </c>
      <c r="I199" s="112" t="s">
        <v>874</v>
      </c>
      <c r="J199" s="112" t="s">
        <v>875</v>
      </c>
      <c r="K199" s="112" t="s">
        <v>263</v>
      </c>
      <c r="L199" s="112">
        <v>2022.0</v>
      </c>
      <c r="M199" s="102"/>
      <c r="N199" s="102"/>
      <c r="O199" s="102"/>
      <c r="P199" s="102"/>
      <c r="Q199" s="102"/>
      <c r="R199" s="102"/>
      <c r="S199" s="102"/>
    </row>
    <row r="200">
      <c r="A200" s="102"/>
      <c r="B200" s="133">
        <v>6.0</v>
      </c>
      <c r="C200" s="133" t="s">
        <v>876</v>
      </c>
      <c r="D200" s="133" t="s">
        <v>877</v>
      </c>
      <c r="E200" s="133" t="s">
        <v>135</v>
      </c>
      <c r="F200" s="133">
        <v>2023.0</v>
      </c>
      <c r="G200" s="102"/>
      <c r="H200" s="112">
        <v>6.0</v>
      </c>
      <c r="I200" s="112" t="s">
        <v>878</v>
      </c>
      <c r="J200" s="112" t="s">
        <v>879</v>
      </c>
      <c r="K200" s="112" t="s">
        <v>141</v>
      </c>
      <c r="L200" s="112">
        <v>2023.0</v>
      </c>
      <c r="M200" s="102"/>
      <c r="N200" s="102"/>
      <c r="O200" s="102"/>
      <c r="P200" s="102"/>
      <c r="Q200" s="102"/>
      <c r="R200" s="102"/>
      <c r="S200" s="102"/>
    </row>
    <row r="201">
      <c r="A201" s="102"/>
      <c r="B201" s="133">
        <v>6.0</v>
      </c>
      <c r="C201" s="133" t="s">
        <v>880</v>
      </c>
      <c r="D201" s="133" t="s">
        <v>881</v>
      </c>
      <c r="E201" s="133" t="s">
        <v>135</v>
      </c>
      <c r="F201" s="133">
        <v>2022.0</v>
      </c>
      <c r="G201" s="102"/>
      <c r="H201" s="112">
        <v>6.0</v>
      </c>
      <c r="I201" s="112" t="s">
        <v>882</v>
      </c>
      <c r="J201" s="112" t="s">
        <v>883</v>
      </c>
      <c r="K201" s="112" t="s">
        <v>175</v>
      </c>
      <c r="L201" s="112">
        <v>2022.0</v>
      </c>
      <c r="M201" s="102"/>
      <c r="N201" s="102"/>
      <c r="O201" s="102"/>
      <c r="P201" s="102"/>
      <c r="Q201" s="102"/>
      <c r="R201" s="102"/>
      <c r="S201" s="102"/>
    </row>
    <row r="202">
      <c r="A202" s="102"/>
      <c r="B202" s="133">
        <v>7.0</v>
      </c>
      <c r="C202" s="133" t="s">
        <v>884</v>
      </c>
      <c r="D202" s="133" t="s">
        <v>885</v>
      </c>
      <c r="E202" s="133" t="s">
        <v>202</v>
      </c>
      <c r="F202" s="133">
        <v>2023.0</v>
      </c>
      <c r="G202" s="102"/>
      <c r="H202" s="112">
        <v>7.0</v>
      </c>
      <c r="I202" s="112" t="s">
        <v>886</v>
      </c>
      <c r="J202" s="112" t="s">
        <v>887</v>
      </c>
      <c r="K202" s="112" t="s">
        <v>141</v>
      </c>
      <c r="L202" s="112">
        <v>2022.0</v>
      </c>
      <c r="M202" s="102"/>
      <c r="N202" s="102"/>
      <c r="O202" s="102"/>
      <c r="P202" s="102"/>
      <c r="Q202" s="102"/>
      <c r="R202" s="102"/>
      <c r="S202" s="102"/>
    </row>
    <row r="203">
      <c r="A203" s="102"/>
      <c r="B203" s="133">
        <v>7.0</v>
      </c>
      <c r="C203" s="133" t="s">
        <v>888</v>
      </c>
      <c r="D203" s="133" t="s">
        <v>889</v>
      </c>
      <c r="E203" s="133" t="s">
        <v>141</v>
      </c>
      <c r="F203" s="133">
        <v>2023.0</v>
      </c>
      <c r="G203" s="102"/>
      <c r="H203" s="112">
        <v>8.0</v>
      </c>
      <c r="I203" s="112" t="s">
        <v>890</v>
      </c>
      <c r="J203" s="112" t="s">
        <v>891</v>
      </c>
      <c r="K203" s="112" t="s">
        <v>181</v>
      </c>
      <c r="L203" s="112">
        <v>1984.0</v>
      </c>
      <c r="M203" s="102"/>
      <c r="N203" s="102"/>
      <c r="O203" s="102"/>
      <c r="P203" s="102"/>
      <c r="Q203" s="102"/>
      <c r="R203" s="102"/>
      <c r="S203" s="102"/>
    </row>
    <row r="204">
      <c r="A204" s="102"/>
      <c r="B204" s="133">
        <v>8.0</v>
      </c>
      <c r="C204" s="133" t="s">
        <v>892</v>
      </c>
      <c r="D204" s="133" t="s">
        <v>893</v>
      </c>
      <c r="E204" s="133" t="s">
        <v>141</v>
      </c>
      <c r="F204" s="133">
        <v>2023.0</v>
      </c>
      <c r="G204" s="102"/>
      <c r="H204" s="112">
        <v>8.0</v>
      </c>
      <c r="I204" s="112" t="s">
        <v>894</v>
      </c>
      <c r="J204" s="112" t="s">
        <v>895</v>
      </c>
      <c r="K204" s="112" t="s">
        <v>181</v>
      </c>
      <c r="L204" s="112">
        <v>2023.0</v>
      </c>
      <c r="M204" s="102"/>
      <c r="N204" s="102"/>
      <c r="O204" s="102"/>
      <c r="P204" s="102"/>
      <c r="Q204" s="102"/>
      <c r="R204" s="102"/>
      <c r="S204" s="102"/>
    </row>
    <row r="205">
      <c r="A205" s="102"/>
      <c r="B205" s="133">
        <v>9.0</v>
      </c>
      <c r="C205" s="133" t="s">
        <v>896</v>
      </c>
      <c r="D205" s="133" t="s">
        <v>580</v>
      </c>
      <c r="E205" s="133" t="s">
        <v>141</v>
      </c>
      <c r="F205" s="133">
        <v>2022.0</v>
      </c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</row>
    <row r="206">
      <c r="A206" s="102"/>
      <c r="B206" s="133">
        <v>9.0</v>
      </c>
      <c r="C206" s="133" t="s">
        <v>897</v>
      </c>
      <c r="D206" s="133" t="s">
        <v>309</v>
      </c>
      <c r="E206" s="133" t="s">
        <v>175</v>
      </c>
      <c r="F206" s="133">
        <v>2023.0</v>
      </c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</row>
    <row r="207">
      <c r="A207" s="102"/>
      <c r="B207" s="133">
        <v>10.0</v>
      </c>
      <c r="C207" s="133" t="s">
        <v>898</v>
      </c>
      <c r="D207" s="133" t="s">
        <v>899</v>
      </c>
      <c r="E207" s="133" t="s">
        <v>263</v>
      </c>
      <c r="F207" s="133">
        <v>2022.0</v>
      </c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</row>
    <row r="208">
      <c r="A208" s="102"/>
      <c r="B208" s="133">
        <v>10.0</v>
      </c>
      <c r="C208" s="133" t="s">
        <v>900</v>
      </c>
      <c r="D208" s="133" t="s">
        <v>901</v>
      </c>
      <c r="E208" s="133" t="s">
        <v>175</v>
      </c>
      <c r="F208" s="133">
        <v>2018.0</v>
      </c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</row>
    <row r="209">
      <c r="A209" s="102"/>
      <c r="B209" s="98"/>
      <c r="C209" s="98"/>
      <c r="D209" s="98"/>
      <c r="E209" s="98"/>
      <c r="F209" s="98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</row>
    <row r="210">
      <c r="A210" s="102"/>
      <c r="B210" s="98"/>
      <c r="C210" s="98"/>
      <c r="D210" s="98"/>
      <c r="E210" s="98"/>
      <c r="F210" s="98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</row>
    <row r="211">
      <c r="A211" s="102"/>
      <c r="B211" s="98"/>
      <c r="C211" s="98"/>
      <c r="D211" s="98"/>
      <c r="E211" s="98"/>
      <c r="F211" s="98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</row>
    <row r="212">
      <c r="A212" s="102"/>
      <c r="B212" s="98"/>
      <c r="C212" s="98"/>
      <c r="D212" s="98"/>
      <c r="E212" s="98"/>
      <c r="F212" s="98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7.25"/>
    <col customWidth="1" min="3" max="3" width="33.5"/>
    <col customWidth="1" min="6" max="6" width="48.88"/>
    <col customWidth="1" min="7" max="7" width="23.25"/>
    <col customWidth="1" min="11" max="11" width="32.38"/>
  </cols>
  <sheetData>
    <row r="1" ht="14.25" customHeight="1">
      <c r="A1" s="134">
        <v>88.0</v>
      </c>
      <c r="B1" s="135"/>
      <c r="C1" s="135"/>
      <c r="D1" s="135"/>
      <c r="E1" s="135"/>
      <c r="F1" s="135"/>
      <c r="G1" s="16"/>
      <c r="H1" s="16"/>
      <c r="I1" s="16"/>
      <c r="J1" s="16"/>
      <c r="K1" s="16"/>
    </row>
    <row r="2" ht="14.25" customHeight="1">
      <c r="A2" s="136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38"/>
      <c r="H2" s="138"/>
      <c r="I2" s="138"/>
      <c r="J2" s="138"/>
      <c r="K2" s="138"/>
    </row>
    <row r="3">
      <c r="A3" s="98"/>
      <c r="B3" s="139" t="s">
        <v>905</v>
      </c>
      <c r="C3" s="139" t="s">
        <v>906</v>
      </c>
      <c r="D3" s="140">
        <v>42465.0</v>
      </c>
      <c r="E3" s="139" t="s">
        <v>15</v>
      </c>
      <c r="F3" s="139" t="s">
        <v>907</v>
      </c>
      <c r="G3" s="98"/>
      <c r="H3" s="102"/>
      <c r="I3" s="102"/>
      <c r="J3" s="102"/>
      <c r="K3" s="102"/>
    </row>
    <row r="4">
      <c r="A4" s="98"/>
      <c r="B4" s="141" t="s">
        <v>908</v>
      </c>
      <c r="C4" s="141" t="s">
        <v>909</v>
      </c>
      <c r="D4" s="141"/>
      <c r="E4" s="141"/>
      <c r="F4" s="141"/>
      <c r="G4" s="98"/>
      <c r="H4" s="102"/>
      <c r="I4" s="102"/>
      <c r="J4" s="102"/>
      <c r="K4" s="102"/>
    </row>
    <row r="5">
      <c r="A5" s="98"/>
      <c r="B5" s="139" t="s">
        <v>910</v>
      </c>
      <c r="C5" s="139" t="s">
        <v>911</v>
      </c>
      <c r="D5" s="140">
        <v>42465.0</v>
      </c>
      <c r="E5" s="139" t="s">
        <v>15</v>
      </c>
      <c r="F5" s="139" t="s">
        <v>907</v>
      </c>
      <c r="G5" s="98"/>
      <c r="H5" s="102"/>
      <c r="I5" s="102"/>
      <c r="J5" s="102"/>
      <c r="K5" s="102"/>
    </row>
    <row r="6">
      <c r="A6" s="98"/>
      <c r="B6" s="139" t="s">
        <v>912</v>
      </c>
      <c r="C6" s="139" t="s">
        <v>913</v>
      </c>
      <c r="D6" s="140">
        <v>42465.0</v>
      </c>
      <c r="E6" s="139" t="s">
        <v>15</v>
      </c>
      <c r="F6" s="139" t="s">
        <v>907</v>
      </c>
      <c r="G6" s="98"/>
      <c r="H6" s="102"/>
      <c r="I6" s="102"/>
      <c r="J6" s="102"/>
      <c r="K6" s="102"/>
    </row>
    <row r="7">
      <c r="A7" s="98"/>
      <c r="B7" s="139" t="s">
        <v>914</v>
      </c>
      <c r="C7" s="139" t="s">
        <v>782</v>
      </c>
      <c r="D7" s="140">
        <v>44882.0</v>
      </c>
      <c r="E7" s="139" t="s">
        <v>15</v>
      </c>
      <c r="F7" s="139" t="s">
        <v>915</v>
      </c>
      <c r="G7" s="98"/>
      <c r="H7" s="102"/>
      <c r="I7" s="102"/>
      <c r="J7" s="102"/>
      <c r="K7" s="102"/>
    </row>
    <row r="8">
      <c r="A8" s="98"/>
      <c r="B8" s="141" t="s">
        <v>916</v>
      </c>
      <c r="C8" s="141" t="s">
        <v>917</v>
      </c>
      <c r="D8" s="141"/>
      <c r="E8" s="141"/>
      <c r="F8" s="141"/>
      <c r="G8" s="98"/>
      <c r="H8" s="102"/>
      <c r="I8" s="102"/>
      <c r="J8" s="102"/>
      <c r="K8" s="102"/>
    </row>
    <row r="9">
      <c r="A9" s="98"/>
      <c r="B9" s="139" t="s">
        <v>918</v>
      </c>
      <c r="C9" s="139" t="s">
        <v>919</v>
      </c>
      <c r="D9" s="140">
        <v>42754.0</v>
      </c>
      <c r="E9" s="139" t="s">
        <v>15</v>
      </c>
      <c r="F9" s="139" t="s">
        <v>920</v>
      </c>
      <c r="G9" s="98"/>
      <c r="H9" s="102"/>
      <c r="I9" s="102"/>
      <c r="J9" s="102"/>
      <c r="K9" s="102"/>
    </row>
    <row r="10">
      <c r="A10" s="98"/>
      <c r="B10" s="139" t="s">
        <v>921</v>
      </c>
      <c r="C10" s="139" t="s">
        <v>922</v>
      </c>
      <c r="D10" s="140">
        <v>40491.0</v>
      </c>
      <c r="E10" s="139" t="s">
        <v>15</v>
      </c>
      <c r="F10" s="139" t="s">
        <v>923</v>
      </c>
      <c r="G10" s="98"/>
      <c r="H10" s="102"/>
      <c r="I10" s="102"/>
      <c r="J10" s="102"/>
      <c r="K10" s="102"/>
    </row>
    <row r="11">
      <c r="A11" s="98"/>
      <c r="B11" s="139" t="s">
        <v>924</v>
      </c>
      <c r="C11" s="139" t="s">
        <v>925</v>
      </c>
      <c r="D11" s="140">
        <v>44882.0</v>
      </c>
      <c r="E11" s="139" t="s">
        <v>15</v>
      </c>
      <c r="F11" s="139" t="s">
        <v>915</v>
      </c>
      <c r="G11" s="98"/>
      <c r="H11" s="102"/>
      <c r="I11" s="102"/>
      <c r="J11" s="102"/>
      <c r="K11" s="102"/>
    </row>
    <row r="12">
      <c r="A12" s="98"/>
      <c r="B12" s="141" t="s">
        <v>926</v>
      </c>
      <c r="C12" s="141" t="s">
        <v>927</v>
      </c>
      <c r="D12" s="141"/>
      <c r="E12" s="141"/>
      <c r="F12" s="141"/>
      <c r="G12" s="98"/>
      <c r="H12" s="102"/>
      <c r="I12" s="102"/>
      <c r="J12" s="102"/>
      <c r="K12" s="102"/>
    </row>
    <row r="13">
      <c r="A13" s="98"/>
      <c r="B13" s="139" t="s">
        <v>310</v>
      </c>
      <c r="C13" s="139" t="s">
        <v>201</v>
      </c>
      <c r="D13" s="140">
        <v>44735.0</v>
      </c>
      <c r="E13" s="139" t="s">
        <v>15</v>
      </c>
      <c r="F13" s="139" t="s">
        <v>928</v>
      </c>
      <c r="G13" s="98"/>
      <c r="H13" s="102"/>
      <c r="I13" s="102"/>
      <c r="J13" s="102"/>
      <c r="K13" s="102"/>
    </row>
    <row r="14">
      <c r="A14" s="98"/>
      <c r="B14" s="141" t="s">
        <v>929</v>
      </c>
      <c r="C14" s="141" t="s">
        <v>930</v>
      </c>
      <c r="D14" s="141"/>
      <c r="E14" s="141"/>
      <c r="F14" s="141"/>
      <c r="G14" s="98"/>
      <c r="H14" s="102"/>
      <c r="I14" s="102"/>
      <c r="J14" s="102"/>
      <c r="K14" s="102"/>
    </row>
    <row r="15">
      <c r="A15" s="98"/>
      <c r="B15" s="139" t="s">
        <v>931</v>
      </c>
      <c r="C15" s="139" t="s">
        <v>501</v>
      </c>
      <c r="D15" s="140">
        <v>43090.0</v>
      </c>
      <c r="E15" s="139" t="s">
        <v>15</v>
      </c>
      <c r="F15" s="139" t="s">
        <v>932</v>
      </c>
      <c r="G15" s="98"/>
      <c r="H15" s="102"/>
      <c r="I15" s="102"/>
      <c r="J15" s="102"/>
      <c r="K15" s="102"/>
    </row>
    <row r="16">
      <c r="A16" s="98"/>
      <c r="B16" s="139" t="s">
        <v>933</v>
      </c>
      <c r="C16" s="139" t="s">
        <v>934</v>
      </c>
      <c r="D16" s="140">
        <v>42465.0</v>
      </c>
      <c r="E16" s="139" t="s">
        <v>15</v>
      </c>
      <c r="F16" s="139" t="s">
        <v>907</v>
      </c>
      <c r="G16" s="98"/>
      <c r="H16" s="102"/>
      <c r="I16" s="102"/>
      <c r="J16" s="102"/>
      <c r="K16" s="102"/>
    </row>
    <row r="17">
      <c r="A17" s="98"/>
      <c r="B17" s="141" t="s">
        <v>935</v>
      </c>
      <c r="C17" s="141" t="s">
        <v>936</v>
      </c>
      <c r="D17" s="141"/>
      <c r="E17" s="141"/>
      <c r="F17" s="141"/>
      <c r="G17" s="98"/>
      <c r="H17" s="102"/>
      <c r="I17" s="102"/>
      <c r="J17" s="102"/>
      <c r="K17" s="102"/>
    </row>
    <row r="18">
      <c r="A18" s="98"/>
      <c r="B18" s="141" t="s">
        <v>937</v>
      </c>
      <c r="C18" s="141" t="s">
        <v>938</v>
      </c>
      <c r="D18" s="141"/>
      <c r="E18" s="141"/>
      <c r="F18" s="141"/>
      <c r="G18" s="98"/>
      <c r="H18" s="102"/>
      <c r="I18" s="102"/>
      <c r="J18" s="102"/>
      <c r="K18" s="102"/>
    </row>
    <row r="19">
      <c r="A19" s="98"/>
      <c r="B19" s="139" t="s">
        <v>939</v>
      </c>
      <c r="C19" s="139" t="s">
        <v>940</v>
      </c>
      <c r="D19" s="140">
        <v>44882.0</v>
      </c>
      <c r="E19" s="139" t="s">
        <v>15</v>
      </c>
      <c r="F19" s="139" t="s">
        <v>915</v>
      </c>
      <c r="G19" s="98"/>
      <c r="H19" s="102"/>
      <c r="I19" s="102"/>
      <c r="J19" s="102"/>
      <c r="K19" s="102"/>
    </row>
    <row r="20">
      <c r="A20" s="98"/>
      <c r="B20" s="141" t="s">
        <v>941</v>
      </c>
      <c r="C20" s="141" t="s">
        <v>942</v>
      </c>
      <c r="D20" s="141"/>
      <c r="E20" s="141"/>
      <c r="F20" s="141"/>
      <c r="G20" s="98"/>
      <c r="H20" s="102"/>
      <c r="I20" s="102"/>
      <c r="J20" s="102"/>
      <c r="K20" s="102"/>
    </row>
    <row r="21">
      <c r="A21" s="98"/>
      <c r="B21" s="139" t="s">
        <v>943</v>
      </c>
      <c r="C21" s="139" t="s">
        <v>733</v>
      </c>
      <c r="D21" s="140">
        <v>43489.0</v>
      </c>
      <c r="E21" s="139" t="s">
        <v>15</v>
      </c>
      <c r="F21" s="139" t="s">
        <v>928</v>
      </c>
      <c r="G21" s="98"/>
      <c r="H21" s="102"/>
      <c r="I21" s="102"/>
      <c r="J21" s="102"/>
      <c r="K21" s="102"/>
    </row>
    <row r="22">
      <c r="A22" s="98"/>
      <c r="B22" s="139" t="s">
        <v>944</v>
      </c>
      <c r="C22" s="139" t="s">
        <v>422</v>
      </c>
      <c r="D22" s="140">
        <v>42465.0</v>
      </c>
      <c r="E22" s="139" t="s">
        <v>15</v>
      </c>
      <c r="F22" s="139" t="s">
        <v>907</v>
      </c>
      <c r="G22" s="98"/>
      <c r="H22" s="102"/>
      <c r="I22" s="102"/>
      <c r="J22" s="102"/>
      <c r="K22" s="102"/>
    </row>
    <row r="23">
      <c r="A23" s="98"/>
      <c r="B23" s="141" t="s">
        <v>945</v>
      </c>
      <c r="C23" s="141" t="s">
        <v>115</v>
      </c>
      <c r="D23" s="141"/>
      <c r="E23" s="141"/>
      <c r="F23" s="141"/>
      <c r="G23" s="98"/>
      <c r="H23" s="102"/>
      <c r="I23" s="102"/>
      <c r="J23" s="102"/>
      <c r="K23" s="102"/>
    </row>
    <row r="24">
      <c r="A24" s="98"/>
      <c r="B24" s="141" t="s">
        <v>946</v>
      </c>
      <c r="C24" s="141" t="s">
        <v>947</v>
      </c>
      <c r="D24" s="141"/>
      <c r="E24" s="141"/>
      <c r="F24" s="141"/>
      <c r="G24" s="98"/>
      <c r="H24" s="102"/>
      <c r="I24" s="102"/>
      <c r="J24" s="102"/>
      <c r="K24" s="102"/>
    </row>
    <row r="25">
      <c r="A25" s="98"/>
      <c r="B25" s="141" t="s">
        <v>948</v>
      </c>
      <c r="C25" s="141" t="s">
        <v>949</v>
      </c>
      <c r="D25" s="141"/>
      <c r="E25" s="141"/>
      <c r="F25" s="141"/>
      <c r="G25" s="98"/>
      <c r="H25" s="102"/>
      <c r="I25" s="102"/>
      <c r="J25" s="102"/>
      <c r="K25" s="102"/>
    </row>
    <row r="26">
      <c r="A26" s="98"/>
      <c r="B26" s="139" t="s">
        <v>950</v>
      </c>
      <c r="C26" s="139" t="s">
        <v>951</v>
      </c>
      <c r="D26" s="140">
        <v>42465.0</v>
      </c>
      <c r="E26" s="139" t="s">
        <v>15</v>
      </c>
      <c r="F26" s="139" t="s">
        <v>907</v>
      </c>
      <c r="G26" s="98"/>
      <c r="H26" s="102"/>
      <c r="I26" s="102"/>
      <c r="J26" s="102"/>
      <c r="K26" s="102"/>
    </row>
    <row r="27">
      <c r="A27" s="98"/>
      <c r="B27" s="139" t="s">
        <v>952</v>
      </c>
      <c r="C27" s="139" t="s">
        <v>953</v>
      </c>
      <c r="D27" s="140">
        <v>39973.0</v>
      </c>
      <c r="E27" s="139" t="s">
        <v>15</v>
      </c>
      <c r="F27" s="139" t="s">
        <v>954</v>
      </c>
      <c r="G27" s="98"/>
      <c r="H27" s="102"/>
      <c r="I27" s="102"/>
      <c r="J27" s="102"/>
      <c r="K27" s="102"/>
    </row>
    <row r="28">
      <c r="A28" s="98"/>
      <c r="B28" s="141" t="s">
        <v>955</v>
      </c>
      <c r="C28" s="141" t="s">
        <v>956</v>
      </c>
      <c r="D28" s="141"/>
      <c r="E28" s="141"/>
      <c r="F28" s="141"/>
      <c r="G28" s="98"/>
      <c r="H28" s="112" t="s">
        <v>957</v>
      </c>
      <c r="J28" s="102"/>
      <c r="K28" s="102"/>
    </row>
    <row r="29">
      <c r="A29" s="98"/>
      <c r="B29" s="139" t="s">
        <v>958</v>
      </c>
      <c r="C29" s="139" t="s">
        <v>459</v>
      </c>
      <c r="D29" s="140">
        <v>43069.0</v>
      </c>
      <c r="E29" s="139" t="s">
        <v>15</v>
      </c>
      <c r="F29" s="139" t="s">
        <v>928</v>
      </c>
      <c r="G29" s="98"/>
      <c r="H29" s="142">
        <v>39406.0</v>
      </c>
      <c r="J29" s="102"/>
      <c r="K29" s="102"/>
    </row>
    <row r="30">
      <c r="A30" s="98"/>
      <c r="B30" s="141" t="s">
        <v>959</v>
      </c>
      <c r="C30" s="141" t="s">
        <v>960</v>
      </c>
      <c r="D30" s="141"/>
      <c r="E30" s="141"/>
      <c r="F30" s="141"/>
      <c r="G30" s="98"/>
      <c r="H30" s="102"/>
      <c r="I30" s="102"/>
      <c r="J30" s="102"/>
      <c r="K30" s="102"/>
    </row>
    <row r="31">
      <c r="A31" s="98"/>
      <c r="B31" s="141" t="s">
        <v>961</v>
      </c>
      <c r="C31" s="141" t="s">
        <v>962</v>
      </c>
      <c r="D31" s="141"/>
      <c r="E31" s="141"/>
      <c r="F31" s="141"/>
      <c r="G31" s="98"/>
      <c r="H31" s="102"/>
      <c r="I31" s="102"/>
      <c r="J31" s="102"/>
      <c r="K31" s="102"/>
    </row>
    <row r="32">
      <c r="A32" s="98"/>
      <c r="B32" s="141" t="s">
        <v>963</v>
      </c>
      <c r="C32" s="141" t="s">
        <v>964</v>
      </c>
      <c r="D32" s="141"/>
      <c r="E32" s="141"/>
      <c r="F32" s="141"/>
      <c r="G32" s="98"/>
      <c r="H32" s="102"/>
      <c r="I32" s="102"/>
      <c r="J32" s="102"/>
      <c r="K32" s="102"/>
    </row>
    <row r="33">
      <c r="A33" s="98"/>
      <c r="B33" s="141" t="s">
        <v>965</v>
      </c>
      <c r="C33" s="141" t="s">
        <v>966</v>
      </c>
      <c r="D33" s="141"/>
      <c r="E33" s="141"/>
      <c r="F33" s="141"/>
      <c r="G33" s="98"/>
      <c r="H33" s="102"/>
      <c r="I33" s="102"/>
      <c r="J33" s="102"/>
      <c r="K33" s="102"/>
    </row>
    <row r="34">
      <c r="A34" s="98"/>
      <c r="B34" s="141" t="s">
        <v>967</v>
      </c>
      <c r="C34" s="141" t="s">
        <v>968</v>
      </c>
      <c r="D34" s="141"/>
      <c r="E34" s="141"/>
      <c r="F34" s="141"/>
      <c r="G34" s="98"/>
      <c r="H34" s="102"/>
      <c r="I34" s="102"/>
      <c r="J34" s="102"/>
      <c r="K34" s="102"/>
    </row>
    <row r="35">
      <c r="A35" s="98"/>
      <c r="B35" s="141" t="s">
        <v>969</v>
      </c>
      <c r="C35" s="141" t="s">
        <v>970</v>
      </c>
      <c r="D35" s="141"/>
      <c r="E35" s="141"/>
      <c r="F35" s="141"/>
      <c r="G35" s="98"/>
      <c r="H35" s="102"/>
      <c r="I35" s="102"/>
      <c r="J35" s="102"/>
      <c r="K35" s="102"/>
    </row>
    <row r="36">
      <c r="A36" s="98"/>
      <c r="B36" s="141" t="s">
        <v>971</v>
      </c>
      <c r="C36" s="141" t="s">
        <v>348</v>
      </c>
      <c r="D36" s="141"/>
      <c r="E36" s="141"/>
      <c r="F36" s="141"/>
      <c r="G36" s="98"/>
      <c r="H36" s="102"/>
      <c r="I36" s="102"/>
      <c r="J36" s="102"/>
      <c r="K36" s="102"/>
    </row>
    <row r="37">
      <c r="A37" s="98"/>
      <c r="B37" s="139" t="s">
        <v>972</v>
      </c>
      <c r="C37" s="139" t="s">
        <v>973</v>
      </c>
      <c r="D37" s="140">
        <v>43489.0</v>
      </c>
      <c r="E37" s="139" t="s">
        <v>15</v>
      </c>
      <c r="F37" s="139" t="s">
        <v>928</v>
      </c>
      <c r="G37" s="98"/>
      <c r="H37" s="102"/>
      <c r="I37" s="102"/>
      <c r="J37" s="102"/>
      <c r="K37" s="102"/>
    </row>
    <row r="38">
      <c r="A38" s="98"/>
      <c r="B38" s="141" t="s">
        <v>974</v>
      </c>
      <c r="C38" s="141" t="s">
        <v>800</v>
      </c>
      <c r="D38" s="141"/>
      <c r="E38" s="141"/>
      <c r="F38" s="141"/>
      <c r="G38" s="98"/>
      <c r="H38" s="102"/>
      <c r="I38" s="102"/>
      <c r="J38" s="102"/>
      <c r="K38" s="102"/>
    </row>
    <row r="39">
      <c r="A39" s="98"/>
      <c r="B39" s="141" t="s">
        <v>975</v>
      </c>
      <c r="C39" s="141" t="s">
        <v>454</v>
      </c>
      <c r="D39" s="141"/>
      <c r="E39" s="141"/>
      <c r="F39" s="141"/>
      <c r="G39" s="98"/>
      <c r="H39" s="102"/>
      <c r="I39" s="102"/>
      <c r="J39" s="102"/>
      <c r="K39" s="102"/>
    </row>
    <row r="40">
      <c r="A40" s="98"/>
      <c r="B40" s="141" t="s">
        <v>976</v>
      </c>
      <c r="C40" s="141" t="s">
        <v>977</v>
      </c>
      <c r="D40" s="141"/>
      <c r="E40" s="141"/>
      <c r="F40" s="141"/>
      <c r="G40" s="98"/>
      <c r="H40" s="102"/>
      <c r="I40" s="102"/>
      <c r="J40" s="102"/>
      <c r="K40" s="102"/>
    </row>
    <row r="41">
      <c r="A41" s="98"/>
      <c r="B41" s="141" t="s">
        <v>978</v>
      </c>
      <c r="C41" s="141" t="s">
        <v>979</v>
      </c>
      <c r="D41" s="141"/>
      <c r="E41" s="141"/>
      <c r="F41" s="141"/>
      <c r="G41" s="98"/>
      <c r="H41" s="102"/>
      <c r="I41" s="102"/>
      <c r="J41" s="102"/>
      <c r="K41" s="102"/>
    </row>
    <row r="42">
      <c r="A42" s="98"/>
      <c r="B42" s="141" t="s">
        <v>980</v>
      </c>
      <c r="C42" s="141" t="s">
        <v>981</v>
      </c>
      <c r="D42" s="141"/>
      <c r="E42" s="141"/>
      <c r="F42" s="141"/>
      <c r="G42" s="98"/>
      <c r="H42" s="102"/>
      <c r="I42" s="102"/>
      <c r="J42" s="102"/>
      <c r="K42" s="102"/>
    </row>
    <row r="43">
      <c r="A43" s="98"/>
      <c r="B43" s="139" t="s">
        <v>982</v>
      </c>
      <c r="C43" s="139" t="s">
        <v>161</v>
      </c>
      <c r="D43" s="140">
        <v>44882.0</v>
      </c>
      <c r="E43" s="139" t="s">
        <v>15</v>
      </c>
      <c r="F43" s="139" t="s">
        <v>915</v>
      </c>
      <c r="G43" s="98"/>
      <c r="H43" s="102"/>
      <c r="I43" s="102"/>
      <c r="J43" s="102"/>
      <c r="K43" s="102"/>
    </row>
    <row r="44">
      <c r="A44" s="98"/>
      <c r="B44" s="141" t="s">
        <v>983</v>
      </c>
      <c r="C44" s="141" t="s">
        <v>984</v>
      </c>
      <c r="D44" s="141"/>
      <c r="E44" s="141"/>
      <c r="F44" s="141"/>
      <c r="G44" s="98"/>
      <c r="H44" s="102"/>
      <c r="I44" s="102"/>
      <c r="J44" s="102"/>
      <c r="K44" s="102"/>
    </row>
    <row r="45">
      <c r="A45" s="98"/>
      <c r="B45" s="139" t="s">
        <v>985</v>
      </c>
      <c r="C45" s="139" t="s">
        <v>143</v>
      </c>
      <c r="D45" s="140">
        <v>43228.0</v>
      </c>
      <c r="E45" s="139" t="s">
        <v>15</v>
      </c>
      <c r="F45" s="139" t="s">
        <v>932</v>
      </c>
      <c r="G45" s="98"/>
      <c r="H45" s="102"/>
      <c r="I45" s="102"/>
      <c r="J45" s="102"/>
      <c r="K45" s="102"/>
    </row>
    <row r="46">
      <c r="A46" s="98"/>
      <c r="B46" s="141" t="s">
        <v>986</v>
      </c>
      <c r="C46" s="141" t="s">
        <v>987</v>
      </c>
      <c r="D46" s="141"/>
      <c r="E46" s="141"/>
      <c r="F46" s="141"/>
      <c r="G46" s="98"/>
      <c r="H46" s="102"/>
      <c r="I46" s="102"/>
      <c r="J46" s="102"/>
      <c r="K46" s="102"/>
    </row>
    <row r="47">
      <c r="A47" s="98"/>
      <c r="B47" s="141" t="s">
        <v>988</v>
      </c>
      <c r="C47" s="141" t="s">
        <v>814</v>
      </c>
      <c r="D47" s="141"/>
      <c r="E47" s="141"/>
      <c r="F47" s="141"/>
      <c r="G47" s="98"/>
      <c r="H47" s="102"/>
      <c r="I47" s="102"/>
      <c r="J47" s="102"/>
      <c r="K47" s="102"/>
    </row>
    <row r="48">
      <c r="A48" s="98"/>
      <c r="B48" s="141" t="s">
        <v>989</v>
      </c>
      <c r="C48" s="141" t="s">
        <v>990</v>
      </c>
      <c r="D48" s="141"/>
      <c r="E48" s="141"/>
      <c r="F48" s="141"/>
      <c r="G48" s="98"/>
      <c r="H48" s="102"/>
      <c r="I48" s="102"/>
      <c r="J48" s="102"/>
      <c r="K48" s="102"/>
    </row>
    <row r="49">
      <c r="A49" s="98"/>
      <c r="B49" s="139" t="s">
        <v>991</v>
      </c>
      <c r="C49" s="139" t="s">
        <v>992</v>
      </c>
      <c r="D49" s="140">
        <v>39714.0</v>
      </c>
      <c r="E49" s="139" t="s">
        <v>15</v>
      </c>
      <c r="F49" s="139" t="s">
        <v>993</v>
      </c>
      <c r="G49" s="98"/>
      <c r="H49" s="102"/>
      <c r="I49" s="102"/>
      <c r="J49" s="102"/>
      <c r="K49" s="102"/>
    </row>
    <row r="50">
      <c r="A50" s="98"/>
      <c r="B50" s="139" t="s">
        <v>994</v>
      </c>
      <c r="C50" s="139" t="s">
        <v>995</v>
      </c>
      <c r="D50" s="140">
        <v>44882.0</v>
      </c>
      <c r="E50" s="139" t="s">
        <v>15</v>
      </c>
      <c r="F50" s="139" t="s">
        <v>915</v>
      </c>
      <c r="G50" s="98"/>
      <c r="H50" s="102"/>
      <c r="I50" s="102"/>
      <c r="J50" s="102"/>
      <c r="K50" s="102"/>
    </row>
    <row r="51">
      <c r="A51" s="98"/>
      <c r="B51" s="141" t="s">
        <v>996</v>
      </c>
      <c r="C51" s="141" t="s">
        <v>997</v>
      </c>
      <c r="D51" s="141"/>
      <c r="E51" s="141"/>
      <c r="F51" s="141"/>
      <c r="G51" s="98"/>
      <c r="H51" s="102"/>
      <c r="I51" s="102"/>
      <c r="J51" s="102"/>
      <c r="K51" s="102"/>
    </row>
    <row r="52">
      <c r="A52" s="98"/>
      <c r="B52" s="139" t="s">
        <v>998</v>
      </c>
      <c r="C52" s="139" t="s">
        <v>999</v>
      </c>
      <c r="D52" s="140">
        <v>45274.0</v>
      </c>
      <c r="E52" s="139" t="s">
        <v>15</v>
      </c>
      <c r="F52" s="139" t="s">
        <v>928</v>
      </c>
      <c r="G52" s="98"/>
      <c r="H52" s="102"/>
      <c r="I52" s="102"/>
      <c r="J52" s="102"/>
      <c r="K52" s="102"/>
    </row>
    <row r="53">
      <c r="A53" s="98"/>
      <c r="B53" s="139" t="s">
        <v>1000</v>
      </c>
      <c r="C53" s="139" t="s">
        <v>393</v>
      </c>
      <c r="D53" s="140">
        <v>43237.0</v>
      </c>
      <c r="E53" s="139" t="s">
        <v>15</v>
      </c>
      <c r="F53" s="139" t="s">
        <v>928</v>
      </c>
      <c r="G53" s="98"/>
      <c r="H53" s="102"/>
      <c r="I53" s="102"/>
      <c r="J53" s="102"/>
      <c r="K53" s="102"/>
    </row>
    <row r="54">
      <c r="A54" s="98"/>
      <c r="B54" s="141" t="s">
        <v>1001</v>
      </c>
      <c r="C54" s="141" t="s">
        <v>1002</v>
      </c>
      <c r="D54" s="141"/>
      <c r="E54" s="141"/>
      <c r="F54" s="141"/>
      <c r="G54" s="98"/>
      <c r="H54" s="102"/>
      <c r="I54" s="102"/>
      <c r="J54" s="102"/>
      <c r="K54" s="102"/>
    </row>
    <row r="55">
      <c r="A55" s="98"/>
      <c r="B55" s="141" t="s">
        <v>1003</v>
      </c>
      <c r="C55" s="141" t="s">
        <v>1003</v>
      </c>
      <c r="D55" s="141"/>
      <c r="E55" s="141"/>
      <c r="F55" s="141"/>
      <c r="G55" s="98"/>
      <c r="H55" s="102"/>
      <c r="I55" s="102"/>
      <c r="J55" s="102"/>
      <c r="K55" s="102"/>
    </row>
    <row r="56">
      <c r="A56" s="98"/>
      <c r="B56" s="139" t="s">
        <v>1004</v>
      </c>
      <c r="C56" s="139" t="s">
        <v>1005</v>
      </c>
      <c r="D56" s="140">
        <v>42465.0</v>
      </c>
      <c r="E56" s="139" t="s">
        <v>15</v>
      </c>
      <c r="F56" s="139" t="s">
        <v>907</v>
      </c>
      <c r="G56" s="102"/>
      <c r="H56" s="102"/>
      <c r="I56" s="102"/>
      <c r="J56" s="102"/>
      <c r="K56" s="102"/>
    </row>
    <row r="57">
      <c r="A57" s="98"/>
      <c r="B57" s="139" t="s">
        <v>1006</v>
      </c>
      <c r="C57" s="139" t="s">
        <v>1007</v>
      </c>
      <c r="D57" s="140">
        <v>42465.0</v>
      </c>
      <c r="E57" s="139" t="s">
        <v>15</v>
      </c>
      <c r="F57" s="139" t="s">
        <v>907</v>
      </c>
      <c r="G57" s="102"/>
      <c r="H57" s="102"/>
      <c r="I57" s="102"/>
      <c r="J57" s="102"/>
      <c r="K57" s="102"/>
    </row>
    <row r="58">
      <c r="A58" s="98"/>
      <c r="B58" s="139" t="s">
        <v>1008</v>
      </c>
      <c r="C58" s="139" t="s">
        <v>1009</v>
      </c>
      <c r="D58" s="140">
        <v>42992.0</v>
      </c>
      <c r="E58" s="139" t="s">
        <v>15</v>
      </c>
      <c r="F58" s="139" t="s">
        <v>928</v>
      </c>
      <c r="G58" s="102"/>
      <c r="H58" s="102"/>
      <c r="I58" s="102"/>
      <c r="J58" s="102"/>
      <c r="K58" s="102"/>
    </row>
    <row r="59">
      <c r="A59" s="98"/>
      <c r="B59" s="139" t="s">
        <v>1010</v>
      </c>
      <c r="C59" s="139" t="s">
        <v>307</v>
      </c>
      <c r="D59" s="140">
        <v>43055.0</v>
      </c>
      <c r="E59" s="139" t="s">
        <v>15</v>
      </c>
      <c r="F59" s="139" t="s">
        <v>1011</v>
      </c>
      <c r="G59" s="98"/>
      <c r="H59" s="102"/>
      <c r="I59" s="102"/>
      <c r="J59" s="102"/>
      <c r="K59" s="102"/>
    </row>
    <row r="60">
      <c r="A60" s="98"/>
      <c r="B60" s="141" t="s">
        <v>1012</v>
      </c>
      <c r="C60" s="141" t="s">
        <v>1013</v>
      </c>
      <c r="D60" s="141"/>
      <c r="E60" s="141"/>
      <c r="F60" s="141"/>
      <c r="G60" s="98"/>
      <c r="H60" s="102"/>
      <c r="I60" s="102"/>
      <c r="J60" s="102"/>
      <c r="K60" s="102"/>
    </row>
    <row r="61">
      <c r="A61" s="102"/>
      <c r="B61" s="143"/>
      <c r="C61" s="143"/>
      <c r="D61" s="143"/>
      <c r="E61" s="143"/>
      <c r="F61" s="143"/>
      <c r="G61" s="102"/>
      <c r="H61" s="102"/>
      <c r="I61" s="102"/>
      <c r="J61" s="102"/>
      <c r="K61" s="102"/>
    </row>
    <row r="62">
      <c r="A62" s="102"/>
      <c r="B62" s="143"/>
      <c r="C62" s="143"/>
      <c r="D62" s="143"/>
      <c r="E62" s="143"/>
      <c r="F62" s="143"/>
      <c r="G62" s="102"/>
      <c r="H62" s="102"/>
      <c r="I62" s="102"/>
      <c r="J62" s="102"/>
      <c r="K62" s="102"/>
    </row>
    <row r="63">
      <c r="A63" s="75"/>
      <c r="B63" s="144" t="s">
        <v>1</v>
      </c>
      <c r="C63" s="145">
        <f>COUNT(D:D)</f>
        <v>27</v>
      </c>
      <c r="D63" s="143"/>
      <c r="E63" s="143"/>
      <c r="F63" s="143"/>
      <c r="G63" s="102"/>
      <c r="H63" s="102"/>
      <c r="I63" s="102"/>
      <c r="J63" s="102"/>
      <c r="K63" s="102"/>
    </row>
    <row r="64">
      <c r="A64" s="75"/>
      <c r="B64" s="144" t="s">
        <v>2</v>
      </c>
      <c r="C64" s="146">
        <v>58.0</v>
      </c>
      <c r="D64" s="143"/>
      <c r="E64" s="143"/>
      <c r="F64" s="143"/>
      <c r="G64" s="102"/>
      <c r="H64" s="102"/>
      <c r="I64" s="102"/>
      <c r="J64" s="102"/>
      <c r="K64" s="102"/>
    </row>
    <row r="65">
      <c r="A65" s="75"/>
      <c r="B65" s="144" t="s">
        <v>1014</v>
      </c>
      <c r="C65" s="147">
        <f>IFERROR(__xludf.DUMMYFUNCTION("TO_PERCENT(C63/C64)"),0.46551724137931033)</f>
        <v>0.4655172414</v>
      </c>
      <c r="D65" s="143"/>
      <c r="E65" s="143"/>
      <c r="F65" s="143"/>
      <c r="G65" s="102"/>
      <c r="H65" s="102"/>
      <c r="I65" s="102"/>
      <c r="J65" s="102"/>
      <c r="K65" s="102"/>
    </row>
    <row r="66">
      <c r="A66" s="102"/>
      <c r="B66" s="143"/>
      <c r="C66" s="143"/>
      <c r="D66" s="143"/>
      <c r="E66" s="143"/>
      <c r="F66" s="143"/>
      <c r="G66" s="102"/>
      <c r="H66" s="102"/>
      <c r="I66" s="102"/>
      <c r="J66" s="102"/>
      <c r="K66" s="102"/>
    </row>
    <row r="67">
      <c r="A67" s="102"/>
      <c r="B67" s="143"/>
      <c r="C67" s="143"/>
      <c r="D67" s="143"/>
      <c r="E67" s="143"/>
      <c r="F67" s="143"/>
      <c r="G67" s="102"/>
      <c r="H67" s="102"/>
      <c r="I67" s="102"/>
      <c r="J67" s="102"/>
      <c r="K67" s="102"/>
    </row>
    <row r="68">
      <c r="A68" s="102"/>
      <c r="B68" s="143"/>
      <c r="C68" s="143"/>
      <c r="D68" s="143"/>
      <c r="E68" s="143"/>
      <c r="F68" s="143"/>
      <c r="G68" s="102"/>
      <c r="H68" s="102"/>
      <c r="I68" s="102"/>
      <c r="J68" s="102"/>
      <c r="K68" s="102"/>
    </row>
    <row r="69">
      <c r="A69" s="102"/>
      <c r="B69" s="143"/>
      <c r="C69" s="143"/>
      <c r="D69" s="143"/>
      <c r="E69" s="143"/>
      <c r="F69" s="143"/>
      <c r="G69" s="102"/>
      <c r="H69" s="102"/>
      <c r="I69" s="102"/>
      <c r="J69" s="102"/>
      <c r="K69" s="102"/>
    </row>
    <row r="70">
      <c r="A70" s="102"/>
      <c r="B70" s="143"/>
      <c r="C70" s="143"/>
      <c r="D70" s="143"/>
      <c r="E70" s="143"/>
      <c r="F70" s="143"/>
      <c r="G70" s="102"/>
      <c r="H70" s="102"/>
      <c r="I70" s="102"/>
      <c r="J70" s="102"/>
      <c r="K70" s="102"/>
    </row>
  </sheetData>
  <mergeCells count="2">
    <mergeCell ref="H28:I28"/>
    <mergeCell ref="H29:I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32.25"/>
    <col customWidth="1" min="4" max="4" width="15.13"/>
  </cols>
  <sheetData>
    <row r="1">
      <c r="A1" s="19" t="s">
        <v>1015</v>
      </c>
      <c r="B1" s="19">
        <v>2.0</v>
      </c>
    </row>
    <row r="2">
      <c r="A2" s="125">
        <v>1.0</v>
      </c>
      <c r="B2" s="125" t="s">
        <v>525</v>
      </c>
      <c r="C2" s="125" t="s">
        <v>526</v>
      </c>
      <c r="D2" s="125" t="s">
        <v>141</v>
      </c>
      <c r="E2" s="125">
        <v>2011.0</v>
      </c>
    </row>
    <row r="3">
      <c r="A3" s="114">
        <v>7.0</v>
      </c>
      <c r="B3" s="114" t="s">
        <v>341</v>
      </c>
      <c r="C3" s="114" t="s">
        <v>334</v>
      </c>
      <c r="D3" s="114" t="s">
        <v>175</v>
      </c>
      <c r="E3" s="114">
        <v>1991.0</v>
      </c>
    </row>
    <row r="4">
      <c r="A4" s="116">
        <v>6.0</v>
      </c>
      <c r="B4" s="116" t="s">
        <v>333</v>
      </c>
      <c r="C4" s="116" t="s">
        <v>334</v>
      </c>
      <c r="D4" s="116" t="s">
        <v>175</v>
      </c>
      <c r="E4" s="116">
        <v>1973.0</v>
      </c>
    </row>
    <row r="5">
      <c r="A5" s="124">
        <v>3.0</v>
      </c>
      <c r="B5" s="124" t="s">
        <v>546</v>
      </c>
      <c r="C5" s="124" t="s">
        <v>372</v>
      </c>
      <c r="D5" s="124" t="s">
        <v>253</v>
      </c>
      <c r="E5" s="124">
        <v>2007.0</v>
      </c>
    </row>
    <row r="6">
      <c r="A6" s="100">
        <v>6.0</v>
      </c>
      <c r="B6" s="100" t="s">
        <v>154</v>
      </c>
      <c r="C6" s="100" t="s">
        <v>155</v>
      </c>
      <c r="D6" s="100" t="s">
        <v>141</v>
      </c>
      <c r="E6" s="100">
        <v>2008.0</v>
      </c>
    </row>
    <row r="7">
      <c r="A7" s="105">
        <v>5.0</v>
      </c>
      <c r="B7" s="105" t="s">
        <v>221</v>
      </c>
      <c r="C7" s="105" t="s">
        <v>222</v>
      </c>
      <c r="D7" s="105" t="s">
        <v>175</v>
      </c>
      <c r="E7" s="105">
        <v>2018.0</v>
      </c>
    </row>
    <row r="8">
      <c r="A8" s="119">
        <v>8.0</v>
      </c>
      <c r="B8" s="119" t="s">
        <v>423</v>
      </c>
      <c r="C8" s="119" t="s">
        <v>424</v>
      </c>
      <c r="D8" s="119" t="s">
        <v>141</v>
      </c>
      <c r="E8" s="119">
        <v>2012.0</v>
      </c>
    </row>
    <row r="9">
      <c r="A9" s="121">
        <v>5.0</v>
      </c>
      <c r="B9" s="121" t="s">
        <v>479</v>
      </c>
      <c r="C9" s="121" t="s">
        <v>480</v>
      </c>
      <c r="D9" s="121" t="s">
        <v>263</v>
      </c>
      <c r="E9" s="121">
        <v>2009.0</v>
      </c>
    </row>
    <row r="10">
      <c r="A10" s="130">
        <v>5.0</v>
      </c>
      <c r="B10" s="130" t="s">
        <v>781</v>
      </c>
      <c r="C10" s="130" t="s">
        <v>782</v>
      </c>
      <c r="D10" s="130" t="s">
        <v>443</v>
      </c>
      <c r="E10" s="130">
        <v>1986.0</v>
      </c>
    </row>
    <row r="11">
      <c r="A11" s="130">
        <v>1.0</v>
      </c>
      <c r="B11" s="130" t="s">
        <v>740</v>
      </c>
      <c r="C11" s="130" t="s">
        <v>741</v>
      </c>
      <c r="D11" s="130" t="s">
        <v>116</v>
      </c>
      <c r="E11" s="130">
        <v>1996.0</v>
      </c>
    </row>
    <row r="12">
      <c r="A12" s="123">
        <v>5.0</v>
      </c>
      <c r="B12" s="123" t="s">
        <v>489</v>
      </c>
      <c r="C12" s="123" t="s">
        <v>490</v>
      </c>
      <c r="D12" s="123" t="s">
        <v>138</v>
      </c>
      <c r="E12" s="123">
        <v>1999.0</v>
      </c>
    </row>
    <row r="13">
      <c r="A13" s="99">
        <v>6.0</v>
      </c>
      <c r="B13" s="99" t="s">
        <v>152</v>
      </c>
      <c r="C13" s="99" t="s">
        <v>153</v>
      </c>
      <c r="D13" s="99" t="s">
        <v>119</v>
      </c>
      <c r="E13" s="99">
        <v>1981.0</v>
      </c>
    </row>
    <row r="14">
      <c r="A14" s="109">
        <v>4.0</v>
      </c>
      <c r="B14" s="109" t="s">
        <v>268</v>
      </c>
      <c r="C14" s="109" t="s">
        <v>269</v>
      </c>
      <c r="D14" s="109" t="s">
        <v>263</v>
      </c>
      <c r="E14" s="109">
        <v>2019.0</v>
      </c>
    </row>
    <row r="15">
      <c r="A15" s="125">
        <v>3.0</v>
      </c>
      <c r="B15" s="125" t="s">
        <v>553</v>
      </c>
      <c r="C15" s="125" t="s">
        <v>554</v>
      </c>
      <c r="D15" s="125" t="s">
        <v>202</v>
      </c>
      <c r="E15" s="125">
        <v>2009.0</v>
      </c>
    </row>
    <row r="16">
      <c r="A16" s="119">
        <v>4.0</v>
      </c>
      <c r="B16" s="119" t="s">
        <v>394</v>
      </c>
      <c r="C16" s="119" t="s">
        <v>395</v>
      </c>
      <c r="D16" s="119" t="s">
        <v>141</v>
      </c>
      <c r="E16" s="119">
        <v>2009.0</v>
      </c>
    </row>
    <row r="17">
      <c r="A17" s="124">
        <v>6.0</v>
      </c>
      <c r="B17" s="124" t="s">
        <v>581</v>
      </c>
      <c r="C17" s="124" t="s">
        <v>514</v>
      </c>
      <c r="D17" s="124" t="s">
        <v>263</v>
      </c>
      <c r="E17" s="124">
        <v>2009.0</v>
      </c>
    </row>
    <row r="18">
      <c r="A18" s="122">
        <v>7.0</v>
      </c>
      <c r="B18" s="122" t="s">
        <v>500</v>
      </c>
      <c r="C18" s="122" t="s">
        <v>501</v>
      </c>
      <c r="D18" s="122" t="s">
        <v>175</v>
      </c>
      <c r="E18" s="122">
        <v>1974.0</v>
      </c>
    </row>
    <row r="19">
      <c r="A19" s="107">
        <v>5.0</v>
      </c>
      <c r="B19" s="107" t="s">
        <v>278</v>
      </c>
      <c r="C19" s="107" t="s">
        <v>279</v>
      </c>
      <c r="D19" s="107" t="s">
        <v>141</v>
      </c>
      <c r="E19" s="107">
        <v>2010.0</v>
      </c>
    </row>
    <row r="20" ht="16.5" customHeight="1">
      <c r="A20" s="114">
        <v>2.0</v>
      </c>
      <c r="B20" s="114" t="s">
        <v>314</v>
      </c>
      <c r="C20" s="114" t="s">
        <v>315</v>
      </c>
      <c r="D20" s="114" t="s">
        <v>141</v>
      </c>
      <c r="E20" s="114">
        <v>2019.0</v>
      </c>
    </row>
    <row r="21">
      <c r="A21" s="127">
        <v>7.0</v>
      </c>
      <c r="B21" s="127" t="s">
        <v>689</v>
      </c>
      <c r="C21" s="127" t="s">
        <v>690</v>
      </c>
      <c r="D21" s="127" t="s">
        <v>116</v>
      </c>
      <c r="E21" s="127">
        <v>2006.0</v>
      </c>
    </row>
    <row r="22">
      <c r="A22" s="125">
        <v>7.0</v>
      </c>
      <c r="B22" s="125" t="s">
        <v>588</v>
      </c>
      <c r="C22" s="125" t="s">
        <v>589</v>
      </c>
      <c r="D22" s="125" t="s">
        <v>141</v>
      </c>
      <c r="E22" s="125">
        <v>2018.0</v>
      </c>
    </row>
    <row r="23">
      <c r="A23" s="123">
        <v>8.0</v>
      </c>
      <c r="B23" s="123" t="s">
        <v>519</v>
      </c>
      <c r="C23" s="123" t="s">
        <v>520</v>
      </c>
      <c r="D23" s="123" t="s">
        <v>518</v>
      </c>
      <c r="E23" s="123">
        <v>1997.0</v>
      </c>
    </row>
    <row r="24">
      <c r="A24" s="105">
        <v>2.0</v>
      </c>
      <c r="B24" s="105" t="s">
        <v>190</v>
      </c>
      <c r="C24" s="105" t="s">
        <v>191</v>
      </c>
      <c r="D24" s="105" t="s">
        <v>119</v>
      </c>
      <c r="E24" s="105">
        <v>1976.0</v>
      </c>
    </row>
    <row r="25">
      <c r="A25" s="107">
        <v>3.0</v>
      </c>
      <c r="B25" s="107" t="s">
        <v>266</v>
      </c>
      <c r="C25" s="107" t="s">
        <v>267</v>
      </c>
      <c r="D25" s="107" t="s">
        <v>116</v>
      </c>
      <c r="E25" s="107">
        <v>2004.0</v>
      </c>
    </row>
    <row r="26">
      <c r="A26" s="127">
        <v>3.0</v>
      </c>
      <c r="B26" s="127" t="s">
        <v>642</v>
      </c>
      <c r="C26" s="127" t="s">
        <v>643</v>
      </c>
      <c r="D26" s="127" t="s">
        <v>443</v>
      </c>
      <c r="E26" s="127">
        <v>2021.0</v>
      </c>
    </row>
    <row r="27">
      <c r="A27" s="122">
        <v>6.0</v>
      </c>
      <c r="B27" s="122" t="s">
        <v>487</v>
      </c>
      <c r="C27" s="122" t="s">
        <v>488</v>
      </c>
      <c r="D27" s="122" t="s">
        <v>116</v>
      </c>
      <c r="E27" s="122">
        <v>2000.0</v>
      </c>
    </row>
    <row r="28">
      <c r="A28" s="101">
        <v>9.0</v>
      </c>
      <c r="B28" s="101" t="s">
        <v>171</v>
      </c>
      <c r="C28" s="101" t="s">
        <v>172</v>
      </c>
      <c r="D28" s="101" t="s">
        <v>116</v>
      </c>
      <c r="E28" s="101">
        <v>2002.0</v>
      </c>
    </row>
    <row r="29">
      <c r="A29" s="103">
        <v>1.0</v>
      </c>
      <c r="B29" s="103" t="s">
        <v>179</v>
      </c>
      <c r="C29" s="103" t="s">
        <v>180</v>
      </c>
      <c r="D29" s="103" t="s">
        <v>181</v>
      </c>
      <c r="E29" s="103">
        <v>2004.0</v>
      </c>
    </row>
    <row r="30">
      <c r="A30" s="101">
        <v>8.0</v>
      </c>
      <c r="B30" s="101" t="s">
        <v>169</v>
      </c>
      <c r="C30" s="101" t="s">
        <v>170</v>
      </c>
      <c r="D30" s="101" t="s">
        <v>116</v>
      </c>
      <c r="E30" s="101">
        <v>2000.0</v>
      </c>
    </row>
    <row r="31">
      <c r="A31" s="126">
        <v>3.0</v>
      </c>
      <c r="B31" s="126" t="s">
        <v>574</v>
      </c>
      <c r="C31" s="126" t="s">
        <v>570</v>
      </c>
      <c r="D31" s="126" t="s">
        <v>135</v>
      </c>
      <c r="E31" s="126">
        <v>2008.0</v>
      </c>
    </row>
    <row r="32">
      <c r="A32" s="100">
        <v>8.0</v>
      </c>
      <c r="B32" s="100" t="s">
        <v>167</v>
      </c>
      <c r="C32" s="100" t="s">
        <v>168</v>
      </c>
      <c r="D32" s="100" t="s">
        <v>116</v>
      </c>
      <c r="E32" s="100">
        <v>2017.0</v>
      </c>
    </row>
    <row r="33">
      <c r="A33" s="115">
        <v>4.0</v>
      </c>
      <c r="B33" s="115" t="s">
        <v>358</v>
      </c>
      <c r="C33" s="115" t="s">
        <v>359</v>
      </c>
      <c r="D33" s="115" t="s">
        <v>181</v>
      </c>
      <c r="E33" s="115">
        <v>2019.0</v>
      </c>
    </row>
    <row r="34">
      <c r="A34" s="100">
        <v>4.0</v>
      </c>
      <c r="B34" s="100" t="s">
        <v>142</v>
      </c>
      <c r="C34" s="100" t="s">
        <v>143</v>
      </c>
      <c r="D34" s="100" t="s">
        <v>116</v>
      </c>
      <c r="E34" s="100">
        <v>1997.0</v>
      </c>
    </row>
    <row r="35">
      <c r="A35" s="127">
        <v>11.0</v>
      </c>
      <c r="B35" s="127" t="s">
        <v>734</v>
      </c>
      <c r="C35" s="127" t="s">
        <v>735</v>
      </c>
      <c r="D35" s="127" t="s">
        <v>253</v>
      </c>
      <c r="E35" s="127">
        <v>2006.0</v>
      </c>
    </row>
    <row r="36">
      <c r="A36" s="125">
        <v>8.0</v>
      </c>
      <c r="B36" s="125" t="s">
        <v>599</v>
      </c>
      <c r="C36" s="125" t="s">
        <v>600</v>
      </c>
      <c r="D36" s="125" t="s">
        <v>518</v>
      </c>
      <c r="E36" s="125">
        <v>1996.0</v>
      </c>
    </row>
    <row r="37">
      <c r="A37" s="127">
        <v>1.0</v>
      </c>
      <c r="B37" s="127" t="s">
        <v>625</v>
      </c>
      <c r="C37" s="127" t="s">
        <v>626</v>
      </c>
      <c r="D37" s="127" t="s">
        <v>122</v>
      </c>
      <c r="E37" s="127">
        <v>1975.0</v>
      </c>
    </row>
    <row r="38">
      <c r="A38" s="103">
        <v>4.0</v>
      </c>
      <c r="B38" s="103" t="s">
        <v>198</v>
      </c>
      <c r="C38" s="103" t="s">
        <v>199</v>
      </c>
      <c r="D38" s="103" t="s">
        <v>181</v>
      </c>
      <c r="E38" s="103">
        <v>1997.0</v>
      </c>
    </row>
    <row r="39">
      <c r="A39" s="127">
        <v>8.0</v>
      </c>
      <c r="B39" s="127" t="s">
        <v>705</v>
      </c>
      <c r="C39" s="127" t="s">
        <v>706</v>
      </c>
      <c r="D39" s="127" t="s">
        <v>141</v>
      </c>
      <c r="E39" s="127">
        <v>2011.0</v>
      </c>
    </row>
    <row r="40">
      <c r="A40" s="101">
        <v>1.0</v>
      </c>
      <c r="B40" s="101" t="s">
        <v>120</v>
      </c>
      <c r="C40" s="101" t="s">
        <v>121</v>
      </c>
      <c r="D40" s="101" t="s">
        <v>122</v>
      </c>
      <c r="E40" s="101">
        <v>1989.0</v>
      </c>
    </row>
    <row r="41">
      <c r="A41" s="105">
        <v>6.0</v>
      </c>
      <c r="B41" s="105" t="s">
        <v>227</v>
      </c>
      <c r="C41" s="105" t="s">
        <v>228</v>
      </c>
      <c r="D41" s="105" t="s">
        <v>141</v>
      </c>
      <c r="E41" s="105">
        <v>1986.0</v>
      </c>
    </row>
    <row r="42">
      <c r="A42" s="118">
        <v>7.0</v>
      </c>
      <c r="B42" s="118" t="s">
        <v>396</v>
      </c>
      <c r="C42" s="118" t="s">
        <v>397</v>
      </c>
      <c r="D42" s="118" t="s">
        <v>119</v>
      </c>
      <c r="E42" s="118">
        <v>1968.0</v>
      </c>
    </row>
    <row r="43">
      <c r="A43" s="104">
        <v>8.0</v>
      </c>
      <c r="B43" s="104" t="s">
        <v>242</v>
      </c>
      <c r="C43" s="104" t="s">
        <v>243</v>
      </c>
      <c r="D43" s="104" t="s">
        <v>175</v>
      </c>
      <c r="E43" s="104">
        <v>2010.0</v>
      </c>
    </row>
    <row r="44">
      <c r="A44" s="122">
        <v>4.0</v>
      </c>
      <c r="B44" s="122" t="s">
        <v>463</v>
      </c>
      <c r="C44" s="122" t="s">
        <v>464</v>
      </c>
      <c r="D44" s="122" t="s">
        <v>253</v>
      </c>
      <c r="E44" s="122">
        <v>2002.0</v>
      </c>
    </row>
    <row r="45">
      <c r="A45" s="105">
        <v>4.0</v>
      </c>
      <c r="B45" s="105" t="s">
        <v>209</v>
      </c>
      <c r="C45" s="105" t="s">
        <v>210</v>
      </c>
      <c r="D45" s="105" t="s">
        <v>116</v>
      </c>
      <c r="E45" s="105">
        <v>2009.0</v>
      </c>
    </row>
    <row r="46">
      <c r="A46" s="100">
        <v>3.0</v>
      </c>
      <c r="B46" s="100" t="s">
        <v>133</v>
      </c>
      <c r="C46" s="100" t="s">
        <v>134</v>
      </c>
      <c r="D46" s="100" t="s">
        <v>135</v>
      </c>
      <c r="E46" s="100">
        <v>1983.0</v>
      </c>
    </row>
    <row r="50">
      <c r="A50" s="19" t="s">
        <v>1016</v>
      </c>
      <c r="B50" s="19">
        <v>1.0</v>
      </c>
    </row>
    <row r="51">
      <c r="A51" s="122">
        <v>2.0</v>
      </c>
      <c r="B51" s="122" t="s">
        <v>441</v>
      </c>
      <c r="C51" s="122" t="s">
        <v>442</v>
      </c>
      <c r="D51" s="122" t="s">
        <v>443</v>
      </c>
      <c r="E51" s="122">
        <v>2019.0</v>
      </c>
    </row>
    <row r="52">
      <c r="A52" s="126">
        <v>0.0</v>
      </c>
      <c r="B52" s="126" t="s">
        <v>527</v>
      </c>
      <c r="C52" s="126" t="s">
        <v>528</v>
      </c>
      <c r="D52" s="126" t="s">
        <v>175</v>
      </c>
      <c r="E52" s="126">
        <v>2021.0</v>
      </c>
    </row>
    <row r="53">
      <c r="A53" s="124">
        <v>1.0</v>
      </c>
      <c r="B53" s="124" t="s">
        <v>529</v>
      </c>
      <c r="C53" s="124" t="s">
        <v>530</v>
      </c>
      <c r="D53" s="124" t="s">
        <v>141</v>
      </c>
      <c r="E53" s="124">
        <v>2009.0</v>
      </c>
    </row>
    <row r="54">
      <c r="A54" s="99">
        <v>8.0</v>
      </c>
      <c r="B54" s="99" t="s">
        <v>164</v>
      </c>
      <c r="C54" s="99" t="s">
        <v>165</v>
      </c>
      <c r="D54" s="99" t="s">
        <v>166</v>
      </c>
      <c r="E54" s="99">
        <v>1992.0</v>
      </c>
    </row>
    <row r="55">
      <c r="A55" s="127">
        <v>2.0</v>
      </c>
      <c r="B55" s="127" t="s">
        <v>631</v>
      </c>
      <c r="C55" s="127" t="s">
        <v>632</v>
      </c>
      <c r="D55" s="127" t="s">
        <v>135</v>
      </c>
      <c r="E55" s="127">
        <v>2001.0</v>
      </c>
    </row>
    <row r="56">
      <c r="A56" s="121">
        <v>2.0</v>
      </c>
      <c r="B56" s="121" t="s">
        <v>439</v>
      </c>
      <c r="C56" s="121" t="s">
        <v>440</v>
      </c>
      <c r="D56" s="121" t="s">
        <v>135</v>
      </c>
      <c r="E56" s="121">
        <v>2009.0</v>
      </c>
    </row>
    <row r="57">
      <c r="A57" s="99">
        <v>7.0</v>
      </c>
      <c r="B57" s="99" t="s">
        <v>158</v>
      </c>
      <c r="C57" s="99" t="s">
        <v>159</v>
      </c>
      <c r="D57" s="99" t="s">
        <v>119</v>
      </c>
      <c r="E57" s="99">
        <v>1982.0</v>
      </c>
    </row>
    <row r="58">
      <c r="A58" s="105">
        <v>7.0</v>
      </c>
      <c r="B58" s="105" t="s">
        <v>231</v>
      </c>
      <c r="C58" s="105" t="s">
        <v>232</v>
      </c>
      <c r="D58" s="105" t="s">
        <v>141</v>
      </c>
      <c r="E58" s="105">
        <v>2018.0</v>
      </c>
    </row>
    <row r="59">
      <c r="A59" s="123">
        <v>4.0</v>
      </c>
      <c r="B59" s="123" t="s">
        <v>471</v>
      </c>
      <c r="C59" s="123" t="s">
        <v>472</v>
      </c>
      <c r="D59" s="123" t="s">
        <v>116</v>
      </c>
      <c r="E59" s="123">
        <v>2011.0</v>
      </c>
    </row>
    <row r="60">
      <c r="A60" s="115">
        <v>2.0</v>
      </c>
      <c r="B60" s="115" t="s">
        <v>321</v>
      </c>
      <c r="C60" s="115" t="s">
        <v>322</v>
      </c>
      <c r="D60" s="115" t="s">
        <v>116</v>
      </c>
      <c r="E60" s="115">
        <v>2018.0</v>
      </c>
    </row>
    <row r="61">
      <c r="A61" s="101">
        <v>6.0</v>
      </c>
      <c r="B61" s="101" t="s">
        <v>156</v>
      </c>
      <c r="C61" s="101" t="s">
        <v>157</v>
      </c>
      <c r="D61" s="101" t="s">
        <v>119</v>
      </c>
      <c r="E61" s="101">
        <v>1981.0</v>
      </c>
    </row>
    <row r="62">
      <c r="A62" s="114">
        <v>8.0</v>
      </c>
      <c r="B62" s="114" t="s">
        <v>351</v>
      </c>
      <c r="C62" s="114" t="s">
        <v>352</v>
      </c>
      <c r="D62" s="114" t="s">
        <v>116</v>
      </c>
      <c r="E62" s="114">
        <v>2019.0</v>
      </c>
    </row>
    <row r="63">
      <c r="A63" s="103">
        <v>5.0</v>
      </c>
      <c r="B63" s="103" t="s">
        <v>205</v>
      </c>
      <c r="C63" s="103" t="s">
        <v>206</v>
      </c>
      <c r="D63" s="103" t="s">
        <v>175</v>
      </c>
      <c r="E63" s="103">
        <v>1994.0</v>
      </c>
    </row>
    <row r="64">
      <c r="A64" s="124">
        <v>7.0</v>
      </c>
      <c r="B64" s="124" t="s">
        <v>597</v>
      </c>
      <c r="C64" s="124" t="s">
        <v>598</v>
      </c>
      <c r="D64" s="124" t="s">
        <v>175</v>
      </c>
      <c r="E64" s="124">
        <v>2021.0</v>
      </c>
    </row>
    <row r="65">
      <c r="A65" s="100">
        <v>1.0</v>
      </c>
      <c r="B65" s="100" t="s">
        <v>117</v>
      </c>
      <c r="C65" s="100" t="s">
        <v>118</v>
      </c>
      <c r="D65" s="100" t="s">
        <v>119</v>
      </c>
      <c r="E65" s="100">
        <v>1959.0</v>
      </c>
    </row>
    <row r="66">
      <c r="A66" s="104">
        <v>5.0</v>
      </c>
      <c r="B66" s="104" t="s">
        <v>225</v>
      </c>
      <c r="C66" s="104" t="s">
        <v>226</v>
      </c>
      <c r="D66" s="104" t="s">
        <v>116</v>
      </c>
      <c r="E66" s="104">
        <v>2018.0</v>
      </c>
    </row>
    <row r="67">
      <c r="A67" s="116">
        <v>7.0</v>
      </c>
      <c r="B67" s="116" t="s">
        <v>339</v>
      </c>
      <c r="C67" s="116" t="s">
        <v>340</v>
      </c>
      <c r="D67" s="116" t="s">
        <v>175</v>
      </c>
      <c r="E67" s="116">
        <v>2009.0</v>
      </c>
    </row>
    <row r="68">
      <c r="A68" s="104">
        <v>3.0</v>
      </c>
      <c r="B68" s="104" t="s">
        <v>200</v>
      </c>
      <c r="C68" s="104" t="s">
        <v>201</v>
      </c>
      <c r="D68" s="104" t="s">
        <v>175</v>
      </c>
      <c r="E68" s="104">
        <v>2018.0</v>
      </c>
    </row>
    <row r="69">
      <c r="A69" s="101">
        <v>7.0</v>
      </c>
      <c r="B69" s="101" t="s">
        <v>162</v>
      </c>
      <c r="C69" s="101" t="s">
        <v>163</v>
      </c>
      <c r="D69" s="101" t="s">
        <v>116</v>
      </c>
      <c r="E69" s="101">
        <v>2014.0</v>
      </c>
    </row>
    <row r="70">
      <c r="A70" s="122">
        <v>8.0</v>
      </c>
      <c r="B70" s="122" t="s">
        <v>513</v>
      </c>
      <c r="C70" s="122" t="s">
        <v>514</v>
      </c>
      <c r="D70" s="122" t="s">
        <v>263</v>
      </c>
      <c r="E70" s="122">
        <v>2020.0</v>
      </c>
    </row>
    <row r="71">
      <c r="A71" s="101">
        <v>3.0</v>
      </c>
      <c r="B71" s="101" t="s">
        <v>136</v>
      </c>
      <c r="C71" s="101" t="s">
        <v>137</v>
      </c>
      <c r="D71" s="101" t="s">
        <v>138</v>
      </c>
      <c r="E71" s="101">
        <v>1990.0</v>
      </c>
    </row>
    <row r="72">
      <c r="A72" s="115">
        <v>1.0</v>
      </c>
      <c r="B72" s="115" t="s">
        <v>304</v>
      </c>
      <c r="C72" s="115" t="s">
        <v>305</v>
      </c>
      <c r="D72" s="115" t="s">
        <v>175</v>
      </c>
      <c r="E72" s="115">
        <v>2019.0</v>
      </c>
    </row>
    <row r="73">
      <c r="A73" s="120">
        <v>4.0</v>
      </c>
      <c r="B73" s="120" t="s">
        <v>398</v>
      </c>
      <c r="C73" s="120" t="s">
        <v>399</v>
      </c>
      <c r="D73" s="120" t="s">
        <v>138</v>
      </c>
      <c r="E73" s="120">
        <v>2019.0</v>
      </c>
    </row>
    <row r="74">
      <c r="A74" s="126">
        <v>5.0</v>
      </c>
      <c r="B74" s="126" t="s">
        <v>595</v>
      </c>
      <c r="C74" s="126" t="s">
        <v>596</v>
      </c>
      <c r="D74" s="126" t="s">
        <v>116</v>
      </c>
      <c r="E74" s="126">
        <v>2000.0</v>
      </c>
    </row>
    <row r="75">
      <c r="A75" s="104">
        <v>4.0</v>
      </c>
      <c r="B75" s="104" t="s">
        <v>213</v>
      </c>
      <c r="C75" s="104" t="s">
        <v>1017</v>
      </c>
      <c r="D75" s="104" t="s">
        <v>215</v>
      </c>
      <c r="E75" s="104">
        <v>2008.0</v>
      </c>
    </row>
    <row r="76">
      <c r="A76" s="127">
        <v>4.0</v>
      </c>
      <c r="B76" s="127" t="s">
        <v>654</v>
      </c>
      <c r="C76" s="127" t="s">
        <v>655</v>
      </c>
      <c r="D76" s="127" t="s">
        <v>175</v>
      </c>
      <c r="E76" s="127">
        <v>1998.0</v>
      </c>
    </row>
    <row r="77">
      <c r="A77" s="99">
        <v>1.0</v>
      </c>
      <c r="B77" s="99" t="s">
        <v>114</v>
      </c>
      <c r="C77" s="99" t="s">
        <v>115</v>
      </c>
      <c r="D77" s="99" t="s">
        <v>116</v>
      </c>
      <c r="E77" s="99">
        <v>1995.0</v>
      </c>
    </row>
    <row r="78">
      <c r="A78" s="124">
        <v>3.0</v>
      </c>
      <c r="B78" s="124" t="s">
        <v>551</v>
      </c>
      <c r="C78" s="124" t="s">
        <v>552</v>
      </c>
      <c r="D78" s="124" t="s">
        <v>175</v>
      </c>
      <c r="E78" s="124">
        <v>2004.0</v>
      </c>
    </row>
    <row r="79">
      <c r="A79" s="125">
        <v>5.0</v>
      </c>
      <c r="B79" s="125" t="s">
        <v>567</v>
      </c>
      <c r="C79" s="125" t="s">
        <v>568</v>
      </c>
      <c r="D79" s="125" t="s">
        <v>181</v>
      </c>
      <c r="E79" s="125">
        <v>1976.0</v>
      </c>
    </row>
    <row r="80">
      <c r="A80" s="119">
        <v>7.0</v>
      </c>
      <c r="B80" s="119" t="s">
        <v>414</v>
      </c>
      <c r="C80" s="119" t="s">
        <v>415</v>
      </c>
      <c r="D80" s="119" t="s">
        <v>138</v>
      </c>
      <c r="E80" s="119">
        <v>2019.0</v>
      </c>
    </row>
    <row r="81">
      <c r="A81" s="118">
        <v>4.0</v>
      </c>
      <c r="B81" s="118" t="s">
        <v>382</v>
      </c>
      <c r="C81" s="118" t="s">
        <v>383</v>
      </c>
      <c r="D81" s="118" t="s">
        <v>116</v>
      </c>
      <c r="E81" s="118">
        <v>2020.0</v>
      </c>
    </row>
    <row r="82">
      <c r="A82" s="114">
        <v>6.0</v>
      </c>
      <c r="B82" s="114" t="s">
        <v>335</v>
      </c>
      <c r="C82" s="114" t="s">
        <v>336</v>
      </c>
      <c r="D82" s="114" t="s">
        <v>175</v>
      </c>
      <c r="E82" s="114">
        <v>2005.0</v>
      </c>
    </row>
    <row r="83">
      <c r="A83" s="116">
        <v>3.0</v>
      </c>
      <c r="B83" s="116" t="s">
        <v>317</v>
      </c>
      <c r="C83" s="116" t="s">
        <v>318</v>
      </c>
      <c r="D83" s="116" t="s">
        <v>116</v>
      </c>
      <c r="E83" s="116">
        <v>2019.0</v>
      </c>
    </row>
    <row r="84">
      <c r="A84" s="123">
        <v>4.0</v>
      </c>
      <c r="B84" s="123" t="s">
        <v>483</v>
      </c>
      <c r="C84" s="123" t="s">
        <v>484</v>
      </c>
      <c r="D84" s="123" t="s">
        <v>149</v>
      </c>
      <c r="E84" s="123">
        <v>1971.0</v>
      </c>
    </row>
    <row r="85">
      <c r="A85" s="122">
        <v>6.0</v>
      </c>
      <c r="B85" s="122" t="s">
        <v>493</v>
      </c>
      <c r="C85" s="122" t="s">
        <v>494</v>
      </c>
      <c r="D85" s="122" t="s">
        <v>443</v>
      </c>
      <c r="E85" s="122">
        <v>2020.0</v>
      </c>
    </row>
    <row r="86">
      <c r="A86" s="122">
        <v>3.0</v>
      </c>
      <c r="B86" s="122" t="s">
        <v>458</v>
      </c>
      <c r="C86" s="122" t="s">
        <v>459</v>
      </c>
      <c r="D86" s="122" t="s">
        <v>116</v>
      </c>
      <c r="E86" s="122">
        <v>2020.0</v>
      </c>
    </row>
    <row r="87">
      <c r="A87" s="123">
        <v>8.0</v>
      </c>
      <c r="B87" s="123" t="s">
        <v>516</v>
      </c>
      <c r="C87" s="123" t="s">
        <v>517</v>
      </c>
      <c r="D87" s="123" t="s">
        <v>518</v>
      </c>
      <c r="E87" s="123">
        <v>2012.0</v>
      </c>
    </row>
    <row r="88">
      <c r="A88" s="120">
        <v>6.0</v>
      </c>
      <c r="B88" s="120" t="s">
        <v>410</v>
      </c>
      <c r="C88" s="120" t="s">
        <v>411</v>
      </c>
      <c r="D88" s="120" t="s">
        <v>138</v>
      </c>
      <c r="E88" s="120">
        <v>2019.0</v>
      </c>
    </row>
    <row r="89">
      <c r="A89" s="110">
        <v>6.0</v>
      </c>
      <c r="B89" s="110" t="s">
        <v>282</v>
      </c>
      <c r="C89" s="110" t="s">
        <v>283</v>
      </c>
      <c r="D89" s="110" t="s">
        <v>263</v>
      </c>
      <c r="E89" s="110">
        <v>2019.0</v>
      </c>
    </row>
    <row r="90">
      <c r="A90" s="123">
        <v>7.0</v>
      </c>
      <c r="B90" s="123" t="s">
        <v>511</v>
      </c>
      <c r="C90" s="123" t="s">
        <v>512</v>
      </c>
      <c r="D90" s="123" t="s">
        <v>116</v>
      </c>
      <c r="E90" s="123">
        <v>2009.0</v>
      </c>
    </row>
    <row r="91">
      <c r="A91" s="119">
        <v>5.0</v>
      </c>
      <c r="B91" s="119" t="s">
        <v>407</v>
      </c>
      <c r="C91" s="119" t="s">
        <v>408</v>
      </c>
      <c r="D91" s="119" t="s">
        <v>116</v>
      </c>
      <c r="E91" s="119">
        <v>2019.0</v>
      </c>
    </row>
    <row r="92">
      <c r="A92" s="104">
        <v>7.0</v>
      </c>
      <c r="B92" s="104" t="s">
        <v>233</v>
      </c>
      <c r="C92" s="104" t="s">
        <v>234</v>
      </c>
      <c r="D92" s="104" t="s">
        <v>202</v>
      </c>
      <c r="E92" s="104">
        <v>2016.0</v>
      </c>
    </row>
    <row r="93">
      <c r="A93" s="110">
        <v>4.0</v>
      </c>
      <c r="B93" s="110" t="s">
        <v>270</v>
      </c>
      <c r="C93" s="110" t="s">
        <v>271</v>
      </c>
      <c r="D93" s="110" t="s">
        <v>263</v>
      </c>
      <c r="E93" s="110">
        <v>2019.0</v>
      </c>
    </row>
    <row r="94">
      <c r="A94" s="124">
        <v>5.0</v>
      </c>
      <c r="B94" s="124" t="s">
        <v>571</v>
      </c>
      <c r="C94" s="124" t="s">
        <v>572</v>
      </c>
      <c r="D94" s="124" t="s">
        <v>263</v>
      </c>
      <c r="E94" s="124">
        <v>2007.0</v>
      </c>
    </row>
    <row r="95">
      <c r="A95" s="148">
        <v>7.0</v>
      </c>
      <c r="B95" s="148" t="s">
        <v>287</v>
      </c>
      <c r="C95" s="148" t="s">
        <v>288</v>
      </c>
      <c r="D95" s="148" t="s">
        <v>116</v>
      </c>
      <c r="E95" s="148">
        <v>2019.0</v>
      </c>
    </row>
    <row r="96">
      <c r="A96" s="127">
        <v>10.0</v>
      </c>
      <c r="B96" s="127" t="s">
        <v>723</v>
      </c>
      <c r="C96" s="127" t="s">
        <v>611</v>
      </c>
      <c r="D96" s="127" t="s">
        <v>181</v>
      </c>
      <c r="E96" s="127">
        <v>2021.0</v>
      </c>
    </row>
    <row r="97">
      <c r="A97" s="126">
        <v>7.0</v>
      </c>
      <c r="B97" s="126" t="s">
        <v>610</v>
      </c>
      <c r="C97" s="126" t="s">
        <v>611</v>
      </c>
      <c r="D97" s="126" t="s">
        <v>612</v>
      </c>
      <c r="E97" s="126">
        <v>2021.0</v>
      </c>
    </row>
    <row r="98">
      <c r="A98" s="110">
        <v>1.0</v>
      </c>
      <c r="B98" s="110" t="s">
        <v>251</v>
      </c>
      <c r="C98" s="110" t="s">
        <v>252</v>
      </c>
      <c r="D98" s="110" t="s">
        <v>253</v>
      </c>
      <c r="E98" s="110">
        <v>2018.0</v>
      </c>
    </row>
    <row r="99">
      <c r="A99" s="116">
        <v>4.0</v>
      </c>
      <c r="B99" s="116" t="s">
        <v>323</v>
      </c>
      <c r="C99" s="116" t="s">
        <v>324</v>
      </c>
      <c r="D99" s="116" t="s">
        <v>181</v>
      </c>
      <c r="E99" s="116">
        <v>2019.0</v>
      </c>
    </row>
    <row r="100">
      <c r="A100" s="109">
        <v>1.0</v>
      </c>
      <c r="B100" s="109" t="s">
        <v>249</v>
      </c>
      <c r="C100" s="109" t="s">
        <v>250</v>
      </c>
      <c r="D100" s="109" t="s">
        <v>175</v>
      </c>
      <c r="E100" s="109">
        <v>1988.0</v>
      </c>
    </row>
    <row r="101">
      <c r="A101" s="114">
        <v>3.0</v>
      </c>
      <c r="B101" s="114" t="s">
        <v>319</v>
      </c>
      <c r="C101" s="114" t="s">
        <v>320</v>
      </c>
      <c r="D101" s="114" t="s">
        <v>175</v>
      </c>
      <c r="E101" s="114">
        <v>2015.0</v>
      </c>
    </row>
    <row r="102">
      <c r="A102" s="100">
        <v>7.0</v>
      </c>
      <c r="B102" s="100" t="s">
        <v>160</v>
      </c>
      <c r="C102" s="100" t="s">
        <v>161</v>
      </c>
      <c r="D102" s="100" t="s">
        <v>116</v>
      </c>
      <c r="E102" s="100">
        <v>2017.0</v>
      </c>
    </row>
    <row r="103">
      <c r="A103" s="120">
        <v>5.0</v>
      </c>
      <c r="B103" s="120" t="s">
        <v>405</v>
      </c>
      <c r="C103" s="120" t="s">
        <v>406</v>
      </c>
      <c r="D103" s="120" t="s">
        <v>263</v>
      </c>
      <c r="E103" s="120">
        <v>2010.0</v>
      </c>
    </row>
    <row r="104">
      <c r="A104" s="99">
        <v>5.0</v>
      </c>
      <c r="B104" s="99" t="s">
        <v>145</v>
      </c>
      <c r="C104" s="99" t="s">
        <v>146</v>
      </c>
      <c r="D104" s="99" t="s">
        <v>127</v>
      </c>
      <c r="E104" s="99">
        <v>1981.0</v>
      </c>
    </row>
    <row r="105">
      <c r="A105" s="122">
        <v>4.0</v>
      </c>
      <c r="B105" s="122" t="s">
        <v>469</v>
      </c>
      <c r="C105" s="122" t="s">
        <v>470</v>
      </c>
      <c r="D105" s="122" t="s">
        <v>253</v>
      </c>
      <c r="E105" s="122">
        <v>2004.0</v>
      </c>
    </row>
    <row r="106">
      <c r="A106" s="114">
        <v>7.0</v>
      </c>
      <c r="B106" s="114" t="s">
        <v>345</v>
      </c>
      <c r="C106" s="114" t="s">
        <v>346</v>
      </c>
      <c r="D106" s="114" t="s">
        <v>237</v>
      </c>
      <c r="E106" s="114">
        <v>2019.0</v>
      </c>
    </row>
    <row r="107">
      <c r="A107" s="104">
        <v>7.0</v>
      </c>
      <c r="B107" s="104" t="s">
        <v>238</v>
      </c>
      <c r="C107" s="104" t="s">
        <v>239</v>
      </c>
      <c r="D107" s="104" t="s">
        <v>175</v>
      </c>
      <c r="E107" s="104">
        <v>2014.0</v>
      </c>
    </row>
    <row r="108">
      <c r="A108" s="127">
        <v>6.0</v>
      </c>
      <c r="B108" s="127" t="s">
        <v>677</v>
      </c>
      <c r="C108" s="127" t="s">
        <v>678</v>
      </c>
      <c r="D108" s="127" t="s">
        <v>119</v>
      </c>
      <c r="E108" s="127">
        <v>1977.0</v>
      </c>
    </row>
    <row r="109">
      <c r="A109" s="118">
        <v>6.0</v>
      </c>
      <c r="B109" s="118" t="s">
        <v>392</v>
      </c>
      <c r="C109" s="118" t="s">
        <v>393</v>
      </c>
      <c r="D109" s="118" t="s">
        <v>116</v>
      </c>
      <c r="E109" s="118">
        <v>2020.0</v>
      </c>
    </row>
    <row r="110">
      <c r="A110" s="107">
        <v>1.0</v>
      </c>
      <c r="B110" s="107" t="s">
        <v>254</v>
      </c>
      <c r="C110" s="107" t="s">
        <v>255</v>
      </c>
      <c r="D110" s="107" t="s">
        <v>175</v>
      </c>
      <c r="E110" s="107">
        <v>2018.0</v>
      </c>
    </row>
    <row r="111">
      <c r="A111" s="127">
        <v>3.0</v>
      </c>
      <c r="B111" s="127" t="s">
        <v>648</v>
      </c>
      <c r="C111" s="127" t="s">
        <v>649</v>
      </c>
      <c r="D111" s="127" t="s">
        <v>181</v>
      </c>
      <c r="E111" s="127">
        <v>2021.0</v>
      </c>
    </row>
    <row r="112">
      <c r="A112" s="127">
        <v>11.0</v>
      </c>
      <c r="B112" s="127" t="s">
        <v>736</v>
      </c>
      <c r="C112" s="127" t="s">
        <v>464</v>
      </c>
      <c r="D112" s="127" t="s">
        <v>253</v>
      </c>
      <c r="E112" s="127">
        <v>2004.0</v>
      </c>
    </row>
    <row r="113">
      <c r="A113" s="99">
        <v>2.0</v>
      </c>
      <c r="B113" s="99" t="s">
        <v>123</v>
      </c>
      <c r="C113" s="99" t="s">
        <v>124</v>
      </c>
      <c r="D113" s="99" t="s">
        <v>119</v>
      </c>
      <c r="E113" s="99">
        <v>1975.0</v>
      </c>
    </row>
    <row r="114">
      <c r="A114" s="119">
        <v>1.0</v>
      </c>
      <c r="B114" s="119" t="s">
        <v>369</v>
      </c>
      <c r="C114" s="119" t="s">
        <v>370</v>
      </c>
      <c r="D114" s="119" t="s">
        <v>116</v>
      </c>
      <c r="E114" s="119">
        <v>2020.0</v>
      </c>
    </row>
    <row r="115">
      <c r="A115" s="109">
        <v>3.0</v>
      </c>
      <c r="B115" s="109" t="s">
        <v>261</v>
      </c>
      <c r="C115" s="109" t="s">
        <v>262</v>
      </c>
      <c r="D115" s="109" t="s">
        <v>263</v>
      </c>
      <c r="E115" s="109">
        <v>2019.0</v>
      </c>
    </row>
    <row r="116">
      <c r="A116" s="99">
        <v>3.0</v>
      </c>
      <c r="B116" s="99" t="s">
        <v>130</v>
      </c>
      <c r="C116" s="99" t="s">
        <v>131</v>
      </c>
      <c r="D116" s="99" t="s">
        <v>132</v>
      </c>
      <c r="E116" s="99">
        <v>1990.0</v>
      </c>
    </row>
    <row r="117">
      <c r="A117" s="121">
        <v>1.0</v>
      </c>
      <c r="B117" s="121" t="s">
        <v>434</v>
      </c>
      <c r="C117" s="121" t="s">
        <v>435</v>
      </c>
      <c r="D117" s="121" t="s">
        <v>138</v>
      </c>
      <c r="E117" s="121">
        <v>2020.0</v>
      </c>
    </row>
    <row r="118">
      <c r="A118" s="116">
        <v>1.0</v>
      </c>
      <c r="B118" s="116" t="s">
        <v>306</v>
      </c>
      <c r="C118" s="116" t="s">
        <v>307</v>
      </c>
      <c r="D118" s="116" t="s">
        <v>116</v>
      </c>
      <c r="E118" s="116">
        <v>2020.0</v>
      </c>
    </row>
    <row r="119">
      <c r="A119" s="125">
        <v>5.0</v>
      </c>
      <c r="B119" s="125" t="s">
        <v>573</v>
      </c>
      <c r="C119" s="125" t="s">
        <v>307</v>
      </c>
      <c r="D119" s="125" t="s">
        <v>116</v>
      </c>
      <c r="E119" s="125">
        <v>2021.0</v>
      </c>
    </row>
    <row r="120">
      <c r="A120" s="100">
        <v>2.0</v>
      </c>
      <c r="B120" s="100" t="s">
        <v>125</v>
      </c>
      <c r="C120" s="100" t="s">
        <v>126</v>
      </c>
      <c r="D120" s="100" t="s">
        <v>127</v>
      </c>
      <c r="E120" s="100">
        <v>1976.0</v>
      </c>
    </row>
    <row r="121">
      <c r="A121" s="127">
        <v>6.0</v>
      </c>
      <c r="B121" s="127" t="s">
        <v>683</v>
      </c>
      <c r="C121" s="127" t="s">
        <v>684</v>
      </c>
      <c r="D121" s="127" t="s">
        <v>263</v>
      </c>
      <c r="E121" s="127">
        <v>2016.0</v>
      </c>
    </row>
    <row r="122">
      <c r="A122" s="104">
        <v>1.0</v>
      </c>
      <c r="B122" s="104" t="s">
        <v>188</v>
      </c>
      <c r="C122" s="104" t="s">
        <v>189</v>
      </c>
      <c r="D122" s="104" t="s">
        <v>116</v>
      </c>
      <c r="E122" s="104">
        <v>2018.0</v>
      </c>
    </row>
    <row r="126">
      <c r="A126" s="19" t="s">
        <v>1018</v>
      </c>
      <c r="B126" s="19">
        <v>0.0</v>
      </c>
    </row>
    <row r="127">
      <c r="A127" s="122">
        <v>5.0</v>
      </c>
      <c r="B127" s="122" t="s">
        <v>475</v>
      </c>
      <c r="C127" s="122" t="s">
        <v>476</v>
      </c>
      <c r="D127" s="122" t="s">
        <v>175</v>
      </c>
      <c r="E127" s="122">
        <v>2020.0</v>
      </c>
    </row>
    <row r="128">
      <c r="A128" s="124">
        <v>6.0</v>
      </c>
      <c r="B128" s="124" t="s">
        <v>586</v>
      </c>
      <c r="C128" s="124" t="s">
        <v>587</v>
      </c>
      <c r="D128" s="124" t="s">
        <v>181</v>
      </c>
      <c r="E128" s="124">
        <v>2016.0</v>
      </c>
    </row>
    <row r="129">
      <c r="A129" s="118">
        <v>2.0</v>
      </c>
      <c r="B129" s="118" t="s">
        <v>373</v>
      </c>
      <c r="C129" s="118" t="s">
        <v>372</v>
      </c>
      <c r="D129" s="118" t="s">
        <v>253</v>
      </c>
      <c r="E129" s="118">
        <v>2020.0</v>
      </c>
    </row>
    <row r="130">
      <c r="A130" s="121">
        <v>4.0</v>
      </c>
      <c r="B130" s="121" t="s">
        <v>461</v>
      </c>
      <c r="C130" s="121" t="s">
        <v>462</v>
      </c>
      <c r="D130" s="121" t="s">
        <v>253</v>
      </c>
      <c r="E130" s="121">
        <v>2020.0</v>
      </c>
    </row>
    <row r="131">
      <c r="A131" s="123">
        <v>7.0</v>
      </c>
      <c r="B131" s="123" t="s">
        <v>515</v>
      </c>
      <c r="C131" s="123" t="s">
        <v>413</v>
      </c>
      <c r="D131" s="123" t="s">
        <v>141</v>
      </c>
      <c r="E131" s="123">
        <v>2008.0</v>
      </c>
    </row>
    <row r="132">
      <c r="A132" s="124">
        <v>7.0</v>
      </c>
      <c r="B132" s="124" t="s">
        <v>592</v>
      </c>
      <c r="C132" s="124" t="s">
        <v>413</v>
      </c>
      <c r="D132" s="124" t="s">
        <v>141</v>
      </c>
      <c r="E132" s="124">
        <v>2009.0</v>
      </c>
    </row>
    <row r="133">
      <c r="A133" s="119">
        <v>6.0</v>
      </c>
      <c r="B133" s="119" t="s">
        <v>412</v>
      </c>
      <c r="C133" s="119" t="s">
        <v>413</v>
      </c>
      <c r="D133" s="119" t="s">
        <v>141</v>
      </c>
      <c r="E133" s="119">
        <v>2009.0</v>
      </c>
    </row>
    <row r="134">
      <c r="A134" s="123">
        <v>1.0</v>
      </c>
      <c r="B134" s="123" t="s">
        <v>432</v>
      </c>
      <c r="C134" s="123" t="s">
        <v>433</v>
      </c>
      <c r="D134" s="123" t="s">
        <v>116</v>
      </c>
      <c r="E134" s="123">
        <v>2010.0</v>
      </c>
    </row>
    <row r="135">
      <c r="A135" s="125">
        <v>8.0</v>
      </c>
      <c r="B135" s="125" t="s">
        <v>604</v>
      </c>
      <c r="C135" s="125" t="s">
        <v>605</v>
      </c>
      <c r="D135" s="125" t="s">
        <v>181</v>
      </c>
      <c r="E135" s="125">
        <v>2007.0</v>
      </c>
    </row>
    <row r="136">
      <c r="A136" s="118">
        <v>1.0</v>
      </c>
      <c r="B136" s="118" t="s">
        <v>363</v>
      </c>
      <c r="C136" s="118" t="s">
        <v>364</v>
      </c>
      <c r="D136" s="118" t="s">
        <v>116</v>
      </c>
      <c r="E136" s="118">
        <v>2019.0</v>
      </c>
    </row>
    <row r="137">
      <c r="A137" s="127">
        <v>9.0</v>
      </c>
      <c r="B137" s="127" t="s">
        <v>717</v>
      </c>
      <c r="C137" s="127" t="s">
        <v>718</v>
      </c>
      <c r="D137" s="127" t="s">
        <v>175</v>
      </c>
      <c r="E137" s="127">
        <v>1987.0</v>
      </c>
    </row>
    <row r="138">
      <c r="A138" s="100">
        <v>5.0</v>
      </c>
      <c r="B138" s="100" t="s">
        <v>147</v>
      </c>
      <c r="C138" s="100" t="s">
        <v>148</v>
      </c>
      <c r="D138" s="100" t="s">
        <v>149</v>
      </c>
      <c r="E138" s="100">
        <v>2004.0</v>
      </c>
    </row>
    <row r="139">
      <c r="A139" s="119">
        <v>3.0</v>
      </c>
      <c r="B139" s="119" t="s">
        <v>384</v>
      </c>
      <c r="C139" s="119" t="s">
        <v>385</v>
      </c>
      <c r="D139" s="119" t="s">
        <v>116</v>
      </c>
      <c r="E139" s="119">
        <v>2020.0</v>
      </c>
    </row>
    <row r="140">
      <c r="A140" s="124">
        <v>5.0</v>
      </c>
      <c r="B140" s="124" t="s">
        <v>575</v>
      </c>
      <c r="C140" s="124" t="s">
        <v>576</v>
      </c>
      <c r="D140" s="124" t="s">
        <v>138</v>
      </c>
      <c r="E140" s="124">
        <v>2020.0</v>
      </c>
    </row>
    <row r="141">
      <c r="A141" s="118">
        <v>1.0</v>
      </c>
      <c r="B141" s="118" t="s">
        <v>367</v>
      </c>
      <c r="C141" s="118" t="s">
        <v>368</v>
      </c>
      <c r="D141" s="118" t="s">
        <v>116</v>
      </c>
      <c r="E141" s="118">
        <v>2019.0</v>
      </c>
    </row>
    <row r="142">
      <c r="A142" s="125">
        <v>6.0</v>
      </c>
      <c r="B142" s="125" t="s">
        <v>582</v>
      </c>
      <c r="C142" s="125" t="s">
        <v>583</v>
      </c>
      <c r="D142" s="125" t="s">
        <v>116</v>
      </c>
      <c r="E142" s="125">
        <v>2001.0</v>
      </c>
    </row>
    <row r="143">
      <c r="A143" s="115">
        <v>4.0</v>
      </c>
      <c r="B143" s="115" t="s">
        <v>357</v>
      </c>
      <c r="C143" s="115" t="s">
        <v>163</v>
      </c>
      <c r="D143" s="115" t="s">
        <v>116</v>
      </c>
      <c r="E143" s="115">
        <v>2019.0</v>
      </c>
    </row>
    <row r="144">
      <c r="A144" s="111">
        <v>7.0</v>
      </c>
      <c r="B144" s="111" t="s">
        <v>295</v>
      </c>
      <c r="C144" s="111" t="s">
        <v>163</v>
      </c>
      <c r="D144" s="111" t="s">
        <v>116</v>
      </c>
      <c r="E144" s="111">
        <v>2011.0</v>
      </c>
    </row>
    <row r="145">
      <c r="A145" s="125">
        <v>7.0</v>
      </c>
      <c r="B145" s="125" t="s">
        <v>593</v>
      </c>
      <c r="C145" s="125" t="s">
        <v>594</v>
      </c>
      <c r="D145" s="125" t="s">
        <v>175</v>
      </c>
      <c r="E145" s="125">
        <v>2008.0</v>
      </c>
    </row>
    <row r="146">
      <c r="A146" s="107">
        <v>4.0</v>
      </c>
      <c r="B146" s="107" t="s">
        <v>272</v>
      </c>
      <c r="C146" s="107" t="s">
        <v>273</v>
      </c>
      <c r="D146" s="107" t="s">
        <v>149</v>
      </c>
      <c r="E146" s="107">
        <v>2013.0</v>
      </c>
    </row>
    <row r="147">
      <c r="A147" s="115">
        <v>3.0</v>
      </c>
      <c r="B147" s="115" t="s">
        <v>337</v>
      </c>
      <c r="C147" s="115" t="s">
        <v>338</v>
      </c>
      <c r="D147" s="115" t="s">
        <v>175</v>
      </c>
      <c r="E147" s="115">
        <v>1998.0</v>
      </c>
    </row>
    <row r="148">
      <c r="A148" s="126">
        <v>6.0</v>
      </c>
      <c r="B148" s="126" t="s">
        <v>606</v>
      </c>
      <c r="C148" s="126" t="s">
        <v>607</v>
      </c>
      <c r="D148" s="126" t="s">
        <v>116</v>
      </c>
      <c r="E148" s="126">
        <v>2021.0</v>
      </c>
    </row>
    <row r="149">
      <c r="A149" s="107">
        <v>1.0</v>
      </c>
      <c r="B149" s="107" t="s">
        <v>247</v>
      </c>
      <c r="C149" s="107" t="s">
        <v>248</v>
      </c>
      <c r="D149" s="107" t="s">
        <v>116</v>
      </c>
      <c r="E149" s="107">
        <v>2018.0</v>
      </c>
    </row>
    <row r="150">
      <c r="A150" s="116">
        <v>2.0</v>
      </c>
      <c r="B150" s="116" t="s">
        <v>312</v>
      </c>
      <c r="C150" s="116" t="s">
        <v>313</v>
      </c>
      <c r="D150" s="116" t="s">
        <v>181</v>
      </c>
      <c r="E150" s="116">
        <v>2019.0</v>
      </c>
    </row>
    <row r="151">
      <c r="A151" s="120">
        <v>8.0</v>
      </c>
      <c r="B151" s="120" t="s">
        <v>421</v>
      </c>
      <c r="C151" s="120" t="s">
        <v>422</v>
      </c>
      <c r="D151" s="120" t="s">
        <v>138</v>
      </c>
      <c r="E151" s="120">
        <v>2010.0</v>
      </c>
    </row>
    <row r="152">
      <c r="A152" s="121">
        <v>8.0</v>
      </c>
      <c r="B152" s="121" t="s">
        <v>498</v>
      </c>
      <c r="C152" s="121" t="s">
        <v>499</v>
      </c>
      <c r="D152" s="121" t="s">
        <v>135</v>
      </c>
      <c r="E152" s="121">
        <v>2011.0</v>
      </c>
    </row>
    <row r="153">
      <c r="A153" s="115">
        <v>2.0</v>
      </c>
      <c r="B153" s="115" t="s">
        <v>326</v>
      </c>
      <c r="C153" s="115" t="s">
        <v>1019</v>
      </c>
      <c r="D153" s="115" t="s">
        <v>175</v>
      </c>
      <c r="E153" s="115">
        <v>2019.0</v>
      </c>
    </row>
    <row r="154">
      <c r="A154" s="110">
        <v>8.0</v>
      </c>
      <c r="B154" s="110" t="s">
        <v>293</v>
      </c>
      <c r="C154" s="110" t="s">
        <v>294</v>
      </c>
      <c r="D154" s="110" t="s">
        <v>116</v>
      </c>
      <c r="E154" s="110">
        <v>2019.0</v>
      </c>
    </row>
    <row r="155">
      <c r="A155" s="126">
        <v>0.0</v>
      </c>
      <c r="B155" s="126" t="s">
        <v>539</v>
      </c>
      <c r="C155" s="126" t="s">
        <v>540</v>
      </c>
      <c r="D155" s="126" t="s">
        <v>175</v>
      </c>
      <c r="E155" s="126">
        <v>2017.0</v>
      </c>
    </row>
    <row r="156">
      <c r="A156" s="114">
        <v>8.0</v>
      </c>
      <c r="B156" s="114" t="s">
        <v>355</v>
      </c>
      <c r="C156" s="114" t="s">
        <v>356</v>
      </c>
      <c r="D156" s="114" t="s">
        <v>138</v>
      </c>
      <c r="E156" s="114">
        <v>2019.0</v>
      </c>
    </row>
    <row r="157">
      <c r="A157" s="127">
        <v>4.0</v>
      </c>
      <c r="B157" s="127" t="s">
        <v>660</v>
      </c>
      <c r="C157" s="127" t="s">
        <v>661</v>
      </c>
      <c r="D157" s="127" t="s">
        <v>141</v>
      </c>
      <c r="E157" s="127">
        <v>2021.0</v>
      </c>
    </row>
    <row r="158">
      <c r="A158" s="121">
        <v>4.0</v>
      </c>
      <c r="B158" s="121" t="s">
        <v>467</v>
      </c>
      <c r="C158" s="121" t="s">
        <v>468</v>
      </c>
      <c r="D158" s="121" t="s">
        <v>263</v>
      </c>
      <c r="E158" s="121">
        <v>2007.0</v>
      </c>
    </row>
    <row r="159">
      <c r="A159" s="127">
        <v>1.0</v>
      </c>
      <c r="B159" s="127" t="s">
        <v>620</v>
      </c>
      <c r="C159" s="127" t="s">
        <v>621</v>
      </c>
      <c r="D159" s="127" t="s">
        <v>181</v>
      </c>
      <c r="E159" s="127">
        <v>2006.0</v>
      </c>
    </row>
    <row r="160">
      <c r="A160" s="105">
        <v>3.0</v>
      </c>
      <c r="B160" s="105" t="s">
        <v>196</v>
      </c>
      <c r="C160" s="105" t="s">
        <v>197</v>
      </c>
      <c r="D160" s="105" t="s">
        <v>149</v>
      </c>
      <c r="E160" s="105">
        <v>2018.0</v>
      </c>
    </row>
    <row r="161">
      <c r="A161" s="126">
        <v>0.0</v>
      </c>
      <c r="B161" s="126" t="s">
        <v>533</v>
      </c>
      <c r="C161" s="126" t="s">
        <v>534</v>
      </c>
      <c r="D161" s="126" t="s">
        <v>175</v>
      </c>
      <c r="E161" s="126">
        <v>2020.0</v>
      </c>
    </row>
    <row r="162">
      <c r="A162" s="109">
        <v>8.0</v>
      </c>
      <c r="B162" s="109" t="s">
        <v>291</v>
      </c>
      <c r="C162" s="109" t="s">
        <v>292</v>
      </c>
      <c r="D162" s="109" t="s">
        <v>116</v>
      </c>
      <c r="E162" s="109">
        <v>2019.0</v>
      </c>
    </row>
    <row r="163">
      <c r="A163" s="125">
        <v>4.0</v>
      </c>
      <c r="B163" s="125" t="s">
        <v>558</v>
      </c>
      <c r="C163" s="125" t="s">
        <v>559</v>
      </c>
      <c r="D163" s="125" t="s">
        <v>443</v>
      </c>
      <c r="E163" s="125">
        <v>2019.0</v>
      </c>
    </row>
    <row r="164">
      <c r="A164" s="115">
        <v>3.0</v>
      </c>
      <c r="B164" s="115" t="s">
        <v>342</v>
      </c>
      <c r="C164" s="115" t="s">
        <v>343</v>
      </c>
      <c r="D164" s="115" t="s">
        <v>175</v>
      </c>
      <c r="E164" s="115">
        <v>2018.0</v>
      </c>
    </row>
    <row r="165">
      <c r="A165" s="126">
        <v>6.0</v>
      </c>
      <c r="B165" s="126" t="s">
        <v>601</v>
      </c>
      <c r="C165" s="126" t="s">
        <v>602</v>
      </c>
      <c r="D165" s="126" t="s">
        <v>116</v>
      </c>
      <c r="E165" s="126">
        <v>2020.0</v>
      </c>
    </row>
    <row r="166">
      <c r="A166" s="115">
        <v>3.0</v>
      </c>
      <c r="B166" s="115" t="s">
        <v>347</v>
      </c>
      <c r="C166" s="115" t="s">
        <v>348</v>
      </c>
      <c r="D166" s="115" t="s">
        <v>116</v>
      </c>
      <c r="E166" s="115">
        <v>2019.0</v>
      </c>
    </row>
    <row r="167">
      <c r="A167" s="124">
        <v>8.0</v>
      </c>
      <c r="B167" s="124" t="s">
        <v>603</v>
      </c>
      <c r="C167" s="124" t="s">
        <v>417</v>
      </c>
      <c r="D167" s="124" t="s">
        <v>175</v>
      </c>
      <c r="E167" s="124">
        <v>2010.0</v>
      </c>
    </row>
    <row r="168">
      <c r="A168" s="121">
        <v>3.0</v>
      </c>
      <c r="B168" s="121" t="s">
        <v>456</v>
      </c>
      <c r="C168" s="121" t="s">
        <v>457</v>
      </c>
      <c r="D168" s="121" t="s">
        <v>141</v>
      </c>
      <c r="E168" s="121">
        <v>2010.0</v>
      </c>
    </row>
    <row r="169">
      <c r="A169" s="124">
        <v>2.0</v>
      </c>
      <c r="B169" s="124" t="s">
        <v>541</v>
      </c>
      <c r="C169" s="124" t="s">
        <v>457</v>
      </c>
      <c r="D169" s="124" t="s">
        <v>141</v>
      </c>
      <c r="E169" s="124">
        <v>2010.0</v>
      </c>
    </row>
    <row r="170">
      <c r="A170" s="119">
        <v>7.0</v>
      </c>
      <c r="B170" s="119" t="s">
        <v>418</v>
      </c>
      <c r="C170" s="119" t="s">
        <v>271</v>
      </c>
      <c r="D170" s="119" t="s">
        <v>263</v>
      </c>
      <c r="E170" s="119">
        <v>2019.0</v>
      </c>
    </row>
    <row r="171">
      <c r="A171" s="123">
        <v>3.0</v>
      </c>
      <c r="B171" s="123" t="s">
        <v>465</v>
      </c>
      <c r="C171" s="123" t="s">
        <v>466</v>
      </c>
      <c r="D171" s="123" t="s">
        <v>116</v>
      </c>
      <c r="E171" s="123">
        <v>2020.0</v>
      </c>
    </row>
    <row r="172">
      <c r="A172" s="122">
        <v>3.0</v>
      </c>
      <c r="B172" s="122" t="s">
        <v>453</v>
      </c>
      <c r="C172" s="122" t="s">
        <v>454</v>
      </c>
      <c r="D172" s="122" t="s">
        <v>116</v>
      </c>
      <c r="E172" s="122">
        <v>2010.0</v>
      </c>
    </row>
    <row r="173">
      <c r="A173" s="127">
        <v>5.0</v>
      </c>
      <c r="B173" s="127" t="s">
        <v>666</v>
      </c>
      <c r="C173" s="127" t="s">
        <v>667</v>
      </c>
      <c r="D173" s="127" t="s">
        <v>138</v>
      </c>
      <c r="E173" s="127">
        <v>1981.0</v>
      </c>
    </row>
    <row r="174">
      <c r="A174" s="123">
        <v>5.0</v>
      </c>
      <c r="B174" s="123" t="s">
        <v>495</v>
      </c>
      <c r="C174" s="123" t="s">
        <v>496</v>
      </c>
      <c r="D174" s="123" t="s">
        <v>497</v>
      </c>
      <c r="E174" s="123">
        <v>1980.0</v>
      </c>
    </row>
    <row r="175">
      <c r="A175" s="122">
        <v>5.0</v>
      </c>
      <c r="B175" s="122" t="s">
        <v>481</v>
      </c>
      <c r="C175" s="122" t="s">
        <v>482</v>
      </c>
      <c r="D175" s="122" t="s">
        <v>175</v>
      </c>
      <c r="E175" s="122">
        <v>2020.0</v>
      </c>
    </row>
    <row r="176">
      <c r="A176" s="125">
        <v>2.0</v>
      </c>
      <c r="B176" s="125" t="s">
        <v>537</v>
      </c>
      <c r="C176" s="125" t="s">
        <v>538</v>
      </c>
      <c r="D176" s="125" t="s">
        <v>175</v>
      </c>
      <c r="E176" s="125">
        <v>2021.0</v>
      </c>
    </row>
    <row r="177">
      <c r="A177" s="110">
        <v>2.0</v>
      </c>
      <c r="B177" s="110" t="s">
        <v>257</v>
      </c>
      <c r="C177" s="110" t="s">
        <v>258</v>
      </c>
      <c r="D177" s="110" t="s">
        <v>116</v>
      </c>
      <c r="E177" s="110">
        <v>2018.0</v>
      </c>
    </row>
    <row r="178">
      <c r="A178" s="119">
        <v>3.0</v>
      </c>
      <c r="B178" s="119" t="s">
        <v>390</v>
      </c>
      <c r="C178" s="119" t="s">
        <v>391</v>
      </c>
      <c r="D178" s="119" t="s">
        <v>263</v>
      </c>
      <c r="E178" s="119">
        <v>2019.0</v>
      </c>
    </row>
    <row r="179">
      <c r="A179" s="127">
        <v>8.0</v>
      </c>
      <c r="B179" s="127" t="s">
        <v>699</v>
      </c>
      <c r="C179" s="127" t="s">
        <v>700</v>
      </c>
      <c r="D179" s="127" t="s">
        <v>175</v>
      </c>
      <c r="E179" s="127">
        <v>1984.0</v>
      </c>
    </row>
    <row r="180">
      <c r="A180" s="105">
        <v>8.0</v>
      </c>
      <c r="B180" s="105" t="s">
        <v>240</v>
      </c>
      <c r="C180" s="105" t="s">
        <v>241</v>
      </c>
      <c r="D180" s="105" t="s">
        <v>141</v>
      </c>
      <c r="E180" s="105">
        <v>2005.0</v>
      </c>
    </row>
    <row r="181">
      <c r="A181" s="101">
        <v>5.0</v>
      </c>
      <c r="B181" s="101" t="s">
        <v>150</v>
      </c>
      <c r="C181" s="101" t="s">
        <v>151</v>
      </c>
      <c r="D181" s="101" t="s">
        <v>149</v>
      </c>
      <c r="E181" s="101">
        <v>1997.0</v>
      </c>
    </row>
    <row r="182">
      <c r="A182" s="101">
        <v>4.0</v>
      </c>
      <c r="B182" s="101" t="s">
        <v>144</v>
      </c>
      <c r="C182" s="101" t="s">
        <v>121</v>
      </c>
      <c r="D182" s="101" t="s">
        <v>122</v>
      </c>
      <c r="E182" s="101">
        <v>1989.0</v>
      </c>
    </row>
    <row r="183">
      <c r="A183" s="121">
        <v>6.0</v>
      </c>
      <c r="B183" s="121" t="s">
        <v>491</v>
      </c>
      <c r="C183" s="121" t="s">
        <v>492</v>
      </c>
      <c r="D183" s="121" t="s">
        <v>141</v>
      </c>
      <c r="E183" s="121">
        <v>2009.0</v>
      </c>
    </row>
    <row r="184">
      <c r="A184" s="103">
        <v>7.0</v>
      </c>
      <c r="B184" s="103" t="s">
        <v>217</v>
      </c>
      <c r="C184" s="103" t="s">
        <v>218</v>
      </c>
      <c r="D184" s="103" t="s">
        <v>119</v>
      </c>
      <c r="E184" s="103">
        <v>1968.0</v>
      </c>
    </row>
    <row r="185">
      <c r="A185" s="109">
        <v>6.0</v>
      </c>
      <c r="B185" s="109" t="s">
        <v>280</v>
      </c>
      <c r="C185" s="109" t="s">
        <v>281</v>
      </c>
      <c r="D185" s="109" t="s">
        <v>116</v>
      </c>
      <c r="E185" s="109">
        <v>2019.0</v>
      </c>
    </row>
    <row r="186">
      <c r="A186" s="126">
        <v>7.0</v>
      </c>
      <c r="B186" s="126" t="s">
        <v>613</v>
      </c>
      <c r="C186" s="126" t="s">
        <v>614</v>
      </c>
      <c r="D186" s="126" t="s">
        <v>263</v>
      </c>
      <c r="E186" s="126">
        <v>2013.0</v>
      </c>
    </row>
    <row r="187">
      <c r="A187" s="123">
        <v>4.0</v>
      </c>
      <c r="B187" s="123" t="s">
        <v>477</v>
      </c>
      <c r="C187" s="123" t="s">
        <v>478</v>
      </c>
      <c r="D187" s="123" t="s">
        <v>138</v>
      </c>
      <c r="E187" s="123">
        <v>2019.0</v>
      </c>
    </row>
    <row r="188">
      <c r="A188" s="116">
        <v>8.0</v>
      </c>
      <c r="B188" s="116" t="s">
        <v>349</v>
      </c>
      <c r="C188" s="116" t="s">
        <v>350</v>
      </c>
      <c r="D188" s="116" t="s">
        <v>116</v>
      </c>
      <c r="E188" s="116">
        <v>2019.0</v>
      </c>
    </row>
    <row r="189">
      <c r="A189" s="122">
        <v>2.0</v>
      </c>
      <c r="B189" s="122" t="s">
        <v>448</v>
      </c>
      <c r="C189" s="122" t="s">
        <v>449</v>
      </c>
      <c r="D189" s="122" t="s">
        <v>116</v>
      </c>
      <c r="E189" s="122">
        <v>2009.0</v>
      </c>
    </row>
    <row r="190">
      <c r="A190" s="114">
        <v>6.0</v>
      </c>
      <c r="B190" s="114" t="s">
        <v>330</v>
      </c>
      <c r="C190" s="114" t="s">
        <v>331</v>
      </c>
      <c r="D190" s="114" t="s">
        <v>116</v>
      </c>
      <c r="E190" s="114">
        <v>2019.0</v>
      </c>
    </row>
    <row r="191">
      <c r="A191" s="120">
        <v>3.0</v>
      </c>
      <c r="B191" s="120" t="s">
        <v>388</v>
      </c>
      <c r="C191" s="120" t="s">
        <v>389</v>
      </c>
      <c r="D191" s="120" t="s">
        <v>141</v>
      </c>
      <c r="E191" s="120">
        <v>2009.0</v>
      </c>
    </row>
    <row r="192">
      <c r="A192" s="107">
        <v>8.0</v>
      </c>
      <c r="B192" s="107" t="s">
        <v>299</v>
      </c>
      <c r="C192" s="107" t="s">
        <v>189</v>
      </c>
      <c r="D192" s="107" t="s">
        <v>116</v>
      </c>
      <c r="E192" s="107">
        <v>2018.0</v>
      </c>
    </row>
    <row r="193">
      <c r="A193" s="19"/>
    </row>
    <row r="194">
      <c r="A194" s="19"/>
    </row>
    <row r="195">
      <c r="A195" s="19"/>
    </row>
    <row r="196">
      <c r="A196" s="19" t="s">
        <v>1020</v>
      </c>
      <c r="B196" s="19">
        <v>-1.0</v>
      </c>
    </row>
    <row r="197">
      <c r="A197" s="125">
        <v>6.0</v>
      </c>
      <c r="B197" s="125" t="s">
        <v>577</v>
      </c>
      <c r="C197" s="125" t="s">
        <v>578</v>
      </c>
      <c r="D197" s="125" t="s">
        <v>116</v>
      </c>
      <c r="E197" s="125">
        <v>2011.0</v>
      </c>
    </row>
    <row r="198">
      <c r="A198" s="110">
        <v>3.0</v>
      </c>
      <c r="B198" s="110" t="s">
        <v>264</v>
      </c>
      <c r="C198" s="110" t="s">
        <v>265</v>
      </c>
      <c r="D198" s="110" t="s">
        <v>181</v>
      </c>
      <c r="E198" s="110">
        <v>2019.0</v>
      </c>
    </row>
    <row r="199">
      <c r="A199" s="127">
        <v>2.0</v>
      </c>
      <c r="B199" s="127" t="s">
        <v>636</v>
      </c>
      <c r="C199" s="127" t="s">
        <v>637</v>
      </c>
      <c r="D199" s="127" t="s">
        <v>116</v>
      </c>
      <c r="E199" s="127">
        <v>2021.0</v>
      </c>
    </row>
    <row r="200">
      <c r="A200" s="126">
        <v>8.0</v>
      </c>
      <c r="B200" s="126" t="s">
        <v>616</v>
      </c>
      <c r="C200" s="126" t="s">
        <v>424</v>
      </c>
      <c r="D200" s="126" t="s">
        <v>141</v>
      </c>
      <c r="E200" s="126">
        <v>2021.0</v>
      </c>
    </row>
    <row r="201">
      <c r="A201" s="123">
        <v>3.0</v>
      </c>
      <c r="B201" s="123" t="s">
        <v>460</v>
      </c>
      <c r="C201" s="123" t="s">
        <v>452</v>
      </c>
      <c r="D201" s="123" t="s">
        <v>141</v>
      </c>
      <c r="E201" s="123">
        <v>2011.0</v>
      </c>
    </row>
    <row r="202">
      <c r="A202" s="124">
        <v>8.0</v>
      </c>
      <c r="B202" s="124" t="s">
        <v>608</v>
      </c>
      <c r="C202" s="124" t="s">
        <v>609</v>
      </c>
      <c r="D202" s="124" t="s">
        <v>116</v>
      </c>
      <c r="E202" s="124">
        <v>2019.0</v>
      </c>
    </row>
    <row r="203">
      <c r="A203" s="105">
        <v>5.0</v>
      </c>
      <c r="B203" s="105">
        <v>99.0</v>
      </c>
      <c r="C203" s="105" t="s">
        <v>216</v>
      </c>
      <c r="D203" s="105" t="s">
        <v>116</v>
      </c>
      <c r="E203" s="105">
        <v>2018.0</v>
      </c>
    </row>
    <row r="204">
      <c r="A204" s="115">
        <v>4.0</v>
      </c>
      <c r="B204" s="115" t="s">
        <v>353</v>
      </c>
      <c r="C204" s="115" t="s">
        <v>354</v>
      </c>
      <c r="D204" s="115" t="s">
        <v>138</v>
      </c>
      <c r="E204" s="115">
        <v>2019.0</v>
      </c>
    </row>
    <row r="205">
      <c r="A205" s="101">
        <v>2.0</v>
      </c>
      <c r="B205" s="101" t="s">
        <v>128</v>
      </c>
      <c r="C205" s="101" t="s">
        <v>129</v>
      </c>
      <c r="D205" s="101" t="s">
        <v>119</v>
      </c>
      <c r="E205" s="101">
        <v>1974.0</v>
      </c>
    </row>
    <row r="206">
      <c r="A206" s="107">
        <v>6.0</v>
      </c>
      <c r="B206" s="107" t="s">
        <v>289</v>
      </c>
      <c r="C206" s="107" t="s">
        <v>290</v>
      </c>
      <c r="D206" s="107" t="s">
        <v>237</v>
      </c>
      <c r="E206" s="107">
        <v>2019.0</v>
      </c>
    </row>
    <row r="207">
      <c r="A207" s="126">
        <v>1.0</v>
      </c>
      <c r="B207" s="126" t="s">
        <v>549</v>
      </c>
      <c r="C207" s="126" t="s">
        <v>550</v>
      </c>
      <c r="D207" s="126" t="s">
        <v>175</v>
      </c>
      <c r="E207" s="126">
        <v>2021.0</v>
      </c>
    </row>
    <row r="208">
      <c r="A208" s="126">
        <v>2.0</v>
      </c>
      <c r="B208" s="126" t="s">
        <v>560</v>
      </c>
      <c r="C208" s="126" t="s">
        <v>561</v>
      </c>
      <c r="D208" s="126" t="s">
        <v>175</v>
      </c>
      <c r="E208" s="126">
        <v>2021.0</v>
      </c>
    </row>
    <row r="209">
      <c r="A209" s="103">
        <v>2.0</v>
      </c>
      <c r="B209" s="103" t="s">
        <v>186</v>
      </c>
      <c r="C209" s="103" t="s">
        <v>187</v>
      </c>
      <c r="D209" s="103" t="s">
        <v>116</v>
      </c>
      <c r="E209" s="103">
        <v>1995.0</v>
      </c>
    </row>
    <row r="210">
      <c r="A210" s="114">
        <v>1.0</v>
      </c>
      <c r="B210" s="114" t="s">
        <v>308</v>
      </c>
      <c r="C210" s="114" t="s">
        <v>309</v>
      </c>
      <c r="D210" s="114" t="s">
        <v>175</v>
      </c>
      <c r="E210" s="114">
        <v>2019.0</v>
      </c>
    </row>
    <row r="211">
      <c r="A211" s="127">
        <v>7.0</v>
      </c>
      <c r="B211" s="127" t="s">
        <v>694</v>
      </c>
      <c r="C211" s="127" t="s">
        <v>695</v>
      </c>
      <c r="D211" s="127" t="s">
        <v>175</v>
      </c>
      <c r="E211" s="127">
        <v>2021.0</v>
      </c>
    </row>
    <row r="212">
      <c r="A212" s="127">
        <v>10.0</v>
      </c>
      <c r="B212" s="127" t="s">
        <v>728</v>
      </c>
      <c r="C212" s="127" t="s">
        <v>729</v>
      </c>
      <c r="D212" s="127" t="s">
        <v>138</v>
      </c>
      <c r="E212" s="127">
        <v>2021.0</v>
      </c>
    </row>
    <row r="213">
      <c r="A213" s="122">
        <v>8.0</v>
      </c>
      <c r="B213" s="122" t="s">
        <v>509</v>
      </c>
      <c r="C213" s="122" t="s">
        <v>510</v>
      </c>
      <c r="D213" s="122" t="s">
        <v>181</v>
      </c>
      <c r="E213" s="122">
        <v>2003.0</v>
      </c>
    </row>
    <row r="214">
      <c r="A214" s="121">
        <v>5.0</v>
      </c>
      <c r="B214" s="121" t="s">
        <v>473</v>
      </c>
      <c r="C214" s="121" t="s">
        <v>474</v>
      </c>
      <c r="D214" s="121" t="s">
        <v>149</v>
      </c>
      <c r="E214" s="121">
        <v>2020.0</v>
      </c>
    </row>
    <row r="215">
      <c r="A215" s="125">
        <v>1.0</v>
      </c>
      <c r="B215" s="125" t="s">
        <v>531</v>
      </c>
      <c r="C215" s="125" t="s">
        <v>532</v>
      </c>
      <c r="D215" s="125" t="s">
        <v>116</v>
      </c>
      <c r="E215" s="125">
        <v>2020.0</v>
      </c>
    </row>
    <row r="216">
      <c r="A216" s="115">
        <v>2.0</v>
      </c>
      <c r="B216" s="115">
        <v>16.0</v>
      </c>
      <c r="C216" s="115" t="s">
        <v>332</v>
      </c>
      <c r="D216" s="115" t="s">
        <v>116</v>
      </c>
      <c r="E216" s="115">
        <v>2019.0</v>
      </c>
    </row>
    <row r="217">
      <c r="A217" s="125">
        <v>3.0</v>
      </c>
      <c r="B217" s="125" t="s">
        <v>547</v>
      </c>
      <c r="C217" s="125" t="s">
        <v>548</v>
      </c>
      <c r="D217" s="125" t="s">
        <v>116</v>
      </c>
      <c r="E217" s="125">
        <v>2021.0</v>
      </c>
    </row>
    <row r="218">
      <c r="A218" s="103">
        <v>8.0</v>
      </c>
      <c r="B218" s="103" t="s">
        <v>223</v>
      </c>
      <c r="C218" s="103" t="s">
        <v>224</v>
      </c>
      <c r="D218" s="103" t="s">
        <v>116</v>
      </c>
      <c r="E218" s="103">
        <v>1990.0</v>
      </c>
    </row>
    <row r="219">
      <c r="A219" s="103">
        <v>3.0</v>
      </c>
      <c r="B219" s="103" t="s">
        <v>192</v>
      </c>
      <c r="C219" s="103" t="s">
        <v>193</v>
      </c>
      <c r="D219" s="103" t="s">
        <v>119</v>
      </c>
      <c r="E219" s="103">
        <v>1978.0</v>
      </c>
    </row>
    <row r="220">
      <c r="A220" s="109">
        <v>5.0</v>
      </c>
      <c r="B220" s="109" t="s">
        <v>274</v>
      </c>
      <c r="C220" s="109" t="s">
        <v>275</v>
      </c>
      <c r="D220" s="109" t="s">
        <v>116</v>
      </c>
      <c r="E220" s="109">
        <v>2019.0</v>
      </c>
    </row>
    <row r="221">
      <c r="A221" s="126">
        <v>0.0</v>
      </c>
      <c r="B221" s="126" t="s">
        <v>544</v>
      </c>
      <c r="C221" s="126" t="s">
        <v>545</v>
      </c>
      <c r="D221" s="126" t="s">
        <v>175</v>
      </c>
      <c r="E221" s="126">
        <v>2021.0</v>
      </c>
    </row>
    <row r="222">
      <c r="A222" s="123">
        <v>6.0</v>
      </c>
      <c r="B222" s="123" t="s">
        <v>502</v>
      </c>
      <c r="C222" s="123" t="s">
        <v>503</v>
      </c>
      <c r="D222" s="123" t="s">
        <v>141</v>
      </c>
      <c r="E222" s="123">
        <v>2016.0</v>
      </c>
    </row>
    <row r="223">
      <c r="A223" s="107">
        <v>5.0</v>
      </c>
      <c r="B223" s="107" t="s">
        <v>284</v>
      </c>
      <c r="C223" s="107" t="s">
        <v>285</v>
      </c>
      <c r="D223" s="107" t="s">
        <v>141</v>
      </c>
      <c r="E223" s="107">
        <v>2008.0</v>
      </c>
    </row>
    <row r="224">
      <c r="A224" s="126">
        <v>2.0</v>
      </c>
      <c r="B224" s="126" t="s">
        <v>564</v>
      </c>
      <c r="C224" s="126" t="s">
        <v>565</v>
      </c>
      <c r="D224" s="126" t="s">
        <v>263</v>
      </c>
      <c r="E224" s="126">
        <v>2021.0</v>
      </c>
    </row>
    <row r="225">
      <c r="A225" s="118">
        <v>3.0</v>
      </c>
      <c r="B225" s="118" t="s">
        <v>376</v>
      </c>
      <c r="C225" s="118" t="s">
        <v>377</v>
      </c>
      <c r="D225" s="118" t="s">
        <v>141</v>
      </c>
      <c r="E225" s="118">
        <v>2010.0</v>
      </c>
    </row>
    <row r="226">
      <c r="A226" s="122">
        <v>1.0</v>
      </c>
      <c r="B226" s="122" t="s">
        <v>430</v>
      </c>
      <c r="C226" s="122" t="s">
        <v>431</v>
      </c>
      <c r="D226" s="122" t="s">
        <v>175</v>
      </c>
      <c r="E226" s="122">
        <v>2020.0</v>
      </c>
    </row>
    <row r="227">
      <c r="A227" s="120">
        <v>7.0</v>
      </c>
      <c r="B227" s="120" t="s">
        <v>416</v>
      </c>
      <c r="C227" s="120" t="s">
        <v>417</v>
      </c>
      <c r="D227" s="120" t="s">
        <v>175</v>
      </c>
      <c r="E227" s="120">
        <v>2005.0</v>
      </c>
    </row>
    <row r="228">
      <c r="A228" s="105">
        <v>3.0</v>
      </c>
      <c r="B228" s="105" t="s">
        <v>203</v>
      </c>
      <c r="C228" s="105" t="s">
        <v>204</v>
      </c>
      <c r="D228" s="105" t="s">
        <v>149</v>
      </c>
      <c r="E228" s="105">
        <v>2018.0</v>
      </c>
    </row>
    <row r="229">
      <c r="A229" s="118">
        <v>5.0</v>
      </c>
      <c r="B229" s="118" t="s">
        <v>386</v>
      </c>
      <c r="C229" s="118" t="s">
        <v>387</v>
      </c>
      <c r="D229" s="118" t="s">
        <v>149</v>
      </c>
      <c r="E229" s="118">
        <v>2019.0</v>
      </c>
    </row>
    <row r="230">
      <c r="A230" s="126">
        <v>4.0</v>
      </c>
      <c r="B230" s="126" t="s">
        <v>584</v>
      </c>
      <c r="C230" s="126" t="s">
        <v>585</v>
      </c>
      <c r="D230" s="126" t="s">
        <v>135</v>
      </c>
      <c r="E230" s="126">
        <v>2021.0</v>
      </c>
    </row>
    <row r="231">
      <c r="A231" s="101">
        <v>10.0</v>
      </c>
      <c r="B231" s="101" t="s">
        <v>173</v>
      </c>
      <c r="C231" s="101" t="s">
        <v>174</v>
      </c>
      <c r="D231" s="101" t="s">
        <v>175</v>
      </c>
      <c r="E231" s="101">
        <v>2004.0</v>
      </c>
    </row>
    <row r="232">
      <c r="A232" s="116">
        <v>5.0</v>
      </c>
      <c r="B232" s="116" t="s">
        <v>328</v>
      </c>
      <c r="C232" s="116" t="s">
        <v>329</v>
      </c>
      <c r="D232" s="116" t="s">
        <v>116</v>
      </c>
      <c r="E232" s="116">
        <v>2019.0</v>
      </c>
    </row>
    <row r="233">
      <c r="A233" s="127">
        <v>5.0</v>
      </c>
      <c r="B233" s="127" t="s">
        <v>671</v>
      </c>
      <c r="C233" s="127" t="s">
        <v>672</v>
      </c>
      <c r="D233" s="127" t="s">
        <v>443</v>
      </c>
      <c r="E233" s="127">
        <v>2021.0</v>
      </c>
    </row>
    <row r="234">
      <c r="A234" s="121">
        <v>2.0</v>
      </c>
      <c r="B234" s="121" t="s">
        <v>446</v>
      </c>
      <c r="C234" s="121" t="s">
        <v>447</v>
      </c>
      <c r="D234" s="121" t="s">
        <v>175</v>
      </c>
      <c r="E234" s="121">
        <v>2020.0</v>
      </c>
    </row>
    <row r="235">
      <c r="A235" s="126">
        <v>1.0</v>
      </c>
      <c r="B235" s="126" t="s">
        <v>555</v>
      </c>
      <c r="C235" s="126" t="s">
        <v>556</v>
      </c>
      <c r="D235" s="126" t="s">
        <v>253</v>
      </c>
      <c r="E235" s="126">
        <v>2007.0</v>
      </c>
    </row>
    <row r="236">
      <c r="A236" s="127">
        <v>9.0</v>
      </c>
      <c r="B236" s="127" t="s">
        <v>711</v>
      </c>
      <c r="C236" s="127" t="s">
        <v>712</v>
      </c>
      <c r="D236" s="127" t="s">
        <v>263</v>
      </c>
      <c r="E236" s="127">
        <v>2021.0</v>
      </c>
    </row>
    <row r="237">
      <c r="A237" s="104">
        <v>1.0</v>
      </c>
      <c r="B237" s="104" t="s">
        <v>182</v>
      </c>
      <c r="C237" s="104" t="s">
        <v>183</v>
      </c>
      <c r="D237" s="104" t="s">
        <v>116</v>
      </c>
      <c r="E237" s="104">
        <v>2018.0</v>
      </c>
    </row>
    <row r="241">
      <c r="A241" s="19" t="s">
        <v>1021</v>
      </c>
      <c r="B241" s="19">
        <v>-2.0</v>
      </c>
    </row>
    <row r="242">
      <c r="A242" s="120">
        <v>2.0</v>
      </c>
      <c r="B242" s="120" t="s">
        <v>378</v>
      </c>
      <c r="C242" s="120" t="s">
        <v>379</v>
      </c>
      <c r="D242" s="120" t="s">
        <v>135</v>
      </c>
      <c r="E242" s="120">
        <v>2010.0</v>
      </c>
    </row>
    <row r="243">
      <c r="A243" s="124">
        <v>4.0</v>
      </c>
      <c r="B243" s="124" t="s">
        <v>557</v>
      </c>
      <c r="C243" s="124" t="s">
        <v>379</v>
      </c>
      <c r="D243" s="124" t="s">
        <v>135</v>
      </c>
      <c r="E243" s="124">
        <v>2021.0</v>
      </c>
    </row>
    <row r="244">
      <c r="A244" s="124">
        <v>4.0</v>
      </c>
      <c r="B244" s="124" t="s">
        <v>566</v>
      </c>
      <c r="C244" s="124" t="s">
        <v>379</v>
      </c>
      <c r="D244" s="124" t="s">
        <v>135</v>
      </c>
      <c r="E244" s="124">
        <v>2016.0</v>
      </c>
    </row>
    <row r="245">
      <c r="A245" s="124">
        <v>4.0</v>
      </c>
      <c r="B245" s="124" t="s">
        <v>562</v>
      </c>
      <c r="C245" s="124" t="s">
        <v>379</v>
      </c>
      <c r="D245" s="124" t="s">
        <v>135</v>
      </c>
      <c r="E245" s="124">
        <v>2021.0</v>
      </c>
    </row>
    <row r="246">
      <c r="A246" s="119">
        <v>6.0</v>
      </c>
      <c r="B246" s="119" t="s">
        <v>409</v>
      </c>
      <c r="C246" s="119" t="s">
        <v>265</v>
      </c>
      <c r="D246" s="119" t="s">
        <v>181</v>
      </c>
      <c r="E246" s="119">
        <v>2020.0</v>
      </c>
    </row>
    <row r="247">
      <c r="A247" s="124">
        <v>1.0</v>
      </c>
      <c r="B247" s="124" t="s">
        <v>524</v>
      </c>
      <c r="C247" s="124" t="s">
        <v>265</v>
      </c>
      <c r="D247" s="124" t="s">
        <v>181</v>
      </c>
      <c r="E247" s="124">
        <v>2021.0</v>
      </c>
    </row>
    <row r="248">
      <c r="A248" s="121">
        <v>3.0</v>
      </c>
      <c r="B248" s="121" t="s">
        <v>451</v>
      </c>
      <c r="C248" s="121" t="s">
        <v>452</v>
      </c>
      <c r="D248" s="121" t="s">
        <v>141</v>
      </c>
      <c r="E248" s="121">
        <v>2020.0</v>
      </c>
    </row>
    <row r="249">
      <c r="A249" s="99">
        <v>4.0</v>
      </c>
      <c r="B249" s="99" t="s">
        <v>139</v>
      </c>
      <c r="C249" s="99" t="s">
        <v>140</v>
      </c>
      <c r="D249" s="99" t="s">
        <v>141</v>
      </c>
      <c r="E249" s="99">
        <v>2016.0</v>
      </c>
    </row>
    <row r="250">
      <c r="A250" s="119">
        <v>8.0</v>
      </c>
      <c r="B250" s="119" t="s">
        <v>419</v>
      </c>
      <c r="C250" s="119" t="s">
        <v>420</v>
      </c>
      <c r="D250" s="119" t="s">
        <v>175</v>
      </c>
      <c r="E250" s="119">
        <v>2019.0</v>
      </c>
    </row>
    <row r="251">
      <c r="A251" s="125">
        <v>2.0</v>
      </c>
      <c r="B251" s="125" t="s">
        <v>542</v>
      </c>
      <c r="C251" s="125" t="s">
        <v>543</v>
      </c>
      <c r="D251" s="125" t="s">
        <v>116</v>
      </c>
      <c r="E251" s="125">
        <v>2009.0</v>
      </c>
    </row>
    <row r="252">
      <c r="A252" s="110">
        <v>5.0</v>
      </c>
      <c r="B252" s="110" t="s">
        <v>276</v>
      </c>
      <c r="C252" s="110" t="s">
        <v>277</v>
      </c>
      <c r="D252" s="110" t="s">
        <v>135</v>
      </c>
      <c r="E252" s="110">
        <v>2019.0</v>
      </c>
    </row>
    <row r="253">
      <c r="A253" s="103">
        <v>6.0</v>
      </c>
      <c r="B253" s="103" t="s">
        <v>211</v>
      </c>
      <c r="C253" s="103" t="s">
        <v>212</v>
      </c>
      <c r="D253" s="103" t="s">
        <v>175</v>
      </c>
      <c r="E253" s="103">
        <v>2018.0</v>
      </c>
    </row>
    <row r="254">
      <c r="A254" s="109">
        <v>7.0</v>
      </c>
      <c r="B254" s="109" t="s">
        <v>286</v>
      </c>
      <c r="C254" s="109" t="s">
        <v>212</v>
      </c>
      <c r="D254" s="109" t="s">
        <v>175</v>
      </c>
      <c r="E254" s="109">
        <v>2018.0</v>
      </c>
    </row>
    <row r="255">
      <c r="A255" s="119">
        <v>1.0</v>
      </c>
      <c r="B255" s="119" t="s">
        <v>365</v>
      </c>
      <c r="C255" s="119" t="s">
        <v>366</v>
      </c>
      <c r="D255" s="119" t="s">
        <v>175</v>
      </c>
      <c r="E255" s="119">
        <v>2020.0</v>
      </c>
    </row>
    <row r="256">
      <c r="A256" s="114">
        <v>1.0</v>
      </c>
      <c r="B256" s="114" t="s">
        <v>303</v>
      </c>
      <c r="C256" s="114" t="s">
        <v>290</v>
      </c>
      <c r="D256" s="114" t="s">
        <v>237</v>
      </c>
      <c r="E256" s="114">
        <v>2019.0</v>
      </c>
    </row>
    <row r="257">
      <c r="A257" s="119">
        <v>5.0</v>
      </c>
      <c r="B257" s="119" t="s">
        <v>403</v>
      </c>
      <c r="C257" s="119" t="s">
        <v>404</v>
      </c>
      <c r="D257" s="119" t="s">
        <v>149</v>
      </c>
      <c r="E257" s="119">
        <v>2019.0</v>
      </c>
    </row>
    <row r="258">
      <c r="A258" s="104">
        <v>2.0</v>
      </c>
      <c r="B258" s="106" t="s">
        <v>194</v>
      </c>
      <c r="C258" s="104" t="s">
        <v>195</v>
      </c>
      <c r="D258" s="104" t="s">
        <v>141</v>
      </c>
      <c r="E258" s="104">
        <v>2007.0</v>
      </c>
    </row>
    <row r="259">
      <c r="A259" s="118">
        <v>8.0</v>
      </c>
      <c r="B259" s="118" t="s">
        <v>402</v>
      </c>
      <c r="C259" s="118" t="s">
        <v>309</v>
      </c>
      <c r="D259" s="118" t="s">
        <v>175</v>
      </c>
      <c r="E259" s="118">
        <v>2019.0</v>
      </c>
    </row>
    <row r="260">
      <c r="A260" s="119">
        <v>4.0</v>
      </c>
      <c r="B260" s="119" t="s">
        <v>400</v>
      </c>
      <c r="C260" s="119" t="s">
        <v>401</v>
      </c>
      <c r="D260" s="119" t="s">
        <v>141</v>
      </c>
      <c r="E260" s="119">
        <v>2019.0</v>
      </c>
    </row>
    <row r="261">
      <c r="A261" s="122">
        <v>1.0</v>
      </c>
      <c r="B261" s="122" t="s">
        <v>436</v>
      </c>
      <c r="C261" s="122" t="s">
        <v>298</v>
      </c>
      <c r="D261" s="122" t="s">
        <v>141</v>
      </c>
      <c r="E261" s="122">
        <v>2020.0</v>
      </c>
    </row>
    <row r="262">
      <c r="A262" s="114">
        <v>4.0</v>
      </c>
      <c r="B262" s="114" t="s">
        <v>325</v>
      </c>
      <c r="C262" s="114" t="s">
        <v>298</v>
      </c>
      <c r="D262" s="114" t="s">
        <v>141</v>
      </c>
      <c r="E262" s="114">
        <v>2017.0</v>
      </c>
    </row>
    <row r="263">
      <c r="A263" s="116">
        <v>8.0</v>
      </c>
      <c r="B263" s="116" t="s">
        <v>344</v>
      </c>
      <c r="C263" s="116" t="s">
        <v>298</v>
      </c>
      <c r="D263" s="116" t="s">
        <v>141</v>
      </c>
      <c r="E263" s="116">
        <v>2020.0</v>
      </c>
    </row>
    <row r="264">
      <c r="A264" s="107">
        <v>8.0</v>
      </c>
      <c r="B264" s="107" t="s">
        <v>297</v>
      </c>
      <c r="C264" s="107" t="s">
        <v>298</v>
      </c>
      <c r="D264" s="107" t="s">
        <v>141</v>
      </c>
      <c r="E264" s="107">
        <v>2018.0</v>
      </c>
    </row>
    <row r="265">
      <c r="A265" s="105">
        <v>7.0</v>
      </c>
      <c r="B265" s="105" t="s">
        <v>235</v>
      </c>
      <c r="C265" s="105" t="s">
        <v>236</v>
      </c>
      <c r="D265" s="105" t="s">
        <v>237</v>
      </c>
      <c r="E265" s="105">
        <v>2018.0</v>
      </c>
    </row>
    <row r="266">
      <c r="A266" s="126">
        <v>8.0</v>
      </c>
      <c r="B266" s="126" t="s">
        <v>615</v>
      </c>
      <c r="C266" s="126" t="s">
        <v>208</v>
      </c>
      <c r="D266" s="126" t="s">
        <v>175</v>
      </c>
      <c r="E266" s="126">
        <v>2021.0</v>
      </c>
    </row>
    <row r="267">
      <c r="A267" s="122">
        <v>7.0</v>
      </c>
      <c r="B267" s="122" t="s">
        <v>506</v>
      </c>
      <c r="C267" s="122" t="s">
        <v>208</v>
      </c>
      <c r="D267" s="122" t="s">
        <v>175</v>
      </c>
      <c r="E267" s="122">
        <v>2020.0</v>
      </c>
    </row>
    <row r="268">
      <c r="A268" s="104">
        <v>3.0</v>
      </c>
      <c r="B268" s="104" t="s">
        <v>207</v>
      </c>
      <c r="C268" s="104" t="s">
        <v>208</v>
      </c>
      <c r="D268" s="104" t="s">
        <v>175</v>
      </c>
      <c r="E268" s="104">
        <v>2018.0</v>
      </c>
    </row>
    <row r="269">
      <c r="A269" s="109">
        <v>2.0</v>
      </c>
      <c r="B269" s="109" t="s">
        <v>256</v>
      </c>
      <c r="C269" s="109" t="s">
        <v>220</v>
      </c>
      <c r="D269" s="109" t="s">
        <v>175</v>
      </c>
      <c r="E269" s="109">
        <v>2018.0</v>
      </c>
    </row>
    <row r="270">
      <c r="A270" s="104">
        <v>5.0</v>
      </c>
      <c r="B270" s="104" t="s">
        <v>219</v>
      </c>
      <c r="C270" s="104" t="s">
        <v>220</v>
      </c>
      <c r="D270" s="104" t="s">
        <v>175</v>
      </c>
      <c r="E270" s="104">
        <v>2018.0</v>
      </c>
    </row>
    <row r="271">
      <c r="A271" s="115">
        <v>1.0</v>
      </c>
      <c r="B271" s="115" t="s">
        <v>310</v>
      </c>
      <c r="C271" s="115" t="s">
        <v>311</v>
      </c>
      <c r="D271" s="115" t="s">
        <v>175</v>
      </c>
      <c r="E271" s="115">
        <v>2019.0</v>
      </c>
    </row>
    <row r="272">
      <c r="A272" s="126">
        <v>4.0</v>
      </c>
      <c r="B272" s="126" t="s">
        <v>579</v>
      </c>
      <c r="C272" s="126" t="s">
        <v>580</v>
      </c>
      <c r="D272" s="126" t="s">
        <v>141</v>
      </c>
      <c r="E272" s="126">
        <v>2019.0</v>
      </c>
    </row>
    <row r="273">
      <c r="A273" s="107">
        <v>2.0</v>
      </c>
      <c r="B273" s="107" t="s">
        <v>259</v>
      </c>
      <c r="C273" s="107" t="s">
        <v>260</v>
      </c>
      <c r="D273" s="107" t="s">
        <v>175</v>
      </c>
      <c r="E273" s="107">
        <v>2018.0</v>
      </c>
    </row>
    <row r="274">
      <c r="A274" s="121">
        <v>6.0</v>
      </c>
      <c r="B274" s="121" t="s">
        <v>485</v>
      </c>
      <c r="C274" s="121" t="s">
        <v>486</v>
      </c>
      <c r="D274" s="121" t="s">
        <v>116</v>
      </c>
      <c r="E274" s="121">
        <v>2020.0</v>
      </c>
    </row>
    <row r="275">
      <c r="A275" s="126">
        <v>5.0</v>
      </c>
      <c r="B275" s="126" t="s">
        <v>590</v>
      </c>
      <c r="C275" s="126" t="s">
        <v>591</v>
      </c>
      <c r="D275" s="126" t="s">
        <v>116</v>
      </c>
      <c r="E275" s="126">
        <v>2021.0</v>
      </c>
    </row>
    <row r="276">
      <c r="A276" s="123">
        <v>1.0</v>
      </c>
      <c r="B276" s="123" t="s">
        <v>437</v>
      </c>
      <c r="C276" s="123" t="s">
        <v>438</v>
      </c>
      <c r="D276" s="123" t="s">
        <v>116</v>
      </c>
      <c r="E276" s="123">
        <v>2020.0</v>
      </c>
    </row>
    <row r="277">
      <c r="A277" s="124">
        <v>2.0</v>
      </c>
      <c r="B277" s="124" t="s">
        <v>535</v>
      </c>
      <c r="C277" s="124" t="s">
        <v>536</v>
      </c>
      <c r="D277" s="124" t="s">
        <v>116</v>
      </c>
      <c r="E277" s="124">
        <v>2020.0</v>
      </c>
    </row>
    <row r="278">
      <c r="A278" s="105">
        <v>1.0</v>
      </c>
      <c r="B278" s="105" t="s">
        <v>184</v>
      </c>
      <c r="C278" s="105" t="s">
        <v>185</v>
      </c>
      <c r="D278" s="105" t="s">
        <v>181</v>
      </c>
      <c r="E278" s="105">
        <v>2017.0</v>
      </c>
    </row>
    <row r="279">
      <c r="A279" s="123">
        <v>2.0</v>
      </c>
      <c r="B279" s="123" t="s">
        <v>444</v>
      </c>
      <c r="C279" s="123" t="s">
        <v>445</v>
      </c>
      <c r="D279" s="123" t="s">
        <v>135</v>
      </c>
      <c r="E279" s="123">
        <v>2004.0</v>
      </c>
    </row>
    <row r="280">
      <c r="A280" s="123">
        <v>2.0</v>
      </c>
      <c r="B280" s="123" t="s">
        <v>450</v>
      </c>
      <c r="C280" s="123" t="s">
        <v>445</v>
      </c>
      <c r="D280" s="123" t="s">
        <v>135</v>
      </c>
      <c r="E280" s="123">
        <v>2020.0</v>
      </c>
    </row>
    <row r="281">
      <c r="A281" s="123">
        <v>2.0</v>
      </c>
      <c r="B281" s="123" t="s">
        <v>455</v>
      </c>
      <c r="C281" s="123" t="s">
        <v>445</v>
      </c>
      <c r="D281" s="123" t="s">
        <v>135</v>
      </c>
      <c r="E281" s="123">
        <v>2002.0</v>
      </c>
    </row>
    <row r="282">
      <c r="A282" s="104">
        <v>6.0</v>
      </c>
      <c r="B282" s="104" t="s">
        <v>229</v>
      </c>
      <c r="C282" s="104" t="s">
        <v>230</v>
      </c>
      <c r="D282" s="104" t="s">
        <v>141</v>
      </c>
      <c r="E282" s="104">
        <v>2018.0</v>
      </c>
    </row>
    <row r="283">
      <c r="A283" s="115">
        <v>1.0</v>
      </c>
      <c r="B283" s="115" t="s">
        <v>316</v>
      </c>
      <c r="C283" s="115" t="s">
        <v>230</v>
      </c>
      <c r="D283" s="115" t="s">
        <v>141</v>
      </c>
      <c r="E283" s="115">
        <v>2019.0</v>
      </c>
    </row>
    <row r="284">
      <c r="A284" s="126">
        <v>3.0</v>
      </c>
      <c r="B284" s="126" t="s">
        <v>569</v>
      </c>
      <c r="C284" s="126" t="s">
        <v>570</v>
      </c>
      <c r="D284" s="126" t="s">
        <v>135</v>
      </c>
      <c r="E284" s="126">
        <v>2021.0</v>
      </c>
    </row>
    <row r="285">
      <c r="A285" s="123">
        <v>6.0</v>
      </c>
      <c r="B285" s="123" t="s">
        <v>507</v>
      </c>
      <c r="C285" s="123" t="s">
        <v>508</v>
      </c>
      <c r="D285" s="123" t="s">
        <v>141</v>
      </c>
      <c r="E285" s="123">
        <v>2009.0</v>
      </c>
    </row>
    <row r="286">
      <c r="A286" s="125">
        <v>4.0</v>
      </c>
      <c r="B286" s="125" t="s">
        <v>558</v>
      </c>
      <c r="C286" s="125" t="s">
        <v>563</v>
      </c>
      <c r="D286" s="125" t="s">
        <v>141</v>
      </c>
      <c r="E286" s="125">
        <v>2021.0</v>
      </c>
    </row>
    <row r="287">
      <c r="A287" s="121">
        <v>1.0</v>
      </c>
      <c r="B287" s="121" t="s">
        <v>428</v>
      </c>
      <c r="C287" s="121" t="s">
        <v>429</v>
      </c>
      <c r="D287" s="121" t="s">
        <v>138</v>
      </c>
      <c r="E287" s="121">
        <v>2019.0</v>
      </c>
    </row>
    <row r="288">
      <c r="A288" s="119">
        <v>2.0</v>
      </c>
      <c r="B288" s="119" t="s">
        <v>380</v>
      </c>
      <c r="C288" s="119" t="s">
        <v>381</v>
      </c>
      <c r="D288" s="119" t="s">
        <v>138</v>
      </c>
      <c r="E288" s="119">
        <v>2020.0</v>
      </c>
    </row>
    <row r="290">
      <c r="A290" s="130">
        <v>1.0</v>
      </c>
      <c r="B290" s="130" t="s">
        <v>746</v>
      </c>
      <c r="C290" s="130" t="s">
        <v>741</v>
      </c>
      <c r="D290" s="130" t="s">
        <v>116</v>
      </c>
      <c r="E290" s="130">
        <v>1999.0</v>
      </c>
    </row>
    <row r="291">
      <c r="A291" s="130">
        <v>1.0</v>
      </c>
      <c r="B291" s="130" t="s">
        <v>751</v>
      </c>
      <c r="C291" s="130" t="s">
        <v>741</v>
      </c>
      <c r="D291" s="130" t="s">
        <v>116</v>
      </c>
      <c r="E291" s="130">
        <v>2019.0</v>
      </c>
    </row>
    <row r="292">
      <c r="A292" s="130">
        <v>2.0</v>
      </c>
      <c r="B292" s="130" t="s">
        <v>755</v>
      </c>
      <c r="C292" s="130" t="s">
        <v>309</v>
      </c>
      <c r="D292" s="130" t="s">
        <v>175</v>
      </c>
      <c r="E292" s="130">
        <v>2021.0</v>
      </c>
    </row>
    <row r="293">
      <c r="A293" s="130">
        <v>2.0</v>
      </c>
      <c r="B293" s="130" t="s">
        <v>241</v>
      </c>
      <c r="C293" s="130" t="s">
        <v>760</v>
      </c>
      <c r="D293" s="130" t="s">
        <v>116</v>
      </c>
      <c r="E293" s="130">
        <v>1994.0</v>
      </c>
    </row>
    <row r="294">
      <c r="A294" s="130">
        <v>3.0</v>
      </c>
      <c r="B294" s="130" t="s">
        <v>766</v>
      </c>
      <c r="C294" s="130" t="s">
        <v>767</v>
      </c>
      <c r="D294" s="130" t="s">
        <v>175</v>
      </c>
      <c r="E294" s="130">
        <v>2021.0</v>
      </c>
    </row>
    <row r="295">
      <c r="A295" s="130">
        <v>3.0</v>
      </c>
      <c r="B295" s="130" t="s">
        <v>772</v>
      </c>
      <c r="C295" s="130" t="s">
        <v>773</v>
      </c>
      <c r="D295" s="130" t="s">
        <v>119</v>
      </c>
      <c r="E295" s="130">
        <v>1974.0</v>
      </c>
    </row>
    <row r="296">
      <c r="A296" s="130">
        <v>4.0</v>
      </c>
      <c r="B296" s="130" t="s">
        <v>778</v>
      </c>
      <c r="C296" s="130" t="s">
        <v>201</v>
      </c>
      <c r="D296" s="130" t="s">
        <v>202</v>
      </c>
      <c r="E296" s="130">
        <v>2022.0</v>
      </c>
    </row>
    <row r="297">
      <c r="A297" s="130">
        <v>5.0</v>
      </c>
      <c r="B297" s="130" t="s">
        <v>786</v>
      </c>
      <c r="C297" s="130" t="s">
        <v>787</v>
      </c>
      <c r="D297" s="130" t="s">
        <v>443</v>
      </c>
      <c r="E297" s="130">
        <v>1991.0</v>
      </c>
    </row>
    <row r="298">
      <c r="A298" s="130">
        <v>6.0</v>
      </c>
      <c r="B298" s="130" t="s">
        <v>792</v>
      </c>
      <c r="C298" s="130" t="s">
        <v>793</v>
      </c>
      <c r="D298" s="130" t="s">
        <v>116</v>
      </c>
      <c r="E298" s="130">
        <v>2022.0</v>
      </c>
    </row>
    <row r="299">
      <c r="A299" s="130">
        <v>6.0</v>
      </c>
      <c r="B299" s="130" t="s">
        <v>797</v>
      </c>
      <c r="C299" s="130" t="s">
        <v>798</v>
      </c>
      <c r="D299" s="130" t="s">
        <v>116</v>
      </c>
      <c r="E299" s="130">
        <v>2019.0</v>
      </c>
    </row>
    <row r="300">
      <c r="A300" s="130">
        <v>7.0</v>
      </c>
      <c r="B300" s="130" t="s">
        <v>802</v>
      </c>
      <c r="C300" s="130" t="s">
        <v>803</v>
      </c>
      <c r="D300" s="130" t="s">
        <v>181</v>
      </c>
      <c r="E300" s="130">
        <v>2022.0</v>
      </c>
    </row>
    <row r="301">
      <c r="A301" s="130">
        <v>7.0</v>
      </c>
      <c r="B301" s="130" t="s">
        <v>807</v>
      </c>
      <c r="C301" s="130" t="s">
        <v>808</v>
      </c>
      <c r="D301" s="130" t="s">
        <v>138</v>
      </c>
      <c r="E301" s="130">
        <v>2015.0</v>
      </c>
    </row>
    <row r="302">
      <c r="A302" s="130">
        <v>8.0</v>
      </c>
      <c r="B302" s="130" t="s">
        <v>813</v>
      </c>
      <c r="C302" s="130" t="s">
        <v>814</v>
      </c>
      <c r="D302" s="130" t="s">
        <v>116</v>
      </c>
      <c r="E302" s="130">
        <v>2022.0</v>
      </c>
    </row>
    <row r="303">
      <c r="A303" s="130">
        <v>8.0</v>
      </c>
      <c r="B303" s="130" t="s">
        <v>819</v>
      </c>
      <c r="C303" s="130" t="s">
        <v>820</v>
      </c>
      <c r="D303" s="130" t="s">
        <v>175</v>
      </c>
      <c r="E303" s="130">
        <v>2022.0</v>
      </c>
    </row>
    <row r="304">
      <c r="A304" s="130">
        <v>9.0</v>
      </c>
      <c r="B304" s="130" t="s">
        <v>824</v>
      </c>
      <c r="C304" s="130" t="s">
        <v>424</v>
      </c>
      <c r="D304" s="130" t="s">
        <v>141</v>
      </c>
      <c r="E304" s="130">
        <v>2022.0</v>
      </c>
    </row>
    <row r="305">
      <c r="A305" s="130">
        <v>9.0</v>
      </c>
      <c r="B305" s="130" t="s">
        <v>829</v>
      </c>
      <c r="C305" s="130" t="s">
        <v>830</v>
      </c>
      <c r="D305" s="130" t="s">
        <v>141</v>
      </c>
      <c r="E305" s="130">
        <v>2022.0</v>
      </c>
    </row>
    <row r="306">
      <c r="A306" s="130">
        <v>10.0</v>
      </c>
      <c r="B306" s="130" t="s">
        <v>833</v>
      </c>
      <c r="C306" s="130" t="s">
        <v>834</v>
      </c>
      <c r="D306" s="130" t="s">
        <v>135</v>
      </c>
      <c r="E306" s="130">
        <v>2022.0</v>
      </c>
    </row>
    <row r="307">
      <c r="A307" s="130">
        <v>10.0</v>
      </c>
      <c r="B307" s="130" t="s">
        <v>837</v>
      </c>
      <c r="C307" s="130" t="s">
        <v>838</v>
      </c>
      <c r="D307" s="130" t="s">
        <v>181</v>
      </c>
      <c r="E307" s="130">
        <v>2021.0</v>
      </c>
    </row>
  </sheetData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3" width="29.25"/>
    <col customWidth="1" min="6" max="6" width="42.63"/>
    <col customWidth="1" min="7" max="7" width="25.0"/>
  </cols>
  <sheetData>
    <row r="1" ht="14.25" customHeight="1">
      <c r="A1" s="149"/>
      <c r="B1" s="135"/>
      <c r="C1" s="135"/>
      <c r="D1" s="135"/>
      <c r="E1" s="135"/>
      <c r="F1" s="135"/>
      <c r="G1" s="16"/>
      <c r="H1" s="16"/>
      <c r="I1" s="16"/>
      <c r="J1" s="16"/>
      <c r="K1" s="16"/>
      <c r="L1" s="16"/>
    </row>
    <row r="2" ht="14.25" customHeight="1">
      <c r="A2" s="136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38"/>
      <c r="H2" s="138"/>
      <c r="I2" s="138"/>
      <c r="J2" s="138"/>
      <c r="K2" s="138"/>
      <c r="L2" s="138"/>
    </row>
    <row r="3">
      <c r="A3" s="98"/>
      <c r="B3" s="141" t="s">
        <v>1022</v>
      </c>
      <c r="C3" s="141" t="s">
        <v>1023</v>
      </c>
      <c r="D3" s="150"/>
      <c r="E3" s="150"/>
      <c r="F3" s="150"/>
      <c r="G3" s="102"/>
      <c r="H3" s="102"/>
      <c r="I3" s="102"/>
      <c r="J3" s="102"/>
      <c r="K3" s="102"/>
      <c r="L3" s="102"/>
    </row>
    <row r="4">
      <c r="A4" s="98"/>
      <c r="B4" s="141" t="s">
        <v>1024</v>
      </c>
      <c r="C4" s="141" t="s">
        <v>476</v>
      </c>
      <c r="D4" s="150"/>
      <c r="E4" s="150"/>
      <c r="F4" s="150"/>
      <c r="G4" s="102"/>
      <c r="H4" s="102"/>
      <c r="I4" s="102"/>
      <c r="J4" s="102"/>
      <c r="K4" s="102"/>
      <c r="L4" s="102"/>
    </row>
    <row r="5">
      <c r="A5" s="98"/>
      <c r="B5" s="141" t="s">
        <v>1025</v>
      </c>
      <c r="C5" s="141" t="s">
        <v>528</v>
      </c>
      <c r="D5" s="150"/>
      <c r="E5" s="150"/>
      <c r="F5" s="150"/>
      <c r="G5" s="102"/>
      <c r="H5" s="102"/>
      <c r="I5" s="102"/>
      <c r="J5" s="102"/>
      <c r="K5" s="102"/>
      <c r="L5" s="102"/>
    </row>
    <row r="6">
      <c r="A6" s="98"/>
      <c r="B6" s="139" t="s">
        <v>1026</v>
      </c>
      <c r="C6" s="139" t="s">
        <v>1027</v>
      </c>
      <c r="D6" s="140">
        <v>45092.0</v>
      </c>
      <c r="E6" s="139" t="s">
        <v>15</v>
      </c>
      <c r="F6" s="139" t="s">
        <v>928</v>
      </c>
      <c r="G6" s="102"/>
      <c r="H6" s="102"/>
      <c r="I6" s="102"/>
      <c r="J6" s="102"/>
      <c r="K6" s="102"/>
      <c r="L6" s="102"/>
    </row>
    <row r="7">
      <c r="A7" s="98"/>
      <c r="B7" s="139" t="s">
        <v>1028</v>
      </c>
      <c r="C7" s="139" t="s">
        <v>165</v>
      </c>
      <c r="D7" s="140">
        <v>43020.0</v>
      </c>
      <c r="E7" s="151" t="s">
        <v>15</v>
      </c>
      <c r="F7" s="151" t="s">
        <v>1029</v>
      </c>
      <c r="G7" s="102"/>
      <c r="H7" s="102"/>
      <c r="I7" s="102"/>
      <c r="J7" s="102"/>
      <c r="K7" s="102"/>
      <c r="L7" s="102"/>
    </row>
    <row r="8">
      <c r="A8" s="98"/>
      <c r="B8" s="141" t="s">
        <v>1030</v>
      </c>
      <c r="C8" s="141" t="s">
        <v>1031</v>
      </c>
      <c r="D8" s="150"/>
      <c r="E8" s="150"/>
      <c r="F8" s="150"/>
      <c r="G8" s="102"/>
      <c r="H8" s="102"/>
      <c r="I8" s="102"/>
      <c r="J8" s="102"/>
      <c r="K8" s="102"/>
      <c r="L8" s="102"/>
    </row>
    <row r="9">
      <c r="A9" s="98"/>
      <c r="B9" s="139" t="s">
        <v>1032</v>
      </c>
      <c r="C9" s="139" t="s">
        <v>911</v>
      </c>
      <c r="D9" s="140">
        <v>42465.0</v>
      </c>
      <c r="E9" s="139" t="s">
        <v>15</v>
      </c>
      <c r="F9" s="139" t="s">
        <v>907</v>
      </c>
      <c r="G9" s="102"/>
      <c r="H9" s="102"/>
      <c r="I9" s="102"/>
      <c r="J9" s="102"/>
      <c r="K9" s="102"/>
      <c r="L9" s="102"/>
    </row>
    <row r="10">
      <c r="A10" s="98"/>
      <c r="B10" s="141" t="s">
        <v>1033</v>
      </c>
      <c r="C10" s="141" t="s">
        <v>140</v>
      </c>
      <c r="D10" s="150"/>
      <c r="E10" s="150"/>
      <c r="F10" s="150"/>
      <c r="G10" s="102"/>
      <c r="H10" s="102"/>
      <c r="I10" s="102"/>
      <c r="J10" s="102"/>
      <c r="K10" s="102"/>
      <c r="L10" s="102"/>
    </row>
    <row r="11">
      <c r="A11" s="98"/>
      <c r="B11" s="141" t="s">
        <v>1034</v>
      </c>
      <c r="C11" s="141" t="s">
        <v>1035</v>
      </c>
      <c r="D11" s="150"/>
      <c r="E11" s="150"/>
      <c r="F11" s="150"/>
      <c r="G11" s="102"/>
      <c r="H11" s="102"/>
      <c r="I11" s="102"/>
      <c r="J11" s="102"/>
      <c r="K11" s="102"/>
      <c r="L11" s="102"/>
    </row>
    <row r="12">
      <c r="A12" s="98"/>
      <c r="B12" s="139" t="s">
        <v>1036</v>
      </c>
      <c r="C12" s="139" t="s">
        <v>913</v>
      </c>
      <c r="D12" s="140">
        <v>42465.0</v>
      </c>
      <c r="E12" s="139" t="s">
        <v>15</v>
      </c>
      <c r="F12" s="139" t="s">
        <v>907</v>
      </c>
      <c r="G12" s="102"/>
      <c r="H12" s="102"/>
      <c r="I12" s="102"/>
      <c r="J12" s="102"/>
      <c r="K12" s="102"/>
      <c r="L12" s="102"/>
    </row>
    <row r="13">
      <c r="A13" s="98"/>
      <c r="B13" s="141" t="s">
        <v>1037</v>
      </c>
      <c r="C13" s="141" t="s">
        <v>782</v>
      </c>
      <c r="D13" s="150"/>
      <c r="E13" s="150"/>
      <c r="F13" s="150"/>
      <c r="G13" s="102"/>
      <c r="H13" s="102"/>
      <c r="I13" s="102"/>
      <c r="J13" s="102"/>
      <c r="K13" s="102"/>
      <c r="L13" s="102"/>
    </row>
    <row r="14">
      <c r="A14" s="98"/>
      <c r="B14" s="141" t="s">
        <v>1038</v>
      </c>
      <c r="C14" s="141" t="s">
        <v>741</v>
      </c>
      <c r="D14" s="150"/>
      <c r="E14" s="150"/>
      <c r="F14" s="150"/>
      <c r="G14" s="102"/>
      <c r="H14" s="102"/>
      <c r="I14" s="102"/>
      <c r="J14" s="102"/>
      <c r="K14" s="102"/>
      <c r="L14" s="102"/>
    </row>
    <row r="15">
      <c r="A15" s="98"/>
      <c r="B15" s="139" t="s">
        <v>1039</v>
      </c>
      <c r="C15" s="139" t="s">
        <v>1040</v>
      </c>
      <c r="D15" s="140">
        <v>45183.0</v>
      </c>
      <c r="E15" s="139" t="s">
        <v>15</v>
      </c>
      <c r="F15" s="139" t="s">
        <v>928</v>
      </c>
      <c r="G15" s="102"/>
      <c r="H15" s="102"/>
      <c r="I15" s="102"/>
      <c r="J15" s="102"/>
      <c r="K15" s="102"/>
      <c r="L15" s="102"/>
    </row>
    <row r="16">
      <c r="A16" s="98"/>
      <c r="B16" s="141" t="s">
        <v>1041</v>
      </c>
      <c r="C16" s="141" t="s">
        <v>1042</v>
      </c>
      <c r="D16" s="150"/>
      <c r="E16" s="150"/>
      <c r="F16" s="150"/>
      <c r="G16" s="102"/>
      <c r="H16" s="102"/>
      <c r="I16" s="102"/>
      <c r="J16" s="102"/>
      <c r="K16" s="102"/>
      <c r="L16" s="102"/>
    </row>
    <row r="17">
      <c r="A17" s="98"/>
      <c r="B17" s="139" t="s">
        <v>1043</v>
      </c>
      <c r="C17" s="139" t="s">
        <v>702</v>
      </c>
      <c r="D17" s="140">
        <v>42831.0</v>
      </c>
      <c r="E17" s="139" t="s">
        <v>15</v>
      </c>
      <c r="F17" s="139" t="s">
        <v>928</v>
      </c>
      <c r="G17" s="102"/>
      <c r="H17" s="102"/>
      <c r="I17" s="102"/>
      <c r="J17" s="102"/>
      <c r="K17" s="102"/>
      <c r="L17" s="102"/>
    </row>
    <row r="18">
      <c r="A18" s="98"/>
      <c r="B18" s="141" t="s">
        <v>1044</v>
      </c>
      <c r="C18" s="141" t="s">
        <v>1045</v>
      </c>
      <c r="D18" s="150"/>
      <c r="E18" s="150"/>
      <c r="F18" s="150"/>
      <c r="G18" s="102"/>
      <c r="H18" s="102"/>
      <c r="I18" s="102"/>
      <c r="J18" s="102"/>
      <c r="K18" s="102"/>
      <c r="L18" s="102"/>
    </row>
    <row r="19">
      <c r="A19" s="98"/>
      <c r="B19" s="139" t="s">
        <v>1046</v>
      </c>
      <c r="C19" s="139" t="s">
        <v>922</v>
      </c>
      <c r="D19" s="140">
        <v>41222.0</v>
      </c>
      <c r="E19" s="139" t="s">
        <v>15</v>
      </c>
      <c r="F19" s="139" t="s">
        <v>923</v>
      </c>
      <c r="G19" s="102"/>
      <c r="H19" s="102"/>
      <c r="I19" s="102"/>
      <c r="J19" s="102"/>
      <c r="K19" s="102"/>
      <c r="L19" s="102"/>
    </row>
    <row r="20">
      <c r="A20" s="98"/>
      <c r="B20" s="139" t="s">
        <v>1047</v>
      </c>
      <c r="C20" s="139" t="s">
        <v>1048</v>
      </c>
      <c r="D20" s="140">
        <v>42465.0</v>
      </c>
      <c r="E20" s="139" t="s">
        <v>15</v>
      </c>
      <c r="F20" s="139" t="s">
        <v>907</v>
      </c>
      <c r="G20" s="102"/>
      <c r="H20" s="102"/>
      <c r="I20" s="102"/>
      <c r="J20" s="102"/>
      <c r="K20" s="102"/>
      <c r="L20" s="102"/>
    </row>
    <row r="21">
      <c r="A21" s="98"/>
      <c r="B21" s="139" t="s">
        <v>1049</v>
      </c>
      <c r="C21" s="139" t="s">
        <v>1050</v>
      </c>
      <c r="D21" s="140">
        <v>44917.0</v>
      </c>
      <c r="E21" s="139" t="s">
        <v>15</v>
      </c>
      <c r="F21" s="139" t="s">
        <v>928</v>
      </c>
      <c r="G21" s="102"/>
      <c r="H21" s="102"/>
      <c r="I21" s="102"/>
      <c r="J21" s="102"/>
      <c r="K21" s="102"/>
      <c r="L21" s="102"/>
    </row>
    <row r="22">
      <c r="A22" s="98"/>
      <c r="B22" s="141" t="s">
        <v>1051</v>
      </c>
      <c r="C22" s="141" t="s">
        <v>1052</v>
      </c>
      <c r="D22" s="150"/>
      <c r="E22" s="150"/>
      <c r="F22" s="150"/>
      <c r="G22" s="102"/>
      <c r="H22" s="102"/>
      <c r="I22" s="102"/>
      <c r="J22" s="102"/>
      <c r="K22" s="102"/>
      <c r="L22" s="102"/>
    </row>
    <row r="23">
      <c r="A23" s="98"/>
      <c r="B23" s="141" t="s">
        <v>1053</v>
      </c>
      <c r="C23" s="141" t="s">
        <v>1054</v>
      </c>
      <c r="D23" s="150"/>
      <c r="E23" s="150"/>
      <c r="F23" s="150"/>
      <c r="G23" s="102"/>
      <c r="H23" s="102"/>
      <c r="I23" s="102"/>
      <c r="J23" s="102"/>
      <c r="K23" s="102"/>
      <c r="L23" s="102"/>
    </row>
    <row r="24">
      <c r="A24" s="98"/>
      <c r="B24" s="139" t="s">
        <v>1055</v>
      </c>
      <c r="C24" s="139" t="s">
        <v>1056</v>
      </c>
      <c r="D24" s="140">
        <v>42922.0</v>
      </c>
      <c r="E24" s="139" t="s">
        <v>15</v>
      </c>
      <c r="F24" s="139" t="s">
        <v>928</v>
      </c>
      <c r="G24" s="102"/>
      <c r="H24" s="102"/>
      <c r="I24" s="102"/>
      <c r="J24" s="102"/>
      <c r="K24" s="102"/>
      <c r="L24" s="102"/>
    </row>
    <row r="25">
      <c r="A25" s="98"/>
      <c r="B25" s="141" t="s">
        <v>1057</v>
      </c>
      <c r="C25" s="141" t="s">
        <v>714</v>
      </c>
      <c r="D25" s="150"/>
      <c r="E25" s="150"/>
      <c r="F25" s="150"/>
      <c r="G25" s="102"/>
      <c r="H25" s="102"/>
      <c r="I25" s="102"/>
      <c r="J25" s="102"/>
      <c r="K25" s="102"/>
      <c r="L25" s="102"/>
    </row>
    <row r="26">
      <c r="A26" s="98"/>
      <c r="B26" s="141" t="s">
        <v>326</v>
      </c>
      <c r="C26" s="141" t="s">
        <v>1058</v>
      </c>
      <c r="D26" s="150"/>
      <c r="E26" s="150"/>
      <c r="F26" s="150"/>
      <c r="G26" s="102"/>
      <c r="H26" s="102"/>
      <c r="I26" s="102"/>
      <c r="J26" s="102"/>
      <c r="K26" s="102"/>
      <c r="L26" s="102"/>
    </row>
    <row r="27">
      <c r="A27" s="98"/>
      <c r="B27" s="139" t="s">
        <v>1059</v>
      </c>
      <c r="C27" s="139" t="s">
        <v>1060</v>
      </c>
      <c r="D27" s="140">
        <v>43228.0</v>
      </c>
      <c r="E27" s="139" t="s">
        <v>15</v>
      </c>
      <c r="F27" s="139" t="s">
        <v>928</v>
      </c>
      <c r="G27" s="102"/>
      <c r="H27" s="102"/>
      <c r="I27" s="102"/>
      <c r="J27" s="102"/>
      <c r="K27" s="102"/>
      <c r="L27" s="102"/>
    </row>
    <row r="28">
      <c r="A28" s="98"/>
      <c r="B28" s="141" t="s">
        <v>1061</v>
      </c>
      <c r="C28" s="141" t="s">
        <v>1062</v>
      </c>
      <c r="D28" s="150"/>
      <c r="E28" s="150"/>
      <c r="F28" s="150"/>
      <c r="G28" s="102"/>
      <c r="H28" s="112" t="s">
        <v>1063</v>
      </c>
      <c r="J28" s="102"/>
      <c r="K28" s="102"/>
      <c r="L28" s="102"/>
    </row>
    <row r="29">
      <c r="A29" s="98"/>
      <c r="B29" s="139" t="s">
        <v>1064</v>
      </c>
      <c r="C29" s="139" t="s">
        <v>1065</v>
      </c>
      <c r="D29" s="140">
        <v>42915.0</v>
      </c>
      <c r="E29" s="139" t="s">
        <v>15</v>
      </c>
      <c r="F29" s="139" t="s">
        <v>1066</v>
      </c>
      <c r="G29" s="102"/>
      <c r="H29" s="152">
        <v>39705.0</v>
      </c>
      <c r="J29" s="102"/>
      <c r="K29" s="102"/>
      <c r="L29" s="102"/>
    </row>
    <row r="30">
      <c r="A30" s="98"/>
      <c r="B30" s="139" t="s">
        <v>1067</v>
      </c>
      <c r="C30" s="139" t="s">
        <v>733</v>
      </c>
      <c r="D30" s="140">
        <v>43090.0</v>
      </c>
      <c r="E30" s="139" t="s">
        <v>15</v>
      </c>
      <c r="F30" s="139" t="s">
        <v>932</v>
      </c>
      <c r="G30" s="102"/>
      <c r="H30" s="102"/>
      <c r="I30" s="102"/>
      <c r="J30" s="102"/>
      <c r="K30" s="102"/>
      <c r="L30" s="102"/>
    </row>
    <row r="31">
      <c r="A31" s="98"/>
      <c r="B31" s="139" t="s">
        <v>1068</v>
      </c>
      <c r="C31" s="139" t="s">
        <v>1069</v>
      </c>
      <c r="D31" s="140">
        <v>43104.0</v>
      </c>
      <c r="E31" s="139" t="s">
        <v>15</v>
      </c>
      <c r="F31" s="139" t="s">
        <v>928</v>
      </c>
      <c r="G31" s="102"/>
      <c r="H31" s="102"/>
      <c r="I31" s="102"/>
      <c r="J31" s="102"/>
      <c r="K31" s="102"/>
      <c r="L31" s="102"/>
    </row>
    <row r="32">
      <c r="A32" s="98"/>
      <c r="B32" s="141" t="s">
        <v>1070</v>
      </c>
      <c r="C32" s="141" t="s">
        <v>1071</v>
      </c>
      <c r="D32" s="150"/>
      <c r="E32" s="150"/>
      <c r="F32" s="150"/>
      <c r="G32" s="102"/>
      <c r="H32" s="102"/>
      <c r="I32" s="102"/>
      <c r="J32" s="102"/>
      <c r="K32" s="102"/>
      <c r="L32" s="102"/>
    </row>
    <row r="33">
      <c r="A33" s="98"/>
      <c r="B33" s="141" t="s">
        <v>1072</v>
      </c>
      <c r="C33" s="141" t="s">
        <v>1073</v>
      </c>
      <c r="D33" s="150"/>
      <c r="E33" s="150"/>
      <c r="F33" s="150"/>
      <c r="G33" s="102"/>
      <c r="H33" s="102"/>
      <c r="I33" s="102"/>
      <c r="J33" s="102"/>
      <c r="K33" s="102"/>
      <c r="L33" s="102"/>
    </row>
    <row r="34">
      <c r="A34" s="98"/>
      <c r="B34" s="141" t="s">
        <v>1074</v>
      </c>
      <c r="C34" s="141" t="s">
        <v>1075</v>
      </c>
      <c r="D34" s="150"/>
      <c r="E34" s="150"/>
      <c r="F34" s="150"/>
      <c r="G34" s="102"/>
      <c r="H34" s="102"/>
      <c r="I34" s="102"/>
      <c r="J34" s="102"/>
      <c r="K34" s="102"/>
      <c r="L34" s="102"/>
    </row>
    <row r="35">
      <c r="A35" s="98"/>
      <c r="B35" s="141" t="s">
        <v>1076</v>
      </c>
      <c r="C35" s="141" t="s">
        <v>1077</v>
      </c>
      <c r="D35" s="150"/>
      <c r="E35" s="150"/>
      <c r="F35" s="150"/>
      <c r="G35" s="102"/>
      <c r="H35" s="102"/>
      <c r="I35" s="102"/>
      <c r="J35" s="102"/>
      <c r="K35" s="102"/>
      <c r="L35" s="102"/>
    </row>
    <row r="36">
      <c r="A36" s="98"/>
      <c r="B36" s="141" t="s">
        <v>1078</v>
      </c>
      <c r="C36" s="141" t="s">
        <v>1079</v>
      </c>
      <c r="D36" s="150"/>
      <c r="E36" s="150"/>
      <c r="F36" s="150"/>
      <c r="G36" s="102"/>
      <c r="H36" s="102"/>
      <c r="I36" s="102"/>
      <c r="J36" s="102"/>
      <c r="K36" s="102"/>
      <c r="L36" s="102"/>
    </row>
    <row r="37">
      <c r="A37" s="98"/>
      <c r="B37" s="141" t="s">
        <v>1080</v>
      </c>
      <c r="C37" s="141" t="s">
        <v>1081</v>
      </c>
      <c r="D37" s="150"/>
      <c r="E37" s="150"/>
      <c r="F37" s="150"/>
      <c r="G37" s="102"/>
      <c r="H37" s="102"/>
      <c r="I37" s="102"/>
      <c r="J37" s="102"/>
      <c r="K37" s="102"/>
      <c r="L37" s="102"/>
    </row>
    <row r="38">
      <c r="A38" s="98"/>
      <c r="B38" s="139" t="s">
        <v>1082</v>
      </c>
      <c r="C38" s="139" t="s">
        <v>1083</v>
      </c>
      <c r="D38" s="140">
        <v>43048.0</v>
      </c>
      <c r="E38" s="139" t="s">
        <v>15</v>
      </c>
      <c r="F38" s="139" t="s">
        <v>928</v>
      </c>
      <c r="G38" s="102"/>
      <c r="H38" s="102"/>
      <c r="I38" s="102"/>
      <c r="J38" s="102"/>
      <c r="K38" s="102"/>
      <c r="L38" s="102"/>
    </row>
    <row r="39">
      <c r="A39" s="98"/>
      <c r="B39" s="139" t="s">
        <v>1084</v>
      </c>
      <c r="C39" s="139" t="s">
        <v>318</v>
      </c>
      <c r="D39" s="140">
        <v>43060.0</v>
      </c>
      <c r="E39" s="139" t="s">
        <v>15</v>
      </c>
      <c r="F39" s="139" t="s">
        <v>928</v>
      </c>
      <c r="G39" s="102"/>
      <c r="H39" s="102"/>
      <c r="I39" s="102"/>
      <c r="J39" s="102"/>
      <c r="K39" s="102"/>
      <c r="L39" s="102"/>
    </row>
    <row r="40">
      <c r="A40" s="98"/>
      <c r="B40" s="141" t="s">
        <v>1085</v>
      </c>
      <c r="C40" s="141" t="s">
        <v>1086</v>
      </c>
      <c r="D40" s="150"/>
      <c r="E40" s="150"/>
      <c r="F40" s="150"/>
      <c r="G40" s="102"/>
      <c r="H40" s="102"/>
      <c r="I40" s="102"/>
      <c r="J40" s="102"/>
      <c r="K40" s="102"/>
      <c r="L40" s="102"/>
    </row>
    <row r="41">
      <c r="A41" s="98"/>
      <c r="B41" s="141" t="s">
        <v>1087</v>
      </c>
      <c r="C41" s="141" t="s">
        <v>1088</v>
      </c>
      <c r="D41" s="150"/>
      <c r="E41" s="150"/>
      <c r="F41" s="150"/>
      <c r="G41" s="102"/>
      <c r="H41" s="102"/>
      <c r="I41" s="102"/>
      <c r="J41" s="102"/>
      <c r="K41" s="102"/>
      <c r="L41" s="102"/>
    </row>
    <row r="42">
      <c r="A42" s="98"/>
      <c r="B42" s="139" t="s">
        <v>1089</v>
      </c>
      <c r="C42" s="139" t="s">
        <v>1090</v>
      </c>
      <c r="D42" s="140">
        <v>42754.0</v>
      </c>
      <c r="E42" s="139" t="s">
        <v>15</v>
      </c>
      <c r="F42" s="139" t="s">
        <v>1091</v>
      </c>
      <c r="G42" s="102"/>
      <c r="H42" s="102"/>
      <c r="I42" s="102"/>
      <c r="J42" s="102"/>
      <c r="K42" s="102"/>
      <c r="L42" s="102"/>
    </row>
    <row r="43">
      <c r="A43" s="98"/>
      <c r="B43" s="141" t="s">
        <v>1092</v>
      </c>
      <c r="C43" s="141" t="s">
        <v>1093</v>
      </c>
      <c r="D43" s="150"/>
      <c r="E43" s="150"/>
      <c r="F43" s="150"/>
      <c r="G43" s="102"/>
      <c r="H43" s="102"/>
      <c r="I43" s="102"/>
      <c r="J43" s="102"/>
      <c r="K43" s="102"/>
      <c r="L43" s="102"/>
    </row>
    <row r="44">
      <c r="A44" s="98"/>
      <c r="B44" s="141" t="s">
        <v>1094</v>
      </c>
      <c r="C44" s="141" t="s">
        <v>1095</v>
      </c>
      <c r="D44" s="150"/>
      <c r="E44" s="150"/>
      <c r="F44" s="150"/>
      <c r="G44" s="102"/>
      <c r="H44" s="102"/>
      <c r="I44" s="102"/>
      <c r="J44" s="102"/>
      <c r="K44" s="102"/>
      <c r="L44" s="102"/>
    </row>
    <row r="45">
      <c r="A45" s="98"/>
      <c r="B45" s="141" t="s">
        <v>1096</v>
      </c>
      <c r="C45" s="141" t="s">
        <v>1097</v>
      </c>
      <c r="D45" s="150"/>
      <c r="E45" s="150"/>
      <c r="F45" s="150"/>
      <c r="G45" s="102"/>
      <c r="H45" s="102"/>
      <c r="I45" s="102"/>
      <c r="J45" s="102"/>
      <c r="K45" s="102"/>
      <c r="L45" s="102"/>
    </row>
    <row r="46">
      <c r="A46" s="98"/>
      <c r="B46" s="139" t="s">
        <v>1098</v>
      </c>
      <c r="C46" s="139" t="s">
        <v>759</v>
      </c>
      <c r="D46" s="140">
        <v>43426.0</v>
      </c>
      <c r="E46" s="139" t="s">
        <v>15</v>
      </c>
      <c r="F46" s="139" t="s">
        <v>928</v>
      </c>
      <c r="G46" s="102"/>
      <c r="H46" s="102"/>
      <c r="I46" s="102"/>
      <c r="J46" s="102"/>
      <c r="K46" s="102"/>
      <c r="L46" s="102"/>
    </row>
    <row r="47">
      <c r="A47" s="98"/>
      <c r="B47" s="139" t="s">
        <v>1099</v>
      </c>
      <c r="C47" s="139" t="s">
        <v>688</v>
      </c>
      <c r="D47" s="140">
        <v>42796.0</v>
      </c>
      <c r="E47" s="139" t="s">
        <v>15</v>
      </c>
      <c r="F47" s="139" t="s">
        <v>928</v>
      </c>
      <c r="G47" s="102"/>
      <c r="H47" s="102"/>
      <c r="I47" s="102"/>
      <c r="J47" s="102"/>
      <c r="K47" s="102"/>
      <c r="L47" s="102"/>
    </row>
    <row r="48">
      <c r="A48" s="98"/>
      <c r="B48" s="141" t="s">
        <v>1100</v>
      </c>
      <c r="C48" s="141" t="s">
        <v>1101</v>
      </c>
      <c r="D48" s="150"/>
      <c r="E48" s="150"/>
      <c r="F48" s="150"/>
      <c r="G48" s="102"/>
      <c r="H48" s="102"/>
      <c r="I48" s="102"/>
      <c r="J48" s="102"/>
      <c r="K48" s="102"/>
      <c r="L48" s="102"/>
    </row>
    <row r="49">
      <c r="A49" s="98"/>
      <c r="B49" s="139" t="s">
        <v>1102</v>
      </c>
      <c r="C49" s="139" t="s">
        <v>1103</v>
      </c>
      <c r="D49" s="140">
        <v>42465.0</v>
      </c>
      <c r="E49" s="139" t="s">
        <v>15</v>
      </c>
      <c r="F49" s="139" t="s">
        <v>907</v>
      </c>
      <c r="G49" s="102"/>
      <c r="H49" s="102"/>
      <c r="I49" s="102"/>
      <c r="J49" s="102"/>
      <c r="K49" s="102"/>
      <c r="L49" s="102"/>
    </row>
    <row r="50">
      <c r="A50" s="98"/>
      <c r="B50" s="141" t="s">
        <v>1104</v>
      </c>
      <c r="C50" s="141" t="s">
        <v>1105</v>
      </c>
      <c r="D50" s="150"/>
      <c r="E50" s="150"/>
      <c r="F50" s="150"/>
      <c r="G50" s="102"/>
      <c r="H50" s="102"/>
      <c r="I50" s="102"/>
      <c r="J50" s="102"/>
      <c r="K50" s="102"/>
      <c r="L50" s="102"/>
    </row>
    <row r="51">
      <c r="A51" s="98"/>
      <c r="B51" s="139" t="s">
        <v>1106</v>
      </c>
      <c r="C51" s="139" t="s">
        <v>503</v>
      </c>
      <c r="D51" s="140">
        <v>43468.0</v>
      </c>
      <c r="E51" s="139" t="s">
        <v>15</v>
      </c>
      <c r="F51" s="139" t="s">
        <v>928</v>
      </c>
      <c r="G51" s="102"/>
      <c r="H51" s="102"/>
      <c r="I51" s="102"/>
      <c r="J51" s="102"/>
      <c r="K51" s="102"/>
      <c r="L51" s="102"/>
    </row>
    <row r="52">
      <c r="A52" s="98"/>
      <c r="B52" s="141" t="s">
        <v>1107</v>
      </c>
      <c r="C52" s="141" t="s">
        <v>964</v>
      </c>
      <c r="D52" s="150"/>
      <c r="E52" s="150"/>
      <c r="F52" s="150"/>
      <c r="G52" s="102"/>
      <c r="H52" s="102"/>
      <c r="I52" s="102"/>
      <c r="J52" s="102"/>
      <c r="K52" s="102"/>
      <c r="L52" s="102"/>
    </row>
    <row r="53">
      <c r="A53" s="98"/>
      <c r="B53" s="141" t="s">
        <v>1108</v>
      </c>
      <c r="C53" s="141" t="s">
        <v>1109</v>
      </c>
      <c r="D53" s="150"/>
      <c r="E53" s="150"/>
      <c r="F53" s="150"/>
      <c r="G53" s="102"/>
      <c r="H53" s="102"/>
      <c r="I53" s="102"/>
      <c r="J53" s="102"/>
      <c r="K53" s="102"/>
      <c r="L53" s="102"/>
    </row>
    <row r="54">
      <c r="A54" s="98"/>
      <c r="B54" s="141" t="s">
        <v>1110</v>
      </c>
      <c r="C54" s="141" t="s">
        <v>565</v>
      </c>
      <c r="D54" s="150"/>
      <c r="E54" s="150"/>
      <c r="F54" s="150"/>
      <c r="G54" s="102"/>
      <c r="H54" s="102"/>
      <c r="I54" s="102"/>
      <c r="J54" s="102"/>
      <c r="K54" s="102"/>
      <c r="L54" s="102"/>
    </row>
    <row r="55">
      <c r="A55" s="98"/>
      <c r="B55" s="139" t="s">
        <v>1111</v>
      </c>
      <c r="C55" s="139" t="s">
        <v>1112</v>
      </c>
      <c r="D55" s="140">
        <v>42789.0</v>
      </c>
      <c r="E55" s="139" t="s">
        <v>15</v>
      </c>
      <c r="F55" s="139" t="s">
        <v>928</v>
      </c>
      <c r="G55" s="102"/>
      <c r="H55" s="102"/>
      <c r="I55" s="102"/>
      <c r="J55" s="102"/>
      <c r="K55" s="102"/>
      <c r="L55" s="102"/>
    </row>
    <row r="56">
      <c r="A56" s="98"/>
      <c r="B56" s="141" t="s">
        <v>1113</v>
      </c>
      <c r="C56" s="141" t="s">
        <v>1114</v>
      </c>
      <c r="D56" s="150"/>
      <c r="E56" s="150"/>
      <c r="F56" s="150"/>
      <c r="G56" s="102"/>
      <c r="H56" s="102"/>
      <c r="I56" s="102"/>
      <c r="J56" s="102"/>
      <c r="K56" s="102"/>
      <c r="L56" s="102"/>
    </row>
    <row r="57">
      <c r="A57" s="98"/>
      <c r="B57" s="141" t="s">
        <v>1115</v>
      </c>
      <c r="C57" s="141" t="s">
        <v>800</v>
      </c>
      <c r="D57" s="150"/>
      <c r="E57" s="150"/>
      <c r="F57" s="150"/>
      <c r="G57" s="102"/>
      <c r="H57" s="102"/>
      <c r="I57" s="102"/>
      <c r="J57" s="102"/>
      <c r="K57" s="102"/>
      <c r="L57" s="102"/>
    </row>
    <row r="58">
      <c r="A58" s="98"/>
      <c r="B58" s="141" t="s">
        <v>1116</v>
      </c>
      <c r="C58" s="141" t="s">
        <v>1117</v>
      </c>
      <c r="D58" s="150"/>
      <c r="E58" s="150"/>
      <c r="F58" s="150"/>
      <c r="G58" s="102"/>
      <c r="H58" s="102"/>
      <c r="I58" s="102"/>
      <c r="J58" s="102"/>
      <c r="K58" s="102"/>
      <c r="L58" s="102"/>
    </row>
    <row r="59">
      <c r="A59" s="98"/>
      <c r="B59" s="139" t="s">
        <v>1118</v>
      </c>
      <c r="C59" s="139" t="s">
        <v>570</v>
      </c>
      <c r="D59" s="140">
        <v>43426.0</v>
      </c>
      <c r="E59" s="139" t="s">
        <v>15</v>
      </c>
      <c r="F59" s="139" t="s">
        <v>928</v>
      </c>
      <c r="G59" s="102"/>
      <c r="H59" s="102"/>
      <c r="I59" s="102"/>
      <c r="J59" s="102"/>
      <c r="K59" s="102"/>
      <c r="L59" s="102"/>
    </row>
    <row r="60">
      <c r="A60" s="98"/>
      <c r="B60" s="139" t="s">
        <v>1119</v>
      </c>
      <c r="C60" s="139" t="s">
        <v>1120</v>
      </c>
      <c r="D60" s="140">
        <v>42782.0</v>
      </c>
      <c r="E60" s="139" t="s">
        <v>15</v>
      </c>
      <c r="F60" s="139" t="s">
        <v>928</v>
      </c>
      <c r="G60" s="102"/>
      <c r="H60" s="102"/>
      <c r="I60" s="102"/>
      <c r="J60" s="102"/>
      <c r="K60" s="102"/>
      <c r="L60" s="102"/>
    </row>
    <row r="61">
      <c r="A61" s="98"/>
      <c r="B61" s="139" t="s">
        <v>1121</v>
      </c>
      <c r="C61" s="139" t="s">
        <v>745</v>
      </c>
      <c r="D61" s="140">
        <v>42803.0</v>
      </c>
      <c r="E61" s="139" t="s">
        <v>15</v>
      </c>
      <c r="F61" s="139" t="s">
        <v>928</v>
      </c>
      <c r="G61" s="102"/>
      <c r="H61" s="102"/>
      <c r="I61" s="102"/>
      <c r="J61" s="102"/>
      <c r="K61" s="102"/>
      <c r="L61" s="102"/>
    </row>
    <row r="62">
      <c r="A62" s="98"/>
      <c r="B62" s="141" t="s">
        <v>1122</v>
      </c>
      <c r="C62" s="141" t="s">
        <v>1123</v>
      </c>
      <c r="D62" s="150"/>
      <c r="E62" s="150"/>
      <c r="F62" s="150"/>
      <c r="G62" s="102"/>
      <c r="H62" s="102"/>
      <c r="I62" s="102"/>
      <c r="J62" s="102"/>
      <c r="K62" s="102"/>
      <c r="L62" s="102"/>
    </row>
    <row r="63">
      <c r="A63" s="98"/>
      <c r="B63" s="141" t="s">
        <v>1124</v>
      </c>
      <c r="C63" s="141" t="s">
        <v>1125</v>
      </c>
      <c r="D63" s="150"/>
      <c r="E63" s="150"/>
      <c r="F63" s="150"/>
      <c r="G63" s="102"/>
      <c r="H63" s="102"/>
      <c r="I63" s="102"/>
      <c r="J63" s="102"/>
      <c r="K63" s="102"/>
      <c r="L63" s="102"/>
    </row>
    <row r="64">
      <c r="A64" s="98"/>
      <c r="B64" s="139" t="s">
        <v>1126</v>
      </c>
      <c r="C64" s="139" t="s">
        <v>1127</v>
      </c>
      <c r="D64" s="140">
        <v>42943.0</v>
      </c>
      <c r="E64" s="139" t="s">
        <v>15</v>
      </c>
      <c r="F64" s="139" t="s">
        <v>928</v>
      </c>
      <c r="G64" s="102"/>
      <c r="H64" s="102"/>
      <c r="I64" s="102"/>
      <c r="J64" s="102"/>
      <c r="K64" s="102"/>
      <c r="L64" s="102"/>
    </row>
    <row r="65">
      <c r="A65" s="98"/>
      <c r="B65" s="139" t="s">
        <v>1128</v>
      </c>
      <c r="C65" s="139" t="s">
        <v>1129</v>
      </c>
      <c r="D65" s="140">
        <v>42768.0</v>
      </c>
      <c r="E65" s="139" t="s">
        <v>15</v>
      </c>
      <c r="F65" s="139" t="s">
        <v>1130</v>
      </c>
      <c r="G65" s="102"/>
      <c r="H65" s="102"/>
      <c r="I65" s="102"/>
      <c r="J65" s="102"/>
      <c r="K65" s="102"/>
      <c r="L65" s="102"/>
    </row>
    <row r="66">
      <c r="A66" s="98"/>
      <c r="B66" s="153" t="s">
        <v>1131</v>
      </c>
      <c r="C66" s="153" t="s">
        <v>814</v>
      </c>
      <c r="D66" s="154">
        <v>41338.0</v>
      </c>
      <c r="E66" s="153" t="s">
        <v>15</v>
      </c>
      <c r="F66" s="153" t="s">
        <v>1132</v>
      </c>
      <c r="G66" s="102"/>
      <c r="H66" s="102"/>
      <c r="I66" s="102"/>
      <c r="J66" s="102"/>
      <c r="K66" s="102"/>
      <c r="L66" s="102"/>
    </row>
    <row r="67">
      <c r="A67" s="98"/>
      <c r="B67" s="141" t="s">
        <v>1133</v>
      </c>
      <c r="C67" s="141" t="s">
        <v>1134</v>
      </c>
      <c r="D67" s="150"/>
      <c r="E67" s="150"/>
      <c r="F67" s="150"/>
      <c r="G67" s="102"/>
      <c r="H67" s="102"/>
      <c r="I67" s="102"/>
      <c r="J67" s="102"/>
      <c r="K67" s="102"/>
      <c r="L67" s="102"/>
    </row>
    <row r="68">
      <c r="A68" s="98"/>
      <c r="B68" s="141" t="s">
        <v>1135</v>
      </c>
      <c r="C68" s="141" t="s">
        <v>585</v>
      </c>
      <c r="D68" s="150"/>
      <c r="E68" s="150"/>
      <c r="F68" s="150"/>
      <c r="G68" s="102"/>
      <c r="H68" s="102"/>
      <c r="I68" s="102"/>
      <c r="J68" s="102"/>
      <c r="K68" s="102"/>
      <c r="L68" s="102"/>
    </row>
    <row r="69">
      <c r="A69" s="98"/>
      <c r="B69" s="141" t="s">
        <v>1136</v>
      </c>
      <c r="C69" s="141" t="s">
        <v>992</v>
      </c>
      <c r="D69" s="150"/>
      <c r="E69" s="150"/>
      <c r="F69" s="150"/>
      <c r="G69" s="102"/>
      <c r="H69" s="102"/>
      <c r="I69" s="102"/>
      <c r="J69" s="102"/>
      <c r="K69" s="102"/>
      <c r="L69" s="102"/>
    </row>
    <row r="70">
      <c r="A70" s="98"/>
      <c r="B70" s="141" t="s">
        <v>1137</v>
      </c>
      <c r="C70" s="141" t="s">
        <v>1138</v>
      </c>
      <c r="D70" s="150"/>
      <c r="E70" s="150"/>
      <c r="F70" s="150"/>
      <c r="G70" s="102"/>
      <c r="H70" s="102"/>
      <c r="I70" s="102"/>
      <c r="J70" s="102"/>
      <c r="K70" s="102"/>
      <c r="L70" s="102"/>
    </row>
    <row r="71">
      <c r="A71" s="98"/>
      <c r="B71" s="141" t="s">
        <v>1139</v>
      </c>
      <c r="C71" s="141" t="s">
        <v>1140</v>
      </c>
      <c r="D71" s="150"/>
      <c r="E71" s="150"/>
      <c r="F71" s="150"/>
      <c r="G71" s="102"/>
      <c r="H71" s="102"/>
      <c r="I71" s="102"/>
      <c r="J71" s="102"/>
      <c r="K71" s="102"/>
      <c r="L71" s="102"/>
    </row>
    <row r="72">
      <c r="A72" s="98"/>
      <c r="B72" s="141" t="s">
        <v>1141</v>
      </c>
      <c r="C72" s="141" t="s">
        <v>1142</v>
      </c>
      <c r="D72" s="150"/>
      <c r="E72" s="150"/>
      <c r="F72" s="150"/>
      <c r="G72" s="102"/>
      <c r="H72" s="102"/>
      <c r="I72" s="102"/>
      <c r="J72" s="102"/>
      <c r="K72" s="102"/>
      <c r="L72" s="102"/>
    </row>
    <row r="73">
      <c r="A73" s="98"/>
      <c r="B73" s="141" t="s">
        <v>1143</v>
      </c>
      <c r="C73" s="141" t="s">
        <v>1144</v>
      </c>
      <c r="D73" s="150"/>
      <c r="E73" s="150"/>
      <c r="F73" s="150"/>
      <c r="G73" s="102"/>
      <c r="H73" s="102"/>
      <c r="I73" s="102"/>
      <c r="J73" s="102"/>
      <c r="K73" s="102"/>
      <c r="L73" s="102"/>
    </row>
    <row r="74">
      <c r="A74" s="98"/>
      <c r="B74" s="139" t="s">
        <v>1145</v>
      </c>
      <c r="C74" s="139" t="s">
        <v>997</v>
      </c>
      <c r="D74" s="140">
        <v>41149.0</v>
      </c>
      <c r="E74" s="139" t="s">
        <v>15</v>
      </c>
      <c r="F74" s="139" t="s">
        <v>1146</v>
      </c>
      <c r="G74" s="102"/>
      <c r="H74" s="102"/>
      <c r="I74" s="102"/>
      <c r="J74" s="102"/>
      <c r="K74" s="102"/>
      <c r="L74" s="102"/>
    </row>
    <row r="75">
      <c r="A75" s="98"/>
      <c r="B75" s="139" t="s">
        <v>1147</v>
      </c>
      <c r="C75" s="139" t="s">
        <v>1148</v>
      </c>
      <c r="D75" s="140">
        <v>42465.0</v>
      </c>
      <c r="E75" s="139" t="s">
        <v>15</v>
      </c>
      <c r="F75" s="139" t="s">
        <v>907</v>
      </c>
      <c r="G75" s="102"/>
      <c r="H75" s="102"/>
      <c r="I75" s="102"/>
      <c r="J75" s="102"/>
      <c r="K75" s="102"/>
      <c r="L75" s="102"/>
    </row>
    <row r="76">
      <c r="A76" s="98"/>
      <c r="B76" s="141" t="s">
        <v>1149</v>
      </c>
      <c r="C76" s="141" t="s">
        <v>1150</v>
      </c>
      <c r="D76" s="150"/>
      <c r="E76" s="150"/>
      <c r="F76" s="150"/>
      <c r="G76" s="102"/>
      <c r="H76" s="102"/>
      <c r="I76" s="102"/>
      <c r="J76" s="102"/>
      <c r="K76" s="102"/>
      <c r="L76" s="102"/>
    </row>
    <row r="77">
      <c r="A77" s="98"/>
      <c r="B77" s="141" t="s">
        <v>1151</v>
      </c>
      <c r="C77" s="141" t="s">
        <v>678</v>
      </c>
      <c r="D77" s="150"/>
      <c r="E77" s="150"/>
      <c r="F77" s="150"/>
      <c r="G77" s="102"/>
      <c r="H77" s="102"/>
      <c r="I77" s="102"/>
      <c r="J77" s="102"/>
      <c r="K77" s="102"/>
      <c r="L77" s="102"/>
    </row>
    <row r="78">
      <c r="A78" s="98"/>
      <c r="B78" s="141" t="s">
        <v>1152</v>
      </c>
      <c r="C78" s="141" t="s">
        <v>1153</v>
      </c>
      <c r="D78" s="150"/>
      <c r="E78" s="150"/>
      <c r="F78" s="150"/>
      <c r="G78" s="102"/>
      <c r="H78" s="102"/>
      <c r="I78" s="102"/>
      <c r="J78" s="102"/>
      <c r="K78" s="102"/>
      <c r="L78" s="102"/>
    </row>
    <row r="79">
      <c r="A79" s="98"/>
      <c r="B79" s="141" t="s">
        <v>1154</v>
      </c>
      <c r="C79" s="141" t="s">
        <v>1155</v>
      </c>
      <c r="D79" s="150"/>
      <c r="E79" s="150"/>
      <c r="F79" s="150"/>
      <c r="G79" s="102"/>
      <c r="H79" s="102"/>
      <c r="I79" s="102"/>
      <c r="J79" s="102"/>
      <c r="K79" s="102"/>
      <c r="L79" s="102"/>
    </row>
    <row r="80">
      <c r="A80" s="98"/>
      <c r="B80" s="139" t="s">
        <v>1156</v>
      </c>
      <c r="C80" s="139" t="s">
        <v>1157</v>
      </c>
      <c r="D80" s="140">
        <v>43013.0</v>
      </c>
      <c r="E80" s="139" t="s">
        <v>15</v>
      </c>
      <c r="F80" s="139" t="s">
        <v>928</v>
      </c>
      <c r="G80" s="102"/>
      <c r="H80" s="102"/>
      <c r="I80" s="102"/>
      <c r="J80" s="102"/>
      <c r="K80" s="102"/>
      <c r="L80" s="102"/>
    </row>
    <row r="81">
      <c r="A81" s="98"/>
      <c r="B81" s="139" t="s">
        <v>1158</v>
      </c>
      <c r="C81" s="139" t="s">
        <v>1159</v>
      </c>
      <c r="D81" s="140">
        <v>42705.0</v>
      </c>
      <c r="E81" s="139" t="s">
        <v>15</v>
      </c>
      <c r="F81" s="139" t="s">
        <v>928</v>
      </c>
      <c r="G81" s="102"/>
      <c r="H81" s="102"/>
      <c r="I81" s="102"/>
      <c r="J81" s="102"/>
      <c r="K81" s="102"/>
      <c r="L81" s="102"/>
    </row>
    <row r="82">
      <c r="A82" s="98"/>
      <c r="B82" s="141" t="s">
        <v>1160</v>
      </c>
      <c r="C82" s="141" t="s">
        <v>1161</v>
      </c>
      <c r="D82" s="150"/>
      <c r="E82" s="150"/>
      <c r="F82" s="150"/>
      <c r="G82" s="102"/>
      <c r="H82" s="102"/>
      <c r="I82" s="102"/>
      <c r="J82" s="102"/>
      <c r="K82" s="102"/>
      <c r="L82" s="102"/>
    </row>
    <row r="83">
      <c r="A83" s="98"/>
      <c r="B83" s="139" t="s">
        <v>1162</v>
      </c>
      <c r="C83" s="139" t="s">
        <v>1163</v>
      </c>
      <c r="D83" s="140">
        <v>45183.0</v>
      </c>
      <c r="E83" s="139" t="s">
        <v>15</v>
      </c>
      <c r="F83" s="139" t="s">
        <v>928</v>
      </c>
      <c r="G83" s="102"/>
      <c r="H83" s="102"/>
      <c r="I83" s="102"/>
      <c r="J83" s="102"/>
      <c r="K83" s="102"/>
      <c r="L83" s="102"/>
    </row>
    <row r="84">
      <c r="A84" s="98"/>
      <c r="B84" s="141" t="s">
        <v>1164</v>
      </c>
      <c r="C84" s="141" t="s">
        <v>1165</v>
      </c>
      <c r="D84" s="150"/>
      <c r="E84" s="150"/>
      <c r="F84" s="150"/>
      <c r="G84" s="102"/>
      <c r="H84" s="102"/>
      <c r="I84" s="102"/>
      <c r="J84" s="102"/>
      <c r="K84" s="102"/>
      <c r="L84" s="102"/>
    </row>
    <row r="85">
      <c r="A85" s="98"/>
      <c r="B85" s="139" t="s">
        <v>1166</v>
      </c>
      <c r="C85" s="139" t="s">
        <v>1167</v>
      </c>
      <c r="D85" s="140">
        <v>42465.0</v>
      </c>
      <c r="E85" s="139" t="s">
        <v>15</v>
      </c>
      <c r="F85" s="139" t="s">
        <v>907</v>
      </c>
      <c r="G85" s="102"/>
      <c r="H85" s="102"/>
      <c r="I85" s="102"/>
      <c r="J85" s="102"/>
      <c r="K85" s="102"/>
      <c r="L85" s="102"/>
    </row>
    <row r="86">
      <c r="A86" s="98"/>
      <c r="B86" s="141" t="s">
        <v>1168</v>
      </c>
      <c r="C86" s="141" t="s">
        <v>1009</v>
      </c>
      <c r="D86" s="150"/>
      <c r="E86" s="150"/>
      <c r="F86" s="150"/>
      <c r="G86" s="102"/>
      <c r="H86" s="102"/>
      <c r="I86" s="102"/>
      <c r="J86" s="102"/>
      <c r="K86" s="102"/>
      <c r="L86" s="102"/>
    </row>
    <row r="87">
      <c r="A87" s="102"/>
      <c r="B87" s="143"/>
      <c r="C87" s="143"/>
      <c r="D87" s="143"/>
      <c r="E87" s="143"/>
      <c r="F87" s="143"/>
      <c r="G87" s="102"/>
      <c r="H87" s="102"/>
      <c r="I87" s="102"/>
      <c r="J87" s="102"/>
      <c r="K87" s="102"/>
      <c r="L87" s="102"/>
    </row>
    <row r="88">
      <c r="A88" s="102"/>
      <c r="B88" s="143"/>
      <c r="C88" s="143"/>
      <c r="D88" s="143"/>
      <c r="E88" s="143"/>
      <c r="F88" s="143"/>
      <c r="G88" s="102"/>
      <c r="H88" s="102"/>
      <c r="I88" s="102"/>
      <c r="J88" s="102"/>
      <c r="K88" s="102"/>
      <c r="L88" s="102"/>
    </row>
    <row r="89">
      <c r="A89" s="75"/>
      <c r="B89" s="144" t="s">
        <v>1</v>
      </c>
      <c r="C89" s="145">
        <f>COUNT(D:D)</f>
        <v>34</v>
      </c>
      <c r="D89" s="143"/>
      <c r="E89" s="143"/>
      <c r="F89" s="143"/>
      <c r="G89" s="102"/>
      <c r="H89" s="102"/>
      <c r="I89" s="102"/>
      <c r="J89" s="102"/>
      <c r="K89" s="102"/>
      <c r="L89" s="102"/>
    </row>
    <row r="90">
      <c r="A90" s="75"/>
      <c r="B90" s="144" t="s">
        <v>2</v>
      </c>
      <c r="C90" s="146">
        <v>84.0</v>
      </c>
      <c r="D90" s="143"/>
      <c r="E90" s="143"/>
      <c r="F90" s="143"/>
      <c r="G90" s="102"/>
      <c r="H90" s="102"/>
      <c r="I90" s="102"/>
      <c r="J90" s="102"/>
      <c r="K90" s="102"/>
      <c r="L90" s="102"/>
    </row>
    <row r="91">
      <c r="A91" s="75"/>
      <c r="B91" s="144" t="s">
        <v>1014</v>
      </c>
      <c r="C91" s="147">
        <f>IFERROR(__xludf.DUMMYFUNCTION("TO_PERCENT(C89/C90)"),0.40476190476190477)</f>
        <v>0.4047619048</v>
      </c>
      <c r="D91" s="143"/>
      <c r="E91" s="143"/>
      <c r="F91" s="143"/>
      <c r="G91" s="102"/>
      <c r="H91" s="102"/>
      <c r="I91" s="102"/>
      <c r="J91" s="102"/>
      <c r="K91" s="102"/>
      <c r="L91" s="102"/>
    </row>
    <row r="92">
      <c r="A92" s="102"/>
      <c r="B92" s="143"/>
      <c r="C92" s="143"/>
      <c r="D92" s="143"/>
      <c r="E92" s="143"/>
      <c r="F92" s="143"/>
      <c r="G92" s="102"/>
      <c r="H92" s="102"/>
      <c r="I92" s="102"/>
      <c r="J92" s="102"/>
      <c r="K92" s="102"/>
      <c r="L92" s="102"/>
    </row>
    <row r="93">
      <c r="A93" s="102"/>
      <c r="B93" s="143"/>
      <c r="C93" s="143"/>
      <c r="D93" s="143"/>
      <c r="E93" s="143"/>
      <c r="F93" s="143"/>
      <c r="G93" s="102"/>
      <c r="H93" s="102"/>
      <c r="I93" s="102"/>
      <c r="J93" s="102"/>
      <c r="K93" s="102"/>
      <c r="L93" s="102"/>
    </row>
    <row r="94">
      <c r="A94" s="102"/>
      <c r="B94" s="143"/>
      <c r="C94" s="143"/>
      <c r="D94" s="143"/>
      <c r="E94" s="143"/>
      <c r="F94" s="143"/>
      <c r="G94" s="102"/>
      <c r="H94" s="102"/>
      <c r="I94" s="102"/>
      <c r="J94" s="102"/>
      <c r="K94" s="102"/>
      <c r="L94" s="102"/>
    </row>
    <row r="95">
      <c r="A95" s="102"/>
      <c r="B95" s="143"/>
      <c r="C95" s="143"/>
      <c r="D95" s="143"/>
      <c r="E95" s="143"/>
      <c r="F95" s="143"/>
      <c r="G95" s="102"/>
      <c r="H95" s="102"/>
      <c r="I95" s="102"/>
      <c r="J95" s="102"/>
      <c r="K95" s="102"/>
      <c r="L95" s="102"/>
    </row>
    <row r="96">
      <c r="A96" s="102"/>
      <c r="B96" s="143"/>
      <c r="C96" s="143"/>
      <c r="D96" s="143"/>
      <c r="E96" s="143"/>
      <c r="F96" s="143"/>
      <c r="G96" s="102"/>
      <c r="H96" s="102"/>
      <c r="I96" s="102"/>
      <c r="J96" s="102"/>
      <c r="K96" s="102"/>
      <c r="L96" s="102"/>
    </row>
  </sheetData>
  <mergeCells count="2">
    <mergeCell ref="H28:I28"/>
    <mergeCell ref="H29:I2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6.88"/>
    <col customWidth="1" min="3" max="3" width="21.13"/>
    <col customWidth="1" min="6" max="6" width="26.88"/>
    <col customWidth="1" min="7" max="7" width="3.25"/>
  </cols>
  <sheetData>
    <row r="1" ht="14.25" customHeight="1">
      <c r="A1" s="149"/>
      <c r="B1" s="135"/>
      <c r="C1" s="135"/>
      <c r="D1" s="135"/>
      <c r="E1" s="135"/>
      <c r="F1" s="135"/>
      <c r="G1" s="16"/>
    </row>
    <row r="2" ht="14.25" customHeight="1">
      <c r="A2" s="136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38"/>
    </row>
    <row r="3">
      <c r="A3" s="98"/>
      <c r="B3" s="139" t="s">
        <v>1169</v>
      </c>
      <c r="C3" s="139" t="s">
        <v>1170</v>
      </c>
      <c r="D3" s="140">
        <v>42747.0</v>
      </c>
      <c r="E3" s="139" t="s">
        <v>15</v>
      </c>
      <c r="F3" s="139" t="s">
        <v>928</v>
      </c>
      <c r="G3" s="102"/>
    </row>
    <row r="4">
      <c r="A4" s="98"/>
      <c r="B4" s="141" t="s">
        <v>1171</v>
      </c>
      <c r="C4" s="141" t="s">
        <v>1172</v>
      </c>
      <c r="D4" s="150"/>
      <c r="E4" s="150"/>
      <c r="F4" s="150"/>
      <c r="G4" s="102"/>
    </row>
    <row r="5">
      <c r="A5" s="98"/>
      <c r="B5" s="141" t="s">
        <v>1173</v>
      </c>
      <c r="C5" s="141" t="s">
        <v>1174</v>
      </c>
      <c r="D5" s="155"/>
      <c r="E5" s="141"/>
      <c r="F5" s="141"/>
      <c r="G5" s="102"/>
    </row>
    <row r="6">
      <c r="A6" s="98"/>
      <c r="B6" s="139" t="s">
        <v>1175</v>
      </c>
      <c r="C6" s="139" t="s">
        <v>1176</v>
      </c>
      <c r="D6" s="140">
        <v>45064.0</v>
      </c>
      <c r="E6" s="139" t="s">
        <v>15</v>
      </c>
      <c r="F6" s="139" t="s">
        <v>928</v>
      </c>
      <c r="G6" s="102"/>
    </row>
    <row r="7">
      <c r="A7" s="98"/>
      <c r="B7" s="139" t="s">
        <v>1177</v>
      </c>
      <c r="C7" s="139" t="s">
        <v>922</v>
      </c>
      <c r="D7" s="140">
        <v>40491.0</v>
      </c>
      <c r="E7" s="139" t="s">
        <v>15</v>
      </c>
      <c r="F7" s="139" t="s">
        <v>923</v>
      </c>
      <c r="G7" s="102"/>
    </row>
    <row r="8">
      <c r="A8" s="98"/>
      <c r="B8" s="141" t="s">
        <v>1178</v>
      </c>
      <c r="C8" s="141" t="s">
        <v>1179</v>
      </c>
      <c r="D8" s="150"/>
      <c r="E8" s="150"/>
      <c r="F8" s="150"/>
      <c r="G8" s="102"/>
    </row>
    <row r="9">
      <c r="A9" s="98"/>
      <c r="B9" s="141" t="s">
        <v>1180</v>
      </c>
      <c r="C9" s="141" t="s">
        <v>1181</v>
      </c>
      <c r="D9" s="150"/>
      <c r="E9" s="150"/>
      <c r="F9" s="150"/>
      <c r="G9" s="102"/>
    </row>
    <row r="10">
      <c r="A10" s="98"/>
      <c r="B10" s="141" t="s">
        <v>1182</v>
      </c>
      <c r="C10" s="141" t="s">
        <v>1183</v>
      </c>
      <c r="D10" s="150"/>
      <c r="E10" s="150"/>
      <c r="F10" s="150"/>
      <c r="G10" s="102"/>
    </row>
    <row r="11">
      <c r="A11" s="98"/>
      <c r="B11" s="141" t="s">
        <v>1184</v>
      </c>
      <c r="C11" s="141" t="s">
        <v>1185</v>
      </c>
      <c r="D11" s="150"/>
      <c r="E11" s="150"/>
      <c r="F11" s="150"/>
      <c r="G11" s="102"/>
    </row>
    <row r="12">
      <c r="A12" s="98"/>
      <c r="B12" s="141" t="s">
        <v>1186</v>
      </c>
      <c r="C12" s="141" t="s">
        <v>1187</v>
      </c>
      <c r="D12" s="150"/>
      <c r="E12" s="150"/>
      <c r="F12" s="150"/>
      <c r="G12" s="102"/>
    </row>
    <row r="13">
      <c r="A13" s="98"/>
      <c r="B13" s="141" t="s">
        <v>1188</v>
      </c>
      <c r="C13" s="141" t="s">
        <v>501</v>
      </c>
      <c r="D13" s="150"/>
      <c r="E13" s="150"/>
      <c r="F13" s="150"/>
      <c r="G13" s="102"/>
    </row>
    <row r="14">
      <c r="A14" s="98"/>
      <c r="B14" s="141" t="s">
        <v>1189</v>
      </c>
      <c r="C14" s="141" t="s">
        <v>1190</v>
      </c>
      <c r="D14" s="150"/>
      <c r="E14" s="150"/>
      <c r="F14" s="150"/>
      <c r="G14" s="102"/>
    </row>
    <row r="15">
      <c r="A15" s="98"/>
      <c r="B15" s="139" t="s">
        <v>1191</v>
      </c>
      <c r="C15" s="139" t="s">
        <v>1192</v>
      </c>
      <c r="D15" s="140">
        <v>43097.0</v>
      </c>
      <c r="E15" s="139" t="s">
        <v>15</v>
      </c>
      <c r="F15" s="139" t="s">
        <v>1193</v>
      </c>
      <c r="G15" s="102"/>
    </row>
    <row r="16">
      <c r="A16" s="98"/>
      <c r="B16" s="141" t="s">
        <v>1194</v>
      </c>
      <c r="C16" s="141" t="s">
        <v>1195</v>
      </c>
      <c r="D16" s="150"/>
      <c r="E16" s="150"/>
      <c r="F16" s="150"/>
      <c r="G16" s="102"/>
    </row>
    <row r="17">
      <c r="A17" s="98"/>
      <c r="B17" s="141" t="s">
        <v>1196</v>
      </c>
      <c r="C17" s="141" t="s">
        <v>733</v>
      </c>
      <c r="D17" s="150"/>
      <c r="E17" s="150"/>
      <c r="F17" s="150"/>
      <c r="G17" s="102"/>
    </row>
    <row r="18">
      <c r="A18" s="98"/>
      <c r="B18" s="141" t="s">
        <v>1197</v>
      </c>
      <c r="C18" s="141" t="s">
        <v>1198</v>
      </c>
      <c r="D18" s="150"/>
      <c r="E18" s="150"/>
      <c r="F18" s="150"/>
      <c r="G18" s="102"/>
    </row>
    <row r="19">
      <c r="A19" s="98"/>
      <c r="B19" s="141" t="s">
        <v>1199</v>
      </c>
      <c r="C19" s="141" t="s">
        <v>947</v>
      </c>
      <c r="D19" s="150"/>
      <c r="E19" s="150"/>
      <c r="F19" s="150"/>
      <c r="G19" s="102"/>
    </row>
    <row r="20">
      <c r="A20" s="98"/>
      <c r="B20" s="141" t="s">
        <v>1200</v>
      </c>
      <c r="C20" s="141" t="s">
        <v>1201</v>
      </c>
      <c r="D20" s="150"/>
      <c r="E20" s="150"/>
      <c r="F20" s="150"/>
      <c r="G20" s="102"/>
    </row>
    <row r="21">
      <c r="A21" s="98"/>
      <c r="B21" s="141" t="s">
        <v>1202</v>
      </c>
      <c r="C21" s="141" t="s">
        <v>412</v>
      </c>
      <c r="D21" s="150"/>
      <c r="E21" s="150"/>
      <c r="F21" s="150"/>
      <c r="G21" s="102"/>
    </row>
    <row r="22">
      <c r="A22" s="98"/>
      <c r="B22" s="139" t="s">
        <v>1203</v>
      </c>
      <c r="C22" s="139" t="s">
        <v>1204</v>
      </c>
      <c r="D22" s="140">
        <v>43034.0</v>
      </c>
      <c r="E22" s="139" t="s">
        <v>15</v>
      </c>
      <c r="F22" s="139" t="s">
        <v>928</v>
      </c>
      <c r="G22" s="102"/>
    </row>
    <row r="23">
      <c r="A23" s="98"/>
      <c r="B23" s="141" t="s">
        <v>1205</v>
      </c>
      <c r="C23" s="141" t="s">
        <v>1206</v>
      </c>
      <c r="D23" s="150"/>
      <c r="E23" s="150"/>
      <c r="F23" s="150"/>
      <c r="G23" s="102"/>
    </row>
    <row r="24">
      <c r="A24" s="98"/>
      <c r="B24" s="141" t="s">
        <v>1207</v>
      </c>
      <c r="C24" s="141" t="s">
        <v>1208</v>
      </c>
      <c r="D24" s="150"/>
      <c r="E24" s="150"/>
      <c r="F24" s="150"/>
      <c r="G24" s="102"/>
    </row>
    <row r="25">
      <c r="A25" s="98"/>
      <c r="B25" s="141" t="s">
        <v>1209</v>
      </c>
      <c r="C25" s="141" t="s">
        <v>1210</v>
      </c>
      <c r="D25" s="150"/>
      <c r="E25" s="150"/>
      <c r="F25" s="150"/>
      <c r="G25" s="102"/>
    </row>
    <row r="26">
      <c r="A26" s="98"/>
      <c r="B26" s="141" t="s">
        <v>1211</v>
      </c>
      <c r="C26" s="141" t="s">
        <v>1212</v>
      </c>
      <c r="D26" s="150"/>
      <c r="E26" s="150"/>
      <c r="F26" s="150"/>
      <c r="G26" s="102"/>
    </row>
    <row r="27">
      <c r="A27" s="98"/>
      <c r="B27" s="141" t="s">
        <v>1213</v>
      </c>
      <c r="C27" s="141" t="s">
        <v>1214</v>
      </c>
      <c r="D27" s="150"/>
      <c r="E27" s="150"/>
      <c r="F27" s="150"/>
      <c r="G27" s="102"/>
    </row>
    <row r="28">
      <c r="A28" s="98"/>
      <c r="B28" s="141" t="s">
        <v>1215</v>
      </c>
      <c r="C28" s="141" t="s">
        <v>1216</v>
      </c>
      <c r="D28" s="150"/>
      <c r="E28" s="150"/>
      <c r="F28" s="150"/>
      <c r="G28" s="102"/>
    </row>
    <row r="29">
      <c r="A29" s="98"/>
      <c r="B29" s="141" t="s">
        <v>1217</v>
      </c>
      <c r="C29" s="141" t="s">
        <v>1218</v>
      </c>
      <c r="D29" s="150"/>
      <c r="E29" s="150"/>
      <c r="F29" s="150"/>
      <c r="G29" s="102"/>
    </row>
    <row r="30">
      <c r="A30" s="98"/>
      <c r="B30" s="141" t="s">
        <v>1219</v>
      </c>
      <c r="C30" s="141" t="s">
        <v>1220</v>
      </c>
      <c r="D30" s="150"/>
      <c r="E30" s="150"/>
      <c r="F30" s="150"/>
      <c r="G30" s="102"/>
    </row>
    <row r="31">
      <c r="A31" s="98"/>
      <c r="B31" s="141" t="s">
        <v>1221</v>
      </c>
      <c r="C31" s="141" t="s">
        <v>981</v>
      </c>
      <c r="D31" s="150"/>
      <c r="E31" s="150"/>
      <c r="F31" s="150"/>
      <c r="G31" s="102"/>
    </row>
    <row r="32">
      <c r="A32" s="98"/>
      <c r="B32" s="141" t="s">
        <v>1222</v>
      </c>
      <c r="C32" s="141" t="s">
        <v>1223</v>
      </c>
      <c r="D32" s="150"/>
      <c r="E32" s="150"/>
      <c r="F32" s="150"/>
      <c r="G32" s="102"/>
    </row>
    <row r="33">
      <c r="A33" s="98"/>
      <c r="B33" s="139" t="s">
        <v>1224</v>
      </c>
      <c r="C33" s="139" t="s">
        <v>1225</v>
      </c>
      <c r="D33" s="140">
        <v>40120.0</v>
      </c>
      <c r="E33" s="139" t="s">
        <v>15</v>
      </c>
      <c r="F33" s="139" t="s">
        <v>1226</v>
      </c>
      <c r="G33" s="102"/>
    </row>
    <row r="34">
      <c r="A34" s="98"/>
      <c r="B34" s="139" t="s">
        <v>1227</v>
      </c>
      <c r="C34" s="139" t="s">
        <v>1225</v>
      </c>
      <c r="D34" s="140">
        <v>40120.0</v>
      </c>
      <c r="E34" s="139" t="s">
        <v>15</v>
      </c>
      <c r="F34" s="139" t="s">
        <v>1226</v>
      </c>
      <c r="G34" s="102"/>
    </row>
    <row r="35">
      <c r="A35" s="98"/>
      <c r="B35" s="141" t="s">
        <v>1228</v>
      </c>
      <c r="C35" s="141" t="s">
        <v>1229</v>
      </c>
      <c r="D35" s="150"/>
      <c r="E35" s="150"/>
      <c r="F35" s="150"/>
      <c r="G35" s="102"/>
    </row>
    <row r="36">
      <c r="A36" s="98"/>
      <c r="B36" s="141" t="s">
        <v>1230</v>
      </c>
      <c r="C36" s="141" t="s">
        <v>1231</v>
      </c>
      <c r="D36" s="150"/>
      <c r="E36" s="150"/>
      <c r="F36" s="150"/>
      <c r="G36" s="102"/>
    </row>
    <row r="37">
      <c r="A37" s="98"/>
      <c r="B37" s="141" t="s">
        <v>1232</v>
      </c>
      <c r="C37" s="141" t="s">
        <v>1233</v>
      </c>
      <c r="D37" s="150"/>
      <c r="E37" s="150"/>
      <c r="F37" s="150"/>
      <c r="G37" s="102"/>
    </row>
    <row r="38">
      <c r="A38" s="98"/>
      <c r="B38" s="139" t="s">
        <v>1234</v>
      </c>
      <c r="C38" s="139" t="s">
        <v>1235</v>
      </c>
      <c r="D38" s="140">
        <v>43160.0</v>
      </c>
      <c r="E38" s="139" t="s">
        <v>15</v>
      </c>
      <c r="F38" s="139" t="s">
        <v>928</v>
      </c>
      <c r="G38" s="102"/>
    </row>
    <row r="39">
      <c r="A39" s="98"/>
      <c r="B39" s="141" t="s">
        <v>1236</v>
      </c>
      <c r="C39" s="141" t="s">
        <v>1237</v>
      </c>
      <c r="D39" s="150"/>
      <c r="E39" s="150"/>
      <c r="F39" s="150"/>
      <c r="G39" s="102"/>
    </row>
    <row r="40">
      <c r="A40" s="98"/>
      <c r="B40" s="141" t="s">
        <v>1238</v>
      </c>
      <c r="C40" s="141" t="s">
        <v>1239</v>
      </c>
      <c r="D40" s="150"/>
      <c r="E40" s="150"/>
      <c r="F40" s="150"/>
      <c r="G40" s="102"/>
    </row>
    <row r="41">
      <c r="A41" s="98"/>
      <c r="B41" s="139" t="s">
        <v>1240</v>
      </c>
      <c r="C41" s="139" t="s">
        <v>1241</v>
      </c>
      <c r="D41" s="140">
        <v>42782.0</v>
      </c>
      <c r="E41" s="139" t="s">
        <v>15</v>
      </c>
      <c r="F41" s="139" t="s">
        <v>928</v>
      </c>
      <c r="G41" s="102"/>
    </row>
    <row r="42">
      <c r="A42" s="98"/>
      <c r="B42" s="141" t="s">
        <v>1242</v>
      </c>
      <c r="C42" s="141" t="s">
        <v>1243</v>
      </c>
      <c r="D42" s="150"/>
      <c r="E42" s="150"/>
      <c r="F42" s="150"/>
      <c r="G42" s="102"/>
    </row>
    <row r="43">
      <c r="A43" s="98"/>
      <c r="B43" s="141" t="s">
        <v>1244</v>
      </c>
      <c r="C43" s="141" t="s">
        <v>1245</v>
      </c>
      <c r="D43" s="150"/>
      <c r="E43" s="150"/>
      <c r="F43" s="150"/>
      <c r="G43" s="102"/>
    </row>
    <row r="44">
      <c r="A44" s="98"/>
      <c r="B44" s="141" t="s">
        <v>1246</v>
      </c>
      <c r="C44" s="141" t="s">
        <v>1247</v>
      </c>
      <c r="D44" s="150"/>
      <c r="E44" s="150"/>
      <c r="F44" s="150"/>
      <c r="G44" s="102"/>
    </row>
    <row r="45">
      <c r="A45" s="98"/>
      <c r="B45" s="141" t="s">
        <v>1248</v>
      </c>
      <c r="C45" s="141" t="s">
        <v>262</v>
      </c>
      <c r="D45" s="150"/>
      <c r="E45" s="150"/>
      <c r="F45" s="150"/>
      <c r="G45" s="102"/>
    </row>
    <row r="46">
      <c r="A46" s="98"/>
      <c r="B46" s="139" t="s">
        <v>1249</v>
      </c>
      <c r="C46" s="139" t="s">
        <v>449</v>
      </c>
      <c r="D46" s="140">
        <v>45232.0</v>
      </c>
      <c r="E46" s="139" t="s">
        <v>15</v>
      </c>
      <c r="F46" s="139" t="s">
        <v>928</v>
      </c>
      <c r="G46" s="102"/>
    </row>
    <row r="47">
      <c r="A47" s="98"/>
      <c r="B47" s="141" t="s">
        <v>1250</v>
      </c>
      <c r="C47" s="141" t="s">
        <v>1251</v>
      </c>
      <c r="D47" s="150"/>
      <c r="E47" s="150"/>
      <c r="F47" s="150"/>
      <c r="G47" s="102"/>
    </row>
    <row r="48">
      <c r="A48" s="102"/>
      <c r="B48" s="143"/>
      <c r="C48" s="143"/>
      <c r="D48" s="143"/>
      <c r="E48" s="143"/>
      <c r="F48" s="143"/>
      <c r="G48" s="102"/>
    </row>
    <row r="49">
      <c r="A49" s="102"/>
      <c r="B49" s="143"/>
      <c r="C49" s="143"/>
      <c r="D49" s="143"/>
      <c r="E49" s="143"/>
      <c r="F49" s="143"/>
      <c r="G49" s="102"/>
    </row>
    <row r="50">
      <c r="A50" s="75"/>
      <c r="B50" s="144" t="s">
        <v>1</v>
      </c>
      <c r="C50" s="145">
        <f>COUNT(D:D)</f>
        <v>10</v>
      </c>
      <c r="D50" s="143"/>
      <c r="E50" s="143"/>
      <c r="F50" s="143"/>
      <c r="G50" s="102"/>
    </row>
    <row r="51">
      <c r="A51" s="75"/>
      <c r="B51" s="144" t="s">
        <v>2</v>
      </c>
      <c r="C51" s="146">
        <v>45.0</v>
      </c>
      <c r="D51" s="143"/>
      <c r="E51" s="143"/>
      <c r="F51" s="143"/>
      <c r="G51" s="102"/>
    </row>
    <row r="52">
      <c r="A52" s="75"/>
      <c r="B52" s="144" t="s">
        <v>1014</v>
      </c>
      <c r="C52" s="147">
        <f>IFERROR(__xludf.DUMMYFUNCTION("TO_PERCENT(C50/C51)"),0.2222222222222222)</f>
        <v>0.2222222222</v>
      </c>
      <c r="D52" s="143"/>
      <c r="E52" s="143"/>
      <c r="F52" s="143"/>
      <c r="G52" s="102"/>
    </row>
    <row r="53">
      <c r="A53" s="102"/>
      <c r="B53" s="143"/>
      <c r="C53" s="143"/>
      <c r="D53" s="143"/>
      <c r="E53" s="143"/>
      <c r="F53" s="143"/>
      <c r="G53" s="102"/>
    </row>
    <row r="54">
      <c r="A54" s="102"/>
      <c r="B54" s="143"/>
      <c r="C54" s="143"/>
      <c r="D54" s="143"/>
      <c r="E54" s="143"/>
      <c r="F54" s="143"/>
      <c r="G54" s="102"/>
    </row>
    <row r="55">
      <c r="A55" s="102"/>
      <c r="B55" s="143"/>
      <c r="C55" s="143"/>
      <c r="D55" s="143"/>
      <c r="E55" s="143"/>
      <c r="F55" s="143"/>
      <c r="G55" s="102"/>
    </row>
    <row r="56">
      <c r="A56" s="102"/>
      <c r="B56" s="143"/>
      <c r="C56" s="143"/>
      <c r="D56" s="143"/>
      <c r="E56" s="143"/>
      <c r="F56" s="143"/>
      <c r="G56" s="102"/>
    </row>
    <row r="57">
      <c r="A57" s="102"/>
      <c r="B57" s="143"/>
      <c r="C57" s="143"/>
      <c r="D57" s="143"/>
      <c r="E57" s="143"/>
      <c r="F57" s="143"/>
      <c r="G57" s="10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5.5"/>
    <col customWidth="1" min="3" max="3" width="22.5"/>
    <col customWidth="1" min="6" max="6" width="34.63"/>
    <col customWidth="1" min="7" max="7" width="4.0"/>
  </cols>
  <sheetData>
    <row r="1">
      <c r="A1" s="156"/>
      <c r="B1" s="157"/>
      <c r="C1" s="156"/>
      <c r="D1" s="157"/>
      <c r="E1" s="156"/>
      <c r="F1" s="157"/>
      <c r="G1" s="158"/>
    </row>
    <row r="2">
      <c r="A2" s="159"/>
      <c r="B2" s="160" t="s">
        <v>113</v>
      </c>
      <c r="C2" s="160" t="s">
        <v>110</v>
      </c>
      <c r="D2" s="160" t="s">
        <v>902</v>
      </c>
      <c r="E2" s="160" t="s">
        <v>903</v>
      </c>
      <c r="F2" s="160" t="s">
        <v>904</v>
      </c>
      <c r="G2" s="161"/>
    </row>
    <row r="3">
      <c r="A3" s="98"/>
      <c r="B3" s="139" t="s">
        <v>1252</v>
      </c>
      <c r="C3" s="103" t="s">
        <v>1253</v>
      </c>
      <c r="D3" s="140">
        <v>45253.0</v>
      </c>
      <c r="E3" s="103" t="s">
        <v>15</v>
      </c>
      <c r="F3" s="139" t="s">
        <v>928</v>
      </c>
      <c r="G3" s="102"/>
    </row>
    <row r="4">
      <c r="A4" s="98"/>
      <c r="B4" s="141" t="s">
        <v>1254</v>
      </c>
      <c r="C4" s="112" t="s">
        <v>1255</v>
      </c>
      <c r="D4" s="150"/>
      <c r="E4" s="162"/>
      <c r="F4" s="150"/>
      <c r="G4" s="102"/>
    </row>
    <row r="5">
      <c r="A5" s="98"/>
      <c r="B5" s="141" t="s">
        <v>1256</v>
      </c>
      <c r="C5" s="112" t="s">
        <v>1257</v>
      </c>
      <c r="D5" s="150"/>
      <c r="E5" s="162"/>
      <c r="F5" s="150"/>
      <c r="G5" s="102"/>
    </row>
    <row r="6">
      <c r="A6" s="98"/>
      <c r="B6" s="139" t="s">
        <v>1258</v>
      </c>
      <c r="C6" s="103" t="s">
        <v>140</v>
      </c>
      <c r="D6" s="140">
        <v>42852.0</v>
      </c>
      <c r="E6" s="103" t="s">
        <v>15</v>
      </c>
      <c r="F6" s="139" t="s">
        <v>928</v>
      </c>
      <c r="G6" s="102"/>
    </row>
    <row r="7">
      <c r="A7" s="98"/>
      <c r="B7" s="141" t="s">
        <v>1259</v>
      </c>
      <c r="C7" s="112" t="s">
        <v>1260</v>
      </c>
      <c r="D7" s="150"/>
      <c r="E7" s="162"/>
      <c r="F7" s="150"/>
      <c r="G7" s="102"/>
    </row>
    <row r="8">
      <c r="A8" s="98"/>
      <c r="B8" s="141" t="s">
        <v>1261</v>
      </c>
      <c r="C8" s="112" t="s">
        <v>1262</v>
      </c>
      <c r="D8" s="150"/>
      <c r="E8" s="162"/>
      <c r="F8" s="150"/>
      <c r="G8" s="102"/>
    </row>
    <row r="9">
      <c r="A9" s="98"/>
      <c r="B9" s="139" t="s">
        <v>1263</v>
      </c>
      <c r="C9" s="103" t="s">
        <v>1264</v>
      </c>
      <c r="D9" s="140">
        <v>45288.0</v>
      </c>
      <c r="E9" s="103" t="s">
        <v>15</v>
      </c>
      <c r="F9" s="139" t="s">
        <v>928</v>
      </c>
      <c r="G9" s="102"/>
    </row>
    <row r="10">
      <c r="A10" s="98"/>
      <c r="B10" s="141" t="s">
        <v>1265</v>
      </c>
      <c r="C10" s="112" t="s">
        <v>702</v>
      </c>
      <c r="D10" s="150"/>
      <c r="E10" s="162"/>
      <c r="F10" s="150"/>
      <c r="G10" s="102"/>
    </row>
    <row r="11">
      <c r="A11" s="98"/>
      <c r="B11" s="141" t="s">
        <v>1266</v>
      </c>
      <c r="C11" s="112" t="s">
        <v>1267</v>
      </c>
      <c r="D11" s="150"/>
      <c r="E11" s="162"/>
      <c r="F11" s="150"/>
      <c r="G11" s="102"/>
    </row>
    <row r="12">
      <c r="A12" s="98"/>
      <c r="B12" s="141" t="s">
        <v>1268</v>
      </c>
      <c r="C12" s="112" t="s">
        <v>1269</v>
      </c>
      <c r="D12" s="150"/>
      <c r="E12" s="162"/>
      <c r="F12" s="150"/>
      <c r="G12" s="102"/>
    </row>
    <row r="13">
      <c r="A13" s="98"/>
      <c r="B13" s="141" t="s">
        <v>1270</v>
      </c>
      <c r="C13" s="112" t="s">
        <v>1271</v>
      </c>
      <c r="D13" s="150"/>
      <c r="E13" s="162"/>
      <c r="F13" s="150"/>
      <c r="G13" s="102"/>
    </row>
    <row r="14">
      <c r="A14" s="98"/>
      <c r="B14" s="141" t="s">
        <v>1272</v>
      </c>
      <c r="C14" s="112" t="s">
        <v>1273</v>
      </c>
      <c r="D14" s="150"/>
      <c r="E14" s="162"/>
      <c r="F14" s="150"/>
      <c r="G14" s="102"/>
    </row>
    <row r="15">
      <c r="A15" s="98"/>
      <c r="B15" s="139" t="s">
        <v>1274</v>
      </c>
      <c r="C15" s="103" t="s">
        <v>501</v>
      </c>
      <c r="D15" s="140">
        <v>45036.0</v>
      </c>
      <c r="E15" s="103" t="s">
        <v>15</v>
      </c>
      <c r="F15" s="139" t="s">
        <v>928</v>
      </c>
      <c r="G15" s="102"/>
    </row>
    <row r="16">
      <c r="A16" s="98"/>
      <c r="B16" s="141" t="s">
        <v>1275</v>
      </c>
      <c r="C16" s="112" t="s">
        <v>936</v>
      </c>
      <c r="D16" s="150"/>
      <c r="E16" s="162"/>
      <c r="F16" s="150"/>
      <c r="G16" s="102"/>
    </row>
    <row r="17">
      <c r="A17" s="98"/>
      <c r="B17" s="141" t="s">
        <v>1276</v>
      </c>
      <c r="C17" s="112" t="s">
        <v>1277</v>
      </c>
      <c r="D17" s="150"/>
      <c r="E17" s="162"/>
      <c r="F17" s="150"/>
      <c r="G17" s="102"/>
    </row>
    <row r="18">
      <c r="A18" s="98"/>
      <c r="B18" s="141" t="s">
        <v>1278</v>
      </c>
      <c r="C18" s="112" t="s">
        <v>1052</v>
      </c>
      <c r="D18" s="150"/>
      <c r="E18" s="162"/>
      <c r="F18" s="150"/>
      <c r="G18" s="102"/>
    </row>
    <row r="19">
      <c r="A19" s="98"/>
      <c r="B19" s="139" t="s">
        <v>1279</v>
      </c>
      <c r="C19" s="139" t="s">
        <v>1280</v>
      </c>
      <c r="D19" s="163">
        <v>44875.0</v>
      </c>
      <c r="E19" s="139" t="s">
        <v>15</v>
      </c>
      <c r="F19" s="139" t="s">
        <v>928</v>
      </c>
      <c r="G19" s="102"/>
    </row>
    <row r="20">
      <c r="A20" s="98"/>
      <c r="B20" s="141" t="s">
        <v>1281</v>
      </c>
      <c r="C20" s="112" t="s">
        <v>1282</v>
      </c>
      <c r="D20" s="150"/>
      <c r="E20" s="162"/>
      <c r="F20" s="150"/>
      <c r="G20" s="102"/>
    </row>
    <row r="21">
      <c r="A21" s="98"/>
      <c r="B21" s="141" t="s">
        <v>1283</v>
      </c>
      <c r="C21" s="112" t="s">
        <v>1284</v>
      </c>
      <c r="D21" s="150"/>
      <c r="E21" s="162"/>
      <c r="F21" s="150"/>
      <c r="G21" s="102"/>
    </row>
    <row r="22">
      <c r="A22" s="98"/>
      <c r="B22" s="141" t="s">
        <v>1285</v>
      </c>
      <c r="C22" s="112" t="s">
        <v>1286</v>
      </c>
      <c r="D22" s="150"/>
      <c r="E22" s="162"/>
      <c r="F22" s="150"/>
      <c r="G22" s="102"/>
    </row>
    <row r="23">
      <c r="A23" s="98"/>
      <c r="B23" s="141" t="s">
        <v>1287</v>
      </c>
      <c r="C23" s="112" t="s">
        <v>1288</v>
      </c>
      <c r="D23" s="150"/>
      <c r="E23" s="162"/>
      <c r="F23" s="150"/>
      <c r="G23" s="102"/>
    </row>
    <row r="24">
      <c r="A24" s="98"/>
      <c r="B24" s="141" t="s">
        <v>1289</v>
      </c>
      <c r="C24" s="112" t="s">
        <v>1290</v>
      </c>
      <c r="D24" s="150"/>
      <c r="E24" s="162"/>
      <c r="F24" s="150"/>
      <c r="G24" s="102"/>
    </row>
    <row r="25">
      <c r="A25" s="98"/>
      <c r="B25" s="139" t="s">
        <v>1291</v>
      </c>
      <c r="C25" s="103" t="s">
        <v>1190</v>
      </c>
      <c r="D25" s="140">
        <v>45288.0</v>
      </c>
      <c r="E25" s="103" t="s">
        <v>15</v>
      </c>
      <c r="F25" s="139" t="s">
        <v>928</v>
      </c>
      <c r="G25" s="102"/>
    </row>
    <row r="26">
      <c r="A26" s="98"/>
      <c r="B26" s="141" t="s">
        <v>1292</v>
      </c>
      <c r="C26" s="112" t="s">
        <v>938</v>
      </c>
      <c r="D26" s="150"/>
      <c r="E26" s="162"/>
      <c r="F26" s="150"/>
      <c r="G26" s="102"/>
    </row>
    <row r="27">
      <c r="A27" s="98"/>
      <c r="B27" s="141" t="s">
        <v>1293</v>
      </c>
      <c r="C27" s="112" t="s">
        <v>1294</v>
      </c>
      <c r="D27" s="150"/>
      <c r="E27" s="162"/>
      <c r="F27" s="150"/>
      <c r="G27" s="102"/>
    </row>
    <row r="28">
      <c r="A28" s="98"/>
      <c r="B28" s="141" t="s">
        <v>1295</v>
      </c>
      <c r="C28" s="112" t="s">
        <v>1296</v>
      </c>
      <c r="D28" s="150"/>
      <c r="E28" s="162"/>
      <c r="F28" s="150"/>
      <c r="G28" s="102"/>
    </row>
    <row r="29">
      <c r="A29" s="98"/>
      <c r="B29" s="141" t="s">
        <v>1297</v>
      </c>
      <c r="C29" s="112" t="s">
        <v>1298</v>
      </c>
      <c r="D29" s="150"/>
      <c r="E29" s="162"/>
      <c r="F29" s="150"/>
      <c r="G29" s="102"/>
    </row>
    <row r="30">
      <c r="A30" s="98"/>
      <c r="B30" s="141" t="s">
        <v>1299</v>
      </c>
      <c r="C30" s="112" t="s">
        <v>1300</v>
      </c>
      <c r="D30" s="150"/>
      <c r="E30" s="162"/>
      <c r="F30" s="150"/>
      <c r="G30" s="102"/>
    </row>
    <row r="31">
      <c r="A31" s="98"/>
      <c r="B31" s="141" t="s">
        <v>1301</v>
      </c>
      <c r="C31" s="112" t="s">
        <v>1302</v>
      </c>
      <c r="D31" s="150"/>
      <c r="E31" s="162"/>
      <c r="F31" s="150"/>
      <c r="G31" s="102"/>
    </row>
    <row r="32">
      <c r="A32" s="98"/>
      <c r="B32" s="141" t="s">
        <v>1303</v>
      </c>
      <c r="C32" s="112" t="s">
        <v>1304</v>
      </c>
      <c r="D32" s="150"/>
      <c r="E32" s="162"/>
      <c r="F32" s="150"/>
      <c r="G32" s="102"/>
    </row>
    <row r="33">
      <c r="A33" s="98"/>
      <c r="B33" s="141" t="s">
        <v>1305</v>
      </c>
      <c r="C33" s="112" t="s">
        <v>1306</v>
      </c>
      <c r="D33" s="150"/>
      <c r="E33" s="162"/>
      <c r="F33" s="150"/>
      <c r="G33" s="102"/>
    </row>
    <row r="34">
      <c r="A34" s="98"/>
      <c r="B34" s="141" t="s">
        <v>1307</v>
      </c>
      <c r="C34" s="112" t="s">
        <v>1308</v>
      </c>
      <c r="D34" s="150"/>
      <c r="E34" s="162"/>
      <c r="F34" s="150"/>
      <c r="G34" s="102"/>
    </row>
    <row r="35">
      <c r="A35" s="98"/>
      <c r="B35" s="141" t="s">
        <v>1309</v>
      </c>
      <c r="C35" s="112" t="s">
        <v>1310</v>
      </c>
      <c r="D35" s="150"/>
      <c r="E35" s="162"/>
      <c r="F35" s="150"/>
      <c r="G35" s="102"/>
    </row>
    <row r="36">
      <c r="A36" s="98"/>
      <c r="B36" s="139" t="s">
        <v>1311</v>
      </c>
      <c r="C36" s="103" t="s">
        <v>1312</v>
      </c>
      <c r="D36" s="140">
        <v>45295.0</v>
      </c>
      <c r="E36" s="103" t="s">
        <v>15</v>
      </c>
      <c r="F36" s="139" t="s">
        <v>928</v>
      </c>
      <c r="G36" s="102"/>
    </row>
    <row r="37">
      <c r="A37" s="98"/>
      <c r="B37" s="141" t="s">
        <v>1313</v>
      </c>
      <c r="C37" s="112" t="s">
        <v>1314</v>
      </c>
      <c r="D37" s="150"/>
      <c r="E37" s="162"/>
      <c r="F37" s="150"/>
      <c r="G37" s="102"/>
    </row>
    <row r="38">
      <c r="A38" s="98"/>
      <c r="B38" s="141" t="s">
        <v>1315</v>
      </c>
      <c r="C38" s="112" t="s">
        <v>1079</v>
      </c>
      <c r="D38" s="150"/>
      <c r="E38" s="162"/>
      <c r="F38" s="150"/>
      <c r="G38" s="102"/>
    </row>
    <row r="39">
      <c r="A39" s="98"/>
      <c r="B39" s="141" t="s">
        <v>1316</v>
      </c>
      <c r="C39" s="112" t="s">
        <v>1206</v>
      </c>
      <c r="D39" s="150"/>
      <c r="E39" s="162"/>
      <c r="F39" s="150"/>
      <c r="G39" s="102"/>
    </row>
    <row r="40">
      <c r="A40" s="98"/>
      <c r="B40" s="141" t="s">
        <v>1317</v>
      </c>
      <c r="C40" s="112" t="s">
        <v>1318</v>
      </c>
      <c r="D40" s="150"/>
      <c r="E40" s="162"/>
      <c r="F40" s="150"/>
      <c r="G40" s="102"/>
    </row>
    <row r="41">
      <c r="A41" s="98"/>
      <c r="B41" s="141" t="s">
        <v>1319</v>
      </c>
      <c r="C41" s="112" t="s">
        <v>1320</v>
      </c>
      <c r="D41" s="150"/>
      <c r="E41" s="162"/>
      <c r="F41" s="150"/>
      <c r="G41" s="102"/>
    </row>
    <row r="42">
      <c r="A42" s="98"/>
      <c r="B42" s="141" t="s">
        <v>1321</v>
      </c>
      <c r="C42" s="112" t="s">
        <v>1322</v>
      </c>
      <c r="D42" s="150"/>
      <c r="E42" s="162"/>
      <c r="F42" s="150"/>
      <c r="G42" s="102"/>
    </row>
    <row r="43">
      <c r="A43" s="98"/>
      <c r="B43" s="139" t="s">
        <v>1323</v>
      </c>
      <c r="C43" s="103" t="s">
        <v>1324</v>
      </c>
      <c r="D43" s="140">
        <v>42845.0</v>
      </c>
      <c r="E43" s="103" t="s">
        <v>15</v>
      </c>
      <c r="F43" s="139" t="s">
        <v>928</v>
      </c>
      <c r="G43" s="102"/>
    </row>
    <row r="44">
      <c r="A44" s="98"/>
      <c r="B44" s="141" t="s">
        <v>1325</v>
      </c>
      <c r="C44" s="112" t="s">
        <v>1326</v>
      </c>
      <c r="D44" s="150"/>
      <c r="E44" s="162"/>
      <c r="F44" s="150"/>
      <c r="G44" s="102"/>
    </row>
    <row r="45">
      <c r="A45" s="98"/>
      <c r="B45" s="141" t="s">
        <v>1327</v>
      </c>
      <c r="C45" s="112" t="s">
        <v>1328</v>
      </c>
      <c r="D45" s="150"/>
      <c r="E45" s="162"/>
      <c r="F45" s="150"/>
      <c r="G45" s="102"/>
    </row>
    <row r="46">
      <c r="A46" s="98"/>
      <c r="B46" s="141" t="s">
        <v>1329</v>
      </c>
      <c r="C46" s="112" t="s">
        <v>512</v>
      </c>
      <c r="D46" s="150"/>
      <c r="E46" s="162"/>
      <c r="F46" s="150"/>
      <c r="G46" s="102"/>
    </row>
    <row r="47">
      <c r="A47" s="98"/>
      <c r="B47" s="141" t="s">
        <v>1330</v>
      </c>
      <c r="C47" s="112" t="s">
        <v>1114</v>
      </c>
      <c r="D47" s="150"/>
      <c r="E47" s="162"/>
      <c r="F47" s="150"/>
      <c r="G47" s="102"/>
    </row>
    <row r="48">
      <c r="A48" s="98"/>
      <c r="B48" s="141" t="s">
        <v>1331</v>
      </c>
      <c r="C48" s="112" t="s">
        <v>1332</v>
      </c>
      <c r="D48" s="150"/>
      <c r="E48" s="162"/>
      <c r="F48" s="150"/>
      <c r="G48" s="102"/>
    </row>
    <row r="49">
      <c r="A49" s="98"/>
      <c r="B49" s="141" t="s">
        <v>1333</v>
      </c>
      <c r="C49" s="112" t="s">
        <v>1334</v>
      </c>
      <c r="D49" s="150"/>
      <c r="E49" s="162"/>
      <c r="F49" s="150"/>
      <c r="G49" s="102"/>
    </row>
    <row r="50">
      <c r="A50" s="98"/>
      <c r="B50" s="139" t="s">
        <v>1335</v>
      </c>
      <c r="C50" s="103" t="s">
        <v>745</v>
      </c>
      <c r="D50" s="140">
        <v>45015.0</v>
      </c>
      <c r="E50" s="103" t="s">
        <v>15</v>
      </c>
      <c r="F50" s="139" t="s">
        <v>928</v>
      </c>
      <c r="G50" s="102"/>
    </row>
    <row r="51">
      <c r="A51" s="98"/>
      <c r="B51" s="141" t="s">
        <v>1336</v>
      </c>
      <c r="C51" s="112" t="s">
        <v>1337</v>
      </c>
      <c r="D51" s="150"/>
      <c r="E51" s="162"/>
      <c r="F51" s="150"/>
      <c r="G51" s="102"/>
    </row>
    <row r="52">
      <c r="A52" s="98"/>
      <c r="B52" s="141" t="s">
        <v>1338</v>
      </c>
      <c r="C52" s="112" t="s">
        <v>1339</v>
      </c>
      <c r="D52" s="150"/>
      <c r="E52" s="162"/>
      <c r="F52" s="150"/>
      <c r="G52" s="102"/>
    </row>
    <row r="53">
      <c r="A53" s="98"/>
      <c r="B53" s="141" t="s">
        <v>1340</v>
      </c>
      <c r="C53" s="112" t="s">
        <v>981</v>
      </c>
      <c r="D53" s="150"/>
      <c r="E53" s="162"/>
      <c r="F53" s="150"/>
      <c r="G53" s="102"/>
    </row>
    <row r="54">
      <c r="A54" s="98"/>
      <c r="B54" s="141" t="s">
        <v>1341</v>
      </c>
      <c r="C54" s="112" t="s">
        <v>1342</v>
      </c>
      <c r="D54" s="150"/>
      <c r="E54" s="162"/>
      <c r="F54" s="150"/>
      <c r="G54" s="102"/>
    </row>
    <row r="55">
      <c r="A55" s="98"/>
      <c r="B55" s="141" t="s">
        <v>1343</v>
      </c>
      <c r="C55" s="112" t="s">
        <v>1344</v>
      </c>
      <c r="D55" s="150"/>
      <c r="E55" s="162"/>
      <c r="F55" s="150"/>
      <c r="G55" s="102"/>
    </row>
    <row r="56">
      <c r="A56" s="98"/>
      <c r="B56" s="141" t="s">
        <v>1345</v>
      </c>
      <c r="C56" s="112" t="s">
        <v>1346</v>
      </c>
      <c r="D56" s="150"/>
      <c r="E56" s="162"/>
      <c r="F56" s="150"/>
      <c r="G56" s="102"/>
    </row>
    <row r="57">
      <c r="A57" s="98"/>
      <c r="B57" s="141" t="s">
        <v>1347</v>
      </c>
      <c r="C57" s="112" t="s">
        <v>1225</v>
      </c>
      <c r="D57" s="150"/>
      <c r="E57" s="162"/>
      <c r="F57" s="150"/>
      <c r="G57" s="102"/>
    </row>
    <row r="58">
      <c r="A58" s="98"/>
      <c r="B58" s="141" t="s">
        <v>1348</v>
      </c>
      <c r="C58" s="112" t="s">
        <v>161</v>
      </c>
      <c r="D58" s="150"/>
      <c r="E58" s="162"/>
      <c r="F58" s="150"/>
      <c r="G58" s="102"/>
    </row>
    <row r="59">
      <c r="A59" s="98"/>
      <c r="B59" s="141" t="s">
        <v>1349</v>
      </c>
      <c r="C59" s="112" t="s">
        <v>1350</v>
      </c>
      <c r="D59" s="150"/>
      <c r="E59" s="162"/>
      <c r="F59" s="150"/>
      <c r="G59" s="102"/>
    </row>
    <row r="60">
      <c r="A60" s="98"/>
      <c r="B60" s="139" t="s">
        <v>1351</v>
      </c>
      <c r="C60" s="103" t="s">
        <v>987</v>
      </c>
      <c r="D60" s="140">
        <v>43041.0</v>
      </c>
      <c r="E60" s="103" t="s">
        <v>15</v>
      </c>
      <c r="F60" s="139" t="s">
        <v>1352</v>
      </c>
      <c r="G60" s="102"/>
    </row>
    <row r="61">
      <c r="A61" s="98"/>
      <c r="B61" s="141" t="s">
        <v>1353</v>
      </c>
      <c r="C61" s="112" t="s">
        <v>1354</v>
      </c>
      <c r="D61" s="150"/>
      <c r="E61" s="162"/>
      <c r="F61" s="150"/>
      <c r="G61" s="102"/>
    </row>
    <row r="62">
      <c r="A62" s="98"/>
      <c r="B62" s="141" t="s">
        <v>1355</v>
      </c>
      <c r="C62" s="112" t="s">
        <v>1356</v>
      </c>
      <c r="D62" s="150"/>
      <c r="E62" s="162"/>
      <c r="F62" s="150"/>
      <c r="G62" s="102"/>
    </row>
    <row r="63">
      <c r="A63" s="98"/>
      <c r="B63" s="141" t="s">
        <v>1357</v>
      </c>
      <c r="C63" s="112" t="s">
        <v>1358</v>
      </c>
      <c r="D63" s="150"/>
      <c r="E63" s="162"/>
      <c r="F63" s="150"/>
      <c r="G63" s="102"/>
    </row>
    <row r="64">
      <c r="A64" s="98"/>
      <c r="B64" s="141" t="s">
        <v>1359</v>
      </c>
      <c r="C64" s="112" t="s">
        <v>1360</v>
      </c>
      <c r="D64" s="150"/>
      <c r="E64" s="162"/>
      <c r="F64" s="150"/>
      <c r="G64" s="102"/>
    </row>
    <row r="65">
      <c r="A65" s="98"/>
      <c r="B65" s="141" t="s">
        <v>1361</v>
      </c>
      <c r="C65" s="112" t="s">
        <v>346</v>
      </c>
      <c r="D65" s="150"/>
      <c r="E65" s="162"/>
      <c r="F65" s="150"/>
      <c r="G65" s="102"/>
    </row>
    <row r="66">
      <c r="A66" s="98"/>
      <c r="B66" s="141" t="s">
        <v>1362</v>
      </c>
      <c r="C66" s="112" t="s">
        <v>1363</v>
      </c>
      <c r="D66" s="150"/>
      <c r="E66" s="162"/>
      <c r="F66" s="150"/>
      <c r="G66" s="102"/>
    </row>
    <row r="67">
      <c r="A67" s="98"/>
      <c r="B67" s="141" t="s">
        <v>1364</v>
      </c>
      <c r="C67" s="112" t="s">
        <v>1365</v>
      </c>
      <c r="D67" s="150"/>
      <c r="E67" s="162"/>
      <c r="F67" s="150"/>
      <c r="G67" s="102"/>
    </row>
    <row r="68">
      <c r="A68" s="98"/>
      <c r="B68" s="141" t="s">
        <v>1366</v>
      </c>
      <c r="C68" s="112" t="s">
        <v>1367</v>
      </c>
      <c r="D68" s="150"/>
      <c r="E68" s="162"/>
      <c r="F68" s="150"/>
      <c r="G68" s="102"/>
    </row>
    <row r="69">
      <c r="A69" s="98"/>
      <c r="B69" s="141" t="s">
        <v>1368</v>
      </c>
      <c r="C69" s="112" t="s">
        <v>1369</v>
      </c>
      <c r="D69" s="150"/>
      <c r="E69" s="162"/>
      <c r="F69" s="150"/>
      <c r="G69" s="102"/>
    </row>
    <row r="70">
      <c r="A70" s="98"/>
      <c r="B70" s="141" t="s">
        <v>1370</v>
      </c>
      <c r="C70" s="112" t="s">
        <v>1153</v>
      </c>
      <c r="D70" s="150"/>
      <c r="E70" s="162"/>
      <c r="F70" s="150"/>
      <c r="G70" s="102"/>
    </row>
    <row r="71">
      <c r="A71" s="98"/>
      <c r="B71" s="139" t="s">
        <v>1371</v>
      </c>
      <c r="C71" s="103" t="s">
        <v>999</v>
      </c>
      <c r="D71" s="140">
        <v>43090.0</v>
      </c>
      <c r="E71" s="103" t="s">
        <v>15</v>
      </c>
      <c r="F71" s="139" t="s">
        <v>928</v>
      </c>
      <c r="G71" s="102"/>
    </row>
    <row r="72">
      <c r="A72" s="98"/>
      <c r="B72" s="141" t="s">
        <v>1372</v>
      </c>
      <c r="C72" s="112" t="s">
        <v>1373</v>
      </c>
      <c r="D72" s="150"/>
      <c r="E72" s="162"/>
      <c r="F72" s="150"/>
      <c r="G72" s="102"/>
    </row>
    <row r="73">
      <c r="A73" s="98"/>
      <c r="B73" s="141" t="s">
        <v>1374</v>
      </c>
      <c r="C73" s="112" t="s">
        <v>1245</v>
      </c>
      <c r="D73" s="150"/>
      <c r="E73" s="162"/>
      <c r="F73" s="150"/>
      <c r="G73" s="102"/>
    </row>
    <row r="74">
      <c r="A74" s="98"/>
      <c r="B74" s="141" t="s">
        <v>1375</v>
      </c>
      <c r="C74" s="112" t="s">
        <v>1376</v>
      </c>
      <c r="D74" s="150"/>
      <c r="E74" s="162"/>
      <c r="F74" s="150"/>
      <c r="G74" s="102"/>
    </row>
    <row r="75">
      <c r="A75" s="98"/>
      <c r="B75" s="141" t="s">
        <v>1377</v>
      </c>
      <c r="C75" s="112" t="s">
        <v>1378</v>
      </c>
      <c r="D75" s="150"/>
      <c r="E75" s="162"/>
      <c r="F75" s="150"/>
      <c r="G75" s="102"/>
    </row>
    <row r="76">
      <c r="A76" s="98"/>
      <c r="B76" s="141" t="s">
        <v>1379</v>
      </c>
      <c r="C76" s="112" t="s">
        <v>1380</v>
      </c>
      <c r="D76" s="150"/>
      <c r="E76" s="162"/>
      <c r="F76" s="150"/>
      <c r="G76" s="102"/>
    </row>
    <row r="77">
      <c r="A77" s="98"/>
      <c r="B77" s="141" t="s">
        <v>1381</v>
      </c>
      <c r="C77" s="112" t="s">
        <v>1382</v>
      </c>
      <c r="D77" s="150"/>
      <c r="E77" s="162"/>
      <c r="F77" s="150"/>
      <c r="G77" s="102"/>
    </row>
    <row r="78">
      <c r="A78" s="98"/>
      <c r="B78" s="141" t="s">
        <v>1383</v>
      </c>
      <c r="C78" s="112" t="s">
        <v>1384</v>
      </c>
      <c r="D78" s="150"/>
      <c r="E78" s="162"/>
      <c r="F78" s="150"/>
      <c r="G78" s="102"/>
    </row>
    <row r="79">
      <c r="A79" s="98"/>
      <c r="B79" s="141" t="s">
        <v>1385</v>
      </c>
      <c r="C79" s="112" t="s">
        <v>1386</v>
      </c>
      <c r="D79" s="150"/>
      <c r="E79" s="162"/>
      <c r="F79" s="150"/>
      <c r="G79" s="102"/>
    </row>
    <row r="80">
      <c r="A80" s="98"/>
      <c r="B80" s="139" t="s">
        <v>1387</v>
      </c>
      <c r="C80" s="103" t="s">
        <v>1388</v>
      </c>
      <c r="D80" s="140">
        <v>45295.0</v>
      </c>
      <c r="E80" s="103" t="s">
        <v>15</v>
      </c>
      <c r="F80" s="139" t="s">
        <v>928</v>
      </c>
      <c r="G80" s="102"/>
    </row>
    <row r="81">
      <c r="A81" s="98"/>
      <c r="B81" s="141" t="s">
        <v>1389</v>
      </c>
      <c r="C81" s="112" t="s">
        <v>1390</v>
      </c>
      <c r="D81" s="150"/>
      <c r="E81" s="162"/>
      <c r="F81" s="150"/>
      <c r="G81" s="102"/>
    </row>
    <row r="82">
      <c r="A82" s="98"/>
      <c r="B82" s="141" t="s">
        <v>1391</v>
      </c>
      <c r="C82" s="112" t="s">
        <v>1392</v>
      </c>
      <c r="D82" s="150"/>
      <c r="E82" s="162"/>
      <c r="F82" s="150"/>
      <c r="G82" s="102"/>
    </row>
    <row r="83">
      <c r="A83" s="98"/>
      <c r="B83" s="139" t="s">
        <v>1393</v>
      </c>
      <c r="C83" s="103" t="s">
        <v>1394</v>
      </c>
      <c r="D83" s="140">
        <v>42746.0</v>
      </c>
      <c r="E83" s="103" t="s">
        <v>15</v>
      </c>
      <c r="F83" s="139" t="s">
        <v>928</v>
      </c>
      <c r="G83" s="102"/>
    </row>
    <row r="84">
      <c r="A84" s="98"/>
      <c r="B84" s="139" t="s">
        <v>1395</v>
      </c>
      <c r="C84" s="103" t="s">
        <v>1009</v>
      </c>
      <c r="D84" s="140">
        <v>45106.0</v>
      </c>
      <c r="E84" s="103" t="s">
        <v>15</v>
      </c>
      <c r="F84" s="139" t="s">
        <v>928</v>
      </c>
      <c r="G84" s="102"/>
    </row>
    <row r="85">
      <c r="A85" s="98"/>
      <c r="B85" s="139" t="s">
        <v>1396</v>
      </c>
      <c r="C85" s="103" t="s">
        <v>1397</v>
      </c>
      <c r="D85" s="140">
        <v>45197.0</v>
      </c>
      <c r="E85" s="103" t="s">
        <v>15</v>
      </c>
      <c r="F85" s="139" t="s">
        <v>928</v>
      </c>
      <c r="G85" s="102"/>
    </row>
    <row r="86">
      <c r="A86" s="102"/>
      <c r="B86" s="143"/>
      <c r="C86" s="102"/>
      <c r="D86" s="143"/>
      <c r="E86" s="102"/>
      <c r="F86" s="143"/>
      <c r="G86" s="102"/>
    </row>
    <row r="87">
      <c r="A87" s="102"/>
      <c r="B87" s="143"/>
      <c r="C87" s="102"/>
      <c r="D87" s="143"/>
      <c r="E87" s="102"/>
      <c r="F87" s="143"/>
      <c r="G87" s="102"/>
    </row>
    <row r="88">
      <c r="A88" s="75"/>
      <c r="B88" s="144" t="s">
        <v>1</v>
      </c>
      <c r="C88" s="145">
        <f>COUNT(D:D)</f>
        <v>15</v>
      </c>
      <c r="D88" s="143"/>
      <c r="E88" s="102"/>
      <c r="F88" s="143"/>
      <c r="G88" s="102"/>
    </row>
    <row r="89">
      <c r="A89" s="75"/>
      <c r="B89" s="144" t="s">
        <v>2</v>
      </c>
      <c r="C89" s="146">
        <v>83.0</v>
      </c>
      <c r="D89" s="143"/>
      <c r="E89" s="102"/>
      <c r="F89" s="143"/>
      <c r="G89" s="102"/>
    </row>
    <row r="90">
      <c r="A90" s="75"/>
      <c r="B90" s="144" t="s">
        <v>1014</v>
      </c>
      <c r="C90" s="147">
        <f>IFERROR(__xludf.DUMMYFUNCTION("TO_PERCENT(C88/C89)"),0.18072289156626506)</f>
        <v>0.1807228916</v>
      </c>
      <c r="D90" s="143"/>
      <c r="E90" s="102"/>
      <c r="F90" s="143"/>
      <c r="G90" s="102"/>
    </row>
    <row r="91">
      <c r="A91" s="102"/>
      <c r="B91" s="143"/>
      <c r="C91" s="102"/>
      <c r="D91" s="143"/>
      <c r="E91" s="102"/>
      <c r="F91" s="143"/>
      <c r="G91" s="102"/>
    </row>
    <row r="92">
      <c r="A92" s="102"/>
      <c r="B92" s="143"/>
      <c r="C92" s="102"/>
      <c r="D92" s="143"/>
      <c r="E92" s="102"/>
      <c r="F92" s="143"/>
      <c r="G92" s="102"/>
    </row>
    <row r="93">
      <c r="A93" s="102"/>
      <c r="B93" s="143"/>
      <c r="C93" s="102"/>
      <c r="D93" s="143"/>
      <c r="E93" s="102"/>
      <c r="F93" s="143"/>
      <c r="G93" s="102"/>
    </row>
    <row r="94">
      <c r="A94" s="102"/>
      <c r="B94" s="143"/>
      <c r="C94" s="102"/>
      <c r="D94" s="143"/>
      <c r="E94" s="102"/>
      <c r="F94" s="143"/>
      <c r="G94" s="102"/>
    </row>
    <row r="95">
      <c r="A95" s="102"/>
      <c r="B95" s="143"/>
      <c r="C95" s="102"/>
      <c r="D95" s="143"/>
      <c r="E95" s="102"/>
      <c r="F95" s="143"/>
      <c r="G95" s="10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64.5"/>
    <col customWidth="1" min="3" max="3" width="40.13"/>
    <col customWidth="1" min="6" max="6" width="66.38"/>
    <col customWidth="1" min="7" max="7" width="3.63"/>
  </cols>
  <sheetData>
    <row r="1">
      <c r="A1" s="164"/>
      <c r="B1" s="165"/>
      <c r="C1" s="165"/>
      <c r="D1" s="166"/>
      <c r="E1" s="166"/>
      <c r="F1" s="167"/>
      <c r="G1" s="95"/>
    </row>
    <row r="2">
      <c r="A2" s="168"/>
      <c r="B2" s="169" t="s">
        <v>113</v>
      </c>
      <c r="C2" s="169" t="s">
        <v>110</v>
      </c>
      <c r="D2" s="170" t="s">
        <v>902</v>
      </c>
      <c r="E2" s="170" t="s">
        <v>903</v>
      </c>
      <c r="F2" s="171" t="s">
        <v>904</v>
      </c>
      <c r="G2" s="172"/>
    </row>
    <row r="3">
      <c r="A3" s="173"/>
      <c r="B3" s="174" t="s">
        <v>1398</v>
      </c>
      <c r="C3" s="174" t="s">
        <v>1399</v>
      </c>
      <c r="D3" s="174"/>
      <c r="E3" s="174"/>
      <c r="F3" s="175"/>
      <c r="G3" s="173"/>
    </row>
    <row r="4">
      <c r="A4" s="173"/>
      <c r="B4" s="174" t="s">
        <v>1400</v>
      </c>
      <c r="C4" s="174" t="s">
        <v>1401</v>
      </c>
      <c r="D4" s="174"/>
      <c r="E4" s="174"/>
      <c r="F4" s="175"/>
      <c r="G4" s="173"/>
    </row>
    <row r="5">
      <c r="A5" s="173"/>
      <c r="B5" s="174" t="s">
        <v>1402</v>
      </c>
      <c r="C5" s="174" t="s">
        <v>1403</v>
      </c>
      <c r="D5" s="174"/>
      <c r="E5" s="174"/>
      <c r="F5" s="175"/>
      <c r="G5" s="173"/>
    </row>
    <row r="6">
      <c r="A6" s="173"/>
      <c r="B6" s="176" t="s">
        <v>1404</v>
      </c>
      <c r="C6" s="176" t="s">
        <v>1405</v>
      </c>
      <c r="D6" s="177">
        <v>43699.0</v>
      </c>
      <c r="E6" s="176" t="s">
        <v>15</v>
      </c>
      <c r="F6" s="176" t="s">
        <v>928</v>
      </c>
      <c r="G6" s="178"/>
    </row>
    <row r="7">
      <c r="A7" s="173"/>
      <c r="B7" s="174" t="s">
        <v>1406</v>
      </c>
      <c r="C7" s="174" t="s">
        <v>1407</v>
      </c>
      <c r="D7" s="174"/>
      <c r="E7" s="174"/>
      <c r="F7" s="175"/>
      <c r="G7" s="173"/>
    </row>
    <row r="8">
      <c r="A8" s="173"/>
      <c r="B8" s="174" t="s">
        <v>1408</v>
      </c>
      <c r="C8" s="174" t="s">
        <v>1409</v>
      </c>
      <c r="D8" s="174"/>
      <c r="E8" s="174"/>
      <c r="F8" s="179"/>
      <c r="G8" s="173"/>
    </row>
    <row r="9">
      <c r="A9" s="173"/>
      <c r="B9" s="174" t="s">
        <v>1410</v>
      </c>
      <c r="C9" s="174" t="s">
        <v>1411</v>
      </c>
      <c r="D9" s="174"/>
      <c r="E9" s="174"/>
      <c r="F9" s="179"/>
      <c r="G9" s="173"/>
    </row>
    <row r="10">
      <c r="A10" s="173"/>
      <c r="B10" s="174" t="s">
        <v>1412</v>
      </c>
      <c r="C10" s="174" t="s">
        <v>1413</v>
      </c>
      <c r="D10" s="174"/>
      <c r="E10" s="174"/>
      <c r="F10" s="175"/>
      <c r="G10" s="173"/>
    </row>
    <row r="11">
      <c r="A11" s="173"/>
      <c r="B11" s="174" t="s">
        <v>1414</v>
      </c>
      <c r="C11" s="174" t="s">
        <v>1415</v>
      </c>
      <c r="D11" s="174"/>
      <c r="E11" s="174"/>
      <c r="F11" s="179"/>
      <c r="G11" s="178"/>
    </row>
    <row r="12">
      <c r="A12" s="173"/>
      <c r="B12" s="176" t="s">
        <v>1416</v>
      </c>
      <c r="C12" s="176" t="s">
        <v>906</v>
      </c>
      <c r="D12" s="180">
        <v>43059.0</v>
      </c>
      <c r="E12" s="151" t="s">
        <v>15</v>
      </c>
      <c r="F12" s="139" t="s">
        <v>1417</v>
      </c>
      <c r="G12" s="178"/>
    </row>
    <row r="13">
      <c r="A13" s="173"/>
      <c r="B13" s="174" t="s">
        <v>1418</v>
      </c>
      <c r="C13" s="174" t="s">
        <v>1419</v>
      </c>
      <c r="D13" s="174"/>
      <c r="E13" s="174"/>
      <c r="F13" s="175"/>
      <c r="G13" s="173"/>
    </row>
    <row r="14">
      <c r="A14" s="173"/>
      <c r="B14" s="174" t="s">
        <v>1420</v>
      </c>
      <c r="C14" s="174" t="s">
        <v>1419</v>
      </c>
      <c r="D14" s="174"/>
      <c r="E14" s="174"/>
      <c r="F14" s="175"/>
      <c r="G14" s="173"/>
    </row>
    <row r="15">
      <c r="A15" s="173"/>
      <c r="B15" s="174" t="s">
        <v>1421</v>
      </c>
      <c r="C15" s="174" t="s">
        <v>1422</v>
      </c>
      <c r="D15" s="174"/>
      <c r="E15" s="174"/>
      <c r="F15" s="175"/>
      <c r="G15" s="173"/>
    </row>
    <row r="16">
      <c r="A16" s="173"/>
      <c r="B16" s="174" t="s">
        <v>1423</v>
      </c>
      <c r="C16" s="174" t="s">
        <v>1422</v>
      </c>
      <c r="D16" s="174"/>
      <c r="E16" s="174"/>
      <c r="F16" s="175"/>
      <c r="G16" s="178"/>
    </row>
    <row r="17">
      <c r="A17" s="173"/>
      <c r="B17" s="174" t="s">
        <v>1424</v>
      </c>
      <c r="C17" s="174" t="s">
        <v>1422</v>
      </c>
      <c r="D17" s="174"/>
      <c r="E17" s="174"/>
      <c r="F17" s="175"/>
      <c r="G17" s="173"/>
    </row>
    <row r="18">
      <c r="A18" s="173"/>
      <c r="B18" s="174" t="s">
        <v>1425</v>
      </c>
      <c r="C18" s="174" t="s">
        <v>1422</v>
      </c>
      <c r="D18" s="174"/>
      <c r="E18" s="174"/>
      <c r="F18" s="175"/>
      <c r="G18" s="173"/>
    </row>
    <row r="19">
      <c r="A19" s="173"/>
      <c r="B19" s="174" t="s">
        <v>1426</v>
      </c>
      <c r="C19" s="174" t="s">
        <v>1427</v>
      </c>
      <c r="D19" s="174"/>
      <c r="E19" s="174"/>
      <c r="F19" s="175"/>
      <c r="G19" s="173"/>
    </row>
    <row r="20">
      <c r="A20" s="173"/>
      <c r="B20" s="174" t="s">
        <v>1428</v>
      </c>
      <c r="C20" s="174" t="s">
        <v>1429</v>
      </c>
      <c r="D20" s="174"/>
      <c r="E20" s="174"/>
      <c r="F20" s="175"/>
      <c r="G20" s="173"/>
    </row>
    <row r="21">
      <c r="A21" s="173"/>
      <c r="B21" s="174" t="s">
        <v>1430</v>
      </c>
      <c r="C21" s="174" t="s">
        <v>1431</v>
      </c>
      <c r="D21" s="174"/>
      <c r="E21" s="174"/>
      <c r="F21" s="175"/>
      <c r="G21" s="173"/>
    </row>
    <row r="22">
      <c r="A22" s="173"/>
      <c r="B22" s="174" t="s">
        <v>1432</v>
      </c>
      <c r="C22" s="174" t="s">
        <v>1433</v>
      </c>
      <c r="D22" s="174"/>
      <c r="E22" s="174"/>
      <c r="F22" s="179"/>
      <c r="G22" s="178"/>
    </row>
    <row r="23">
      <c r="A23" s="173"/>
      <c r="B23" s="174" t="s">
        <v>1434</v>
      </c>
      <c r="C23" s="174" t="s">
        <v>1435</v>
      </c>
      <c r="D23" s="174"/>
      <c r="E23" s="174"/>
      <c r="F23" s="175"/>
      <c r="G23" s="173"/>
    </row>
    <row r="24">
      <c r="A24" s="173"/>
      <c r="B24" s="174" t="s">
        <v>1436</v>
      </c>
      <c r="C24" s="174" t="s">
        <v>1437</v>
      </c>
      <c r="D24" s="174"/>
      <c r="E24" s="174"/>
      <c r="F24" s="175"/>
      <c r="G24" s="173"/>
    </row>
    <row r="25">
      <c r="A25" s="173"/>
      <c r="B25" s="176" t="s">
        <v>529</v>
      </c>
      <c r="C25" s="176" t="s">
        <v>530</v>
      </c>
      <c r="D25" s="177">
        <v>44280.0</v>
      </c>
      <c r="E25" s="176" t="s">
        <v>15</v>
      </c>
      <c r="F25" s="181" t="s">
        <v>1438</v>
      </c>
      <c r="G25" s="173"/>
    </row>
    <row r="26">
      <c r="A26" s="173"/>
      <c r="B26" s="176" t="s">
        <v>1439</v>
      </c>
      <c r="C26" s="176" t="s">
        <v>530</v>
      </c>
      <c r="D26" s="177">
        <v>43636.0</v>
      </c>
      <c r="E26" s="176" t="s">
        <v>15</v>
      </c>
      <c r="F26" s="176" t="s">
        <v>928</v>
      </c>
      <c r="G26" s="178"/>
    </row>
    <row r="27">
      <c r="A27" s="173"/>
      <c r="B27" s="174" t="s">
        <v>1440</v>
      </c>
      <c r="C27" s="174" t="s">
        <v>530</v>
      </c>
      <c r="D27" s="174"/>
      <c r="E27" s="174"/>
      <c r="F27" s="175"/>
      <c r="G27" s="178"/>
    </row>
    <row r="28">
      <c r="A28" s="173"/>
      <c r="B28" s="174" t="s">
        <v>1441</v>
      </c>
      <c r="C28" s="174" t="s">
        <v>530</v>
      </c>
      <c r="D28" s="174"/>
      <c r="E28" s="174"/>
      <c r="F28" s="175"/>
      <c r="G28" s="178"/>
    </row>
    <row r="29">
      <c r="A29" s="173"/>
      <c r="B29" s="174" t="s">
        <v>1442</v>
      </c>
      <c r="C29" s="174" t="s">
        <v>530</v>
      </c>
      <c r="D29" s="174"/>
      <c r="E29" s="174"/>
      <c r="F29" s="175"/>
      <c r="G29" s="178"/>
    </row>
    <row r="30">
      <c r="A30" s="173"/>
      <c r="B30" s="174" t="s">
        <v>1443</v>
      </c>
      <c r="C30" s="174" t="s">
        <v>530</v>
      </c>
      <c r="D30" s="174"/>
      <c r="E30" s="174"/>
      <c r="F30" s="175"/>
      <c r="G30" s="178"/>
    </row>
    <row r="31">
      <c r="A31" s="173"/>
      <c r="B31" s="174" t="s">
        <v>1444</v>
      </c>
      <c r="C31" s="174" t="s">
        <v>1445</v>
      </c>
      <c r="D31" s="174"/>
      <c r="E31" s="174"/>
      <c r="F31" s="179"/>
      <c r="G31" s="173"/>
    </row>
    <row r="32">
      <c r="A32" s="173"/>
      <c r="B32" s="176" t="s">
        <v>1446</v>
      </c>
      <c r="C32" s="176" t="s">
        <v>1447</v>
      </c>
      <c r="D32" s="177">
        <v>44931.0</v>
      </c>
      <c r="E32" s="176" t="s">
        <v>15</v>
      </c>
      <c r="F32" s="176" t="s">
        <v>1448</v>
      </c>
      <c r="G32" s="178"/>
    </row>
    <row r="33">
      <c r="A33" s="173"/>
      <c r="B33" s="174" t="s">
        <v>1449</v>
      </c>
      <c r="C33" s="174" t="s">
        <v>1450</v>
      </c>
      <c r="D33" s="174"/>
      <c r="E33" s="174"/>
      <c r="F33" s="175"/>
      <c r="G33" s="178"/>
    </row>
    <row r="34">
      <c r="A34" s="173"/>
      <c r="B34" s="174" t="s">
        <v>1451</v>
      </c>
      <c r="C34" s="174" t="s">
        <v>1450</v>
      </c>
      <c r="D34" s="174"/>
      <c r="E34" s="174"/>
      <c r="F34" s="175"/>
      <c r="G34" s="178"/>
    </row>
    <row r="35">
      <c r="A35" s="173"/>
      <c r="B35" s="174" t="s">
        <v>1452</v>
      </c>
      <c r="C35" s="174" t="s">
        <v>1450</v>
      </c>
      <c r="D35" s="174"/>
      <c r="E35" s="174"/>
      <c r="F35" s="175"/>
      <c r="G35" s="178"/>
    </row>
    <row r="36">
      <c r="A36" s="173"/>
      <c r="B36" s="174" t="s">
        <v>1453</v>
      </c>
      <c r="C36" s="174" t="s">
        <v>1454</v>
      </c>
      <c r="D36" s="174"/>
      <c r="E36" s="174"/>
      <c r="F36" s="175"/>
      <c r="G36" s="173"/>
    </row>
    <row r="37">
      <c r="A37" s="173"/>
      <c r="B37" s="174" t="s">
        <v>1455</v>
      </c>
      <c r="C37" s="174" t="s">
        <v>1454</v>
      </c>
      <c r="D37" s="174"/>
      <c r="E37" s="174"/>
      <c r="F37" s="175"/>
      <c r="G37" s="173"/>
    </row>
    <row r="38">
      <c r="A38" s="173"/>
      <c r="B38" s="174" t="s">
        <v>1456</v>
      </c>
      <c r="C38" s="174" t="s">
        <v>1457</v>
      </c>
      <c r="D38" s="174"/>
      <c r="E38" s="174"/>
      <c r="F38" s="175"/>
      <c r="G38" s="173"/>
    </row>
    <row r="39">
      <c r="A39" s="173"/>
      <c r="B39" s="174" t="s">
        <v>1458</v>
      </c>
      <c r="C39" s="174" t="s">
        <v>1459</v>
      </c>
      <c r="D39" s="174"/>
      <c r="E39" s="174"/>
      <c r="F39" s="175"/>
      <c r="G39" s="173"/>
    </row>
    <row r="40">
      <c r="A40" s="173"/>
      <c r="B40" s="176" t="s">
        <v>1460</v>
      </c>
      <c r="C40" s="176" t="s">
        <v>526</v>
      </c>
      <c r="D40" s="177">
        <v>44490.0</v>
      </c>
      <c r="E40" s="176" t="s">
        <v>15</v>
      </c>
      <c r="F40" s="176" t="s">
        <v>928</v>
      </c>
      <c r="G40" s="182"/>
    </row>
    <row r="41">
      <c r="A41" s="173"/>
      <c r="B41" s="176" t="s">
        <v>525</v>
      </c>
      <c r="C41" s="176" t="s">
        <v>526</v>
      </c>
      <c r="D41" s="177">
        <v>44350.0</v>
      </c>
      <c r="E41" s="176" t="s">
        <v>15</v>
      </c>
      <c r="F41" s="181" t="s">
        <v>1461</v>
      </c>
      <c r="G41" s="178"/>
    </row>
    <row r="42">
      <c r="A42" s="173"/>
      <c r="B42" s="174" t="s">
        <v>1462</v>
      </c>
      <c r="C42" s="174" t="s">
        <v>1463</v>
      </c>
      <c r="D42" s="174"/>
      <c r="E42" s="174"/>
      <c r="F42" s="175"/>
      <c r="G42" s="178"/>
    </row>
    <row r="43">
      <c r="A43" s="173"/>
      <c r="B43" s="174" t="s">
        <v>1464</v>
      </c>
      <c r="C43" s="174" t="s">
        <v>1465</v>
      </c>
      <c r="D43" s="174"/>
      <c r="E43" s="174"/>
      <c r="F43" s="175"/>
      <c r="G43" s="178"/>
    </row>
    <row r="44">
      <c r="A44" s="173"/>
      <c r="B44" s="174" t="s">
        <v>1466</v>
      </c>
      <c r="C44" s="174" t="s">
        <v>1465</v>
      </c>
      <c r="D44" s="174"/>
      <c r="E44" s="174"/>
      <c r="F44" s="175"/>
      <c r="G44" s="178"/>
    </row>
    <row r="45">
      <c r="A45" s="173"/>
      <c r="B45" s="174" t="s">
        <v>1467</v>
      </c>
      <c r="C45" s="174" t="s">
        <v>1465</v>
      </c>
      <c r="D45" s="174"/>
      <c r="E45" s="174"/>
      <c r="F45" s="175"/>
      <c r="G45" s="178"/>
    </row>
    <row r="46">
      <c r="A46" s="173"/>
      <c r="B46" s="174" t="s">
        <v>1468</v>
      </c>
      <c r="C46" s="174" t="s">
        <v>1469</v>
      </c>
      <c r="D46" s="174"/>
      <c r="E46" s="174"/>
      <c r="F46" s="175"/>
      <c r="G46" s="173"/>
    </row>
    <row r="47">
      <c r="A47" s="173"/>
      <c r="B47" s="174" t="s">
        <v>1470</v>
      </c>
      <c r="C47" s="174" t="s">
        <v>1469</v>
      </c>
      <c r="D47" s="174"/>
      <c r="E47" s="174"/>
      <c r="F47" s="175"/>
      <c r="G47" s="173"/>
    </row>
    <row r="48">
      <c r="A48" s="173"/>
      <c r="B48" s="174" t="s">
        <v>1471</v>
      </c>
      <c r="C48" s="174" t="s">
        <v>1472</v>
      </c>
      <c r="D48" s="174"/>
      <c r="E48" s="174"/>
      <c r="F48" s="175"/>
      <c r="G48" s="173"/>
    </row>
    <row r="49">
      <c r="A49" s="173"/>
      <c r="B49" s="174" t="s">
        <v>1473</v>
      </c>
      <c r="C49" s="174" t="s">
        <v>1474</v>
      </c>
      <c r="D49" s="174"/>
      <c r="E49" s="174"/>
      <c r="F49" s="175"/>
      <c r="G49" s="173"/>
    </row>
    <row r="50">
      <c r="A50" s="173"/>
      <c r="B50" s="174" t="s">
        <v>1475</v>
      </c>
      <c r="C50" s="174" t="s">
        <v>1476</v>
      </c>
      <c r="D50" s="174"/>
      <c r="E50" s="174"/>
      <c r="F50" s="179"/>
      <c r="G50" s="173"/>
    </row>
    <row r="51">
      <c r="A51" s="173"/>
      <c r="B51" s="174" t="s">
        <v>1477</v>
      </c>
      <c r="C51" s="174" t="s">
        <v>1476</v>
      </c>
      <c r="D51" s="174"/>
      <c r="E51" s="174"/>
      <c r="F51" s="175"/>
      <c r="G51" s="173"/>
    </row>
    <row r="52">
      <c r="A52" s="173"/>
      <c r="B52" s="174" t="s">
        <v>1478</v>
      </c>
      <c r="C52" s="174" t="s">
        <v>1476</v>
      </c>
      <c r="D52" s="174"/>
      <c r="E52" s="174"/>
      <c r="F52" s="175"/>
      <c r="G52" s="173"/>
    </row>
    <row r="53">
      <c r="A53" s="173"/>
      <c r="B53" s="174" t="s">
        <v>1479</v>
      </c>
      <c r="C53" s="174" t="s">
        <v>1476</v>
      </c>
      <c r="D53" s="174"/>
      <c r="E53" s="174"/>
      <c r="F53" s="175"/>
      <c r="G53" s="173"/>
    </row>
    <row r="54">
      <c r="A54" s="173"/>
      <c r="B54" s="174" t="s">
        <v>1480</v>
      </c>
      <c r="C54" s="174" t="s">
        <v>1476</v>
      </c>
      <c r="D54" s="174"/>
      <c r="E54" s="174"/>
      <c r="F54" s="175"/>
      <c r="G54" s="182"/>
    </row>
    <row r="55">
      <c r="A55" s="173"/>
      <c r="B55" s="174" t="s">
        <v>1481</v>
      </c>
      <c r="C55" s="174" t="s">
        <v>1476</v>
      </c>
      <c r="D55" s="174"/>
      <c r="E55" s="174"/>
      <c r="F55" s="175"/>
      <c r="G55" s="178"/>
    </row>
    <row r="56">
      <c r="A56" s="173"/>
      <c r="B56" s="174" t="s">
        <v>1482</v>
      </c>
      <c r="C56" s="174" t="s">
        <v>1476</v>
      </c>
      <c r="D56" s="174"/>
      <c r="E56" s="174"/>
      <c r="F56" s="175"/>
      <c r="G56" s="173"/>
    </row>
    <row r="57">
      <c r="A57" s="173"/>
      <c r="B57" s="174" t="s">
        <v>1483</v>
      </c>
      <c r="C57" s="174" t="s">
        <v>1476</v>
      </c>
      <c r="D57" s="174"/>
      <c r="E57" s="174"/>
      <c r="F57" s="175"/>
      <c r="G57" s="178"/>
    </row>
    <row r="58">
      <c r="A58" s="173"/>
      <c r="B58" s="174" t="s">
        <v>1484</v>
      </c>
      <c r="C58" s="174" t="s">
        <v>1476</v>
      </c>
      <c r="D58" s="174"/>
      <c r="E58" s="174"/>
      <c r="F58" s="175"/>
      <c r="G58" s="178"/>
    </row>
    <row r="59">
      <c r="A59" s="173"/>
      <c r="B59" s="174" t="s">
        <v>1485</v>
      </c>
      <c r="C59" s="174" t="s">
        <v>1476</v>
      </c>
      <c r="D59" s="174"/>
      <c r="E59" s="174"/>
      <c r="F59" s="175"/>
      <c r="G59" s="173"/>
    </row>
    <row r="60">
      <c r="A60" s="173"/>
      <c r="B60" s="176" t="s">
        <v>1486</v>
      </c>
      <c r="C60" s="176" t="s">
        <v>1487</v>
      </c>
      <c r="D60" s="177">
        <v>43657.0</v>
      </c>
      <c r="E60" s="176" t="s">
        <v>15</v>
      </c>
      <c r="F60" s="176" t="s">
        <v>928</v>
      </c>
      <c r="G60" s="182"/>
    </row>
    <row r="61">
      <c r="A61" s="173"/>
      <c r="B61" s="176" t="s">
        <v>1488</v>
      </c>
      <c r="C61" s="176" t="s">
        <v>1487</v>
      </c>
      <c r="D61" s="177">
        <v>43482.0</v>
      </c>
      <c r="E61" s="176" t="s">
        <v>15</v>
      </c>
      <c r="F61" s="176" t="s">
        <v>928</v>
      </c>
      <c r="G61" s="178"/>
    </row>
    <row r="62">
      <c r="A62" s="173"/>
      <c r="B62" s="176" t="s">
        <v>1489</v>
      </c>
      <c r="C62" s="176" t="s">
        <v>1487</v>
      </c>
      <c r="D62" s="177">
        <v>43671.0</v>
      </c>
      <c r="E62" s="176" t="s">
        <v>15</v>
      </c>
      <c r="F62" s="176" t="s">
        <v>928</v>
      </c>
      <c r="G62" s="178"/>
    </row>
    <row r="63">
      <c r="A63" s="173"/>
      <c r="B63" s="176" t="s">
        <v>1490</v>
      </c>
      <c r="C63" s="176" t="s">
        <v>1487</v>
      </c>
      <c r="D63" s="177">
        <v>43587.0</v>
      </c>
      <c r="E63" s="176" t="s">
        <v>15</v>
      </c>
      <c r="F63" s="176" t="s">
        <v>928</v>
      </c>
      <c r="G63" s="178"/>
    </row>
    <row r="64">
      <c r="A64" s="173"/>
      <c r="B64" s="176" t="s">
        <v>1491</v>
      </c>
      <c r="C64" s="176" t="s">
        <v>1487</v>
      </c>
      <c r="D64" s="177">
        <v>43685.0</v>
      </c>
      <c r="E64" s="176" t="s">
        <v>15</v>
      </c>
      <c r="F64" s="176" t="s">
        <v>928</v>
      </c>
      <c r="G64" s="178"/>
    </row>
    <row r="65">
      <c r="A65" s="173"/>
      <c r="B65" s="176" t="s">
        <v>1492</v>
      </c>
      <c r="C65" s="176" t="s">
        <v>1487</v>
      </c>
      <c r="D65" s="177">
        <v>43622.0</v>
      </c>
      <c r="E65" s="176" t="s">
        <v>15</v>
      </c>
      <c r="F65" s="176" t="s">
        <v>928</v>
      </c>
      <c r="G65" s="178"/>
    </row>
    <row r="66">
      <c r="A66" s="173"/>
      <c r="B66" s="174" t="s">
        <v>1493</v>
      </c>
      <c r="C66" s="174" t="s">
        <v>372</v>
      </c>
      <c r="D66" s="174"/>
      <c r="E66" s="174"/>
      <c r="F66" s="179"/>
      <c r="G66" s="178"/>
    </row>
    <row r="67">
      <c r="A67" s="173"/>
      <c r="B67" s="174" t="s">
        <v>1494</v>
      </c>
      <c r="C67" s="174" t="s">
        <v>1495</v>
      </c>
      <c r="D67" s="174"/>
      <c r="E67" s="174"/>
      <c r="F67" s="175"/>
      <c r="G67" s="173"/>
    </row>
    <row r="68">
      <c r="A68" s="173"/>
      <c r="B68" s="174" t="s">
        <v>1496</v>
      </c>
      <c r="C68" s="174" t="s">
        <v>413</v>
      </c>
      <c r="D68" s="174"/>
      <c r="E68" s="174"/>
      <c r="F68" s="179"/>
      <c r="G68" s="178"/>
    </row>
    <row r="69">
      <c r="A69" s="173"/>
      <c r="B69" s="174" t="s">
        <v>1497</v>
      </c>
      <c r="C69" s="174" t="s">
        <v>413</v>
      </c>
      <c r="D69" s="174"/>
      <c r="E69" s="174"/>
      <c r="F69" s="175"/>
      <c r="G69" s="178"/>
    </row>
    <row r="70">
      <c r="A70" s="173"/>
      <c r="B70" s="174" t="s">
        <v>1498</v>
      </c>
      <c r="C70" s="174" t="s">
        <v>413</v>
      </c>
      <c r="D70" s="174"/>
      <c r="E70" s="174"/>
      <c r="F70" s="175"/>
      <c r="G70" s="178"/>
    </row>
    <row r="71">
      <c r="A71" s="173"/>
      <c r="B71" s="174" t="s">
        <v>1499</v>
      </c>
      <c r="C71" s="174" t="s">
        <v>413</v>
      </c>
      <c r="D71" s="174"/>
      <c r="E71" s="174"/>
      <c r="F71" s="175"/>
      <c r="G71" s="178"/>
    </row>
    <row r="72">
      <c r="A72" s="173"/>
      <c r="B72" s="174" t="s">
        <v>1500</v>
      </c>
      <c r="C72" s="174" t="s">
        <v>413</v>
      </c>
      <c r="D72" s="174"/>
      <c r="E72" s="174"/>
      <c r="F72" s="175"/>
      <c r="G72" s="178"/>
    </row>
    <row r="73">
      <c r="A73" s="173"/>
      <c r="B73" s="174" t="s">
        <v>1501</v>
      </c>
      <c r="C73" s="174" t="s">
        <v>413</v>
      </c>
      <c r="D73" s="174"/>
      <c r="E73" s="174"/>
      <c r="F73" s="175"/>
      <c r="G73" s="178"/>
    </row>
    <row r="74">
      <c r="A74" s="173"/>
      <c r="B74" s="174" t="s">
        <v>1502</v>
      </c>
      <c r="C74" s="174" t="s">
        <v>413</v>
      </c>
      <c r="D74" s="174"/>
      <c r="E74" s="174"/>
      <c r="F74" s="175"/>
      <c r="G74" s="178"/>
    </row>
    <row r="75">
      <c r="A75" s="173"/>
      <c r="B75" s="174" t="s">
        <v>1503</v>
      </c>
      <c r="C75" s="174" t="s">
        <v>413</v>
      </c>
      <c r="D75" s="174"/>
      <c r="E75" s="174"/>
      <c r="F75" s="175"/>
      <c r="G75" s="178"/>
    </row>
    <row r="76">
      <c r="A76" s="173"/>
      <c r="B76" s="176" t="s">
        <v>515</v>
      </c>
      <c r="C76" s="176" t="s">
        <v>413</v>
      </c>
      <c r="D76" s="177">
        <v>44252.0</v>
      </c>
      <c r="E76" s="176" t="s">
        <v>15</v>
      </c>
      <c r="F76" s="176" t="s">
        <v>1504</v>
      </c>
      <c r="G76" s="178"/>
    </row>
    <row r="77">
      <c r="A77" s="173"/>
      <c r="B77" s="174" t="s">
        <v>1505</v>
      </c>
      <c r="C77" s="174" t="s">
        <v>413</v>
      </c>
      <c r="D77" s="174"/>
      <c r="E77" s="174"/>
      <c r="F77" s="175"/>
      <c r="G77" s="178"/>
    </row>
    <row r="78">
      <c r="A78" s="173"/>
      <c r="B78" s="176" t="s">
        <v>1506</v>
      </c>
      <c r="C78" s="176" t="s">
        <v>413</v>
      </c>
      <c r="D78" s="177">
        <v>44126.0</v>
      </c>
      <c r="E78" s="176" t="s">
        <v>15</v>
      </c>
      <c r="F78" s="176" t="s">
        <v>928</v>
      </c>
      <c r="G78" s="178"/>
    </row>
    <row r="79">
      <c r="A79" s="173"/>
      <c r="B79" s="174" t="s">
        <v>1507</v>
      </c>
      <c r="C79" s="174" t="s">
        <v>413</v>
      </c>
      <c r="D79" s="174"/>
      <c r="E79" s="174"/>
      <c r="F79" s="175"/>
      <c r="G79" s="178"/>
    </row>
    <row r="80">
      <c r="A80" s="173"/>
      <c r="B80" s="174" t="s">
        <v>1508</v>
      </c>
      <c r="C80" s="174" t="s">
        <v>413</v>
      </c>
      <c r="D80" s="174"/>
      <c r="E80" s="174"/>
      <c r="F80" s="175"/>
      <c r="G80" s="178"/>
    </row>
    <row r="81">
      <c r="A81" s="173"/>
      <c r="B81" s="174" t="s">
        <v>1509</v>
      </c>
      <c r="C81" s="174" t="s">
        <v>413</v>
      </c>
      <c r="D81" s="174"/>
      <c r="E81" s="174"/>
      <c r="F81" s="175"/>
      <c r="G81" s="182"/>
    </row>
    <row r="82">
      <c r="A82" s="173"/>
      <c r="B82" s="176" t="s">
        <v>412</v>
      </c>
      <c r="C82" s="176" t="s">
        <v>413</v>
      </c>
      <c r="D82" s="177">
        <v>44021.0</v>
      </c>
      <c r="E82" s="176" t="s">
        <v>15</v>
      </c>
      <c r="F82" s="176" t="s">
        <v>1510</v>
      </c>
      <c r="G82" s="178"/>
    </row>
    <row r="83">
      <c r="A83" s="173"/>
      <c r="B83" s="176" t="s">
        <v>592</v>
      </c>
      <c r="C83" s="176" t="s">
        <v>413</v>
      </c>
      <c r="D83" s="177">
        <v>44322.0</v>
      </c>
      <c r="E83" s="176" t="s">
        <v>15</v>
      </c>
      <c r="F83" s="181" t="s">
        <v>1438</v>
      </c>
      <c r="G83" s="178"/>
    </row>
    <row r="84">
      <c r="A84" s="173"/>
      <c r="B84" s="174" t="s">
        <v>1511</v>
      </c>
      <c r="C84" s="174" t="s">
        <v>413</v>
      </c>
      <c r="D84" s="174"/>
      <c r="E84" s="174"/>
      <c r="F84" s="175"/>
      <c r="G84" s="178"/>
    </row>
    <row r="85">
      <c r="A85" s="173"/>
      <c r="B85" s="174" t="s">
        <v>1512</v>
      </c>
      <c r="C85" s="174" t="s">
        <v>413</v>
      </c>
      <c r="D85" s="174"/>
      <c r="E85" s="174"/>
      <c r="F85" s="175"/>
      <c r="G85" s="178"/>
    </row>
    <row r="86">
      <c r="A86" s="173"/>
      <c r="B86" s="174" t="s">
        <v>1513</v>
      </c>
      <c r="C86" s="174" t="s">
        <v>413</v>
      </c>
      <c r="D86" s="174"/>
      <c r="E86" s="174"/>
      <c r="F86" s="175"/>
      <c r="G86" s="173"/>
    </row>
    <row r="87">
      <c r="A87" s="173"/>
      <c r="B87" s="174" t="s">
        <v>1514</v>
      </c>
      <c r="C87" s="174" t="s">
        <v>413</v>
      </c>
      <c r="D87" s="174"/>
      <c r="E87" s="174"/>
      <c r="F87" s="175"/>
      <c r="G87" s="173"/>
    </row>
    <row r="88">
      <c r="A88" s="173"/>
      <c r="B88" s="174" t="s">
        <v>1515</v>
      </c>
      <c r="C88" s="174" t="s">
        <v>413</v>
      </c>
      <c r="D88" s="174"/>
      <c r="E88" s="174"/>
      <c r="F88" s="179"/>
      <c r="G88" s="178"/>
    </row>
    <row r="89">
      <c r="A89" s="173"/>
      <c r="B89" s="174" t="s">
        <v>1516</v>
      </c>
      <c r="C89" s="174" t="s">
        <v>413</v>
      </c>
      <c r="D89" s="174"/>
      <c r="E89" s="174"/>
      <c r="F89" s="175"/>
      <c r="G89" s="173"/>
    </row>
    <row r="90">
      <c r="A90" s="173"/>
      <c r="B90" s="174" t="s">
        <v>1517</v>
      </c>
      <c r="C90" s="174" t="s">
        <v>413</v>
      </c>
      <c r="D90" s="174"/>
      <c r="E90" s="174"/>
      <c r="F90" s="179"/>
      <c r="G90" s="178"/>
    </row>
    <row r="91">
      <c r="A91" s="173"/>
      <c r="B91" s="176" t="s">
        <v>1518</v>
      </c>
      <c r="C91" s="176" t="s">
        <v>413</v>
      </c>
      <c r="D91" s="177">
        <v>43342.0</v>
      </c>
      <c r="E91" s="176" t="s">
        <v>15</v>
      </c>
      <c r="F91" s="176" t="s">
        <v>928</v>
      </c>
      <c r="G91" s="178"/>
    </row>
    <row r="92">
      <c r="A92" s="173"/>
      <c r="B92" s="174" t="s">
        <v>1519</v>
      </c>
      <c r="C92" s="174" t="s">
        <v>413</v>
      </c>
      <c r="D92" s="174"/>
      <c r="E92" s="174"/>
      <c r="F92" s="175"/>
      <c r="G92" s="178"/>
    </row>
    <row r="93">
      <c r="A93" s="173"/>
      <c r="B93" s="174" t="s">
        <v>1520</v>
      </c>
      <c r="C93" s="174" t="s">
        <v>413</v>
      </c>
      <c r="D93" s="174"/>
      <c r="E93" s="174"/>
      <c r="F93" s="175"/>
      <c r="G93" s="178"/>
    </row>
    <row r="94">
      <c r="A94" s="173"/>
      <c r="B94" s="176" t="s">
        <v>1521</v>
      </c>
      <c r="C94" s="176" t="s">
        <v>413</v>
      </c>
      <c r="D94" s="177">
        <v>43643.0</v>
      </c>
      <c r="E94" s="176" t="s">
        <v>15</v>
      </c>
      <c r="F94" s="176" t="s">
        <v>928</v>
      </c>
      <c r="G94" s="178"/>
    </row>
    <row r="95">
      <c r="A95" s="173"/>
      <c r="B95" s="174" t="s">
        <v>1522</v>
      </c>
      <c r="C95" s="174" t="s">
        <v>413</v>
      </c>
      <c r="D95" s="174"/>
      <c r="E95" s="174"/>
      <c r="F95" s="175"/>
      <c r="G95" s="178"/>
    </row>
    <row r="96">
      <c r="A96" s="173"/>
      <c r="B96" s="174" t="s">
        <v>1523</v>
      </c>
      <c r="C96" s="174" t="s">
        <v>413</v>
      </c>
      <c r="D96" s="174"/>
      <c r="E96" s="174"/>
      <c r="F96" s="175"/>
      <c r="G96" s="173"/>
    </row>
    <row r="97">
      <c r="A97" s="173"/>
      <c r="B97" s="174" t="s">
        <v>1524</v>
      </c>
      <c r="C97" s="174" t="s">
        <v>413</v>
      </c>
      <c r="D97" s="174"/>
      <c r="E97" s="174"/>
      <c r="F97" s="175"/>
      <c r="G97" s="173"/>
    </row>
    <row r="98">
      <c r="A98" s="173"/>
      <c r="B98" s="174" t="s">
        <v>1525</v>
      </c>
      <c r="C98" s="174" t="s">
        <v>413</v>
      </c>
      <c r="D98" s="174"/>
      <c r="E98" s="174"/>
      <c r="F98" s="175"/>
      <c r="G98" s="178"/>
    </row>
    <row r="99">
      <c r="A99" s="173"/>
      <c r="B99" s="174" t="s">
        <v>1526</v>
      </c>
      <c r="C99" s="174" t="s">
        <v>413</v>
      </c>
      <c r="D99" s="174"/>
      <c r="E99" s="174"/>
      <c r="F99" s="179"/>
      <c r="G99" s="178"/>
    </row>
    <row r="100">
      <c r="A100" s="173"/>
      <c r="B100" s="174" t="s">
        <v>1527</v>
      </c>
      <c r="C100" s="174" t="s">
        <v>413</v>
      </c>
      <c r="D100" s="174"/>
      <c r="E100" s="174"/>
      <c r="F100" s="175"/>
      <c r="G100" s="178"/>
    </row>
    <row r="101">
      <c r="A101" s="173"/>
      <c r="B101" s="174" t="s">
        <v>1528</v>
      </c>
      <c r="C101" s="174" t="s">
        <v>413</v>
      </c>
      <c r="D101" s="174"/>
      <c r="E101" s="174"/>
      <c r="F101" s="179"/>
      <c r="G101" s="178"/>
    </row>
    <row r="102">
      <c r="A102" s="173"/>
      <c r="B102" s="174" t="s">
        <v>1529</v>
      </c>
      <c r="C102" s="174" t="s">
        <v>1530</v>
      </c>
      <c r="D102" s="174"/>
      <c r="E102" s="174"/>
      <c r="F102" s="175"/>
      <c r="G102" s="173"/>
    </row>
    <row r="103">
      <c r="A103" s="173"/>
      <c r="B103" s="174" t="s">
        <v>1531</v>
      </c>
      <c r="C103" s="174" t="s">
        <v>1532</v>
      </c>
      <c r="D103" s="174"/>
      <c r="E103" s="174"/>
      <c r="F103" s="175"/>
      <c r="G103" s="173"/>
    </row>
    <row r="104">
      <c r="A104" s="173"/>
      <c r="B104" s="174" t="s">
        <v>1533</v>
      </c>
      <c r="C104" s="174" t="s">
        <v>1534</v>
      </c>
      <c r="D104" s="174"/>
      <c r="E104" s="174"/>
      <c r="F104" s="175"/>
      <c r="G104" s="173"/>
    </row>
    <row r="105">
      <c r="A105" s="173"/>
      <c r="B105" s="174" t="s">
        <v>1535</v>
      </c>
      <c r="C105" s="174" t="s">
        <v>1534</v>
      </c>
      <c r="D105" s="174"/>
      <c r="E105" s="174"/>
      <c r="F105" s="175"/>
      <c r="G105" s="173"/>
    </row>
    <row r="106">
      <c r="A106" s="173"/>
      <c r="B106" s="174" t="s">
        <v>1536</v>
      </c>
      <c r="C106" s="174" t="s">
        <v>1537</v>
      </c>
      <c r="D106" s="174"/>
      <c r="E106" s="174"/>
      <c r="F106" s="175"/>
      <c r="G106" s="173"/>
    </row>
    <row r="107">
      <c r="A107" s="173"/>
      <c r="B107" s="174" t="s">
        <v>1538</v>
      </c>
      <c r="C107" s="174" t="s">
        <v>1539</v>
      </c>
      <c r="D107" s="174"/>
      <c r="E107" s="174"/>
      <c r="F107" s="175"/>
      <c r="G107" s="173"/>
    </row>
    <row r="108">
      <c r="A108" s="173"/>
      <c r="B108" s="174" t="s">
        <v>1540</v>
      </c>
      <c r="C108" s="174" t="s">
        <v>1541</v>
      </c>
      <c r="D108" s="174"/>
      <c r="E108" s="174"/>
      <c r="F108" s="175"/>
      <c r="G108" s="173"/>
    </row>
    <row r="109">
      <c r="A109" s="173"/>
      <c r="B109" s="176" t="s">
        <v>1542</v>
      </c>
      <c r="C109" s="176" t="s">
        <v>1543</v>
      </c>
      <c r="D109" s="177">
        <v>43265.0</v>
      </c>
      <c r="E109" s="176" t="s">
        <v>15</v>
      </c>
      <c r="F109" s="176" t="s">
        <v>928</v>
      </c>
      <c r="G109" s="178"/>
    </row>
    <row r="110">
      <c r="A110" s="173"/>
      <c r="B110" s="176" t="s">
        <v>432</v>
      </c>
      <c r="C110" s="176" t="s">
        <v>433</v>
      </c>
      <c r="D110" s="177">
        <v>44210.0</v>
      </c>
      <c r="E110" s="176" t="s">
        <v>15</v>
      </c>
      <c r="F110" s="176" t="s">
        <v>1504</v>
      </c>
      <c r="G110" s="178"/>
    </row>
    <row r="111">
      <c r="A111" s="173"/>
      <c r="B111" s="174" t="s">
        <v>1544</v>
      </c>
      <c r="C111" s="174" t="s">
        <v>911</v>
      </c>
      <c r="D111" s="174"/>
      <c r="E111" s="174"/>
      <c r="F111" s="175"/>
      <c r="G111" s="173"/>
    </row>
    <row r="112">
      <c r="A112" s="173"/>
      <c r="B112" s="174" t="s">
        <v>1545</v>
      </c>
      <c r="C112" s="174" t="s">
        <v>911</v>
      </c>
      <c r="D112" s="174"/>
      <c r="E112" s="174"/>
      <c r="F112" s="175"/>
      <c r="G112" s="178"/>
    </row>
    <row r="113">
      <c r="A113" s="173"/>
      <c r="B113" s="174" t="s">
        <v>1546</v>
      </c>
      <c r="C113" s="174" t="s">
        <v>911</v>
      </c>
      <c r="D113" s="174"/>
      <c r="E113" s="174"/>
      <c r="F113" s="175"/>
      <c r="G113" s="182"/>
    </row>
    <row r="114">
      <c r="A114" s="173"/>
      <c r="B114" s="176" t="s">
        <v>1547</v>
      </c>
      <c r="C114" s="176" t="s">
        <v>911</v>
      </c>
      <c r="D114" s="180">
        <v>43059.0</v>
      </c>
      <c r="E114" s="151" t="s">
        <v>15</v>
      </c>
      <c r="F114" s="139" t="s">
        <v>1417</v>
      </c>
      <c r="G114" s="178"/>
    </row>
    <row r="115">
      <c r="A115" s="173"/>
      <c r="B115" s="174" t="s">
        <v>1548</v>
      </c>
      <c r="C115" s="174" t="s">
        <v>911</v>
      </c>
      <c r="D115" s="174"/>
      <c r="E115" s="174"/>
      <c r="F115" s="175"/>
      <c r="G115" s="178"/>
    </row>
    <row r="116">
      <c r="A116" s="173"/>
      <c r="B116" s="174" t="s">
        <v>1549</v>
      </c>
      <c r="C116" s="174" t="s">
        <v>911</v>
      </c>
      <c r="D116" s="174"/>
      <c r="E116" s="174"/>
      <c r="F116" s="175"/>
      <c r="G116" s="178"/>
    </row>
    <row r="117">
      <c r="A117" s="173"/>
      <c r="B117" s="174" t="s">
        <v>1550</v>
      </c>
      <c r="C117" s="174" t="s">
        <v>911</v>
      </c>
      <c r="D117" s="174"/>
      <c r="E117" s="174"/>
      <c r="F117" s="175"/>
      <c r="G117" s="178"/>
    </row>
    <row r="118">
      <c r="A118" s="173"/>
      <c r="B118" s="174" t="s">
        <v>1551</v>
      </c>
      <c r="C118" s="174" t="s">
        <v>911</v>
      </c>
      <c r="D118" s="174"/>
      <c r="E118" s="174"/>
      <c r="F118" s="175"/>
      <c r="G118" s="182"/>
    </row>
    <row r="119">
      <c r="A119" s="173"/>
      <c r="B119" s="174" t="s">
        <v>1552</v>
      </c>
      <c r="C119" s="174" t="s">
        <v>911</v>
      </c>
      <c r="D119" s="174"/>
      <c r="E119" s="174"/>
      <c r="F119" s="175"/>
      <c r="G119" s="178"/>
    </row>
    <row r="120">
      <c r="A120" s="173"/>
      <c r="B120" s="174" t="s">
        <v>1553</v>
      </c>
      <c r="C120" s="174" t="s">
        <v>1554</v>
      </c>
      <c r="D120" s="174"/>
      <c r="E120" s="174"/>
      <c r="F120" s="175"/>
      <c r="G120" s="178"/>
    </row>
    <row r="121">
      <c r="A121" s="173"/>
      <c r="B121" s="174" t="s">
        <v>1555</v>
      </c>
      <c r="C121" s="174" t="s">
        <v>1556</v>
      </c>
      <c r="D121" s="174"/>
      <c r="E121" s="174"/>
      <c r="F121" s="179"/>
      <c r="G121" s="178"/>
    </row>
    <row r="122">
      <c r="A122" s="173"/>
      <c r="B122" s="174" t="s">
        <v>1557</v>
      </c>
      <c r="C122" s="174" t="s">
        <v>1556</v>
      </c>
      <c r="D122" s="174"/>
      <c r="E122" s="174"/>
      <c r="F122" s="175"/>
      <c r="G122" s="178"/>
    </row>
    <row r="123">
      <c r="A123" s="173"/>
      <c r="B123" s="174" t="s">
        <v>1558</v>
      </c>
      <c r="C123" s="174" t="s">
        <v>1556</v>
      </c>
      <c r="D123" s="174"/>
      <c r="E123" s="174"/>
      <c r="F123" s="179"/>
      <c r="G123" s="178"/>
    </row>
    <row r="124">
      <c r="A124" s="173"/>
      <c r="B124" s="174" t="s">
        <v>1559</v>
      </c>
      <c r="C124" s="174" t="s">
        <v>1556</v>
      </c>
      <c r="D124" s="174"/>
      <c r="E124" s="174"/>
      <c r="F124" s="175"/>
      <c r="G124" s="178"/>
    </row>
    <row r="125">
      <c r="A125" s="173"/>
      <c r="B125" s="174" t="s">
        <v>1560</v>
      </c>
      <c r="C125" s="174" t="s">
        <v>1556</v>
      </c>
      <c r="D125" s="174"/>
      <c r="E125" s="174"/>
      <c r="F125" s="175"/>
      <c r="G125" s="178"/>
    </row>
    <row r="126">
      <c r="A126" s="173"/>
      <c r="B126" s="174" t="s">
        <v>1561</v>
      </c>
      <c r="C126" s="174" t="s">
        <v>1562</v>
      </c>
      <c r="D126" s="174"/>
      <c r="E126" s="174"/>
      <c r="F126" s="175"/>
      <c r="G126" s="173"/>
    </row>
    <row r="127">
      <c r="A127" s="173"/>
      <c r="B127" s="174" t="s">
        <v>1563</v>
      </c>
      <c r="C127" s="174" t="s">
        <v>1562</v>
      </c>
      <c r="D127" s="174"/>
      <c r="E127" s="174"/>
      <c r="F127" s="175"/>
      <c r="G127" s="173"/>
    </row>
    <row r="128">
      <c r="A128" s="173"/>
      <c r="B128" s="174" t="s">
        <v>1564</v>
      </c>
      <c r="C128" s="174" t="s">
        <v>1565</v>
      </c>
      <c r="D128" s="174"/>
      <c r="E128" s="174"/>
      <c r="F128" s="175"/>
      <c r="G128" s="178"/>
    </row>
    <row r="129">
      <c r="A129" s="173"/>
      <c r="B129" s="174" t="s">
        <v>1566</v>
      </c>
      <c r="C129" s="174" t="s">
        <v>1565</v>
      </c>
      <c r="D129" s="174"/>
      <c r="E129" s="174"/>
      <c r="F129" s="175"/>
      <c r="G129" s="173"/>
    </row>
    <row r="130">
      <c r="A130" s="173"/>
      <c r="B130" s="174" t="s">
        <v>1567</v>
      </c>
      <c r="C130" s="174" t="s">
        <v>1565</v>
      </c>
      <c r="D130" s="174"/>
      <c r="E130" s="174"/>
      <c r="F130" s="179"/>
      <c r="G130" s="178"/>
    </row>
    <row r="131">
      <c r="A131" s="173"/>
      <c r="B131" s="174" t="s">
        <v>1568</v>
      </c>
      <c r="C131" s="174" t="s">
        <v>1569</v>
      </c>
      <c r="D131" s="174"/>
      <c r="E131" s="174"/>
      <c r="F131" s="175"/>
      <c r="G131" s="173"/>
    </row>
    <row r="132">
      <c r="A132" s="173"/>
      <c r="B132" s="174" t="s">
        <v>1570</v>
      </c>
      <c r="C132" s="174" t="s">
        <v>1571</v>
      </c>
      <c r="D132" s="174"/>
      <c r="E132" s="174"/>
      <c r="F132" s="175"/>
      <c r="G132" s="173"/>
    </row>
    <row r="133">
      <c r="A133" s="173"/>
      <c r="B133" s="176" t="s">
        <v>1572</v>
      </c>
      <c r="C133" s="176" t="s">
        <v>440</v>
      </c>
      <c r="D133" s="177">
        <v>44077.0</v>
      </c>
      <c r="E133" s="176" t="s">
        <v>15</v>
      </c>
      <c r="F133" s="176" t="s">
        <v>1573</v>
      </c>
      <c r="G133" s="178"/>
    </row>
    <row r="134">
      <c r="A134" s="173"/>
      <c r="B134" s="174" t="s">
        <v>1574</v>
      </c>
      <c r="C134" s="174" t="s">
        <v>1575</v>
      </c>
      <c r="D134" s="174"/>
      <c r="E134" s="174"/>
      <c r="F134" s="175"/>
      <c r="G134" s="178"/>
    </row>
    <row r="135">
      <c r="A135" s="173"/>
      <c r="B135" s="174" t="s">
        <v>1576</v>
      </c>
      <c r="C135" s="174" t="s">
        <v>1577</v>
      </c>
      <c r="D135" s="174"/>
      <c r="E135" s="174"/>
      <c r="F135" s="175"/>
      <c r="G135" s="173"/>
    </row>
    <row r="136">
      <c r="A136" s="173"/>
      <c r="B136" s="174" t="s">
        <v>1578</v>
      </c>
      <c r="C136" s="174" t="s">
        <v>605</v>
      </c>
      <c r="D136" s="174"/>
      <c r="E136" s="174"/>
      <c r="F136" s="179"/>
      <c r="G136" s="173"/>
    </row>
    <row r="137">
      <c r="A137" s="173"/>
      <c r="B137" s="174" t="s">
        <v>1579</v>
      </c>
      <c r="C137" s="174" t="s">
        <v>605</v>
      </c>
      <c r="D137" s="174"/>
      <c r="E137" s="174"/>
      <c r="F137" s="175"/>
      <c r="G137" s="173"/>
    </row>
    <row r="138">
      <c r="A138" s="173"/>
      <c r="B138" s="176" t="s">
        <v>604</v>
      </c>
      <c r="C138" s="176" t="s">
        <v>605</v>
      </c>
      <c r="D138" s="177">
        <v>44399.0</v>
      </c>
      <c r="E138" s="176" t="s">
        <v>15</v>
      </c>
      <c r="F138" s="181" t="s">
        <v>1461</v>
      </c>
      <c r="G138" s="182"/>
    </row>
    <row r="139">
      <c r="A139" s="173"/>
      <c r="B139" s="174" t="s">
        <v>1580</v>
      </c>
      <c r="C139" s="174" t="s">
        <v>605</v>
      </c>
      <c r="D139" s="174"/>
      <c r="E139" s="174"/>
      <c r="F139" s="175"/>
      <c r="G139" s="173"/>
    </row>
    <row r="140">
      <c r="A140" s="173"/>
      <c r="B140" s="174" t="s">
        <v>1581</v>
      </c>
      <c r="C140" s="174" t="s">
        <v>605</v>
      </c>
      <c r="D140" s="174"/>
      <c r="E140" s="174"/>
      <c r="F140" s="175"/>
      <c r="G140" s="173"/>
    </row>
    <row r="141">
      <c r="A141" s="173"/>
      <c r="B141" s="174" t="s">
        <v>1582</v>
      </c>
      <c r="C141" s="174" t="s">
        <v>605</v>
      </c>
      <c r="D141" s="174"/>
      <c r="E141" s="174"/>
      <c r="F141" s="175"/>
      <c r="G141" s="173"/>
    </row>
    <row r="142">
      <c r="A142" s="173"/>
      <c r="B142" s="174" t="s">
        <v>1583</v>
      </c>
      <c r="C142" s="174" t="s">
        <v>1584</v>
      </c>
      <c r="D142" s="174"/>
      <c r="E142" s="174"/>
      <c r="F142" s="175"/>
      <c r="G142" s="173"/>
    </row>
    <row r="143">
      <c r="A143" s="173"/>
      <c r="B143" s="176" t="s">
        <v>1585</v>
      </c>
      <c r="C143" s="176" t="s">
        <v>1586</v>
      </c>
      <c r="D143" s="177">
        <v>43601.0</v>
      </c>
      <c r="E143" s="176" t="s">
        <v>15</v>
      </c>
      <c r="F143" s="176" t="s">
        <v>928</v>
      </c>
      <c r="G143" s="178"/>
    </row>
    <row r="144">
      <c r="A144" s="173"/>
      <c r="B144" s="176" t="s">
        <v>423</v>
      </c>
      <c r="C144" s="176" t="s">
        <v>424</v>
      </c>
      <c r="D144" s="177">
        <v>44035.0</v>
      </c>
      <c r="E144" s="176" t="s">
        <v>15</v>
      </c>
      <c r="F144" s="176" t="s">
        <v>1510</v>
      </c>
      <c r="G144" s="178"/>
    </row>
    <row r="145">
      <c r="A145" s="173"/>
      <c r="B145" s="174" t="s">
        <v>1587</v>
      </c>
      <c r="C145" s="174" t="s">
        <v>1588</v>
      </c>
      <c r="D145" s="174"/>
      <c r="E145" s="174"/>
      <c r="F145" s="175"/>
      <c r="G145" s="173"/>
    </row>
    <row r="146">
      <c r="A146" s="173"/>
      <c r="B146" s="174" t="s">
        <v>1589</v>
      </c>
      <c r="C146" s="174" t="s">
        <v>1590</v>
      </c>
      <c r="D146" s="174"/>
      <c r="E146" s="174"/>
      <c r="F146" s="175"/>
      <c r="G146" s="173"/>
    </row>
    <row r="147">
      <c r="A147" s="173"/>
      <c r="B147" s="174" t="s">
        <v>1591</v>
      </c>
      <c r="C147" s="174" t="s">
        <v>1590</v>
      </c>
      <c r="D147" s="174"/>
      <c r="E147" s="174"/>
      <c r="F147" s="175"/>
      <c r="G147" s="173"/>
    </row>
    <row r="148">
      <c r="A148" s="173"/>
      <c r="B148" s="174" t="s">
        <v>1592</v>
      </c>
      <c r="C148" s="174" t="s">
        <v>1593</v>
      </c>
      <c r="D148" s="174"/>
      <c r="E148" s="174"/>
      <c r="F148" s="175"/>
      <c r="G148" s="173"/>
    </row>
    <row r="149">
      <c r="A149" s="173"/>
      <c r="B149" s="174" t="s">
        <v>1594</v>
      </c>
      <c r="C149" s="174" t="s">
        <v>1595</v>
      </c>
      <c r="D149" s="174"/>
      <c r="E149" s="174"/>
      <c r="F149" s="175"/>
      <c r="G149" s="178"/>
    </row>
    <row r="150">
      <c r="A150" s="173"/>
      <c r="B150" s="174" t="s">
        <v>1596</v>
      </c>
      <c r="C150" s="174" t="s">
        <v>1597</v>
      </c>
      <c r="D150" s="174"/>
      <c r="E150" s="174"/>
      <c r="F150" s="175"/>
      <c r="G150" s="173"/>
    </row>
    <row r="151">
      <c r="A151" s="173"/>
      <c r="B151" s="174" t="s">
        <v>1598</v>
      </c>
      <c r="C151" s="174" t="s">
        <v>1599</v>
      </c>
      <c r="D151" s="174"/>
      <c r="E151" s="174"/>
      <c r="F151" s="175"/>
      <c r="G151" s="173"/>
    </row>
    <row r="152">
      <c r="A152" s="173"/>
      <c r="B152" s="174" t="s">
        <v>1600</v>
      </c>
      <c r="C152" s="174" t="s">
        <v>1599</v>
      </c>
      <c r="D152" s="174"/>
      <c r="E152" s="174"/>
      <c r="F152" s="175"/>
      <c r="G152" s="173"/>
    </row>
    <row r="153">
      <c r="A153" s="173"/>
      <c r="B153" s="174" t="s">
        <v>1601</v>
      </c>
      <c r="C153" s="174" t="s">
        <v>1599</v>
      </c>
      <c r="D153" s="174"/>
      <c r="E153" s="174"/>
      <c r="F153" s="175"/>
      <c r="G153" s="173"/>
    </row>
    <row r="154">
      <c r="A154" s="173"/>
      <c r="B154" s="174" t="s">
        <v>1602</v>
      </c>
      <c r="C154" s="174" t="s">
        <v>1599</v>
      </c>
      <c r="D154" s="174"/>
      <c r="E154" s="174"/>
      <c r="F154" s="175"/>
      <c r="G154" s="182"/>
    </row>
    <row r="155">
      <c r="A155" s="173"/>
      <c r="B155" s="174" t="s">
        <v>1603</v>
      </c>
      <c r="C155" s="174" t="s">
        <v>1604</v>
      </c>
      <c r="D155" s="174"/>
      <c r="E155" s="174"/>
      <c r="F155" s="175"/>
      <c r="G155" s="173"/>
    </row>
    <row r="156">
      <c r="A156" s="173"/>
      <c r="B156" s="174" t="s">
        <v>1605</v>
      </c>
      <c r="C156" s="174" t="s">
        <v>1606</v>
      </c>
      <c r="D156" s="174"/>
      <c r="E156" s="174"/>
      <c r="F156" s="179"/>
      <c r="G156" s="173"/>
    </row>
    <row r="157">
      <c r="A157" s="173"/>
      <c r="B157" s="174" t="s">
        <v>1607</v>
      </c>
      <c r="C157" s="174" t="s">
        <v>1606</v>
      </c>
      <c r="D157" s="174"/>
      <c r="E157" s="174"/>
      <c r="F157" s="175"/>
      <c r="G157" s="173"/>
    </row>
    <row r="158">
      <c r="A158" s="173"/>
      <c r="B158" s="174" t="s">
        <v>1608</v>
      </c>
      <c r="C158" s="174" t="s">
        <v>1606</v>
      </c>
      <c r="D158" s="174"/>
      <c r="E158" s="174"/>
      <c r="F158" s="175"/>
      <c r="G158" s="173"/>
    </row>
    <row r="159">
      <c r="A159" s="173"/>
      <c r="B159" s="174" t="s">
        <v>1609</v>
      </c>
      <c r="C159" s="174" t="s">
        <v>1606</v>
      </c>
      <c r="D159" s="174"/>
      <c r="E159" s="174"/>
      <c r="F159" s="175"/>
      <c r="G159" s="173"/>
    </row>
    <row r="160">
      <c r="A160" s="173"/>
      <c r="B160" s="174" t="s">
        <v>1610</v>
      </c>
      <c r="C160" s="174" t="s">
        <v>1606</v>
      </c>
      <c r="D160" s="174"/>
      <c r="E160" s="174"/>
      <c r="F160" s="175"/>
      <c r="G160" s="173"/>
    </row>
    <row r="161">
      <c r="A161" s="173"/>
      <c r="B161" s="174" t="s">
        <v>1611</v>
      </c>
      <c r="C161" s="174" t="s">
        <v>1606</v>
      </c>
      <c r="D161" s="174"/>
      <c r="E161" s="174"/>
      <c r="F161" s="175"/>
      <c r="G161" s="173"/>
    </row>
    <row r="162">
      <c r="A162" s="173"/>
      <c r="B162" s="176" t="s">
        <v>1612</v>
      </c>
      <c r="C162" s="176" t="s">
        <v>452</v>
      </c>
      <c r="D162" s="177">
        <v>43790.0</v>
      </c>
      <c r="E162" s="176" t="s">
        <v>15</v>
      </c>
      <c r="F162" s="176" t="s">
        <v>928</v>
      </c>
      <c r="G162" s="178"/>
    </row>
    <row r="163">
      <c r="A163" s="173"/>
      <c r="B163" s="176" t="s">
        <v>1613</v>
      </c>
      <c r="C163" s="176" t="s">
        <v>452</v>
      </c>
      <c r="D163" s="177">
        <v>43679.0</v>
      </c>
      <c r="E163" s="176" t="s">
        <v>15</v>
      </c>
      <c r="F163" s="176" t="s">
        <v>928</v>
      </c>
      <c r="G163" s="178"/>
    </row>
    <row r="164">
      <c r="A164" s="173"/>
      <c r="B164" s="176" t="s">
        <v>1614</v>
      </c>
      <c r="C164" s="176" t="s">
        <v>452</v>
      </c>
      <c r="D164" s="177">
        <v>43482.0</v>
      </c>
      <c r="E164" s="176" t="s">
        <v>15</v>
      </c>
      <c r="F164" s="176" t="s">
        <v>928</v>
      </c>
      <c r="G164" s="178"/>
    </row>
    <row r="165">
      <c r="A165" s="173"/>
      <c r="B165" s="176" t="s">
        <v>1615</v>
      </c>
      <c r="C165" s="176" t="s">
        <v>452</v>
      </c>
      <c r="D165" s="177">
        <v>43790.0</v>
      </c>
      <c r="E165" s="176" t="s">
        <v>15</v>
      </c>
      <c r="F165" s="176" t="s">
        <v>928</v>
      </c>
      <c r="G165" s="178"/>
    </row>
    <row r="166">
      <c r="A166" s="173"/>
      <c r="B166" s="176" t="s">
        <v>1616</v>
      </c>
      <c r="C166" s="176" t="s">
        <v>452</v>
      </c>
      <c r="D166" s="177">
        <v>43258.0</v>
      </c>
      <c r="E166" s="176" t="s">
        <v>15</v>
      </c>
      <c r="F166" s="176" t="s">
        <v>928</v>
      </c>
      <c r="G166" s="178"/>
    </row>
    <row r="167">
      <c r="A167" s="173"/>
      <c r="B167" s="176" t="s">
        <v>1617</v>
      </c>
      <c r="C167" s="176" t="s">
        <v>452</v>
      </c>
      <c r="D167" s="177">
        <v>43965.0</v>
      </c>
      <c r="E167" s="176" t="s">
        <v>15</v>
      </c>
      <c r="F167" s="176" t="s">
        <v>928</v>
      </c>
      <c r="G167" s="178"/>
    </row>
    <row r="168">
      <c r="A168" s="173"/>
      <c r="B168" s="176" t="s">
        <v>1618</v>
      </c>
      <c r="C168" s="176" t="s">
        <v>452</v>
      </c>
      <c r="D168" s="177">
        <v>44224.0</v>
      </c>
      <c r="E168" s="176" t="s">
        <v>15</v>
      </c>
      <c r="F168" s="176" t="s">
        <v>1504</v>
      </c>
      <c r="G168" s="178"/>
    </row>
    <row r="169">
      <c r="A169" s="173"/>
      <c r="B169" s="174" t="s">
        <v>1619</v>
      </c>
      <c r="C169" s="174" t="s">
        <v>1620</v>
      </c>
      <c r="D169" s="174"/>
      <c r="E169" s="174"/>
      <c r="F169" s="175"/>
      <c r="G169" s="173"/>
    </row>
    <row r="170">
      <c r="A170" s="173"/>
      <c r="B170" s="174" t="s">
        <v>1621</v>
      </c>
      <c r="C170" s="174" t="s">
        <v>1622</v>
      </c>
      <c r="D170" s="174"/>
      <c r="E170" s="174"/>
      <c r="F170" s="175"/>
      <c r="G170" s="173"/>
    </row>
    <row r="171">
      <c r="A171" s="173"/>
      <c r="B171" s="174" t="s">
        <v>1623</v>
      </c>
      <c r="C171" s="174" t="s">
        <v>1622</v>
      </c>
      <c r="D171" s="174"/>
      <c r="E171" s="174"/>
      <c r="F171" s="175"/>
      <c r="G171" s="178"/>
    </row>
    <row r="172">
      <c r="A172" s="173"/>
      <c r="B172" s="174" t="s">
        <v>1624</v>
      </c>
      <c r="C172" s="174" t="s">
        <v>1622</v>
      </c>
      <c r="D172" s="174"/>
      <c r="E172" s="174"/>
      <c r="F172" s="175"/>
      <c r="G172" s="173"/>
    </row>
    <row r="173">
      <c r="A173" s="173"/>
      <c r="B173" s="174" t="s">
        <v>1625</v>
      </c>
      <c r="C173" s="174" t="s">
        <v>1626</v>
      </c>
      <c r="D173" s="174"/>
      <c r="E173" s="174"/>
      <c r="F173" s="175"/>
      <c r="G173" s="173"/>
    </row>
    <row r="174">
      <c r="A174" s="173"/>
      <c r="B174" s="174" t="s">
        <v>1627</v>
      </c>
      <c r="C174" s="174" t="s">
        <v>1626</v>
      </c>
      <c r="D174" s="174"/>
      <c r="E174" s="174"/>
      <c r="F174" s="175"/>
      <c r="G174" s="173"/>
    </row>
    <row r="175">
      <c r="A175" s="173"/>
      <c r="B175" s="174" t="s">
        <v>1628</v>
      </c>
      <c r="C175" s="174" t="s">
        <v>1629</v>
      </c>
      <c r="D175" s="174"/>
      <c r="E175" s="174"/>
      <c r="F175" s="175"/>
      <c r="G175" s="173"/>
    </row>
    <row r="176">
      <c r="A176" s="173"/>
      <c r="B176" s="174" t="s">
        <v>1630</v>
      </c>
      <c r="C176" s="174" t="s">
        <v>1629</v>
      </c>
      <c r="D176" s="174"/>
      <c r="E176" s="174"/>
      <c r="F176" s="175"/>
      <c r="G176" s="173"/>
    </row>
    <row r="177">
      <c r="A177" s="173"/>
      <c r="B177" s="174" t="s">
        <v>1631</v>
      </c>
      <c r="C177" s="174" t="s">
        <v>1629</v>
      </c>
      <c r="D177" s="174"/>
      <c r="E177" s="174"/>
      <c r="F177" s="179"/>
      <c r="G177" s="173"/>
    </row>
    <row r="178">
      <c r="A178" s="173"/>
      <c r="B178" s="174" t="s">
        <v>1632</v>
      </c>
      <c r="C178" s="174" t="s">
        <v>1629</v>
      </c>
      <c r="D178" s="174"/>
      <c r="E178" s="174"/>
      <c r="F178" s="179"/>
      <c r="G178" s="173"/>
    </row>
    <row r="179">
      <c r="A179" s="173"/>
      <c r="B179" s="174" t="s">
        <v>1633</v>
      </c>
      <c r="C179" s="174" t="s">
        <v>1629</v>
      </c>
      <c r="D179" s="174"/>
      <c r="E179" s="174"/>
      <c r="F179" s="175"/>
      <c r="G179" s="173"/>
    </row>
    <row r="180">
      <c r="A180" s="173"/>
      <c r="B180" s="174" t="s">
        <v>1634</v>
      </c>
      <c r="C180" s="174" t="s">
        <v>1629</v>
      </c>
      <c r="D180" s="174"/>
      <c r="E180" s="174"/>
      <c r="F180" s="175"/>
      <c r="G180" s="173"/>
    </row>
    <row r="181">
      <c r="A181" s="173"/>
      <c r="B181" s="174" t="s">
        <v>1635</v>
      </c>
      <c r="C181" s="174" t="s">
        <v>1629</v>
      </c>
      <c r="D181" s="174"/>
      <c r="E181" s="174"/>
      <c r="F181" s="179"/>
      <c r="G181" s="173"/>
    </row>
    <row r="182">
      <c r="A182" s="173"/>
      <c r="B182" s="174" t="s">
        <v>1636</v>
      </c>
      <c r="C182" s="174" t="s">
        <v>1629</v>
      </c>
      <c r="D182" s="174"/>
      <c r="E182" s="174"/>
      <c r="F182" s="179"/>
      <c r="G182" s="173"/>
    </row>
    <row r="183">
      <c r="A183" s="173"/>
      <c r="B183" s="174" t="s">
        <v>1637</v>
      </c>
      <c r="C183" s="174" t="s">
        <v>1638</v>
      </c>
      <c r="D183" s="174"/>
      <c r="E183" s="174"/>
      <c r="F183" s="175"/>
      <c r="G183" s="178"/>
    </row>
    <row r="184">
      <c r="A184" s="173"/>
      <c r="B184" s="174" t="s">
        <v>1639</v>
      </c>
      <c r="C184" s="174" t="s">
        <v>1638</v>
      </c>
      <c r="D184" s="174"/>
      <c r="E184" s="174"/>
      <c r="F184" s="175"/>
      <c r="G184" s="178"/>
    </row>
    <row r="185">
      <c r="A185" s="173"/>
      <c r="B185" s="174" t="s">
        <v>1640</v>
      </c>
      <c r="C185" s="174" t="s">
        <v>1638</v>
      </c>
      <c r="D185" s="174"/>
      <c r="E185" s="174"/>
      <c r="F185" s="175"/>
      <c r="G185" s="178"/>
    </row>
    <row r="186">
      <c r="A186" s="173"/>
      <c r="B186" s="174" t="s">
        <v>1641</v>
      </c>
      <c r="C186" s="174" t="s">
        <v>1638</v>
      </c>
      <c r="D186" s="174"/>
      <c r="E186" s="174"/>
      <c r="F186" s="175"/>
      <c r="G186" s="178"/>
    </row>
    <row r="187">
      <c r="A187" s="173"/>
      <c r="B187" s="174" t="s">
        <v>1642</v>
      </c>
      <c r="C187" s="174" t="s">
        <v>1643</v>
      </c>
      <c r="D187" s="174"/>
      <c r="E187" s="174"/>
      <c r="F187" s="175"/>
      <c r="G187" s="178"/>
    </row>
    <row r="188">
      <c r="A188" s="173"/>
      <c r="B188" s="174" t="s">
        <v>1644</v>
      </c>
      <c r="C188" s="174" t="s">
        <v>1643</v>
      </c>
      <c r="D188" s="174"/>
      <c r="E188" s="174"/>
      <c r="F188" s="175"/>
      <c r="G188" s="178"/>
    </row>
    <row r="189">
      <c r="A189" s="173"/>
      <c r="B189" s="174" t="s">
        <v>1645</v>
      </c>
      <c r="C189" s="174" t="s">
        <v>1643</v>
      </c>
      <c r="D189" s="174"/>
      <c r="E189" s="174"/>
      <c r="F189" s="175"/>
      <c r="G189" s="178"/>
    </row>
    <row r="190">
      <c r="A190" s="173"/>
      <c r="B190" s="174" t="s">
        <v>1646</v>
      </c>
      <c r="C190" s="174" t="s">
        <v>1647</v>
      </c>
      <c r="D190" s="174"/>
      <c r="E190" s="174"/>
      <c r="F190" s="175"/>
      <c r="G190" s="173"/>
    </row>
    <row r="191">
      <c r="A191" s="173"/>
      <c r="B191" s="174" t="s">
        <v>1648</v>
      </c>
      <c r="C191" s="174" t="s">
        <v>1647</v>
      </c>
      <c r="D191" s="174"/>
      <c r="E191" s="174"/>
      <c r="F191" s="175"/>
      <c r="G191" s="173"/>
    </row>
    <row r="192">
      <c r="A192" s="173"/>
      <c r="B192" s="174" t="s">
        <v>1649</v>
      </c>
      <c r="C192" s="174" t="s">
        <v>1650</v>
      </c>
      <c r="D192" s="174"/>
      <c r="E192" s="174"/>
      <c r="F192" s="175"/>
      <c r="G192" s="173"/>
    </row>
    <row r="193">
      <c r="A193" s="173"/>
      <c r="B193" s="174" t="s">
        <v>1651</v>
      </c>
      <c r="C193" s="174" t="s">
        <v>1652</v>
      </c>
      <c r="D193" s="174"/>
      <c r="E193" s="174"/>
      <c r="F193" s="179"/>
      <c r="G193" s="178"/>
    </row>
    <row r="194">
      <c r="A194" s="173"/>
      <c r="B194" s="174" t="s">
        <v>1653</v>
      </c>
      <c r="C194" s="174" t="s">
        <v>1654</v>
      </c>
      <c r="D194" s="174"/>
      <c r="E194" s="174"/>
      <c r="F194" s="175"/>
      <c r="G194" s="178"/>
    </row>
    <row r="195">
      <c r="A195" s="173"/>
      <c r="B195" s="174" t="s">
        <v>1655</v>
      </c>
      <c r="C195" s="174" t="s">
        <v>1654</v>
      </c>
      <c r="D195" s="174"/>
      <c r="E195" s="174"/>
      <c r="F195" s="175"/>
      <c r="G195" s="173"/>
    </row>
    <row r="196">
      <c r="A196" s="173"/>
      <c r="B196" s="174" t="s">
        <v>1656</v>
      </c>
      <c r="C196" s="174" t="s">
        <v>1657</v>
      </c>
      <c r="D196" s="174"/>
      <c r="E196" s="174"/>
      <c r="F196" s="175"/>
      <c r="G196" s="178"/>
    </row>
    <row r="197">
      <c r="A197" s="173"/>
      <c r="B197" s="174" t="s">
        <v>1658</v>
      </c>
      <c r="C197" s="174" t="s">
        <v>1657</v>
      </c>
      <c r="D197" s="174"/>
      <c r="E197" s="174"/>
      <c r="F197" s="175"/>
      <c r="G197" s="178"/>
    </row>
    <row r="198">
      <c r="A198" s="173"/>
      <c r="B198" s="174" t="s">
        <v>1659</v>
      </c>
      <c r="C198" s="174" t="s">
        <v>1657</v>
      </c>
      <c r="D198" s="174"/>
      <c r="E198" s="174"/>
      <c r="F198" s="175"/>
      <c r="G198" s="173"/>
    </row>
    <row r="199">
      <c r="A199" s="173"/>
      <c r="B199" s="174" t="s">
        <v>1660</v>
      </c>
      <c r="C199" s="174" t="s">
        <v>1661</v>
      </c>
      <c r="D199" s="174"/>
      <c r="E199" s="174"/>
      <c r="F199" s="175"/>
      <c r="G199" s="178"/>
    </row>
    <row r="200">
      <c r="A200" s="173"/>
      <c r="B200" s="174" t="s">
        <v>1662</v>
      </c>
      <c r="C200" s="174" t="s">
        <v>1663</v>
      </c>
      <c r="D200" s="174"/>
      <c r="E200" s="174"/>
      <c r="F200" s="175"/>
      <c r="G200" s="173"/>
    </row>
    <row r="201">
      <c r="A201" s="173"/>
      <c r="B201" s="174" t="s">
        <v>1664</v>
      </c>
      <c r="C201" s="174" t="s">
        <v>1665</v>
      </c>
      <c r="D201" s="174"/>
      <c r="E201" s="174"/>
      <c r="F201" s="175"/>
      <c r="G201" s="178"/>
    </row>
    <row r="202">
      <c r="A202" s="173"/>
      <c r="B202" s="174" t="s">
        <v>1666</v>
      </c>
      <c r="C202" s="174" t="s">
        <v>1667</v>
      </c>
      <c r="D202" s="174"/>
      <c r="E202" s="174"/>
      <c r="F202" s="175"/>
      <c r="G202" s="173"/>
    </row>
    <row r="203">
      <c r="A203" s="173"/>
      <c r="B203" s="174" t="s">
        <v>1668</v>
      </c>
      <c r="C203" s="174" t="s">
        <v>1667</v>
      </c>
      <c r="D203" s="174"/>
      <c r="E203" s="174"/>
      <c r="F203" s="175"/>
      <c r="G203" s="178"/>
    </row>
    <row r="204">
      <c r="A204" s="173"/>
      <c r="B204" s="174" t="s">
        <v>1669</v>
      </c>
      <c r="C204" s="174" t="s">
        <v>1667</v>
      </c>
      <c r="D204" s="174"/>
      <c r="E204" s="174"/>
      <c r="F204" s="175"/>
      <c r="G204" s="173"/>
    </row>
    <row r="205">
      <c r="A205" s="173"/>
      <c r="B205" s="174" t="s">
        <v>1670</v>
      </c>
      <c r="C205" s="174" t="s">
        <v>1667</v>
      </c>
      <c r="D205" s="174"/>
      <c r="E205" s="174"/>
      <c r="F205" s="175"/>
      <c r="G205" s="173"/>
    </row>
    <row r="206">
      <c r="A206" s="173"/>
      <c r="B206" s="174" t="s">
        <v>1671</v>
      </c>
      <c r="C206" s="174" t="s">
        <v>1672</v>
      </c>
      <c r="D206" s="174"/>
      <c r="E206" s="174"/>
      <c r="F206" s="175"/>
      <c r="G206" s="173"/>
    </row>
    <row r="207">
      <c r="A207" s="173"/>
      <c r="B207" s="174" t="s">
        <v>1673</v>
      </c>
      <c r="C207" s="174" t="s">
        <v>1674</v>
      </c>
      <c r="D207" s="174"/>
      <c r="E207" s="174"/>
      <c r="F207" s="175"/>
      <c r="G207" s="178"/>
    </row>
    <row r="208">
      <c r="A208" s="173"/>
      <c r="B208" s="174" t="s">
        <v>1675</v>
      </c>
      <c r="C208" s="174" t="s">
        <v>1674</v>
      </c>
      <c r="D208" s="174"/>
      <c r="E208" s="174"/>
      <c r="F208" s="179"/>
      <c r="G208" s="178"/>
    </row>
    <row r="209">
      <c r="A209" s="173"/>
      <c r="B209" s="176" t="s">
        <v>792</v>
      </c>
      <c r="C209" s="176" t="s">
        <v>1676</v>
      </c>
      <c r="D209" s="177">
        <v>43418.0</v>
      </c>
      <c r="E209" s="176" t="s">
        <v>15</v>
      </c>
      <c r="F209" s="176" t="s">
        <v>1677</v>
      </c>
      <c r="G209" s="178"/>
    </row>
    <row r="210">
      <c r="A210" s="173"/>
      <c r="B210" s="176" t="s">
        <v>1678</v>
      </c>
      <c r="C210" s="176" t="s">
        <v>1676</v>
      </c>
      <c r="D210" s="177">
        <v>44406.0</v>
      </c>
      <c r="E210" s="176" t="s">
        <v>15</v>
      </c>
      <c r="F210" s="176" t="s">
        <v>928</v>
      </c>
      <c r="G210" s="178"/>
    </row>
    <row r="211">
      <c r="A211" s="173"/>
      <c r="B211" s="176" t="s">
        <v>1679</v>
      </c>
      <c r="C211" s="176" t="s">
        <v>1676</v>
      </c>
      <c r="D211" s="177">
        <v>43418.0</v>
      </c>
      <c r="E211" s="176" t="s">
        <v>15</v>
      </c>
      <c r="F211" s="176" t="s">
        <v>1677</v>
      </c>
      <c r="G211" s="178"/>
    </row>
    <row r="212">
      <c r="A212" s="173"/>
      <c r="B212" s="176" t="s">
        <v>1680</v>
      </c>
      <c r="C212" s="176" t="s">
        <v>1676</v>
      </c>
      <c r="D212" s="177">
        <v>43418.0</v>
      </c>
      <c r="E212" s="176" t="s">
        <v>15</v>
      </c>
      <c r="F212" s="176" t="s">
        <v>1677</v>
      </c>
      <c r="G212" s="178"/>
    </row>
    <row r="213">
      <c r="A213" s="173"/>
      <c r="B213" s="176" t="s">
        <v>479</v>
      </c>
      <c r="C213" s="176" t="s">
        <v>480</v>
      </c>
      <c r="D213" s="177">
        <v>44098.0</v>
      </c>
      <c r="E213" s="176" t="s">
        <v>15</v>
      </c>
      <c r="F213" s="176" t="s">
        <v>1573</v>
      </c>
      <c r="G213" s="182"/>
    </row>
    <row r="214">
      <c r="A214" s="173"/>
      <c r="B214" s="174" t="s">
        <v>913</v>
      </c>
      <c r="C214" s="174" t="s">
        <v>913</v>
      </c>
      <c r="D214" s="174"/>
      <c r="E214" s="174"/>
      <c r="F214" s="175"/>
      <c r="G214" s="178"/>
    </row>
    <row r="215">
      <c r="A215" s="173"/>
      <c r="B215" s="176" t="s">
        <v>1681</v>
      </c>
      <c r="C215" s="176" t="s">
        <v>913</v>
      </c>
      <c r="D215" s="180">
        <v>43059.0</v>
      </c>
      <c r="E215" s="151" t="s">
        <v>15</v>
      </c>
      <c r="F215" s="139" t="s">
        <v>1417</v>
      </c>
      <c r="G215" s="178"/>
    </row>
    <row r="216">
      <c r="A216" s="173"/>
      <c r="B216" s="174" t="s">
        <v>1682</v>
      </c>
      <c r="C216" s="174" t="s">
        <v>913</v>
      </c>
      <c r="D216" s="174"/>
      <c r="E216" s="174"/>
      <c r="F216" s="175"/>
      <c r="G216" s="178"/>
    </row>
    <row r="217">
      <c r="A217" s="173"/>
      <c r="B217" s="176" t="s">
        <v>1683</v>
      </c>
      <c r="C217" s="176" t="s">
        <v>913</v>
      </c>
      <c r="D217" s="177">
        <v>42465.0</v>
      </c>
      <c r="E217" s="176" t="s">
        <v>15</v>
      </c>
      <c r="F217" s="176" t="s">
        <v>907</v>
      </c>
      <c r="G217" s="178"/>
    </row>
    <row r="218">
      <c r="A218" s="173"/>
      <c r="B218" s="174" t="s">
        <v>1684</v>
      </c>
      <c r="C218" s="174" t="s">
        <v>913</v>
      </c>
      <c r="D218" s="174"/>
      <c r="E218" s="174"/>
      <c r="F218" s="175"/>
      <c r="G218" s="178"/>
    </row>
    <row r="219">
      <c r="A219" s="173"/>
      <c r="B219" s="174" t="s">
        <v>1685</v>
      </c>
      <c r="C219" s="174" t="s">
        <v>913</v>
      </c>
      <c r="D219" s="174"/>
      <c r="E219" s="174"/>
      <c r="F219" s="179"/>
      <c r="G219" s="178"/>
    </row>
    <row r="220">
      <c r="A220" s="173"/>
      <c r="B220" s="174" t="s">
        <v>1686</v>
      </c>
      <c r="C220" s="174" t="s">
        <v>1687</v>
      </c>
      <c r="D220" s="174"/>
      <c r="E220" s="174"/>
      <c r="F220" s="175"/>
      <c r="G220" s="173"/>
    </row>
    <row r="221">
      <c r="A221" s="173"/>
      <c r="B221" s="176" t="s">
        <v>1688</v>
      </c>
      <c r="C221" s="176" t="s">
        <v>1689</v>
      </c>
      <c r="D221" s="180">
        <v>43059.0</v>
      </c>
      <c r="E221" s="151" t="s">
        <v>15</v>
      </c>
      <c r="F221" s="139" t="s">
        <v>1417</v>
      </c>
      <c r="G221" s="173"/>
    </row>
    <row r="222">
      <c r="A222" s="173"/>
      <c r="B222" s="174" t="s">
        <v>1690</v>
      </c>
      <c r="C222" s="174" t="s">
        <v>1691</v>
      </c>
      <c r="D222" s="174"/>
      <c r="E222" s="174"/>
      <c r="F222" s="175"/>
      <c r="G222" s="173"/>
    </row>
    <row r="223">
      <c r="A223" s="173"/>
      <c r="B223" s="174" t="s">
        <v>1692</v>
      </c>
      <c r="C223" s="174" t="s">
        <v>1693</v>
      </c>
      <c r="D223" s="174"/>
      <c r="E223" s="174"/>
      <c r="F223" s="175"/>
      <c r="G223" s="173"/>
    </row>
    <row r="224">
      <c r="A224" s="173"/>
      <c r="B224" s="174" t="s">
        <v>1694</v>
      </c>
      <c r="C224" s="174" t="s">
        <v>1695</v>
      </c>
      <c r="D224" s="174"/>
      <c r="E224" s="174"/>
      <c r="F224" s="175"/>
      <c r="G224" s="178"/>
    </row>
    <row r="225">
      <c r="A225" s="173"/>
      <c r="B225" s="174" t="s">
        <v>1696</v>
      </c>
      <c r="C225" s="174" t="s">
        <v>1697</v>
      </c>
      <c r="D225" s="174"/>
      <c r="E225" s="174"/>
      <c r="F225" s="175"/>
      <c r="G225" s="173"/>
    </row>
    <row r="226">
      <c r="A226" s="173"/>
      <c r="B226" s="174" t="s">
        <v>1698</v>
      </c>
      <c r="C226" s="174" t="s">
        <v>1698</v>
      </c>
      <c r="D226" s="174"/>
      <c r="E226" s="174"/>
      <c r="F226" s="175"/>
      <c r="G226" s="173"/>
    </row>
    <row r="227">
      <c r="A227" s="173"/>
      <c r="B227" s="176" t="s">
        <v>471</v>
      </c>
      <c r="C227" s="176" t="s">
        <v>472</v>
      </c>
      <c r="D227" s="177">
        <v>44231.0</v>
      </c>
      <c r="E227" s="176" t="s">
        <v>15</v>
      </c>
      <c r="F227" s="176" t="s">
        <v>1504</v>
      </c>
      <c r="G227" s="178"/>
    </row>
    <row r="228">
      <c r="A228" s="173"/>
      <c r="B228" s="174" t="s">
        <v>1699</v>
      </c>
      <c r="C228" s="174" t="s">
        <v>1700</v>
      </c>
      <c r="D228" s="174"/>
      <c r="E228" s="174"/>
      <c r="F228" s="175"/>
      <c r="G228" s="178"/>
    </row>
    <row r="229">
      <c r="A229" s="173"/>
      <c r="B229" s="174" t="s">
        <v>1701</v>
      </c>
      <c r="C229" s="174" t="s">
        <v>1702</v>
      </c>
      <c r="D229" s="174"/>
      <c r="E229" s="174"/>
      <c r="F229" s="175"/>
      <c r="G229" s="173"/>
    </row>
    <row r="230">
      <c r="A230" s="173"/>
      <c r="B230" s="174" t="s">
        <v>1703</v>
      </c>
      <c r="C230" s="174" t="s">
        <v>1704</v>
      </c>
      <c r="D230" s="174"/>
      <c r="E230" s="174"/>
      <c r="F230" s="175"/>
      <c r="G230" s="178"/>
    </row>
    <row r="231">
      <c r="A231" s="173"/>
      <c r="B231" s="176" t="s">
        <v>1705</v>
      </c>
      <c r="C231" s="176" t="s">
        <v>1706</v>
      </c>
      <c r="D231" s="177">
        <v>44273.0</v>
      </c>
      <c r="E231" s="176" t="s">
        <v>15</v>
      </c>
      <c r="F231" s="176" t="s">
        <v>928</v>
      </c>
      <c r="G231" s="178"/>
    </row>
    <row r="232">
      <c r="A232" s="173"/>
      <c r="B232" s="176" t="s">
        <v>1707</v>
      </c>
      <c r="C232" s="176" t="s">
        <v>1706</v>
      </c>
      <c r="D232" s="177">
        <v>44334.0</v>
      </c>
      <c r="E232" s="176" t="s">
        <v>15</v>
      </c>
      <c r="F232" s="176" t="s">
        <v>928</v>
      </c>
      <c r="G232" s="178"/>
    </row>
    <row r="233">
      <c r="A233" s="173"/>
      <c r="B233" s="176" t="s">
        <v>1708</v>
      </c>
      <c r="C233" s="176" t="s">
        <v>1706</v>
      </c>
      <c r="D233" s="177">
        <v>43903.0</v>
      </c>
      <c r="E233" s="176" t="s">
        <v>15</v>
      </c>
      <c r="F233" s="176" t="s">
        <v>928</v>
      </c>
      <c r="G233" s="182"/>
    </row>
    <row r="234">
      <c r="A234" s="173"/>
      <c r="B234" s="176" t="s">
        <v>1709</v>
      </c>
      <c r="C234" s="176" t="s">
        <v>1706</v>
      </c>
      <c r="D234" s="177">
        <v>43672.0</v>
      </c>
      <c r="E234" s="176" t="s">
        <v>15</v>
      </c>
      <c r="F234" s="176" t="s">
        <v>928</v>
      </c>
      <c r="G234" s="178"/>
    </row>
    <row r="235">
      <c r="A235" s="173"/>
      <c r="B235" s="176" t="s">
        <v>1710</v>
      </c>
      <c r="C235" s="176" t="s">
        <v>1706</v>
      </c>
      <c r="D235" s="177">
        <v>44126.0</v>
      </c>
      <c r="E235" s="176" t="s">
        <v>15</v>
      </c>
      <c r="F235" s="176" t="s">
        <v>928</v>
      </c>
      <c r="G235" s="178"/>
    </row>
    <row r="236">
      <c r="A236" s="173"/>
      <c r="B236" s="174" t="s">
        <v>1711</v>
      </c>
      <c r="C236" s="174" t="s">
        <v>1712</v>
      </c>
      <c r="D236" s="174"/>
      <c r="E236" s="174"/>
      <c r="F236" s="175"/>
      <c r="G236" s="173"/>
    </row>
    <row r="237">
      <c r="A237" s="173"/>
      <c r="B237" s="174" t="s">
        <v>1713</v>
      </c>
      <c r="C237" s="174" t="s">
        <v>1714</v>
      </c>
      <c r="D237" s="174"/>
      <c r="E237" s="174"/>
      <c r="F237" s="175"/>
      <c r="G237" s="178"/>
    </row>
    <row r="238">
      <c r="A238" s="173"/>
      <c r="B238" s="174" t="s">
        <v>1715</v>
      </c>
      <c r="C238" s="174" t="s">
        <v>1716</v>
      </c>
      <c r="D238" s="174"/>
      <c r="E238" s="174"/>
      <c r="F238" s="175"/>
      <c r="G238" s="173"/>
    </row>
    <row r="239">
      <c r="A239" s="173"/>
      <c r="B239" s="174" t="s">
        <v>1717</v>
      </c>
      <c r="C239" s="174" t="s">
        <v>1718</v>
      </c>
      <c r="D239" s="174"/>
      <c r="E239" s="174"/>
      <c r="F239" s="175"/>
      <c r="G239" s="178"/>
    </row>
    <row r="240">
      <c r="A240" s="173"/>
      <c r="B240" s="174" t="s">
        <v>1719</v>
      </c>
      <c r="C240" s="174" t="s">
        <v>1718</v>
      </c>
      <c r="D240" s="174"/>
      <c r="E240" s="174"/>
      <c r="F240" s="175"/>
      <c r="G240" s="173"/>
    </row>
    <row r="241">
      <c r="A241" s="173"/>
      <c r="B241" s="174" t="s">
        <v>1720</v>
      </c>
      <c r="C241" s="174" t="s">
        <v>1721</v>
      </c>
      <c r="D241" s="174"/>
      <c r="E241" s="174"/>
      <c r="F241" s="175"/>
      <c r="G241" s="173"/>
    </row>
    <row r="242">
      <c r="A242" s="173"/>
      <c r="B242" s="174" t="s">
        <v>861</v>
      </c>
      <c r="C242" s="174" t="s">
        <v>1722</v>
      </c>
      <c r="D242" s="174"/>
      <c r="E242" s="174"/>
      <c r="F242" s="175"/>
      <c r="G242" s="173"/>
    </row>
    <row r="243">
      <c r="A243" s="173"/>
      <c r="B243" s="174" t="s">
        <v>1723</v>
      </c>
      <c r="C243" s="174" t="s">
        <v>1724</v>
      </c>
      <c r="D243" s="174"/>
      <c r="E243" s="174"/>
      <c r="F243" s="179"/>
      <c r="G243" s="173"/>
    </row>
    <row r="244">
      <c r="A244" s="173"/>
      <c r="B244" s="174" t="s">
        <v>1725</v>
      </c>
      <c r="C244" s="174" t="s">
        <v>1726</v>
      </c>
      <c r="D244" s="174"/>
      <c r="E244" s="174"/>
      <c r="F244" s="175"/>
      <c r="G244" s="173"/>
    </row>
    <row r="245">
      <c r="A245" s="173"/>
      <c r="B245" s="174" t="s">
        <v>1727</v>
      </c>
      <c r="C245" s="174" t="s">
        <v>1728</v>
      </c>
      <c r="D245" s="174"/>
      <c r="E245" s="174"/>
      <c r="F245" s="175"/>
      <c r="G245" s="173"/>
    </row>
    <row r="246">
      <c r="A246" s="173"/>
      <c r="B246" s="174" t="s">
        <v>1729</v>
      </c>
      <c r="C246" s="174" t="s">
        <v>1728</v>
      </c>
      <c r="D246" s="174"/>
      <c r="E246" s="174"/>
      <c r="F246" s="175"/>
      <c r="G246" s="173"/>
    </row>
    <row r="247">
      <c r="A247" s="173"/>
      <c r="B247" s="174" t="s">
        <v>1730</v>
      </c>
      <c r="C247" s="174" t="s">
        <v>1731</v>
      </c>
      <c r="D247" s="174"/>
      <c r="E247" s="174"/>
      <c r="F247" s="175"/>
      <c r="G247" s="173"/>
    </row>
    <row r="248">
      <c r="A248" s="173"/>
      <c r="B248" s="174" t="s">
        <v>1732</v>
      </c>
      <c r="C248" s="174" t="s">
        <v>1731</v>
      </c>
      <c r="D248" s="174"/>
      <c r="E248" s="174"/>
      <c r="F248" s="175"/>
      <c r="G248" s="173"/>
    </row>
    <row r="249">
      <c r="A249" s="173"/>
      <c r="B249" s="174" t="s">
        <v>1733</v>
      </c>
      <c r="C249" s="174" t="s">
        <v>1734</v>
      </c>
      <c r="D249" s="174"/>
      <c r="E249" s="174"/>
      <c r="F249" s="175"/>
      <c r="G249" s="173"/>
    </row>
    <row r="250">
      <c r="A250" s="173"/>
      <c r="B250" s="174" t="s">
        <v>1735</v>
      </c>
      <c r="C250" s="174" t="s">
        <v>1736</v>
      </c>
      <c r="D250" s="174"/>
      <c r="E250" s="174"/>
      <c r="F250" s="175"/>
      <c r="G250" s="173"/>
    </row>
    <row r="251">
      <c r="A251" s="173"/>
      <c r="B251" s="174" t="s">
        <v>1737</v>
      </c>
      <c r="C251" s="174" t="s">
        <v>1738</v>
      </c>
      <c r="D251" s="174"/>
      <c r="E251" s="174"/>
      <c r="F251" s="175"/>
      <c r="G251" s="178"/>
    </row>
    <row r="252">
      <c r="A252" s="173"/>
      <c r="B252" s="174" t="s">
        <v>1739</v>
      </c>
      <c r="C252" s="174" t="s">
        <v>1738</v>
      </c>
      <c r="D252" s="174"/>
      <c r="E252" s="174"/>
      <c r="F252" s="175"/>
      <c r="G252" s="178"/>
    </row>
    <row r="253">
      <c r="A253" s="173"/>
      <c r="B253" s="174" t="s">
        <v>1740</v>
      </c>
      <c r="C253" s="174" t="s">
        <v>1738</v>
      </c>
      <c r="D253" s="174"/>
      <c r="E253" s="174"/>
      <c r="F253" s="175"/>
      <c r="G253" s="178"/>
    </row>
    <row r="254">
      <c r="A254" s="173"/>
      <c r="B254" s="174" t="s">
        <v>1741</v>
      </c>
      <c r="C254" s="174" t="s">
        <v>1742</v>
      </c>
      <c r="D254" s="174"/>
      <c r="E254" s="174"/>
      <c r="F254" s="175"/>
      <c r="G254" s="173"/>
    </row>
    <row r="255">
      <c r="A255" s="173"/>
      <c r="B255" s="174" t="s">
        <v>1743</v>
      </c>
      <c r="C255" s="174" t="s">
        <v>1742</v>
      </c>
      <c r="D255" s="174"/>
      <c r="E255" s="174"/>
      <c r="F255" s="175"/>
      <c r="G255" s="173"/>
    </row>
    <row r="256">
      <c r="A256" s="173"/>
      <c r="B256" s="174" t="s">
        <v>1744</v>
      </c>
      <c r="C256" s="174" t="s">
        <v>1742</v>
      </c>
      <c r="D256" s="174"/>
      <c r="E256" s="174"/>
      <c r="F256" s="179"/>
      <c r="G256" s="173"/>
    </row>
    <row r="257">
      <c r="A257" s="173"/>
      <c r="B257" s="174" t="s">
        <v>1745</v>
      </c>
      <c r="C257" s="174" t="s">
        <v>1746</v>
      </c>
      <c r="D257" s="174"/>
      <c r="E257" s="174"/>
      <c r="F257" s="179"/>
      <c r="G257" s="178"/>
    </row>
    <row r="258">
      <c r="A258" s="173"/>
      <c r="B258" s="174" t="s">
        <v>1747</v>
      </c>
      <c r="C258" s="174" t="s">
        <v>1748</v>
      </c>
      <c r="D258" s="174"/>
      <c r="E258" s="174"/>
      <c r="F258" s="175"/>
      <c r="G258" s="178"/>
    </row>
    <row r="259">
      <c r="A259" s="173"/>
      <c r="B259" s="174" t="s">
        <v>1749</v>
      </c>
      <c r="C259" s="174" t="s">
        <v>1748</v>
      </c>
      <c r="D259" s="174"/>
      <c r="E259" s="174"/>
      <c r="F259" s="175"/>
      <c r="G259" s="178"/>
    </row>
    <row r="260">
      <c r="A260" s="173"/>
      <c r="B260" s="174" t="s">
        <v>1750</v>
      </c>
      <c r="C260" s="174" t="s">
        <v>1748</v>
      </c>
      <c r="D260" s="174"/>
      <c r="E260" s="174"/>
      <c r="F260" s="175"/>
      <c r="G260" s="178"/>
    </row>
    <row r="261">
      <c r="A261" s="173"/>
      <c r="B261" s="174" t="s">
        <v>1751</v>
      </c>
      <c r="C261" s="174" t="s">
        <v>1748</v>
      </c>
      <c r="D261" s="174"/>
      <c r="E261" s="174"/>
      <c r="F261" s="175"/>
      <c r="G261" s="173"/>
    </row>
    <row r="262">
      <c r="A262" s="173"/>
      <c r="B262" s="174" t="s">
        <v>1752</v>
      </c>
      <c r="C262" s="174" t="s">
        <v>1748</v>
      </c>
      <c r="D262" s="174"/>
      <c r="E262" s="174"/>
      <c r="F262" s="179"/>
      <c r="G262" s="178"/>
    </row>
    <row r="263">
      <c r="A263" s="173"/>
      <c r="B263" s="174" t="s">
        <v>1753</v>
      </c>
      <c r="C263" s="174" t="s">
        <v>1754</v>
      </c>
      <c r="D263" s="174"/>
      <c r="E263" s="174"/>
      <c r="F263" s="175"/>
      <c r="G263" s="182"/>
    </row>
    <row r="264">
      <c r="A264" s="173"/>
      <c r="B264" s="174" t="s">
        <v>1755</v>
      </c>
      <c r="C264" s="174" t="s">
        <v>1756</v>
      </c>
      <c r="D264" s="174"/>
      <c r="E264" s="174"/>
      <c r="F264" s="175"/>
      <c r="G264" s="173"/>
    </row>
    <row r="265">
      <c r="A265" s="173"/>
      <c r="B265" s="174" t="s">
        <v>1757</v>
      </c>
      <c r="C265" s="174" t="s">
        <v>1758</v>
      </c>
      <c r="D265" s="174"/>
      <c r="E265" s="174"/>
      <c r="F265" s="175"/>
      <c r="G265" s="173"/>
    </row>
    <row r="266">
      <c r="A266" s="173"/>
      <c r="B266" s="174" t="s">
        <v>1759</v>
      </c>
      <c r="C266" s="174" t="s">
        <v>1758</v>
      </c>
      <c r="D266" s="174"/>
      <c r="E266" s="174"/>
      <c r="F266" s="175"/>
      <c r="G266" s="178"/>
    </row>
    <row r="267">
      <c r="A267" s="173"/>
      <c r="B267" s="176" t="s">
        <v>1760</v>
      </c>
      <c r="C267" s="176" t="s">
        <v>1761</v>
      </c>
      <c r="D267" s="177">
        <v>42465.0</v>
      </c>
      <c r="E267" s="176" t="s">
        <v>15</v>
      </c>
      <c r="F267" s="176" t="s">
        <v>907</v>
      </c>
      <c r="G267" s="173"/>
    </row>
    <row r="268">
      <c r="A268" s="173"/>
      <c r="B268" s="174" t="s">
        <v>1762</v>
      </c>
      <c r="C268" s="174" t="s">
        <v>1761</v>
      </c>
      <c r="D268" s="174"/>
      <c r="E268" s="174"/>
      <c r="F268" s="175"/>
      <c r="G268" s="173"/>
    </row>
    <row r="269">
      <c r="A269" s="173"/>
      <c r="B269" s="174" t="s">
        <v>1763</v>
      </c>
      <c r="C269" s="174" t="s">
        <v>1761</v>
      </c>
      <c r="D269" s="174"/>
      <c r="E269" s="174"/>
      <c r="F269" s="175"/>
      <c r="G269" s="173"/>
    </row>
    <row r="270">
      <c r="A270" s="173"/>
      <c r="B270" s="176" t="s">
        <v>1764</v>
      </c>
      <c r="C270" s="176" t="s">
        <v>543</v>
      </c>
      <c r="D270" s="183">
        <v>43272.0</v>
      </c>
      <c r="E270" s="176" t="s">
        <v>15</v>
      </c>
      <c r="F270" s="176" t="s">
        <v>928</v>
      </c>
      <c r="G270" s="178"/>
    </row>
    <row r="271">
      <c r="A271" s="173"/>
      <c r="B271" s="176" t="s">
        <v>542</v>
      </c>
      <c r="C271" s="176" t="s">
        <v>543</v>
      </c>
      <c r="D271" s="177">
        <v>44357.0</v>
      </c>
      <c r="E271" s="176" t="s">
        <v>15</v>
      </c>
      <c r="F271" s="181" t="s">
        <v>1461</v>
      </c>
      <c r="G271" s="178"/>
    </row>
    <row r="272">
      <c r="A272" s="173"/>
      <c r="B272" s="174" t="s">
        <v>1765</v>
      </c>
      <c r="C272" s="174" t="s">
        <v>1766</v>
      </c>
      <c r="D272" s="174"/>
      <c r="E272" s="174"/>
      <c r="F272" s="175"/>
      <c r="G272" s="173"/>
    </row>
    <row r="273">
      <c r="A273" s="173"/>
      <c r="B273" s="174" t="s">
        <v>1767</v>
      </c>
      <c r="C273" s="174" t="s">
        <v>1768</v>
      </c>
      <c r="D273" s="174"/>
      <c r="E273" s="174"/>
      <c r="F273" s="175"/>
      <c r="G273" s="178"/>
    </row>
    <row r="274">
      <c r="A274" s="173"/>
      <c r="B274" s="174" t="s">
        <v>1769</v>
      </c>
      <c r="C274" s="174" t="s">
        <v>1770</v>
      </c>
      <c r="D274" s="174"/>
      <c r="E274" s="174"/>
      <c r="F274" s="175"/>
      <c r="G274" s="173"/>
    </row>
    <row r="275">
      <c r="A275" s="173"/>
      <c r="B275" s="174" t="s">
        <v>1771</v>
      </c>
      <c r="C275" s="174" t="s">
        <v>1772</v>
      </c>
      <c r="D275" s="174"/>
      <c r="E275" s="174"/>
      <c r="F275" s="175"/>
      <c r="G275" s="173"/>
    </row>
    <row r="276">
      <c r="A276" s="173"/>
      <c r="B276" s="174" t="s">
        <v>1773</v>
      </c>
      <c r="C276" s="174" t="s">
        <v>1772</v>
      </c>
      <c r="D276" s="174"/>
      <c r="E276" s="174"/>
      <c r="F276" s="179"/>
      <c r="G276" s="173"/>
    </row>
    <row r="277">
      <c r="A277" s="173"/>
      <c r="B277" s="174" t="s">
        <v>1774</v>
      </c>
      <c r="C277" s="174" t="s">
        <v>1775</v>
      </c>
      <c r="D277" s="174"/>
      <c r="E277" s="174"/>
      <c r="F277" s="175"/>
      <c r="G277" s="178"/>
    </row>
    <row r="278">
      <c r="A278" s="173"/>
      <c r="B278" s="174" t="s">
        <v>1776</v>
      </c>
      <c r="C278" s="174" t="s">
        <v>1775</v>
      </c>
      <c r="D278" s="174"/>
      <c r="E278" s="174"/>
      <c r="F278" s="175"/>
      <c r="G278" s="178"/>
    </row>
    <row r="279">
      <c r="A279" s="173"/>
      <c r="B279" s="174" t="s">
        <v>1777</v>
      </c>
      <c r="C279" s="174" t="s">
        <v>1778</v>
      </c>
      <c r="D279" s="174"/>
      <c r="E279" s="174"/>
      <c r="F279" s="175"/>
      <c r="G279" s="173"/>
    </row>
    <row r="280">
      <c r="A280" s="173"/>
      <c r="B280" s="174" t="s">
        <v>1556</v>
      </c>
      <c r="C280" s="174" t="s">
        <v>1779</v>
      </c>
      <c r="D280" s="174"/>
      <c r="E280" s="174"/>
      <c r="F280" s="175"/>
      <c r="G280" s="178"/>
    </row>
    <row r="281">
      <c r="A281" s="173"/>
      <c r="B281" s="174" t="s">
        <v>1780</v>
      </c>
      <c r="C281" s="174" t="s">
        <v>1779</v>
      </c>
      <c r="D281" s="174"/>
      <c r="E281" s="174"/>
      <c r="F281" s="175"/>
      <c r="G281" s="173"/>
    </row>
    <row r="282">
      <c r="A282" s="173"/>
      <c r="B282" s="174" t="s">
        <v>1781</v>
      </c>
      <c r="C282" s="174" t="s">
        <v>1779</v>
      </c>
      <c r="D282" s="174"/>
      <c r="E282" s="174"/>
      <c r="F282" s="175"/>
      <c r="G282" s="173"/>
    </row>
    <row r="283">
      <c r="A283" s="173"/>
      <c r="B283" s="174" t="s">
        <v>1782</v>
      </c>
      <c r="C283" s="174" t="s">
        <v>1779</v>
      </c>
      <c r="D283" s="174"/>
      <c r="E283" s="174"/>
      <c r="F283" s="175"/>
      <c r="G283" s="173"/>
    </row>
    <row r="284">
      <c r="A284" s="173"/>
      <c r="B284" s="174" t="s">
        <v>1783</v>
      </c>
      <c r="C284" s="174" t="s">
        <v>1779</v>
      </c>
      <c r="D284" s="174"/>
      <c r="E284" s="174"/>
      <c r="F284" s="175"/>
      <c r="G284" s="173"/>
    </row>
    <row r="285">
      <c r="A285" s="173"/>
      <c r="B285" s="174" t="s">
        <v>1784</v>
      </c>
      <c r="C285" s="174" t="s">
        <v>1779</v>
      </c>
      <c r="D285" s="174"/>
      <c r="E285" s="174"/>
      <c r="F285" s="175"/>
      <c r="G285" s="173"/>
    </row>
    <row r="286">
      <c r="A286" s="173"/>
      <c r="B286" s="174" t="s">
        <v>1785</v>
      </c>
      <c r="C286" s="174" t="s">
        <v>1779</v>
      </c>
      <c r="D286" s="174"/>
      <c r="E286" s="174"/>
      <c r="F286" s="175"/>
      <c r="G286" s="173"/>
    </row>
    <row r="287">
      <c r="A287" s="173"/>
      <c r="B287" s="174" t="s">
        <v>1786</v>
      </c>
      <c r="C287" s="174" t="s">
        <v>1787</v>
      </c>
      <c r="D287" s="174"/>
      <c r="E287" s="174"/>
      <c r="F287" s="175"/>
      <c r="G287" s="173"/>
    </row>
    <row r="288">
      <c r="A288" s="173"/>
      <c r="B288" s="174" t="s">
        <v>1788</v>
      </c>
      <c r="C288" s="174" t="s">
        <v>1789</v>
      </c>
      <c r="D288" s="174"/>
      <c r="E288" s="174"/>
      <c r="F288" s="175"/>
      <c r="G288" s="173"/>
    </row>
    <row r="289">
      <c r="A289" s="173"/>
      <c r="B289" s="174" t="s">
        <v>1790</v>
      </c>
      <c r="C289" s="174" t="s">
        <v>1789</v>
      </c>
      <c r="D289" s="174"/>
      <c r="E289" s="174"/>
      <c r="F289" s="175"/>
      <c r="G289" s="173"/>
    </row>
    <row r="290">
      <c r="A290" s="173"/>
      <c r="B290" s="174" t="s">
        <v>1791</v>
      </c>
      <c r="C290" s="174" t="s">
        <v>1792</v>
      </c>
      <c r="D290" s="174"/>
      <c r="E290" s="174"/>
      <c r="F290" s="175"/>
      <c r="G290" s="173"/>
    </row>
    <row r="291">
      <c r="A291" s="173"/>
      <c r="B291" s="174" t="s">
        <v>1793</v>
      </c>
      <c r="C291" s="174" t="s">
        <v>1794</v>
      </c>
      <c r="D291" s="174"/>
      <c r="E291" s="174"/>
      <c r="F291" s="175"/>
      <c r="G291" s="173"/>
    </row>
    <row r="292">
      <c r="A292" s="173"/>
      <c r="B292" s="174" t="s">
        <v>1795</v>
      </c>
      <c r="C292" s="174" t="s">
        <v>1794</v>
      </c>
      <c r="D292" s="174"/>
      <c r="E292" s="174"/>
      <c r="F292" s="175"/>
      <c r="G292" s="173"/>
    </row>
    <row r="293">
      <c r="A293" s="173"/>
      <c r="B293" s="174" t="s">
        <v>1796</v>
      </c>
      <c r="C293" s="174" t="s">
        <v>1797</v>
      </c>
      <c r="D293" s="174"/>
      <c r="E293" s="174"/>
      <c r="F293" s="175"/>
      <c r="G293" s="173"/>
    </row>
    <row r="294">
      <c r="A294" s="173"/>
      <c r="B294" s="174" t="s">
        <v>1798</v>
      </c>
      <c r="C294" s="174" t="s">
        <v>1799</v>
      </c>
      <c r="D294" s="174"/>
      <c r="E294" s="174"/>
      <c r="F294" s="175"/>
      <c r="G294" s="173"/>
    </row>
    <row r="295">
      <c r="A295" s="173"/>
      <c r="B295" s="176" t="s">
        <v>1800</v>
      </c>
      <c r="C295" s="176" t="s">
        <v>623</v>
      </c>
      <c r="D295" s="177">
        <v>43503.0</v>
      </c>
      <c r="E295" s="176" t="s">
        <v>15</v>
      </c>
      <c r="F295" s="176" t="s">
        <v>928</v>
      </c>
      <c r="G295" s="178"/>
    </row>
    <row r="296">
      <c r="A296" s="173"/>
      <c r="B296" s="174" t="s">
        <v>1801</v>
      </c>
      <c r="C296" s="174" t="s">
        <v>1802</v>
      </c>
      <c r="D296" s="174"/>
      <c r="E296" s="174"/>
      <c r="F296" s="175"/>
      <c r="G296" s="173"/>
    </row>
    <row r="297">
      <c r="A297" s="173"/>
      <c r="B297" s="174" t="s">
        <v>1803</v>
      </c>
      <c r="C297" s="174" t="s">
        <v>1804</v>
      </c>
      <c r="D297" s="174"/>
      <c r="E297" s="174"/>
      <c r="F297" s="175"/>
      <c r="G297" s="173"/>
    </row>
    <row r="298">
      <c r="A298" s="173"/>
      <c r="B298" s="174" t="s">
        <v>1805</v>
      </c>
      <c r="C298" s="174" t="s">
        <v>1806</v>
      </c>
      <c r="D298" s="174"/>
      <c r="E298" s="174"/>
      <c r="F298" s="175"/>
      <c r="G298" s="173"/>
    </row>
    <row r="299">
      <c r="A299" s="173"/>
      <c r="B299" s="174" t="s">
        <v>1807</v>
      </c>
      <c r="C299" s="174" t="s">
        <v>1808</v>
      </c>
      <c r="D299" s="174"/>
      <c r="E299" s="174"/>
      <c r="F299" s="175"/>
      <c r="G299" s="173"/>
    </row>
    <row r="300">
      <c r="A300" s="173"/>
      <c r="B300" s="174" t="s">
        <v>1809</v>
      </c>
      <c r="C300" s="174" t="s">
        <v>1808</v>
      </c>
      <c r="D300" s="174"/>
      <c r="E300" s="174"/>
      <c r="F300" s="175"/>
      <c r="G300" s="173"/>
    </row>
    <row r="301">
      <c r="A301" s="173"/>
      <c r="B301" s="174" t="s">
        <v>1810</v>
      </c>
      <c r="C301" s="174" t="s">
        <v>1808</v>
      </c>
      <c r="D301" s="174"/>
      <c r="E301" s="174"/>
      <c r="F301" s="175"/>
      <c r="G301" s="173"/>
    </row>
    <row r="302">
      <c r="A302" s="173"/>
      <c r="B302" s="174" t="s">
        <v>1811</v>
      </c>
      <c r="C302" s="174" t="s">
        <v>1808</v>
      </c>
      <c r="D302" s="174"/>
      <c r="E302" s="174"/>
      <c r="F302" s="175"/>
      <c r="G302" s="173"/>
    </row>
    <row r="303">
      <c r="A303" s="173"/>
      <c r="B303" s="174" t="s">
        <v>1812</v>
      </c>
      <c r="C303" s="174" t="s">
        <v>1813</v>
      </c>
      <c r="D303" s="174"/>
      <c r="E303" s="174"/>
      <c r="F303" s="175"/>
      <c r="G303" s="178"/>
    </row>
    <row r="304">
      <c r="A304" s="173"/>
      <c r="B304" s="174" t="s">
        <v>1814</v>
      </c>
      <c r="C304" s="174" t="s">
        <v>1815</v>
      </c>
      <c r="D304" s="174"/>
      <c r="E304" s="174"/>
      <c r="F304" s="175"/>
      <c r="G304" s="178"/>
    </row>
    <row r="305">
      <c r="A305" s="173"/>
      <c r="B305" s="174" t="s">
        <v>1816</v>
      </c>
      <c r="C305" s="174" t="s">
        <v>1817</v>
      </c>
      <c r="D305" s="174"/>
      <c r="E305" s="174"/>
      <c r="F305" s="175"/>
      <c r="G305" s="173"/>
    </row>
    <row r="306">
      <c r="A306" s="173"/>
      <c r="B306" s="174" t="s">
        <v>1818</v>
      </c>
      <c r="C306" s="174" t="s">
        <v>1819</v>
      </c>
      <c r="D306" s="174"/>
      <c r="E306" s="174"/>
      <c r="F306" s="175"/>
      <c r="G306" s="173"/>
    </row>
    <row r="307">
      <c r="A307" s="173"/>
      <c r="B307" s="174" t="s">
        <v>1820</v>
      </c>
      <c r="C307" s="174" t="s">
        <v>1819</v>
      </c>
      <c r="D307" s="174"/>
      <c r="E307" s="174"/>
      <c r="F307" s="175"/>
      <c r="G307" s="178"/>
    </row>
    <row r="308">
      <c r="A308" s="173"/>
      <c r="B308" s="174" t="s">
        <v>1821</v>
      </c>
      <c r="C308" s="174" t="s">
        <v>1822</v>
      </c>
      <c r="D308" s="174"/>
      <c r="E308" s="174"/>
      <c r="F308" s="175"/>
      <c r="G308" s="173"/>
    </row>
    <row r="309">
      <c r="A309" s="173"/>
      <c r="B309" s="174" t="s">
        <v>1823</v>
      </c>
      <c r="C309" s="174" t="s">
        <v>1822</v>
      </c>
      <c r="D309" s="174"/>
      <c r="E309" s="174"/>
      <c r="F309" s="175"/>
      <c r="G309" s="173"/>
    </row>
    <row r="310">
      <c r="A310" s="173"/>
      <c r="B310" s="174" t="s">
        <v>1824</v>
      </c>
      <c r="C310" s="174" t="s">
        <v>1822</v>
      </c>
      <c r="D310" s="174"/>
      <c r="E310" s="174"/>
      <c r="F310" s="175"/>
      <c r="G310" s="173"/>
    </row>
    <row r="311">
      <c r="A311" s="173"/>
      <c r="B311" s="174" t="s">
        <v>1825</v>
      </c>
      <c r="C311" s="174" t="s">
        <v>1822</v>
      </c>
      <c r="D311" s="174"/>
      <c r="E311" s="174"/>
      <c r="F311" s="175"/>
      <c r="G311" s="173"/>
    </row>
    <row r="312">
      <c r="A312" s="173"/>
      <c r="B312" s="174" t="s">
        <v>1826</v>
      </c>
      <c r="C312" s="174" t="s">
        <v>1822</v>
      </c>
      <c r="D312" s="174"/>
      <c r="E312" s="174"/>
      <c r="F312" s="175"/>
      <c r="G312" s="173"/>
    </row>
    <row r="313">
      <c r="A313" s="173"/>
      <c r="B313" s="174" t="s">
        <v>1827</v>
      </c>
      <c r="C313" s="174" t="s">
        <v>1822</v>
      </c>
      <c r="D313" s="174"/>
      <c r="E313" s="174"/>
      <c r="F313" s="175"/>
      <c r="G313" s="173"/>
    </row>
    <row r="314">
      <c r="A314" s="173"/>
      <c r="B314" s="174" t="s">
        <v>1828</v>
      </c>
      <c r="C314" s="174" t="s">
        <v>1822</v>
      </c>
      <c r="D314" s="174"/>
      <c r="E314" s="174"/>
      <c r="F314" s="175"/>
      <c r="G314" s="173"/>
    </row>
    <row r="315">
      <c r="A315" s="173"/>
      <c r="B315" s="174" t="s">
        <v>1829</v>
      </c>
      <c r="C315" s="174" t="s">
        <v>1822</v>
      </c>
      <c r="D315" s="174"/>
      <c r="E315" s="174"/>
      <c r="F315" s="175"/>
      <c r="G315" s="173"/>
    </row>
    <row r="316">
      <c r="A316" s="173"/>
      <c r="B316" s="174" t="s">
        <v>1830</v>
      </c>
      <c r="C316" s="174" t="s">
        <v>1822</v>
      </c>
      <c r="D316" s="174"/>
      <c r="E316" s="174"/>
      <c r="F316" s="175"/>
      <c r="G316" s="173"/>
    </row>
    <row r="317">
      <c r="A317" s="173"/>
      <c r="B317" s="176" t="s">
        <v>1831</v>
      </c>
      <c r="C317" s="176" t="s">
        <v>1832</v>
      </c>
      <c r="D317" s="177">
        <v>43531.0</v>
      </c>
      <c r="E317" s="176" t="s">
        <v>15</v>
      </c>
      <c r="F317" s="176" t="s">
        <v>1833</v>
      </c>
      <c r="G317" s="178"/>
    </row>
    <row r="318">
      <c r="A318" s="173"/>
      <c r="B318" s="174" t="s">
        <v>1834</v>
      </c>
      <c r="C318" s="174" t="s">
        <v>1835</v>
      </c>
      <c r="D318" s="174"/>
      <c r="E318" s="174"/>
      <c r="F318" s="175"/>
      <c r="G318" s="178"/>
    </row>
    <row r="319">
      <c r="A319" s="173"/>
      <c r="B319" s="174" t="s">
        <v>1836</v>
      </c>
      <c r="C319" s="174" t="s">
        <v>1837</v>
      </c>
      <c r="D319" s="174"/>
      <c r="E319" s="174"/>
      <c r="F319" s="175"/>
      <c r="G319" s="173"/>
    </row>
    <row r="320">
      <c r="A320" s="173"/>
      <c r="B320" s="174" t="s">
        <v>1838</v>
      </c>
      <c r="C320" s="174" t="s">
        <v>1837</v>
      </c>
      <c r="D320" s="174"/>
      <c r="E320" s="174"/>
      <c r="F320" s="175"/>
      <c r="G320" s="173"/>
    </row>
    <row r="321">
      <c r="A321" s="173"/>
      <c r="B321" s="174" t="s">
        <v>1839</v>
      </c>
      <c r="C321" s="174" t="s">
        <v>1837</v>
      </c>
      <c r="D321" s="174"/>
      <c r="E321" s="174"/>
      <c r="F321" s="175"/>
      <c r="G321" s="173"/>
    </row>
    <row r="322">
      <c r="A322" s="173"/>
      <c r="B322" s="176" t="s">
        <v>1840</v>
      </c>
      <c r="C322" s="176" t="s">
        <v>1269</v>
      </c>
      <c r="D322" s="177">
        <v>43342.0</v>
      </c>
      <c r="E322" s="176" t="s">
        <v>15</v>
      </c>
      <c r="F322" s="176" t="s">
        <v>928</v>
      </c>
      <c r="G322" s="173"/>
    </row>
    <row r="323">
      <c r="A323" s="173"/>
      <c r="B323" s="174" t="s">
        <v>1841</v>
      </c>
      <c r="C323" s="174" t="s">
        <v>1269</v>
      </c>
      <c r="D323" s="174"/>
      <c r="E323" s="174"/>
      <c r="F323" s="175"/>
      <c r="G323" s="173"/>
    </row>
    <row r="324">
      <c r="A324" s="173"/>
      <c r="B324" s="176" t="s">
        <v>1842</v>
      </c>
      <c r="C324" s="176" t="s">
        <v>1269</v>
      </c>
      <c r="D324" s="177">
        <v>43846.0</v>
      </c>
      <c r="E324" s="176" t="s">
        <v>15</v>
      </c>
      <c r="F324" s="176" t="s">
        <v>928</v>
      </c>
      <c r="G324" s="173"/>
    </row>
    <row r="325">
      <c r="A325" s="173"/>
      <c r="B325" s="174" t="s">
        <v>1843</v>
      </c>
      <c r="C325" s="174" t="s">
        <v>1844</v>
      </c>
      <c r="D325" s="174"/>
      <c r="E325" s="174"/>
      <c r="F325" s="175"/>
      <c r="G325" s="173"/>
    </row>
    <row r="326">
      <c r="A326" s="173"/>
      <c r="B326" s="174" t="s">
        <v>1845</v>
      </c>
      <c r="C326" s="174" t="s">
        <v>1846</v>
      </c>
      <c r="D326" s="174"/>
      <c r="E326" s="174"/>
      <c r="F326" s="175"/>
      <c r="G326" s="173"/>
    </row>
    <row r="327">
      <c r="A327" s="173"/>
      <c r="B327" s="174" t="s">
        <v>1847</v>
      </c>
      <c r="C327" s="174" t="s">
        <v>1848</v>
      </c>
      <c r="D327" s="174"/>
      <c r="E327" s="174"/>
      <c r="F327" s="175"/>
      <c r="G327" s="173"/>
    </row>
    <row r="328">
      <c r="A328" s="173"/>
      <c r="B328" s="174" t="s">
        <v>1849</v>
      </c>
      <c r="C328" s="174" t="s">
        <v>1850</v>
      </c>
      <c r="D328" s="174"/>
      <c r="E328" s="174"/>
      <c r="F328" s="175"/>
      <c r="G328" s="173"/>
    </row>
    <row r="329">
      <c r="A329" s="173"/>
      <c r="B329" s="174" t="s">
        <v>1851</v>
      </c>
      <c r="C329" s="174" t="s">
        <v>1852</v>
      </c>
      <c r="D329" s="174"/>
      <c r="E329" s="174"/>
      <c r="F329" s="175"/>
      <c r="G329" s="173"/>
    </row>
    <row r="330">
      <c r="A330" s="173"/>
      <c r="B330" s="174" t="s">
        <v>1853</v>
      </c>
      <c r="C330" s="174" t="s">
        <v>1852</v>
      </c>
      <c r="D330" s="174"/>
      <c r="E330" s="174"/>
      <c r="F330" s="175"/>
      <c r="G330" s="178"/>
    </row>
    <row r="331">
      <c r="A331" s="173"/>
      <c r="B331" s="174" t="s">
        <v>1854</v>
      </c>
      <c r="C331" s="174" t="s">
        <v>1852</v>
      </c>
      <c r="D331" s="174"/>
      <c r="E331" s="174"/>
      <c r="F331" s="175"/>
      <c r="G331" s="178"/>
    </row>
    <row r="332">
      <c r="A332" s="173"/>
      <c r="B332" s="174" t="s">
        <v>1855</v>
      </c>
      <c r="C332" s="174" t="s">
        <v>1852</v>
      </c>
      <c r="D332" s="174"/>
      <c r="E332" s="174"/>
      <c r="F332" s="175"/>
      <c r="G332" s="178"/>
    </row>
    <row r="333">
      <c r="A333" s="173"/>
      <c r="B333" s="174" t="s">
        <v>1856</v>
      </c>
      <c r="C333" s="174" t="s">
        <v>1852</v>
      </c>
      <c r="D333" s="174"/>
      <c r="E333" s="174"/>
      <c r="F333" s="175"/>
      <c r="G333" s="173"/>
    </row>
    <row r="334">
      <c r="A334" s="173"/>
      <c r="B334" s="174" t="s">
        <v>1857</v>
      </c>
      <c r="C334" s="174" t="s">
        <v>1852</v>
      </c>
      <c r="D334" s="174"/>
      <c r="E334" s="174"/>
      <c r="F334" s="175"/>
      <c r="G334" s="178"/>
    </row>
    <row r="335">
      <c r="A335" s="173"/>
      <c r="B335" s="174" t="s">
        <v>1858</v>
      </c>
      <c r="C335" s="174" t="s">
        <v>1852</v>
      </c>
      <c r="D335" s="174"/>
      <c r="E335" s="174"/>
      <c r="F335" s="175"/>
      <c r="G335" s="178"/>
    </row>
    <row r="336">
      <c r="A336" s="173"/>
      <c r="B336" s="174" t="s">
        <v>1859</v>
      </c>
      <c r="C336" s="174" t="s">
        <v>1852</v>
      </c>
      <c r="D336" s="174"/>
      <c r="E336" s="174"/>
      <c r="F336" s="175"/>
      <c r="G336" s="178"/>
    </row>
    <row r="337">
      <c r="A337" s="173"/>
      <c r="B337" s="176" t="s">
        <v>1860</v>
      </c>
      <c r="C337" s="176" t="s">
        <v>1852</v>
      </c>
      <c r="D337" s="177">
        <v>43328.0</v>
      </c>
      <c r="E337" s="176" t="s">
        <v>15</v>
      </c>
      <c r="F337" s="176" t="s">
        <v>928</v>
      </c>
      <c r="G337" s="178"/>
    </row>
    <row r="338">
      <c r="A338" s="173"/>
      <c r="B338" s="174" t="s">
        <v>1861</v>
      </c>
      <c r="C338" s="174" t="s">
        <v>1862</v>
      </c>
      <c r="D338" s="174"/>
      <c r="E338" s="174"/>
      <c r="F338" s="175"/>
      <c r="G338" s="178"/>
    </row>
    <row r="339">
      <c r="A339" s="173"/>
      <c r="B339" s="174" t="s">
        <v>1863</v>
      </c>
      <c r="C339" s="174" t="s">
        <v>1864</v>
      </c>
      <c r="D339" s="174"/>
      <c r="E339" s="174"/>
      <c r="F339" s="175"/>
      <c r="G339" s="173"/>
    </row>
    <row r="340">
      <c r="A340" s="173"/>
      <c r="B340" s="174" t="s">
        <v>1865</v>
      </c>
      <c r="C340" s="174" t="s">
        <v>1866</v>
      </c>
      <c r="D340" s="174"/>
      <c r="E340" s="174"/>
      <c r="F340" s="175"/>
      <c r="G340" s="178"/>
    </row>
    <row r="341">
      <c r="A341" s="173"/>
      <c r="B341" s="174" t="s">
        <v>1867</v>
      </c>
      <c r="C341" s="174" t="s">
        <v>1866</v>
      </c>
      <c r="D341" s="174"/>
      <c r="E341" s="174"/>
      <c r="F341" s="175"/>
      <c r="G341" s="178"/>
    </row>
    <row r="342">
      <c r="A342" s="173"/>
      <c r="B342" s="174" t="s">
        <v>1868</v>
      </c>
      <c r="C342" s="174" t="s">
        <v>1866</v>
      </c>
      <c r="D342" s="174"/>
      <c r="E342" s="174"/>
      <c r="F342" s="175"/>
      <c r="G342" s="173"/>
    </row>
    <row r="343">
      <c r="A343" s="173"/>
      <c r="B343" s="174" t="s">
        <v>1869</v>
      </c>
      <c r="C343" s="174" t="s">
        <v>1866</v>
      </c>
      <c r="D343" s="174"/>
      <c r="E343" s="174"/>
      <c r="F343" s="175"/>
      <c r="G343" s="178"/>
    </row>
    <row r="344">
      <c r="A344" s="173"/>
      <c r="B344" s="174" t="s">
        <v>1870</v>
      </c>
      <c r="C344" s="174" t="s">
        <v>1871</v>
      </c>
      <c r="D344" s="174"/>
      <c r="E344" s="174"/>
      <c r="F344" s="175"/>
      <c r="G344" s="178"/>
    </row>
    <row r="345">
      <c r="A345" s="173"/>
      <c r="B345" s="174" t="s">
        <v>1872</v>
      </c>
      <c r="C345" s="174" t="s">
        <v>1871</v>
      </c>
      <c r="D345" s="174"/>
      <c r="E345" s="174"/>
      <c r="F345" s="175"/>
      <c r="G345" s="173"/>
    </row>
    <row r="346">
      <c r="A346" s="173"/>
      <c r="B346" s="174" t="s">
        <v>1873</v>
      </c>
      <c r="C346" s="174" t="s">
        <v>1871</v>
      </c>
      <c r="D346" s="174"/>
      <c r="E346" s="174"/>
      <c r="F346" s="175"/>
      <c r="G346" s="173"/>
    </row>
    <row r="347">
      <c r="A347" s="173"/>
      <c r="B347" s="174" t="s">
        <v>1874</v>
      </c>
      <c r="C347" s="174" t="s">
        <v>1871</v>
      </c>
      <c r="D347" s="174"/>
      <c r="E347" s="174"/>
      <c r="F347" s="175"/>
      <c r="G347" s="178"/>
    </row>
    <row r="348">
      <c r="A348" s="173"/>
      <c r="B348" s="174" t="s">
        <v>1875</v>
      </c>
      <c r="C348" s="174" t="s">
        <v>1876</v>
      </c>
      <c r="D348" s="174"/>
      <c r="E348" s="174"/>
      <c r="F348" s="175"/>
      <c r="G348" s="173"/>
    </row>
    <row r="349">
      <c r="A349" s="173"/>
      <c r="B349" s="174" t="s">
        <v>1877</v>
      </c>
      <c r="C349" s="174" t="s">
        <v>1878</v>
      </c>
      <c r="D349" s="174"/>
      <c r="E349" s="174"/>
      <c r="F349" s="175"/>
      <c r="G349" s="178"/>
    </row>
    <row r="350">
      <c r="A350" s="173"/>
      <c r="B350" s="174" t="s">
        <v>1879</v>
      </c>
      <c r="C350" s="174" t="s">
        <v>1878</v>
      </c>
      <c r="D350" s="174"/>
      <c r="E350" s="174"/>
      <c r="F350" s="175"/>
      <c r="G350" s="182"/>
    </row>
    <row r="351">
      <c r="A351" s="173"/>
      <c r="B351" s="174" t="s">
        <v>1880</v>
      </c>
      <c r="C351" s="174" t="s">
        <v>1881</v>
      </c>
      <c r="D351" s="174"/>
      <c r="E351" s="174"/>
      <c r="F351" s="179"/>
      <c r="G351" s="178"/>
    </row>
    <row r="352">
      <c r="A352" s="173"/>
      <c r="B352" s="174" t="s">
        <v>1882</v>
      </c>
      <c r="C352" s="174" t="s">
        <v>1883</v>
      </c>
      <c r="D352" s="174"/>
      <c r="E352" s="174"/>
      <c r="F352" s="175"/>
      <c r="G352" s="173"/>
    </row>
    <row r="353">
      <c r="A353" s="173"/>
      <c r="B353" s="174" t="s">
        <v>1884</v>
      </c>
      <c r="C353" s="174" t="s">
        <v>1885</v>
      </c>
      <c r="D353" s="174"/>
      <c r="E353" s="174"/>
      <c r="F353" s="175"/>
      <c r="G353" s="173"/>
    </row>
    <row r="354">
      <c r="A354" s="173"/>
      <c r="B354" s="174" t="s">
        <v>1886</v>
      </c>
      <c r="C354" s="174" t="s">
        <v>1887</v>
      </c>
      <c r="D354" s="174"/>
      <c r="E354" s="174"/>
      <c r="F354" s="175"/>
      <c r="G354" s="173"/>
    </row>
    <row r="355">
      <c r="A355" s="173"/>
      <c r="B355" s="174" t="s">
        <v>1888</v>
      </c>
      <c r="C355" s="174" t="s">
        <v>1889</v>
      </c>
      <c r="D355" s="174"/>
      <c r="E355" s="174"/>
      <c r="F355" s="175"/>
      <c r="G355" s="173"/>
    </row>
    <row r="356">
      <c r="A356" s="173"/>
      <c r="B356" s="174" t="s">
        <v>1890</v>
      </c>
      <c r="C356" s="174" t="s">
        <v>1889</v>
      </c>
      <c r="D356" s="174"/>
      <c r="E356" s="174"/>
      <c r="F356" s="175"/>
      <c r="G356" s="173"/>
    </row>
    <row r="357">
      <c r="A357" s="173"/>
      <c r="B357" s="174" t="s">
        <v>1891</v>
      </c>
      <c r="C357" s="174" t="s">
        <v>1889</v>
      </c>
      <c r="D357" s="174"/>
      <c r="E357" s="174"/>
      <c r="F357" s="175"/>
      <c r="G357" s="173"/>
    </row>
    <row r="358">
      <c r="A358" s="173"/>
      <c r="B358" s="174" t="s">
        <v>1892</v>
      </c>
      <c r="C358" s="174" t="s">
        <v>1889</v>
      </c>
      <c r="D358" s="174"/>
      <c r="E358" s="174"/>
      <c r="F358" s="175"/>
      <c r="G358" s="173"/>
    </row>
    <row r="359">
      <c r="A359" s="173"/>
      <c r="B359" s="174" t="s">
        <v>1893</v>
      </c>
      <c r="C359" s="174" t="s">
        <v>1894</v>
      </c>
      <c r="D359" s="174"/>
      <c r="E359" s="174"/>
      <c r="F359" s="175"/>
      <c r="G359" s="173"/>
    </row>
    <row r="360">
      <c r="A360" s="173"/>
      <c r="B360" s="174" t="s">
        <v>1895</v>
      </c>
      <c r="C360" s="174" t="s">
        <v>1894</v>
      </c>
      <c r="D360" s="174"/>
      <c r="E360" s="174"/>
      <c r="F360" s="175"/>
      <c r="G360" s="173"/>
    </row>
    <row r="361">
      <c r="A361" s="173"/>
      <c r="B361" s="174" t="s">
        <v>1896</v>
      </c>
      <c r="C361" s="174" t="s">
        <v>1897</v>
      </c>
      <c r="D361" s="174"/>
      <c r="E361" s="174"/>
      <c r="F361" s="175"/>
      <c r="G361" s="173"/>
    </row>
    <row r="362">
      <c r="A362" s="173"/>
      <c r="B362" s="174" t="s">
        <v>1898</v>
      </c>
      <c r="C362" s="174" t="s">
        <v>1899</v>
      </c>
      <c r="D362" s="174"/>
      <c r="E362" s="174"/>
      <c r="F362" s="175"/>
      <c r="G362" s="173"/>
    </row>
    <row r="363">
      <c r="A363" s="173"/>
      <c r="B363" s="174" t="s">
        <v>1900</v>
      </c>
      <c r="C363" s="174" t="s">
        <v>1901</v>
      </c>
      <c r="D363" s="174"/>
      <c r="E363" s="174"/>
      <c r="F363" s="175"/>
      <c r="G363" s="173"/>
    </row>
    <row r="364">
      <c r="A364" s="173"/>
      <c r="B364" s="174" t="s">
        <v>1902</v>
      </c>
      <c r="C364" s="174" t="s">
        <v>1903</v>
      </c>
      <c r="D364" s="174"/>
      <c r="E364" s="174"/>
      <c r="F364" s="175"/>
      <c r="G364" s="173"/>
    </row>
    <row r="365">
      <c r="A365" s="173"/>
      <c r="B365" s="174" t="s">
        <v>1904</v>
      </c>
      <c r="C365" s="174" t="s">
        <v>1903</v>
      </c>
      <c r="D365" s="174"/>
      <c r="E365" s="174"/>
      <c r="F365" s="175"/>
      <c r="G365" s="178"/>
    </row>
    <row r="366">
      <c r="A366" s="173"/>
      <c r="B366" s="174" t="s">
        <v>1905</v>
      </c>
      <c r="C366" s="174" t="s">
        <v>1903</v>
      </c>
      <c r="D366" s="174"/>
      <c r="E366" s="174"/>
      <c r="F366" s="175"/>
      <c r="G366" s="173"/>
    </row>
    <row r="367">
      <c r="A367" s="173"/>
      <c r="B367" s="174" t="s">
        <v>1906</v>
      </c>
      <c r="C367" s="174" t="s">
        <v>1903</v>
      </c>
      <c r="D367" s="174"/>
      <c r="E367" s="174"/>
      <c r="F367" s="175"/>
      <c r="G367" s="173"/>
    </row>
    <row r="368">
      <c r="A368" s="173"/>
      <c r="B368" s="174" t="s">
        <v>861</v>
      </c>
      <c r="C368" s="174" t="s">
        <v>1907</v>
      </c>
      <c r="D368" s="174"/>
      <c r="E368" s="174"/>
      <c r="F368" s="175"/>
      <c r="G368" s="173"/>
    </row>
    <row r="369">
      <c r="A369" s="173"/>
      <c r="B369" s="174" t="s">
        <v>1908</v>
      </c>
      <c r="C369" s="174" t="s">
        <v>1183</v>
      </c>
      <c r="D369" s="174"/>
      <c r="E369" s="174"/>
      <c r="F369" s="175"/>
      <c r="G369" s="173"/>
    </row>
    <row r="370">
      <c r="A370" s="173"/>
      <c r="B370" s="174" t="s">
        <v>1909</v>
      </c>
      <c r="C370" s="174" t="s">
        <v>1910</v>
      </c>
      <c r="D370" s="174"/>
      <c r="E370" s="174"/>
      <c r="F370" s="175"/>
      <c r="G370" s="178"/>
    </row>
    <row r="371">
      <c r="A371" s="173"/>
      <c r="B371" s="174" t="s">
        <v>1911</v>
      </c>
      <c r="C371" s="174" t="s">
        <v>1912</v>
      </c>
      <c r="D371" s="174"/>
      <c r="E371" s="174"/>
      <c r="F371" s="175"/>
      <c r="G371" s="173"/>
    </row>
    <row r="372">
      <c r="A372" s="173"/>
      <c r="B372" s="174" t="s">
        <v>1913</v>
      </c>
      <c r="C372" s="174" t="s">
        <v>1914</v>
      </c>
      <c r="D372" s="174"/>
      <c r="E372" s="174"/>
      <c r="F372" s="175"/>
      <c r="G372" s="173"/>
    </row>
    <row r="373">
      <c r="A373" s="173"/>
      <c r="B373" s="174" t="s">
        <v>1915</v>
      </c>
      <c r="C373" s="174" t="s">
        <v>1914</v>
      </c>
      <c r="D373" s="174"/>
      <c r="E373" s="174"/>
      <c r="F373" s="175"/>
      <c r="G373" s="173"/>
    </row>
    <row r="374">
      <c r="A374" s="173"/>
      <c r="B374" s="174" t="s">
        <v>1916</v>
      </c>
      <c r="C374" s="174" t="s">
        <v>1917</v>
      </c>
      <c r="D374" s="174"/>
      <c r="E374" s="174"/>
      <c r="F374" s="175"/>
      <c r="G374" s="173"/>
    </row>
    <row r="375">
      <c r="A375" s="173"/>
      <c r="B375" s="174" t="s">
        <v>1918</v>
      </c>
      <c r="C375" s="174" t="s">
        <v>1919</v>
      </c>
      <c r="D375" s="174"/>
      <c r="E375" s="174"/>
      <c r="F375" s="175"/>
      <c r="G375" s="173"/>
    </row>
    <row r="376">
      <c r="A376" s="173"/>
      <c r="B376" s="174" t="s">
        <v>1920</v>
      </c>
      <c r="C376" s="174" t="s">
        <v>1919</v>
      </c>
      <c r="D376" s="174"/>
      <c r="E376" s="174"/>
      <c r="F376" s="175"/>
      <c r="G376" s="178"/>
    </row>
    <row r="377">
      <c r="A377" s="173"/>
      <c r="B377" s="174" t="s">
        <v>1921</v>
      </c>
      <c r="C377" s="174" t="s">
        <v>1922</v>
      </c>
      <c r="D377" s="174"/>
      <c r="E377" s="174"/>
      <c r="F377" s="175"/>
      <c r="G377" s="173"/>
    </row>
    <row r="378">
      <c r="A378" s="173"/>
      <c r="B378" s="174" t="s">
        <v>1923</v>
      </c>
      <c r="C378" s="174" t="s">
        <v>1924</v>
      </c>
      <c r="D378" s="174"/>
      <c r="E378" s="174"/>
      <c r="F378" s="175"/>
      <c r="G378" s="173"/>
    </row>
    <row r="379">
      <c r="A379" s="173"/>
      <c r="B379" s="174" t="s">
        <v>1925</v>
      </c>
      <c r="C379" s="174" t="s">
        <v>1926</v>
      </c>
      <c r="D379" s="174"/>
      <c r="E379" s="174"/>
      <c r="F379" s="175"/>
      <c r="G379" s="173"/>
    </row>
    <row r="380">
      <c r="A380" s="173"/>
      <c r="B380" s="174" t="s">
        <v>1927</v>
      </c>
      <c r="C380" s="174" t="s">
        <v>1928</v>
      </c>
      <c r="D380" s="174"/>
      <c r="E380" s="174"/>
      <c r="F380" s="175"/>
      <c r="G380" s="178"/>
    </row>
    <row r="381">
      <c r="A381" s="173"/>
      <c r="B381" s="174" t="s">
        <v>1929</v>
      </c>
      <c r="C381" s="174" t="s">
        <v>1930</v>
      </c>
      <c r="D381" s="174"/>
      <c r="E381" s="174"/>
      <c r="F381" s="175"/>
      <c r="G381" s="178"/>
    </row>
    <row r="382">
      <c r="A382" s="173"/>
      <c r="B382" s="174" t="s">
        <v>1931</v>
      </c>
      <c r="C382" s="174" t="s">
        <v>1930</v>
      </c>
      <c r="D382" s="174"/>
      <c r="E382" s="174"/>
      <c r="F382" s="175"/>
      <c r="G382" s="173"/>
    </row>
    <row r="383">
      <c r="A383" s="173"/>
      <c r="B383" s="174" t="s">
        <v>1932</v>
      </c>
      <c r="C383" s="174" t="s">
        <v>1933</v>
      </c>
      <c r="D383" s="174"/>
      <c r="E383" s="174"/>
      <c r="F383" s="175"/>
      <c r="G383" s="173"/>
    </row>
    <row r="384">
      <c r="A384" s="173"/>
      <c r="B384" s="174" t="s">
        <v>1934</v>
      </c>
      <c r="C384" s="174" t="s">
        <v>1935</v>
      </c>
      <c r="D384" s="174"/>
      <c r="E384" s="174"/>
      <c r="F384" s="175"/>
      <c r="G384" s="173"/>
    </row>
    <row r="385">
      <c r="A385" s="173"/>
      <c r="B385" s="174" t="s">
        <v>1936</v>
      </c>
      <c r="C385" s="174" t="s">
        <v>1935</v>
      </c>
      <c r="D385" s="174"/>
      <c r="E385" s="174"/>
      <c r="F385" s="175"/>
      <c r="G385" s="173"/>
    </row>
    <row r="386">
      <c r="A386" s="173"/>
      <c r="B386" s="174" t="s">
        <v>1937</v>
      </c>
      <c r="C386" s="174" t="s">
        <v>1935</v>
      </c>
      <c r="D386" s="174"/>
      <c r="E386" s="174"/>
      <c r="F386" s="175"/>
      <c r="G386" s="173"/>
    </row>
    <row r="387">
      <c r="A387" s="173"/>
      <c r="B387" s="174" t="s">
        <v>1938</v>
      </c>
      <c r="C387" s="174" t="s">
        <v>1935</v>
      </c>
      <c r="D387" s="174"/>
      <c r="E387" s="174"/>
      <c r="F387" s="175"/>
      <c r="G387" s="178"/>
    </row>
    <row r="388">
      <c r="A388" s="173"/>
      <c r="B388" s="174" t="s">
        <v>1939</v>
      </c>
      <c r="C388" s="174" t="s">
        <v>1935</v>
      </c>
      <c r="D388" s="174"/>
      <c r="E388" s="174"/>
      <c r="F388" s="175"/>
      <c r="G388" s="173"/>
    </row>
    <row r="389">
      <c r="A389" s="173"/>
      <c r="B389" s="174" t="s">
        <v>1940</v>
      </c>
      <c r="C389" s="174" t="s">
        <v>1935</v>
      </c>
      <c r="D389" s="174"/>
      <c r="E389" s="174"/>
      <c r="F389" s="175"/>
      <c r="G389" s="178"/>
    </row>
    <row r="390">
      <c r="A390" s="173"/>
      <c r="B390" s="174" t="s">
        <v>1941</v>
      </c>
      <c r="C390" s="174" t="s">
        <v>1935</v>
      </c>
      <c r="D390" s="174"/>
      <c r="E390" s="174"/>
      <c r="F390" s="175"/>
      <c r="G390" s="178"/>
    </row>
    <row r="391">
      <c r="A391" s="173"/>
      <c r="B391" s="174" t="s">
        <v>1942</v>
      </c>
      <c r="C391" s="174" t="s">
        <v>1935</v>
      </c>
      <c r="D391" s="174"/>
      <c r="E391" s="174"/>
      <c r="F391" s="175"/>
      <c r="G391" s="178"/>
    </row>
    <row r="392">
      <c r="A392" s="173"/>
      <c r="B392" s="174" t="s">
        <v>1943</v>
      </c>
      <c r="C392" s="174" t="s">
        <v>1935</v>
      </c>
      <c r="D392" s="174"/>
      <c r="E392" s="174"/>
      <c r="F392" s="175"/>
      <c r="G392" s="173"/>
    </row>
    <row r="393">
      <c r="A393" s="173"/>
      <c r="B393" s="174" t="s">
        <v>1944</v>
      </c>
      <c r="C393" s="174" t="s">
        <v>1935</v>
      </c>
      <c r="D393" s="174"/>
      <c r="E393" s="174"/>
      <c r="F393" s="175"/>
      <c r="G393" s="178"/>
    </row>
    <row r="394">
      <c r="A394" s="173"/>
      <c r="B394" s="174" t="s">
        <v>1945</v>
      </c>
      <c r="C394" s="174" t="s">
        <v>1935</v>
      </c>
      <c r="D394" s="174"/>
      <c r="E394" s="174"/>
      <c r="F394" s="175"/>
      <c r="G394" s="178"/>
    </row>
    <row r="395">
      <c r="A395" s="173"/>
      <c r="B395" s="174" t="s">
        <v>1946</v>
      </c>
      <c r="C395" s="174" t="s">
        <v>1935</v>
      </c>
      <c r="D395" s="174"/>
      <c r="E395" s="174"/>
      <c r="F395" s="175"/>
      <c r="G395" s="182"/>
    </row>
    <row r="396">
      <c r="A396" s="173"/>
      <c r="B396" s="174" t="s">
        <v>1947</v>
      </c>
      <c r="C396" s="174" t="s">
        <v>1935</v>
      </c>
      <c r="D396" s="174"/>
      <c r="E396" s="174"/>
      <c r="F396" s="175"/>
      <c r="G396" s="173"/>
    </row>
    <row r="397">
      <c r="A397" s="173"/>
      <c r="B397" s="174" t="s">
        <v>1948</v>
      </c>
      <c r="C397" s="174" t="s">
        <v>1935</v>
      </c>
      <c r="D397" s="174"/>
      <c r="E397" s="174"/>
      <c r="F397" s="175"/>
      <c r="G397" s="178"/>
    </row>
    <row r="398">
      <c r="A398" s="173"/>
      <c r="B398" s="174" t="s">
        <v>1949</v>
      </c>
      <c r="C398" s="174" t="s">
        <v>1935</v>
      </c>
      <c r="D398" s="174"/>
      <c r="E398" s="174"/>
      <c r="F398" s="175"/>
      <c r="G398" s="178"/>
    </row>
    <row r="399">
      <c r="A399" s="173"/>
      <c r="B399" s="174" t="s">
        <v>1950</v>
      </c>
      <c r="C399" s="174" t="s">
        <v>1935</v>
      </c>
      <c r="D399" s="174"/>
      <c r="E399" s="174"/>
      <c r="F399" s="175"/>
      <c r="G399" s="173"/>
    </row>
    <row r="400">
      <c r="A400" s="173"/>
      <c r="B400" s="174" t="s">
        <v>1951</v>
      </c>
      <c r="C400" s="174" t="s">
        <v>1935</v>
      </c>
      <c r="D400" s="174"/>
      <c r="E400" s="174"/>
      <c r="F400" s="175"/>
      <c r="G400" s="173"/>
    </row>
    <row r="401">
      <c r="A401" s="173"/>
      <c r="B401" s="174" t="s">
        <v>1952</v>
      </c>
      <c r="C401" s="174" t="s">
        <v>1935</v>
      </c>
      <c r="D401" s="174"/>
      <c r="E401" s="174"/>
      <c r="F401" s="175"/>
      <c r="G401" s="178"/>
    </row>
    <row r="402">
      <c r="A402" s="173"/>
      <c r="B402" s="174" t="s">
        <v>1953</v>
      </c>
      <c r="C402" s="174" t="s">
        <v>1935</v>
      </c>
      <c r="D402" s="174"/>
      <c r="E402" s="174"/>
      <c r="F402" s="175"/>
      <c r="G402" s="173"/>
    </row>
    <row r="403">
      <c r="A403" s="173"/>
      <c r="B403" s="174" t="s">
        <v>1954</v>
      </c>
      <c r="C403" s="174" t="s">
        <v>1935</v>
      </c>
      <c r="D403" s="174"/>
      <c r="E403" s="174"/>
      <c r="F403" s="175"/>
      <c r="G403" s="173"/>
    </row>
    <row r="404">
      <c r="A404" s="173"/>
      <c r="B404" s="174" t="s">
        <v>1955</v>
      </c>
      <c r="C404" s="174" t="s">
        <v>1935</v>
      </c>
      <c r="D404" s="174"/>
      <c r="E404" s="174"/>
      <c r="F404" s="175"/>
      <c r="G404" s="173"/>
    </row>
    <row r="405">
      <c r="A405" s="173"/>
      <c r="B405" s="174" t="s">
        <v>1956</v>
      </c>
      <c r="C405" s="174" t="s">
        <v>1935</v>
      </c>
      <c r="D405" s="174"/>
      <c r="E405" s="174"/>
      <c r="F405" s="175"/>
      <c r="G405" s="178"/>
    </row>
    <row r="406">
      <c r="A406" s="173"/>
      <c r="B406" s="174" t="s">
        <v>1957</v>
      </c>
      <c r="C406" s="174" t="s">
        <v>1935</v>
      </c>
      <c r="D406" s="174"/>
      <c r="E406" s="174"/>
      <c r="F406" s="175"/>
      <c r="G406" s="178"/>
    </row>
    <row r="407">
      <c r="A407" s="173"/>
      <c r="B407" s="174" t="s">
        <v>1958</v>
      </c>
      <c r="C407" s="174" t="s">
        <v>1959</v>
      </c>
      <c r="D407" s="174"/>
      <c r="E407" s="174"/>
      <c r="F407" s="175"/>
      <c r="G407" s="173"/>
    </row>
    <row r="408">
      <c r="A408" s="173"/>
      <c r="B408" s="174" t="s">
        <v>1960</v>
      </c>
      <c r="C408" s="174" t="s">
        <v>1959</v>
      </c>
      <c r="D408" s="174"/>
      <c r="E408" s="174"/>
      <c r="F408" s="175"/>
      <c r="G408" s="173"/>
    </row>
    <row r="409">
      <c r="A409" s="173"/>
      <c r="B409" s="174" t="s">
        <v>1961</v>
      </c>
      <c r="C409" s="174" t="s">
        <v>1962</v>
      </c>
      <c r="D409" s="174"/>
      <c r="E409" s="174"/>
      <c r="F409" s="175"/>
      <c r="G409" s="173"/>
    </row>
    <row r="410">
      <c r="A410" s="173"/>
      <c r="B410" s="174" t="s">
        <v>1963</v>
      </c>
      <c r="C410" s="174" t="s">
        <v>1964</v>
      </c>
      <c r="D410" s="174"/>
      <c r="E410" s="174"/>
      <c r="F410" s="175"/>
      <c r="G410" s="178"/>
    </row>
    <row r="411">
      <c r="A411" s="173"/>
      <c r="B411" s="176" t="s">
        <v>1965</v>
      </c>
      <c r="C411" s="176" t="s">
        <v>1966</v>
      </c>
      <c r="D411" s="177">
        <v>44334.0</v>
      </c>
      <c r="E411" s="176" t="s">
        <v>15</v>
      </c>
      <c r="F411" s="176" t="s">
        <v>928</v>
      </c>
      <c r="G411" s="173"/>
    </row>
    <row r="412">
      <c r="A412" s="173"/>
      <c r="B412" s="174" t="s">
        <v>1967</v>
      </c>
      <c r="C412" s="174" t="s">
        <v>1968</v>
      </c>
      <c r="D412" s="174"/>
      <c r="E412" s="174"/>
      <c r="F412" s="175"/>
      <c r="G412" s="173"/>
    </row>
    <row r="413">
      <c r="A413" s="173"/>
      <c r="B413" s="176" t="s">
        <v>1969</v>
      </c>
      <c r="C413" s="176" t="s">
        <v>554</v>
      </c>
      <c r="D413" s="177">
        <v>43965.0</v>
      </c>
      <c r="E413" s="176" t="s">
        <v>15</v>
      </c>
      <c r="F413" s="176" t="s">
        <v>928</v>
      </c>
      <c r="G413" s="178"/>
    </row>
    <row r="414">
      <c r="A414" s="173"/>
      <c r="B414" s="176" t="s">
        <v>553</v>
      </c>
      <c r="C414" s="176" t="s">
        <v>554</v>
      </c>
      <c r="D414" s="177">
        <v>44364.0</v>
      </c>
      <c r="E414" s="176" t="s">
        <v>15</v>
      </c>
      <c r="F414" s="181" t="s">
        <v>1461</v>
      </c>
      <c r="G414" s="182"/>
    </row>
    <row r="415">
      <c r="A415" s="173"/>
      <c r="B415" s="176" t="s">
        <v>1970</v>
      </c>
      <c r="C415" s="176" t="s">
        <v>554</v>
      </c>
      <c r="D415" s="177">
        <v>44931.0</v>
      </c>
      <c r="E415" s="176" t="s">
        <v>15</v>
      </c>
      <c r="F415" s="176" t="s">
        <v>1448</v>
      </c>
      <c r="G415" s="178"/>
    </row>
    <row r="416">
      <c r="A416" s="173"/>
      <c r="B416" s="174" t="s">
        <v>1971</v>
      </c>
      <c r="C416" s="174" t="s">
        <v>554</v>
      </c>
      <c r="D416" s="174"/>
      <c r="E416" s="174"/>
      <c r="F416" s="175"/>
      <c r="G416" s="178"/>
    </row>
    <row r="417">
      <c r="A417" s="173"/>
      <c r="B417" s="174" t="s">
        <v>1972</v>
      </c>
      <c r="C417" s="174" t="s">
        <v>554</v>
      </c>
      <c r="D417" s="174"/>
      <c r="E417" s="174"/>
      <c r="F417" s="175"/>
      <c r="G417" s="178"/>
    </row>
    <row r="418">
      <c r="A418" s="173"/>
      <c r="B418" s="176" t="s">
        <v>1973</v>
      </c>
      <c r="C418" s="176" t="s">
        <v>554</v>
      </c>
      <c r="D418" s="177">
        <v>44273.0</v>
      </c>
      <c r="E418" s="176" t="s">
        <v>15</v>
      </c>
      <c r="F418" s="176" t="s">
        <v>928</v>
      </c>
      <c r="G418" s="178"/>
    </row>
    <row r="419">
      <c r="A419" s="173"/>
      <c r="B419" s="176" t="s">
        <v>1974</v>
      </c>
      <c r="C419" s="176" t="s">
        <v>554</v>
      </c>
      <c r="D419" s="177">
        <v>44931.0</v>
      </c>
      <c r="E419" s="176" t="s">
        <v>15</v>
      </c>
      <c r="F419" s="176" t="s">
        <v>1448</v>
      </c>
      <c r="G419" s="178"/>
    </row>
    <row r="420">
      <c r="A420" s="173"/>
      <c r="B420" s="176" t="s">
        <v>1975</v>
      </c>
      <c r="C420" s="176" t="s">
        <v>554</v>
      </c>
      <c r="D420" s="177">
        <v>44931.0</v>
      </c>
      <c r="E420" s="176" t="s">
        <v>15</v>
      </c>
      <c r="F420" s="176" t="s">
        <v>1448</v>
      </c>
      <c r="G420" s="178"/>
    </row>
    <row r="421">
      <c r="A421" s="173"/>
      <c r="B421" s="176" t="s">
        <v>1976</v>
      </c>
      <c r="C421" s="176" t="s">
        <v>1977</v>
      </c>
      <c r="D421" s="183">
        <v>43664.0</v>
      </c>
      <c r="E421" s="176" t="s">
        <v>15</v>
      </c>
      <c r="F421" s="176" t="s">
        <v>928</v>
      </c>
      <c r="G421" s="178"/>
    </row>
    <row r="422">
      <c r="A422" s="173"/>
      <c r="B422" s="176" t="s">
        <v>1978</v>
      </c>
      <c r="C422" s="176" t="s">
        <v>1977</v>
      </c>
      <c r="D422" s="177">
        <v>43643.0</v>
      </c>
      <c r="E422" s="176" t="s">
        <v>15</v>
      </c>
      <c r="F422" s="176" t="s">
        <v>928</v>
      </c>
      <c r="G422" s="178"/>
    </row>
    <row r="423">
      <c r="A423" s="173"/>
      <c r="B423" s="174" t="s">
        <v>1979</v>
      </c>
      <c r="C423" s="174" t="s">
        <v>1980</v>
      </c>
      <c r="D423" s="174"/>
      <c r="E423" s="174"/>
      <c r="F423" s="175"/>
      <c r="G423" s="173"/>
    </row>
    <row r="424">
      <c r="A424" s="173"/>
      <c r="B424" s="174" t="s">
        <v>1981</v>
      </c>
      <c r="C424" s="174" t="s">
        <v>1980</v>
      </c>
      <c r="D424" s="174"/>
      <c r="E424" s="174"/>
      <c r="F424" s="175"/>
      <c r="G424" s="173"/>
    </row>
    <row r="425">
      <c r="A425" s="173"/>
      <c r="B425" s="174" t="s">
        <v>1982</v>
      </c>
      <c r="C425" s="174" t="s">
        <v>1983</v>
      </c>
      <c r="D425" s="174"/>
      <c r="E425" s="174"/>
      <c r="F425" s="175"/>
      <c r="G425" s="173"/>
    </row>
    <row r="426">
      <c r="A426" s="173"/>
      <c r="B426" s="174" t="s">
        <v>1984</v>
      </c>
      <c r="C426" s="174" t="s">
        <v>1985</v>
      </c>
      <c r="D426" s="174"/>
      <c r="E426" s="174"/>
      <c r="F426" s="175"/>
      <c r="G426" s="173"/>
    </row>
    <row r="427">
      <c r="A427" s="173"/>
      <c r="B427" s="174" t="s">
        <v>861</v>
      </c>
      <c r="C427" s="174" t="s">
        <v>1985</v>
      </c>
      <c r="D427" s="174"/>
      <c r="E427" s="174"/>
      <c r="F427" s="175"/>
      <c r="G427" s="173"/>
    </row>
    <row r="428">
      <c r="A428" s="173"/>
      <c r="B428" s="174" t="s">
        <v>1986</v>
      </c>
      <c r="C428" s="174" t="s">
        <v>1985</v>
      </c>
      <c r="D428" s="174"/>
      <c r="E428" s="174"/>
      <c r="F428" s="175"/>
      <c r="G428" s="178"/>
    </row>
    <row r="429">
      <c r="A429" s="173"/>
      <c r="B429" s="174" t="s">
        <v>1987</v>
      </c>
      <c r="C429" s="174" t="s">
        <v>1985</v>
      </c>
      <c r="D429" s="174"/>
      <c r="E429" s="174"/>
      <c r="F429" s="175"/>
      <c r="G429" s="173"/>
    </row>
    <row r="430">
      <c r="A430" s="173"/>
      <c r="B430" s="174" t="s">
        <v>1988</v>
      </c>
      <c r="C430" s="174" t="s">
        <v>1985</v>
      </c>
      <c r="D430" s="174"/>
      <c r="E430" s="174"/>
      <c r="F430" s="175"/>
      <c r="G430" s="173"/>
    </row>
    <row r="431">
      <c r="A431" s="173"/>
      <c r="B431" s="174" t="s">
        <v>1989</v>
      </c>
      <c r="C431" s="174" t="s">
        <v>1985</v>
      </c>
      <c r="D431" s="174"/>
      <c r="E431" s="174"/>
      <c r="F431" s="175"/>
      <c r="G431" s="173"/>
    </row>
    <row r="432">
      <c r="A432" s="173"/>
      <c r="B432" s="174" t="s">
        <v>1990</v>
      </c>
      <c r="C432" s="174" t="s">
        <v>1985</v>
      </c>
      <c r="D432" s="174"/>
      <c r="E432" s="174"/>
      <c r="F432" s="175"/>
      <c r="G432" s="173"/>
    </row>
    <row r="433">
      <c r="A433" s="173"/>
      <c r="B433" s="174" t="s">
        <v>1991</v>
      </c>
      <c r="C433" s="174" t="s">
        <v>1992</v>
      </c>
      <c r="D433" s="174"/>
      <c r="E433" s="174"/>
      <c r="F433" s="175"/>
      <c r="G433" s="173"/>
    </row>
    <row r="434">
      <c r="A434" s="173"/>
      <c r="B434" s="174" t="s">
        <v>1993</v>
      </c>
      <c r="C434" s="174" t="s">
        <v>1994</v>
      </c>
      <c r="D434" s="174"/>
      <c r="E434" s="174"/>
      <c r="F434" s="175"/>
      <c r="G434" s="178"/>
    </row>
    <row r="435">
      <c r="A435" s="173"/>
      <c r="B435" s="174" t="s">
        <v>1995</v>
      </c>
      <c r="C435" s="174" t="s">
        <v>1994</v>
      </c>
      <c r="D435" s="174"/>
      <c r="E435" s="174"/>
      <c r="F435" s="179"/>
      <c r="G435" s="178"/>
    </row>
    <row r="436">
      <c r="A436" s="173"/>
      <c r="B436" s="174" t="s">
        <v>1996</v>
      </c>
      <c r="C436" s="174" t="s">
        <v>1997</v>
      </c>
      <c r="D436" s="174"/>
      <c r="E436" s="174"/>
      <c r="F436" s="175"/>
      <c r="G436" s="173"/>
    </row>
    <row r="437">
      <c r="A437" s="173"/>
      <c r="B437" s="176" t="s">
        <v>1998</v>
      </c>
      <c r="C437" s="176" t="s">
        <v>1999</v>
      </c>
      <c r="D437" s="177">
        <v>43629.0</v>
      </c>
      <c r="E437" s="176" t="s">
        <v>15</v>
      </c>
      <c r="F437" s="176" t="s">
        <v>928</v>
      </c>
      <c r="G437" s="178"/>
    </row>
    <row r="438">
      <c r="A438" s="173"/>
      <c r="B438" s="174" t="s">
        <v>2000</v>
      </c>
      <c r="C438" s="174" t="s">
        <v>2001</v>
      </c>
      <c r="D438" s="174"/>
      <c r="E438" s="174"/>
      <c r="F438" s="175"/>
      <c r="G438" s="178"/>
    </row>
    <row r="439">
      <c r="A439" s="173"/>
      <c r="B439" s="174" t="s">
        <v>2002</v>
      </c>
      <c r="C439" s="174" t="s">
        <v>2001</v>
      </c>
      <c r="D439" s="174"/>
      <c r="E439" s="174"/>
      <c r="F439" s="179"/>
      <c r="G439" s="173"/>
    </row>
    <row r="440">
      <c r="A440" s="173"/>
      <c r="B440" s="174" t="s">
        <v>2003</v>
      </c>
      <c r="C440" s="174" t="s">
        <v>2004</v>
      </c>
      <c r="D440" s="174"/>
      <c r="E440" s="174"/>
      <c r="F440" s="175"/>
      <c r="G440" s="173"/>
    </row>
    <row r="441">
      <c r="A441" s="173"/>
      <c r="B441" s="174" t="s">
        <v>2005</v>
      </c>
      <c r="C441" s="174" t="s">
        <v>2006</v>
      </c>
      <c r="D441" s="174"/>
      <c r="E441" s="174"/>
      <c r="F441" s="179"/>
      <c r="G441" s="173"/>
    </row>
    <row r="442">
      <c r="A442" s="173"/>
      <c r="B442" s="174" t="s">
        <v>2007</v>
      </c>
      <c r="C442" s="174" t="s">
        <v>2006</v>
      </c>
      <c r="D442" s="174"/>
      <c r="E442" s="174"/>
      <c r="F442" s="179"/>
      <c r="G442" s="173"/>
    </row>
    <row r="443">
      <c r="A443" s="173"/>
      <c r="B443" s="174" t="s">
        <v>2008</v>
      </c>
      <c r="C443" s="174" t="s">
        <v>2009</v>
      </c>
      <c r="D443" s="174"/>
      <c r="E443" s="174"/>
      <c r="F443" s="175"/>
      <c r="G443" s="173"/>
    </row>
    <row r="444">
      <c r="A444" s="173"/>
      <c r="B444" s="174" t="s">
        <v>2010</v>
      </c>
      <c r="C444" s="174" t="s">
        <v>2011</v>
      </c>
      <c r="D444" s="174"/>
      <c r="E444" s="174"/>
      <c r="F444" s="175"/>
      <c r="G444" s="173"/>
    </row>
    <row r="445">
      <c r="A445" s="173"/>
      <c r="B445" s="174" t="s">
        <v>2012</v>
      </c>
      <c r="C445" s="174" t="s">
        <v>2013</v>
      </c>
      <c r="D445" s="174"/>
      <c r="E445" s="174"/>
      <c r="F445" s="175"/>
      <c r="G445" s="173"/>
    </row>
    <row r="446">
      <c r="A446" s="173"/>
      <c r="B446" s="174" t="s">
        <v>2014</v>
      </c>
      <c r="C446" s="174" t="s">
        <v>2015</v>
      </c>
      <c r="D446" s="174"/>
      <c r="E446" s="174"/>
      <c r="F446" s="175"/>
      <c r="G446" s="173"/>
    </row>
    <row r="447">
      <c r="A447" s="173"/>
      <c r="B447" s="174" t="s">
        <v>2016</v>
      </c>
      <c r="C447" s="174" t="s">
        <v>2017</v>
      </c>
      <c r="D447" s="174"/>
      <c r="E447" s="174"/>
      <c r="F447" s="175"/>
      <c r="G447" s="178"/>
    </row>
    <row r="448">
      <c r="A448" s="173"/>
      <c r="B448" s="174" t="s">
        <v>2018</v>
      </c>
      <c r="C448" s="174" t="s">
        <v>2017</v>
      </c>
      <c r="D448" s="174"/>
      <c r="E448" s="174"/>
      <c r="F448" s="175"/>
      <c r="G448" s="178"/>
    </row>
    <row r="449">
      <c r="A449" s="173"/>
      <c r="B449" s="174" t="s">
        <v>2019</v>
      </c>
      <c r="C449" s="174" t="s">
        <v>2017</v>
      </c>
      <c r="D449" s="174"/>
      <c r="E449" s="174"/>
      <c r="F449" s="175"/>
      <c r="G449" s="182"/>
    </row>
    <row r="450">
      <c r="A450" s="173"/>
      <c r="B450" s="174" t="s">
        <v>2020</v>
      </c>
      <c r="C450" s="174" t="s">
        <v>2017</v>
      </c>
      <c r="D450" s="174"/>
      <c r="E450" s="174"/>
      <c r="F450" s="175"/>
      <c r="G450" s="182"/>
    </row>
    <row r="451">
      <c r="A451" s="173"/>
      <c r="B451" s="174" t="s">
        <v>2021</v>
      </c>
      <c r="C451" s="174" t="s">
        <v>2022</v>
      </c>
      <c r="D451" s="174"/>
      <c r="E451" s="174"/>
      <c r="F451" s="175"/>
      <c r="G451" s="178"/>
    </row>
    <row r="452">
      <c r="A452" s="173"/>
      <c r="B452" s="174" t="s">
        <v>2023</v>
      </c>
      <c r="C452" s="174" t="s">
        <v>2024</v>
      </c>
      <c r="D452" s="174"/>
      <c r="E452" s="174"/>
      <c r="F452" s="175"/>
      <c r="G452" s="173"/>
    </row>
    <row r="453">
      <c r="A453" s="173"/>
      <c r="B453" s="176" t="s">
        <v>339</v>
      </c>
      <c r="C453" s="176" t="s">
        <v>340</v>
      </c>
      <c r="D453" s="177">
        <v>43879.0</v>
      </c>
      <c r="E453" s="176" t="s">
        <v>15</v>
      </c>
      <c r="F453" s="176" t="s">
        <v>2025</v>
      </c>
      <c r="G453" s="178"/>
    </row>
    <row r="454">
      <c r="A454" s="173"/>
      <c r="B454" s="176" t="s">
        <v>2026</v>
      </c>
      <c r="C454" s="176" t="s">
        <v>340</v>
      </c>
      <c r="D454" s="177">
        <v>43741.0</v>
      </c>
      <c r="E454" s="176" t="s">
        <v>15</v>
      </c>
      <c r="F454" s="176" t="s">
        <v>1066</v>
      </c>
      <c r="G454" s="178"/>
    </row>
    <row r="455">
      <c r="A455" s="173"/>
      <c r="B455" s="174" t="s">
        <v>2027</v>
      </c>
      <c r="C455" s="174" t="s">
        <v>2028</v>
      </c>
      <c r="D455" s="174"/>
      <c r="E455" s="174"/>
      <c r="F455" s="175"/>
      <c r="G455" s="173"/>
    </row>
    <row r="456">
      <c r="A456" s="173"/>
      <c r="B456" s="174" t="s">
        <v>2029</v>
      </c>
      <c r="C456" s="174" t="s">
        <v>2030</v>
      </c>
      <c r="D456" s="174"/>
      <c r="E456" s="174"/>
      <c r="F456" s="175"/>
      <c r="G456" s="173"/>
    </row>
    <row r="457">
      <c r="A457" s="173"/>
      <c r="B457" s="174" t="s">
        <v>2030</v>
      </c>
      <c r="C457" s="174" t="s">
        <v>2030</v>
      </c>
      <c r="D457" s="174"/>
      <c r="E457" s="174"/>
      <c r="F457" s="175"/>
      <c r="G457" s="173"/>
    </row>
    <row r="458">
      <c r="A458" s="173"/>
      <c r="B458" s="174" t="s">
        <v>2031</v>
      </c>
      <c r="C458" s="174" t="s">
        <v>2032</v>
      </c>
      <c r="D458" s="174"/>
      <c r="E458" s="174"/>
      <c r="F458" s="175"/>
      <c r="G458" s="173"/>
    </row>
    <row r="459">
      <c r="A459" s="173"/>
      <c r="B459" s="174" t="s">
        <v>2033</v>
      </c>
      <c r="C459" s="174" t="s">
        <v>2032</v>
      </c>
      <c r="D459" s="174"/>
      <c r="E459" s="174"/>
      <c r="F459" s="179"/>
      <c r="G459" s="173"/>
    </row>
    <row r="460">
      <c r="A460" s="173"/>
      <c r="B460" s="174" t="s">
        <v>2034</v>
      </c>
      <c r="C460" s="174" t="s">
        <v>2032</v>
      </c>
      <c r="D460" s="174"/>
      <c r="E460" s="174"/>
      <c r="F460" s="179"/>
      <c r="G460" s="173"/>
    </row>
    <row r="461">
      <c r="A461" s="173"/>
      <c r="B461" s="174" t="s">
        <v>2035</v>
      </c>
      <c r="C461" s="174" t="s">
        <v>2036</v>
      </c>
      <c r="D461" s="174"/>
      <c r="E461" s="174"/>
      <c r="F461" s="175"/>
      <c r="G461" s="173"/>
    </row>
    <row r="462">
      <c r="A462" s="173"/>
      <c r="B462" s="174" t="s">
        <v>2037</v>
      </c>
      <c r="C462" s="174" t="s">
        <v>2036</v>
      </c>
      <c r="D462" s="174"/>
      <c r="E462" s="174"/>
      <c r="F462" s="175"/>
      <c r="G462" s="173"/>
    </row>
    <row r="463">
      <c r="A463" s="173"/>
      <c r="B463" s="174" t="s">
        <v>579</v>
      </c>
      <c r="C463" s="174" t="s">
        <v>2036</v>
      </c>
      <c r="D463" s="174"/>
      <c r="E463" s="174"/>
      <c r="F463" s="175"/>
      <c r="G463" s="178"/>
    </row>
    <row r="464">
      <c r="A464" s="173"/>
      <c r="B464" s="174" t="s">
        <v>2038</v>
      </c>
      <c r="C464" s="174" t="s">
        <v>2036</v>
      </c>
      <c r="D464" s="174"/>
      <c r="E464" s="174"/>
      <c r="F464" s="179"/>
      <c r="G464" s="178"/>
    </row>
    <row r="465">
      <c r="A465" s="173"/>
      <c r="B465" s="174" t="s">
        <v>2039</v>
      </c>
      <c r="C465" s="174" t="s">
        <v>2040</v>
      </c>
      <c r="D465" s="174"/>
      <c r="E465" s="174"/>
      <c r="F465" s="175"/>
      <c r="G465" s="173"/>
    </row>
    <row r="466">
      <c r="A466" s="173"/>
      <c r="B466" s="174" t="s">
        <v>2041</v>
      </c>
      <c r="C466" s="174" t="s">
        <v>2040</v>
      </c>
      <c r="D466" s="174"/>
      <c r="E466" s="174"/>
      <c r="F466" s="175"/>
      <c r="G466" s="178"/>
    </row>
    <row r="467">
      <c r="A467" s="173"/>
      <c r="B467" s="174" t="s">
        <v>2042</v>
      </c>
      <c r="C467" s="174" t="s">
        <v>2043</v>
      </c>
      <c r="D467" s="174"/>
      <c r="E467" s="174"/>
      <c r="F467" s="175"/>
      <c r="G467" s="173"/>
    </row>
    <row r="468">
      <c r="A468" s="173"/>
      <c r="B468" s="174" t="s">
        <v>2044</v>
      </c>
      <c r="C468" s="174" t="s">
        <v>2045</v>
      </c>
      <c r="D468" s="174"/>
      <c r="E468" s="174"/>
      <c r="F468" s="175"/>
      <c r="G468" s="173"/>
    </row>
    <row r="469">
      <c r="A469" s="173"/>
      <c r="B469" s="174" t="s">
        <v>2046</v>
      </c>
      <c r="C469" s="174" t="s">
        <v>2045</v>
      </c>
      <c r="D469" s="174"/>
      <c r="E469" s="174"/>
      <c r="F469" s="179"/>
      <c r="G469" s="173"/>
    </row>
    <row r="470">
      <c r="A470" s="173"/>
      <c r="B470" s="174" t="s">
        <v>2047</v>
      </c>
      <c r="C470" s="174" t="s">
        <v>2048</v>
      </c>
      <c r="D470" s="174"/>
      <c r="E470" s="174"/>
      <c r="F470" s="175"/>
      <c r="G470" s="178"/>
    </row>
    <row r="471">
      <c r="A471" s="173"/>
      <c r="B471" s="174" t="s">
        <v>2049</v>
      </c>
      <c r="C471" s="174" t="s">
        <v>2050</v>
      </c>
      <c r="D471" s="174"/>
      <c r="E471" s="174"/>
      <c r="F471" s="175"/>
      <c r="G471" s="173"/>
    </row>
    <row r="472">
      <c r="A472" s="173"/>
      <c r="B472" s="174" t="s">
        <v>2051</v>
      </c>
      <c r="C472" s="174" t="s">
        <v>2052</v>
      </c>
      <c r="D472" s="174"/>
      <c r="E472" s="174"/>
      <c r="F472" s="175"/>
      <c r="G472" s="178"/>
    </row>
    <row r="473">
      <c r="A473" s="173"/>
      <c r="B473" s="174" t="s">
        <v>2053</v>
      </c>
      <c r="C473" s="174" t="s">
        <v>2054</v>
      </c>
      <c r="D473" s="174"/>
      <c r="E473" s="174"/>
      <c r="F473" s="175"/>
      <c r="G473" s="173"/>
    </row>
    <row r="474">
      <c r="A474" s="173"/>
      <c r="B474" s="174" t="s">
        <v>2055</v>
      </c>
      <c r="C474" s="174" t="s">
        <v>2056</v>
      </c>
      <c r="D474" s="174"/>
      <c r="E474" s="174"/>
      <c r="F474" s="175"/>
      <c r="G474" s="173"/>
    </row>
    <row r="475">
      <c r="A475" s="173"/>
      <c r="B475" s="174" t="s">
        <v>2057</v>
      </c>
      <c r="C475" s="174" t="s">
        <v>2058</v>
      </c>
      <c r="D475" s="174"/>
      <c r="E475" s="174"/>
      <c r="F475" s="179"/>
      <c r="G475" s="173"/>
    </row>
    <row r="476">
      <c r="A476" s="173"/>
      <c r="B476" s="176" t="s">
        <v>394</v>
      </c>
      <c r="C476" s="176" t="s">
        <v>395</v>
      </c>
      <c r="D476" s="177">
        <v>44005.0</v>
      </c>
      <c r="E476" s="176" t="s">
        <v>15</v>
      </c>
      <c r="F476" s="176" t="s">
        <v>1510</v>
      </c>
      <c r="G476" s="178"/>
    </row>
    <row r="477">
      <c r="A477" s="173"/>
      <c r="B477" s="174" t="s">
        <v>2059</v>
      </c>
      <c r="C477" s="174" t="s">
        <v>2060</v>
      </c>
      <c r="D477" s="174"/>
      <c r="E477" s="174"/>
      <c r="F477" s="175"/>
      <c r="G477" s="173"/>
    </row>
    <row r="478">
      <c r="A478" s="173"/>
      <c r="B478" s="174" t="s">
        <v>2061</v>
      </c>
      <c r="C478" s="174" t="s">
        <v>2062</v>
      </c>
      <c r="D478" s="174"/>
      <c r="E478" s="174"/>
      <c r="F478" s="175"/>
      <c r="G478" s="173"/>
    </row>
    <row r="479">
      <c r="A479" s="173"/>
      <c r="B479" s="174" t="s">
        <v>2063</v>
      </c>
      <c r="C479" s="174" t="s">
        <v>2064</v>
      </c>
      <c r="D479" s="174"/>
      <c r="E479" s="174"/>
      <c r="F479" s="175"/>
      <c r="G479" s="173"/>
    </row>
    <row r="480">
      <c r="A480" s="173"/>
      <c r="B480" s="174" t="s">
        <v>2065</v>
      </c>
      <c r="C480" s="174" t="s">
        <v>2066</v>
      </c>
      <c r="D480" s="174"/>
      <c r="E480" s="174"/>
      <c r="F480" s="179"/>
      <c r="G480" s="173"/>
    </row>
    <row r="481">
      <c r="A481" s="173"/>
      <c r="B481" s="174" t="s">
        <v>2067</v>
      </c>
      <c r="C481" s="174" t="s">
        <v>2066</v>
      </c>
      <c r="D481" s="174"/>
      <c r="E481" s="174"/>
      <c r="F481" s="175"/>
      <c r="G481" s="173"/>
    </row>
    <row r="482">
      <c r="A482" s="173"/>
      <c r="B482" s="174" t="s">
        <v>2068</v>
      </c>
      <c r="C482" s="174" t="s">
        <v>2069</v>
      </c>
      <c r="D482" s="174"/>
      <c r="E482" s="174"/>
      <c r="F482" s="175"/>
      <c r="G482" s="178"/>
    </row>
    <row r="483">
      <c r="A483" s="173"/>
      <c r="B483" s="176" t="s">
        <v>2070</v>
      </c>
      <c r="C483" s="176" t="s">
        <v>2071</v>
      </c>
      <c r="D483" s="177">
        <v>43244.0</v>
      </c>
      <c r="E483" s="176" t="s">
        <v>15</v>
      </c>
      <c r="F483" s="176" t="s">
        <v>928</v>
      </c>
      <c r="G483" s="178"/>
    </row>
    <row r="484">
      <c r="A484" s="173"/>
      <c r="B484" s="174" t="s">
        <v>2072</v>
      </c>
      <c r="C484" s="174" t="s">
        <v>2073</v>
      </c>
      <c r="D484" s="174"/>
      <c r="E484" s="174"/>
      <c r="F484" s="175"/>
      <c r="G484" s="173"/>
    </row>
    <row r="485">
      <c r="A485" s="173"/>
      <c r="B485" s="174" t="s">
        <v>2074</v>
      </c>
      <c r="C485" s="174" t="s">
        <v>2075</v>
      </c>
      <c r="D485" s="174"/>
      <c r="E485" s="174"/>
      <c r="F485" s="175"/>
      <c r="G485" s="173"/>
    </row>
    <row r="486">
      <c r="A486" s="173"/>
      <c r="B486" s="174" t="s">
        <v>2076</v>
      </c>
      <c r="C486" s="174" t="s">
        <v>2077</v>
      </c>
      <c r="D486" s="174"/>
      <c r="E486" s="174"/>
      <c r="F486" s="175"/>
      <c r="G486" s="173"/>
    </row>
    <row r="487">
      <c r="A487" s="173"/>
      <c r="B487" s="174" t="s">
        <v>2078</v>
      </c>
      <c r="C487" s="174" t="s">
        <v>2077</v>
      </c>
      <c r="D487" s="174"/>
      <c r="E487" s="174"/>
      <c r="F487" s="175"/>
      <c r="G487" s="178"/>
    </row>
    <row r="488">
      <c r="A488" s="173"/>
      <c r="B488" s="174" t="s">
        <v>2079</v>
      </c>
      <c r="C488" s="174" t="s">
        <v>2080</v>
      </c>
      <c r="D488" s="174"/>
      <c r="E488" s="174"/>
      <c r="F488" s="175"/>
      <c r="G488" s="178"/>
    </row>
    <row r="489">
      <c r="A489" s="173"/>
      <c r="B489" s="174" t="s">
        <v>2081</v>
      </c>
      <c r="C489" s="174" t="s">
        <v>2080</v>
      </c>
      <c r="D489" s="174"/>
      <c r="E489" s="174"/>
      <c r="F489" s="175"/>
      <c r="G489" s="178"/>
    </row>
    <row r="490">
      <c r="A490" s="173"/>
      <c r="B490" s="174" t="s">
        <v>2082</v>
      </c>
      <c r="C490" s="174" t="s">
        <v>2080</v>
      </c>
      <c r="D490" s="174"/>
      <c r="E490" s="174"/>
      <c r="F490" s="175"/>
      <c r="G490" s="173"/>
    </row>
    <row r="491">
      <c r="A491" s="173"/>
      <c r="B491" s="174" t="s">
        <v>2083</v>
      </c>
      <c r="C491" s="174" t="s">
        <v>2080</v>
      </c>
      <c r="D491" s="174"/>
      <c r="E491" s="174"/>
      <c r="F491" s="175"/>
      <c r="G491" s="178"/>
    </row>
    <row r="492">
      <c r="A492" s="173"/>
      <c r="B492" s="174" t="s">
        <v>2084</v>
      </c>
      <c r="C492" s="174" t="s">
        <v>2085</v>
      </c>
      <c r="D492" s="174"/>
      <c r="E492" s="174"/>
      <c r="F492" s="175"/>
      <c r="G492" s="173"/>
    </row>
    <row r="493">
      <c r="A493" s="173"/>
      <c r="B493" s="174" t="s">
        <v>2086</v>
      </c>
      <c r="C493" s="174" t="s">
        <v>2087</v>
      </c>
      <c r="D493" s="174"/>
      <c r="E493" s="174"/>
      <c r="F493" s="175"/>
      <c r="G493" s="173"/>
    </row>
    <row r="494">
      <c r="A494" s="173"/>
      <c r="B494" s="174" t="s">
        <v>2088</v>
      </c>
      <c r="C494" s="174" t="s">
        <v>2089</v>
      </c>
      <c r="D494" s="174"/>
      <c r="E494" s="174"/>
      <c r="F494" s="175"/>
      <c r="G494" s="173"/>
    </row>
    <row r="495">
      <c r="A495" s="173"/>
      <c r="B495" s="174" t="s">
        <v>2090</v>
      </c>
      <c r="C495" s="174" t="s">
        <v>594</v>
      </c>
      <c r="D495" s="174"/>
      <c r="E495" s="174"/>
      <c r="F495" s="175"/>
      <c r="G495" s="178"/>
    </row>
    <row r="496">
      <c r="A496" s="173"/>
      <c r="B496" s="176" t="s">
        <v>593</v>
      </c>
      <c r="C496" s="176" t="s">
        <v>594</v>
      </c>
      <c r="D496" s="177">
        <v>44392.0</v>
      </c>
      <c r="E496" s="176" t="s">
        <v>15</v>
      </c>
      <c r="F496" s="181" t="s">
        <v>1461</v>
      </c>
      <c r="G496" s="178"/>
    </row>
    <row r="497">
      <c r="A497" s="173"/>
      <c r="B497" s="174" t="s">
        <v>2091</v>
      </c>
      <c r="C497" s="174" t="s">
        <v>594</v>
      </c>
      <c r="D497" s="174"/>
      <c r="E497" s="174"/>
      <c r="F497" s="175"/>
      <c r="G497" s="178"/>
    </row>
    <row r="498">
      <c r="A498" s="173"/>
      <c r="B498" s="174" t="s">
        <v>2092</v>
      </c>
      <c r="C498" s="174" t="s">
        <v>2093</v>
      </c>
      <c r="D498" s="174"/>
      <c r="E498" s="174"/>
      <c r="F498" s="175"/>
      <c r="G498" s="173"/>
    </row>
    <row r="499">
      <c r="A499" s="173"/>
      <c r="B499" s="174" t="s">
        <v>2094</v>
      </c>
      <c r="C499" s="174" t="s">
        <v>2095</v>
      </c>
      <c r="D499" s="174"/>
      <c r="E499" s="174"/>
      <c r="F499" s="175"/>
      <c r="G499" s="173"/>
    </row>
    <row r="500">
      <c r="A500" s="173"/>
      <c r="B500" s="174" t="s">
        <v>2096</v>
      </c>
      <c r="C500" s="174" t="s">
        <v>2097</v>
      </c>
      <c r="D500" s="174"/>
      <c r="E500" s="174"/>
      <c r="F500" s="175"/>
      <c r="G500" s="173"/>
    </row>
    <row r="501">
      <c r="A501" s="173"/>
      <c r="B501" s="174" t="s">
        <v>2098</v>
      </c>
      <c r="C501" s="174" t="s">
        <v>2099</v>
      </c>
      <c r="D501" s="174"/>
      <c r="E501" s="174"/>
      <c r="F501" s="175"/>
      <c r="G501" s="173"/>
    </row>
    <row r="502">
      <c r="A502" s="173"/>
      <c r="B502" s="174" t="s">
        <v>2100</v>
      </c>
      <c r="C502" s="174" t="s">
        <v>2101</v>
      </c>
      <c r="D502" s="174"/>
      <c r="E502" s="174"/>
      <c r="F502" s="179"/>
      <c r="G502" s="178"/>
    </row>
    <row r="503">
      <c r="A503" s="173"/>
      <c r="B503" s="174" t="s">
        <v>2102</v>
      </c>
      <c r="C503" s="174" t="s">
        <v>2101</v>
      </c>
      <c r="D503" s="174"/>
      <c r="E503" s="174"/>
      <c r="F503" s="175"/>
      <c r="G503" s="178"/>
    </row>
    <row r="504">
      <c r="A504" s="173"/>
      <c r="B504" s="174" t="s">
        <v>2103</v>
      </c>
      <c r="C504" s="174" t="s">
        <v>2101</v>
      </c>
      <c r="D504" s="174"/>
      <c r="E504" s="174"/>
      <c r="F504" s="175"/>
      <c r="G504" s="178"/>
    </row>
    <row r="505">
      <c r="A505" s="173"/>
      <c r="B505" s="174" t="s">
        <v>2104</v>
      </c>
      <c r="C505" s="174" t="s">
        <v>2101</v>
      </c>
      <c r="D505" s="174"/>
      <c r="E505" s="174"/>
      <c r="F505" s="175"/>
      <c r="G505" s="182"/>
    </row>
    <row r="506">
      <c r="A506" s="173"/>
      <c r="B506" s="174" t="s">
        <v>2105</v>
      </c>
      <c r="C506" s="174" t="s">
        <v>2101</v>
      </c>
      <c r="D506" s="174"/>
      <c r="E506" s="174"/>
      <c r="F506" s="175"/>
      <c r="G506" s="178"/>
    </row>
    <row r="507">
      <c r="A507" s="173"/>
      <c r="B507" s="174" t="s">
        <v>2106</v>
      </c>
      <c r="C507" s="174" t="s">
        <v>2101</v>
      </c>
      <c r="D507" s="174"/>
      <c r="E507" s="174"/>
      <c r="F507" s="175"/>
      <c r="G507" s="178"/>
    </row>
    <row r="508">
      <c r="A508" s="173"/>
      <c r="B508" s="176" t="s">
        <v>2107</v>
      </c>
      <c r="C508" s="176" t="s">
        <v>2101</v>
      </c>
      <c r="D508" s="180">
        <v>43059.0</v>
      </c>
      <c r="E508" s="151" t="s">
        <v>15</v>
      </c>
      <c r="F508" s="139" t="s">
        <v>1417</v>
      </c>
      <c r="G508" s="182"/>
    </row>
    <row r="509">
      <c r="A509" s="173"/>
      <c r="B509" s="174" t="s">
        <v>2108</v>
      </c>
      <c r="C509" s="174" t="s">
        <v>514</v>
      </c>
      <c r="D509" s="174"/>
      <c r="E509" s="174"/>
      <c r="F509" s="175"/>
      <c r="G509" s="178"/>
    </row>
    <row r="510">
      <c r="A510" s="173"/>
      <c r="B510" s="176" t="s">
        <v>2109</v>
      </c>
      <c r="C510" s="176" t="s">
        <v>514</v>
      </c>
      <c r="D510" s="177">
        <v>43552.0</v>
      </c>
      <c r="E510" s="176" t="s">
        <v>15</v>
      </c>
      <c r="F510" s="176" t="s">
        <v>928</v>
      </c>
      <c r="G510" s="178"/>
    </row>
    <row r="511">
      <c r="A511" s="173"/>
      <c r="B511" s="176" t="s">
        <v>581</v>
      </c>
      <c r="C511" s="176" t="s">
        <v>514</v>
      </c>
      <c r="D511" s="177">
        <v>44315.0</v>
      </c>
      <c r="E511" s="176" t="s">
        <v>15</v>
      </c>
      <c r="F511" s="181" t="s">
        <v>1438</v>
      </c>
      <c r="G511" s="178"/>
    </row>
    <row r="512">
      <c r="A512" s="173"/>
      <c r="B512" s="174" t="s">
        <v>2110</v>
      </c>
      <c r="C512" s="174" t="s">
        <v>2111</v>
      </c>
      <c r="D512" s="174"/>
      <c r="E512" s="174"/>
      <c r="F512" s="175"/>
      <c r="G512" s="173"/>
    </row>
    <row r="513">
      <c r="A513" s="173"/>
      <c r="B513" s="174" t="s">
        <v>2112</v>
      </c>
      <c r="C513" s="174" t="s">
        <v>2113</v>
      </c>
      <c r="D513" s="174"/>
      <c r="E513" s="174"/>
      <c r="F513" s="175"/>
      <c r="G513" s="178"/>
    </row>
    <row r="514">
      <c r="A514" s="173"/>
      <c r="B514" s="174" t="s">
        <v>2114</v>
      </c>
      <c r="C514" s="174" t="s">
        <v>2113</v>
      </c>
      <c r="D514" s="174"/>
      <c r="E514" s="174"/>
      <c r="F514" s="175"/>
      <c r="G514" s="173"/>
    </row>
    <row r="515">
      <c r="A515" s="173"/>
      <c r="B515" s="174" t="s">
        <v>2115</v>
      </c>
      <c r="C515" s="174" t="s">
        <v>2116</v>
      </c>
      <c r="D515" s="174"/>
      <c r="E515" s="174"/>
      <c r="F515" s="175"/>
      <c r="G515" s="173"/>
    </row>
    <row r="516">
      <c r="A516" s="173"/>
      <c r="B516" s="174" t="s">
        <v>2117</v>
      </c>
      <c r="C516" s="174" t="s">
        <v>2118</v>
      </c>
      <c r="D516" s="174"/>
      <c r="E516" s="174"/>
      <c r="F516" s="175"/>
      <c r="G516" s="173"/>
    </row>
    <row r="517">
      <c r="A517" s="173"/>
      <c r="B517" s="174" t="s">
        <v>2119</v>
      </c>
      <c r="C517" s="174" t="s">
        <v>2118</v>
      </c>
      <c r="D517" s="174"/>
      <c r="E517" s="174"/>
      <c r="F517" s="175"/>
      <c r="G517" s="178"/>
    </row>
    <row r="518">
      <c r="A518" s="173"/>
      <c r="B518" s="174" t="s">
        <v>2120</v>
      </c>
      <c r="C518" s="174" t="s">
        <v>2121</v>
      </c>
      <c r="D518" s="174"/>
      <c r="E518" s="174"/>
      <c r="F518" s="175"/>
      <c r="G518" s="178"/>
    </row>
    <row r="519">
      <c r="A519" s="173"/>
      <c r="B519" s="174" t="s">
        <v>2122</v>
      </c>
      <c r="C519" s="174" t="s">
        <v>2123</v>
      </c>
      <c r="D519" s="174"/>
      <c r="E519" s="174"/>
      <c r="F519" s="175"/>
      <c r="G519" s="173"/>
    </row>
    <row r="520">
      <c r="A520" s="173"/>
      <c r="B520" s="174" t="s">
        <v>2124</v>
      </c>
      <c r="C520" s="174" t="s">
        <v>2125</v>
      </c>
      <c r="D520" s="174"/>
      <c r="E520" s="174"/>
      <c r="F520" s="175"/>
      <c r="G520" s="173"/>
    </row>
    <row r="521">
      <c r="A521" s="173"/>
      <c r="B521" s="174" t="s">
        <v>2126</v>
      </c>
      <c r="C521" s="174" t="s">
        <v>2125</v>
      </c>
      <c r="D521" s="174"/>
      <c r="E521" s="174"/>
      <c r="F521" s="175"/>
      <c r="G521" s="173"/>
    </row>
    <row r="522">
      <c r="A522" s="173"/>
      <c r="B522" s="174" t="s">
        <v>2127</v>
      </c>
      <c r="C522" s="174" t="s">
        <v>2125</v>
      </c>
      <c r="D522" s="174"/>
      <c r="E522" s="174"/>
      <c r="F522" s="175"/>
      <c r="G522" s="173"/>
    </row>
    <row r="523">
      <c r="A523" s="173"/>
      <c r="B523" s="174" t="s">
        <v>2128</v>
      </c>
      <c r="C523" s="174" t="s">
        <v>2125</v>
      </c>
      <c r="D523" s="174"/>
      <c r="E523" s="174"/>
      <c r="F523" s="175"/>
      <c r="G523" s="173"/>
    </row>
    <row r="524">
      <c r="A524" s="173"/>
      <c r="B524" s="174" t="s">
        <v>2129</v>
      </c>
      <c r="C524" s="174" t="s">
        <v>2130</v>
      </c>
      <c r="D524" s="174"/>
      <c r="E524" s="174"/>
      <c r="F524" s="175"/>
      <c r="G524" s="173"/>
    </row>
    <row r="525">
      <c r="A525" s="173"/>
      <c r="B525" s="174" t="s">
        <v>2131</v>
      </c>
      <c r="C525" s="174" t="s">
        <v>2132</v>
      </c>
      <c r="D525" s="174"/>
      <c r="E525" s="174"/>
      <c r="F525" s="175"/>
      <c r="G525" s="173"/>
    </row>
    <row r="526">
      <c r="A526" s="173"/>
      <c r="B526" s="174" t="s">
        <v>2133</v>
      </c>
      <c r="C526" s="174" t="s">
        <v>379</v>
      </c>
      <c r="D526" s="174"/>
      <c r="E526" s="174"/>
      <c r="F526" s="175"/>
      <c r="G526" s="178"/>
    </row>
    <row r="527">
      <c r="A527" s="173"/>
      <c r="B527" s="176" t="s">
        <v>2063</v>
      </c>
      <c r="C527" s="176" t="s">
        <v>379</v>
      </c>
      <c r="D527" s="177">
        <v>43300.0</v>
      </c>
      <c r="E527" s="176" t="s">
        <v>15</v>
      </c>
      <c r="F527" s="176" t="s">
        <v>928</v>
      </c>
      <c r="G527" s="178"/>
    </row>
    <row r="528">
      <c r="A528" s="173"/>
      <c r="B528" s="174" t="s">
        <v>2134</v>
      </c>
      <c r="C528" s="174" t="s">
        <v>379</v>
      </c>
      <c r="D528" s="174"/>
      <c r="E528" s="174"/>
      <c r="F528" s="175"/>
      <c r="G528" s="178"/>
    </row>
    <row r="529">
      <c r="A529" s="173"/>
      <c r="B529" s="176" t="s">
        <v>378</v>
      </c>
      <c r="C529" s="176" t="s">
        <v>379</v>
      </c>
      <c r="D529" s="177">
        <v>43916.0</v>
      </c>
      <c r="E529" s="176" t="s">
        <v>15</v>
      </c>
      <c r="F529" s="176" t="s">
        <v>2135</v>
      </c>
      <c r="G529" s="178"/>
    </row>
    <row r="530">
      <c r="A530" s="173"/>
      <c r="B530" s="176" t="s">
        <v>2136</v>
      </c>
      <c r="C530" s="176" t="s">
        <v>379</v>
      </c>
      <c r="D530" s="177">
        <v>43692.0</v>
      </c>
      <c r="E530" s="176" t="s">
        <v>15</v>
      </c>
      <c r="F530" s="176" t="s">
        <v>928</v>
      </c>
      <c r="G530" s="178"/>
    </row>
    <row r="531">
      <c r="A531" s="173"/>
      <c r="B531" s="176" t="s">
        <v>2137</v>
      </c>
      <c r="C531" s="176" t="s">
        <v>379</v>
      </c>
      <c r="D531" s="177">
        <v>43300.0</v>
      </c>
      <c r="E531" s="176" t="s">
        <v>15</v>
      </c>
      <c r="F531" s="176" t="s">
        <v>928</v>
      </c>
      <c r="G531" s="182"/>
    </row>
    <row r="532">
      <c r="A532" s="173"/>
      <c r="B532" s="176" t="s">
        <v>2138</v>
      </c>
      <c r="C532" s="176" t="s">
        <v>379</v>
      </c>
      <c r="D532" s="177">
        <v>43594.0</v>
      </c>
      <c r="E532" s="176" t="s">
        <v>15</v>
      </c>
      <c r="F532" s="176" t="s">
        <v>928</v>
      </c>
      <c r="G532" s="178"/>
    </row>
    <row r="533">
      <c r="A533" s="98"/>
      <c r="B533" s="139" t="s">
        <v>2139</v>
      </c>
      <c r="C533" s="139" t="s">
        <v>2140</v>
      </c>
      <c r="D533" s="163">
        <v>43251.0</v>
      </c>
      <c r="E533" s="139" t="s">
        <v>15</v>
      </c>
      <c r="F533" s="139" t="s">
        <v>928</v>
      </c>
      <c r="G533" s="178"/>
    </row>
    <row r="534">
      <c r="A534" s="173"/>
      <c r="B534" s="176" t="s">
        <v>2141</v>
      </c>
      <c r="C534" s="176" t="s">
        <v>379</v>
      </c>
      <c r="D534" s="177">
        <v>43679.0</v>
      </c>
      <c r="E534" s="176" t="s">
        <v>15</v>
      </c>
      <c r="F534" s="176" t="s">
        <v>928</v>
      </c>
      <c r="G534" s="182"/>
    </row>
    <row r="535">
      <c r="A535" s="173"/>
      <c r="B535" s="176" t="s">
        <v>2142</v>
      </c>
      <c r="C535" s="176" t="s">
        <v>379</v>
      </c>
      <c r="D535" s="177">
        <v>43895.0</v>
      </c>
      <c r="E535" s="176" t="s">
        <v>15</v>
      </c>
      <c r="F535" s="176" t="s">
        <v>928</v>
      </c>
      <c r="G535" s="178"/>
    </row>
    <row r="536">
      <c r="A536" s="173"/>
      <c r="B536" s="174" t="s">
        <v>2143</v>
      </c>
      <c r="C536" s="174" t="s">
        <v>2144</v>
      </c>
      <c r="D536" s="174"/>
      <c r="E536" s="174"/>
      <c r="F536" s="175"/>
      <c r="G536" s="178"/>
    </row>
    <row r="537">
      <c r="A537" s="173"/>
      <c r="B537" s="174" t="s">
        <v>2145</v>
      </c>
      <c r="C537" s="174" t="s">
        <v>2144</v>
      </c>
      <c r="D537" s="174"/>
      <c r="E537" s="174"/>
      <c r="F537" s="175"/>
      <c r="G537" s="178"/>
    </row>
    <row r="538">
      <c r="A538" s="173"/>
      <c r="B538" s="174" t="s">
        <v>2146</v>
      </c>
      <c r="C538" s="174" t="s">
        <v>2144</v>
      </c>
      <c r="D538" s="174"/>
      <c r="E538" s="174"/>
      <c r="F538" s="175"/>
      <c r="G538" s="178"/>
    </row>
    <row r="539">
      <c r="A539" s="173"/>
      <c r="B539" s="174" t="s">
        <v>2147</v>
      </c>
      <c r="C539" s="174" t="s">
        <v>2148</v>
      </c>
      <c r="D539" s="174"/>
      <c r="E539" s="174"/>
      <c r="F539" s="175"/>
      <c r="G539" s="173"/>
    </row>
    <row r="540">
      <c r="A540" s="173"/>
      <c r="B540" s="174" t="s">
        <v>2149</v>
      </c>
      <c r="C540" s="174" t="s">
        <v>2150</v>
      </c>
      <c r="D540" s="174"/>
      <c r="E540" s="174"/>
      <c r="F540" s="175"/>
      <c r="G540" s="173"/>
    </row>
    <row r="541">
      <c r="A541" s="173"/>
      <c r="B541" s="174" t="s">
        <v>2151</v>
      </c>
      <c r="C541" s="174" t="s">
        <v>2150</v>
      </c>
      <c r="D541" s="174"/>
      <c r="E541" s="174"/>
      <c r="F541" s="175"/>
      <c r="G541" s="182"/>
    </row>
    <row r="542">
      <c r="A542" s="173"/>
      <c r="B542" s="174" t="s">
        <v>2152</v>
      </c>
      <c r="C542" s="174" t="s">
        <v>2153</v>
      </c>
      <c r="D542" s="174"/>
      <c r="E542" s="174"/>
      <c r="F542" s="175"/>
      <c r="G542" s="182"/>
    </row>
    <row r="543">
      <c r="A543" s="173"/>
      <c r="B543" s="174" t="s">
        <v>2154</v>
      </c>
      <c r="C543" s="174" t="s">
        <v>2155</v>
      </c>
      <c r="D543" s="174"/>
      <c r="E543" s="174"/>
      <c r="F543" s="179"/>
      <c r="G543" s="178"/>
    </row>
    <row r="544">
      <c r="A544" s="173"/>
      <c r="B544" s="174" t="s">
        <v>2156</v>
      </c>
      <c r="C544" s="174" t="s">
        <v>934</v>
      </c>
      <c r="D544" s="174"/>
      <c r="E544" s="174"/>
      <c r="F544" s="175"/>
      <c r="G544" s="178"/>
    </row>
    <row r="545">
      <c r="A545" s="173"/>
      <c r="B545" s="174" t="s">
        <v>2157</v>
      </c>
      <c r="C545" s="174" t="s">
        <v>2158</v>
      </c>
      <c r="D545" s="174"/>
      <c r="E545" s="174"/>
      <c r="F545" s="175"/>
      <c r="G545" s="173"/>
    </row>
    <row r="546">
      <c r="A546" s="173"/>
      <c r="B546" s="174" t="s">
        <v>2159</v>
      </c>
      <c r="C546" s="174" t="s">
        <v>2160</v>
      </c>
      <c r="D546" s="174"/>
      <c r="E546" s="174"/>
      <c r="F546" s="175"/>
      <c r="G546" s="173"/>
    </row>
    <row r="547">
      <c r="A547" s="173"/>
      <c r="B547" s="174" t="s">
        <v>2161</v>
      </c>
      <c r="C547" s="174" t="s">
        <v>2160</v>
      </c>
      <c r="D547" s="174"/>
      <c r="E547" s="174"/>
      <c r="F547" s="175"/>
      <c r="G547" s="173"/>
    </row>
    <row r="548">
      <c r="A548" s="173"/>
      <c r="B548" s="174" t="s">
        <v>2162</v>
      </c>
      <c r="C548" s="174" t="s">
        <v>2160</v>
      </c>
      <c r="D548" s="174"/>
      <c r="E548" s="174"/>
      <c r="F548" s="175"/>
      <c r="G548" s="178"/>
    </row>
    <row r="549">
      <c r="A549" s="173"/>
      <c r="B549" s="174" t="s">
        <v>2163</v>
      </c>
      <c r="C549" s="174" t="s">
        <v>2164</v>
      </c>
      <c r="D549" s="174"/>
      <c r="E549" s="174"/>
      <c r="F549" s="175"/>
      <c r="G549" s="178"/>
    </row>
    <row r="550">
      <c r="A550" s="173"/>
      <c r="B550" s="174" t="s">
        <v>2165</v>
      </c>
      <c r="C550" s="174" t="s">
        <v>2166</v>
      </c>
      <c r="D550" s="174"/>
      <c r="E550" s="174"/>
      <c r="F550" s="175"/>
      <c r="G550" s="173"/>
    </row>
    <row r="551">
      <c r="A551" s="173"/>
      <c r="B551" s="174" t="s">
        <v>2167</v>
      </c>
      <c r="C551" s="174" t="s">
        <v>2168</v>
      </c>
      <c r="D551" s="174"/>
      <c r="E551" s="174"/>
      <c r="F551" s="175"/>
      <c r="G551" s="178"/>
    </row>
    <row r="552">
      <c r="A552" s="173"/>
      <c r="B552" s="174" t="s">
        <v>2169</v>
      </c>
      <c r="C552" s="174" t="s">
        <v>2168</v>
      </c>
      <c r="D552" s="174"/>
      <c r="E552" s="174"/>
      <c r="F552" s="175"/>
      <c r="G552" s="178"/>
    </row>
    <row r="553">
      <c r="A553" s="173"/>
      <c r="B553" s="174" t="s">
        <v>2170</v>
      </c>
      <c r="C553" s="174" t="s">
        <v>2171</v>
      </c>
      <c r="D553" s="174"/>
      <c r="E553" s="174"/>
      <c r="F553" s="175"/>
      <c r="G553" s="173"/>
    </row>
    <row r="554">
      <c r="A554" s="173"/>
      <c r="B554" s="174" t="s">
        <v>2172</v>
      </c>
      <c r="C554" s="174" t="s">
        <v>2171</v>
      </c>
      <c r="D554" s="174"/>
      <c r="E554" s="174"/>
      <c r="F554" s="175"/>
      <c r="G554" s="173"/>
    </row>
    <row r="555">
      <c r="A555" s="173"/>
      <c r="B555" s="174" t="s">
        <v>2173</v>
      </c>
      <c r="C555" s="174" t="s">
        <v>2174</v>
      </c>
      <c r="D555" s="174"/>
      <c r="E555" s="174"/>
      <c r="F555" s="175"/>
      <c r="G555" s="173"/>
    </row>
    <row r="556">
      <c r="A556" s="173"/>
      <c r="B556" s="174" t="s">
        <v>2175</v>
      </c>
      <c r="C556" s="174" t="s">
        <v>2176</v>
      </c>
      <c r="D556" s="174"/>
      <c r="E556" s="174"/>
      <c r="F556" s="175"/>
      <c r="G556" s="178"/>
    </row>
    <row r="557">
      <c r="A557" s="173"/>
      <c r="B557" s="174" t="s">
        <v>2177</v>
      </c>
      <c r="C557" s="174" t="s">
        <v>2178</v>
      </c>
      <c r="D557" s="174"/>
      <c r="E557" s="174"/>
      <c r="F557" s="175"/>
      <c r="G557" s="173"/>
    </row>
    <row r="558">
      <c r="A558" s="173"/>
      <c r="B558" s="176" t="s">
        <v>2179</v>
      </c>
      <c r="C558" s="176" t="s">
        <v>2180</v>
      </c>
      <c r="D558" s="177">
        <v>44931.0</v>
      </c>
      <c r="E558" s="176" t="s">
        <v>15</v>
      </c>
      <c r="F558" s="176" t="s">
        <v>1448</v>
      </c>
      <c r="G558" s="178"/>
    </row>
    <row r="559">
      <c r="A559" s="173"/>
      <c r="B559" s="174" t="s">
        <v>1551</v>
      </c>
      <c r="C559" s="174" t="s">
        <v>2181</v>
      </c>
      <c r="D559" s="174"/>
      <c r="E559" s="174"/>
      <c r="F559" s="175"/>
      <c r="G559" s="173"/>
    </row>
    <row r="560">
      <c r="A560" s="173"/>
      <c r="B560" s="176" t="s">
        <v>2182</v>
      </c>
      <c r="C560" s="176" t="s">
        <v>195</v>
      </c>
      <c r="D560" s="177">
        <v>43363.0</v>
      </c>
      <c r="E560" s="176" t="s">
        <v>15</v>
      </c>
      <c r="F560" s="176" t="s">
        <v>928</v>
      </c>
      <c r="G560" s="178"/>
    </row>
    <row r="561">
      <c r="A561" s="173"/>
      <c r="B561" s="176" t="s">
        <v>194</v>
      </c>
      <c r="C561" s="176" t="s">
        <v>195</v>
      </c>
      <c r="D561" s="177">
        <v>43363.0</v>
      </c>
      <c r="E561" s="176" t="s">
        <v>15</v>
      </c>
      <c r="F561" s="176" t="s">
        <v>2183</v>
      </c>
      <c r="G561" s="178"/>
    </row>
    <row r="562">
      <c r="A562" s="173"/>
      <c r="B562" s="174" t="s">
        <v>2184</v>
      </c>
      <c r="C562" s="174" t="s">
        <v>2185</v>
      </c>
      <c r="D562" s="174"/>
      <c r="E562" s="174"/>
      <c r="F562" s="175"/>
      <c r="G562" s="178"/>
    </row>
    <row r="563">
      <c r="A563" s="173"/>
      <c r="B563" s="174" t="s">
        <v>2186</v>
      </c>
      <c r="C563" s="174" t="s">
        <v>2185</v>
      </c>
      <c r="D563" s="174"/>
      <c r="E563" s="174"/>
      <c r="F563" s="175"/>
      <c r="G563" s="178"/>
    </row>
    <row r="564">
      <c r="A564" s="173"/>
      <c r="B564" s="174" t="s">
        <v>2187</v>
      </c>
      <c r="C564" s="174" t="s">
        <v>2185</v>
      </c>
      <c r="D564" s="174"/>
      <c r="E564" s="174"/>
      <c r="F564" s="175"/>
      <c r="G564" s="178"/>
    </row>
    <row r="565">
      <c r="A565" s="173"/>
      <c r="B565" s="174" t="s">
        <v>2188</v>
      </c>
      <c r="C565" s="174" t="s">
        <v>2185</v>
      </c>
      <c r="D565" s="174"/>
      <c r="E565" s="174"/>
      <c r="F565" s="175"/>
      <c r="G565" s="178"/>
    </row>
    <row r="566">
      <c r="A566" s="173"/>
      <c r="B566" s="174" t="s">
        <v>2189</v>
      </c>
      <c r="C566" s="174" t="s">
        <v>2185</v>
      </c>
      <c r="D566" s="174"/>
      <c r="E566" s="174"/>
      <c r="F566" s="175"/>
      <c r="G566" s="178"/>
    </row>
    <row r="567">
      <c r="A567" s="173"/>
      <c r="B567" s="174" t="s">
        <v>2190</v>
      </c>
      <c r="C567" s="174" t="s">
        <v>2185</v>
      </c>
      <c r="D567" s="174"/>
      <c r="E567" s="174"/>
      <c r="F567" s="175"/>
      <c r="G567" s="178"/>
    </row>
    <row r="568">
      <c r="A568" s="173"/>
      <c r="B568" s="174" t="s">
        <v>2191</v>
      </c>
      <c r="C568" s="174" t="s">
        <v>2185</v>
      </c>
      <c r="D568" s="174"/>
      <c r="E568" s="174"/>
      <c r="F568" s="175"/>
      <c r="G568" s="178"/>
    </row>
    <row r="569">
      <c r="A569" s="173"/>
      <c r="B569" s="174" t="s">
        <v>2192</v>
      </c>
      <c r="C569" s="174" t="s">
        <v>2185</v>
      </c>
      <c r="D569" s="174"/>
      <c r="E569" s="174"/>
      <c r="F569" s="175"/>
      <c r="G569" s="178"/>
    </row>
    <row r="570">
      <c r="A570" s="173"/>
      <c r="B570" s="174" t="s">
        <v>2193</v>
      </c>
      <c r="C570" s="174" t="s">
        <v>2185</v>
      </c>
      <c r="D570" s="174"/>
      <c r="E570" s="174"/>
      <c r="F570" s="175"/>
      <c r="G570" s="173"/>
    </row>
    <row r="571">
      <c r="A571" s="173"/>
      <c r="B571" s="174" t="s">
        <v>2194</v>
      </c>
      <c r="C571" s="174" t="s">
        <v>2195</v>
      </c>
      <c r="D571" s="174"/>
      <c r="E571" s="174"/>
      <c r="F571" s="175"/>
      <c r="G571" s="173"/>
    </row>
    <row r="572">
      <c r="A572" s="173"/>
      <c r="B572" s="174" t="s">
        <v>2196</v>
      </c>
      <c r="C572" s="174" t="s">
        <v>2197</v>
      </c>
      <c r="D572" s="174"/>
      <c r="E572" s="174"/>
      <c r="F572" s="175"/>
      <c r="G572" s="173"/>
    </row>
    <row r="573">
      <c r="A573" s="173"/>
      <c r="B573" s="176" t="s">
        <v>278</v>
      </c>
      <c r="C573" s="176" t="s">
        <v>279</v>
      </c>
      <c r="D573" s="177">
        <v>43524.0</v>
      </c>
      <c r="E573" s="176" t="s">
        <v>15</v>
      </c>
      <c r="F573" s="176" t="s">
        <v>2198</v>
      </c>
      <c r="G573" s="178"/>
    </row>
    <row r="574">
      <c r="A574" s="173"/>
      <c r="B574" s="174" t="s">
        <v>2199</v>
      </c>
      <c r="C574" s="174" t="s">
        <v>279</v>
      </c>
      <c r="D574" s="174"/>
      <c r="E574" s="174"/>
      <c r="F574" s="175"/>
      <c r="G574" s="178"/>
    </row>
    <row r="575">
      <c r="A575" s="173"/>
      <c r="B575" s="174" t="s">
        <v>2200</v>
      </c>
      <c r="C575" s="174" t="s">
        <v>279</v>
      </c>
      <c r="D575" s="174"/>
      <c r="E575" s="174"/>
      <c r="F575" s="175"/>
      <c r="G575" s="178"/>
    </row>
    <row r="576">
      <c r="A576" s="173"/>
      <c r="B576" s="174" t="s">
        <v>2201</v>
      </c>
      <c r="C576" s="174" t="s">
        <v>279</v>
      </c>
      <c r="D576" s="174"/>
      <c r="E576" s="174"/>
      <c r="F576" s="175"/>
      <c r="G576" s="173"/>
    </row>
    <row r="577">
      <c r="A577" s="173"/>
      <c r="B577" s="176" t="s">
        <v>2202</v>
      </c>
      <c r="C577" s="176" t="s">
        <v>2203</v>
      </c>
      <c r="D577" s="177">
        <v>43608.0</v>
      </c>
      <c r="E577" s="176" t="s">
        <v>15</v>
      </c>
      <c r="F577" s="176" t="s">
        <v>928</v>
      </c>
      <c r="G577" s="178"/>
    </row>
    <row r="578">
      <c r="A578" s="173"/>
      <c r="B578" s="174" t="s">
        <v>2204</v>
      </c>
      <c r="C578" s="174" t="s">
        <v>2205</v>
      </c>
      <c r="D578" s="174"/>
      <c r="E578" s="174"/>
      <c r="F578" s="175"/>
      <c r="G578" s="178"/>
    </row>
    <row r="579">
      <c r="A579" s="173"/>
      <c r="B579" s="174" t="s">
        <v>2206</v>
      </c>
      <c r="C579" s="174" t="s">
        <v>2205</v>
      </c>
      <c r="D579" s="174"/>
      <c r="E579" s="174"/>
      <c r="F579" s="175"/>
      <c r="G579" s="178"/>
    </row>
    <row r="580">
      <c r="A580" s="173"/>
      <c r="B580" s="174" t="s">
        <v>2207</v>
      </c>
      <c r="C580" s="174" t="s">
        <v>2208</v>
      </c>
      <c r="D580" s="174"/>
      <c r="E580" s="174"/>
      <c r="F580" s="179"/>
      <c r="G580" s="173"/>
    </row>
    <row r="581">
      <c r="A581" s="173"/>
      <c r="B581" s="174" t="s">
        <v>2209</v>
      </c>
      <c r="C581" s="174" t="s">
        <v>2208</v>
      </c>
      <c r="D581" s="174"/>
      <c r="E581" s="174"/>
      <c r="F581" s="175"/>
      <c r="G581" s="173"/>
    </row>
    <row r="582">
      <c r="A582" s="173"/>
      <c r="B582" s="174" t="s">
        <v>2210</v>
      </c>
      <c r="C582" s="174" t="s">
        <v>2211</v>
      </c>
      <c r="D582" s="174"/>
      <c r="E582" s="174"/>
      <c r="F582" s="175"/>
      <c r="G582" s="173"/>
    </row>
    <row r="583">
      <c r="A583" s="173"/>
      <c r="B583" s="174" t="s">
        <v>2212</v>
      </c>
      <c r="C583" s="174" t="s">
        <v>2213</v>
      </c>
      <c r="D583" s="174"/>
      <c r="E583" s="174"/>
      <c r="F583" s="175"/>
      <c r="G583" s="173"/>
    </row>
    <row r="584">
      <c r="A584" s="173"/>
      <c r="B584" s="174" t="s">
        <v>2214</v>
      </c>
      <c r="C584" s="174" t="s">
        <v>2215</v>
      </c>
      <c r="D584" s="174"/>
      <c r="E584" s="174"/>
      <c r="F584" s="175"/>
      <c r="G584" s="173"/>
    </row>
    <row r="585">
      <c r="A585" s="173"/>
      <c r="B585" s="174" t="s">
        <v>2216</v>
      </c>
      <c r="C585" s="174" t="s">
        <v>2217</v>
      </c>
      <c r="D585" s="174"/>
      <c r="E585" s="174"/>
      <c r="F585" s="175"/>
      <c r="G585" s="173"/>
    </row>
    <row r="586">
      <c r="A586" s="173"/>
      <c r="B586" s="174" t="s">
        <v>2218</v>
      </c>
      <c r="C586" s="174" t="s">
        <v>2219</v>
      </c>
      <c r="D586" s="174"/>
      <c r="E586" s="174"/>
      <c r="F586" s="175"/>
      <c r="G586" s="173"/>
    </row>
    <row r="587">
      <c r="A587" s="173"/>
      <c r="B587" s="176" t="s">
        <v>2220</v>
      </c>
      <c r="C587" s="176" t="s">
        <v>2221</v>
      </c>
      <c r="D587" s="177">
        <v>42465.0</v>
      </c>
      <c r="E587" s="176" t="s">
        <v>15</v>
      </c>
      <c r="F587" s="176" t="s">
        <v>907</v>
      </c>
      <c r="G587" s="173"/>
    </row>
    <row r="588">
      <c r="A588" s="173"/>
      <c r="B588" s="174" t="s">
        <v>2222</v>
      </c>
      <c r="C588" s="174" t="s">
        <v>2223</v>
      </c>
      <c r="D588" s="174"/>
      <c r="E588" s="174"/>
      <c r="F588" s="175"/>
      <c r="G588" s="173"/>
    </row>
    <row r="589">
      <c r="A589" s="173"/>
      <c r="B589" s="174" t="s">
        <v>2224</v>
      </c>
      <c r="C589" s="174" t="s">
        <v>2223</v>
      </c>
      <c r="D589" s="174"/>
      <c r="E589" s="174"/>
      <c r="F589" s="175"/>
      <c r="G589" s="173"/>
    </row>
    <row r="590">
      <c r="A590" s="173"/>
      <c r="B590" s="174" t="s">
        <v>2225</v>
      </c>
      <c r="C590" s="174" t="s">
        <v>2226</v>
      </c>
      <c r="D590" s="174"/>
      <c r="E590" s="174"/>
      <c r="F590" s="175"/>
      <c r="G590" s="173"/>
    </row>
    <row r="591">
      <c r="A591" s="173"/>
      <c r="B591" s="174" t="s">
        <v>2227</v>
      </c>
      <c r="C591" s="174" t="s">
        <v>2228</v>
      </c>
      <c r="D591" s="174"/>
      <c r="E591" s="174"/>
      <c r="F591" s="175"/>
      <c r="G591" s="173"/>
    </row>
    <row r="592">
      <c r="A592" s="173"/>
      <c r="B592" s="174" t="s">
        <v>2229</v>
      </c>
      <c r="C592" s="174" t="s">
        <v>2228</v>
      </c>
      <c r="D592" s="174"/>
      <c r="E592" s="174"/>
      <c r="F592" s="175"/>
      <c r="G592" s="173"/>
    </row>
    <row r="593">
      <c r="A593" s="173"/>
      <c r="B593" s="174" t="s">
        <v>2230</v>
      </c>
      <c r="C593" s="174" t="s">
        <v>2228</v>
      </c>
      <c r="D593" s="174"/>
      <c r="E593" s="174"/>
      <c r="F593" s="175"/>
      <c r="G593" s="173"/>
    </row>
    <row r="594">
      <c r="A594" s="173"/>
      <c r="B594" s="174" t="s">
        <v>2231</v>
      </c>
      <c r="C594" s="174" t="s">
        <v>2232</v>
      </c>
      <c r="D594" s="174"/>
      <c r="E594" s="174"/>
      <c r="F594" s="175"/>
      <c r="G594" s="173"/>
    </row>
    <row r="595">
      <c r="A595" s="173"/>
      <c r="B595" s="174" t="s">
        <v>2233</v>
      </c>
      <c r="C595" s="174" t="s">
        <v>2234</v>
      </c>
      <c r="D595" s="174"/>
      <c r="E595" s="174"/>
      <c r="F595" s="175"/>
      <c r="G595" s="178"/>
    </row>
    <row r="596">
      <c r="A596" s="173"/>
      <c r="B596" s="174" t="s">
        <v>2235</v>
      </c>
      <c r="C596" s="174" t="s">
        <v>2236</v>
      </c>
      <c r="D596" s="174"/>
      <c r="E596" s="174"/>
      <c r="F596" s="175"/>
      <c r="G596" s="178"/>
    </row>
    <row r="597">
      <c r="A597" s="173"/>
      <c r="B597" s="174" t="s">
        <v>2237</v>
      </c>
      <c r="C597" s="174" t="s">
        <v>2236</v>
      </c>
      <c r="D597" s="174"/>
      <c r="E597" s="174"/>
      <c r="F597" s="175"/>
      <c r="G597" s="178"/>
    </row>
    <row r="598">
      <c r="A598" s="173"/>
      <c r="B598" s="174" t="s">
        <v>2238</v>
      </c>
      <c r="C598" s="174" t="s">
        <v>2236</v>
      </c>
      <c r="D598" s="174"/>
      <c r="E598" s="174"/>
      <c r="F598" s="175"/>
      <c r="G598" s="178"/>
    </row>
    <row r="599">
      <c r="A599" s="173"/>
      <c r="B599" s="174" t="s">
        <v>2239</v>
      </c>
      <c r="C599" s="174" t="s">
        <v>2240</v>
      </c>
      <c r="D599" s="174"/>
      <c r="E599" s="174"/>
      <c r="F599" s="175"/>
      <c r="G599" s="178"/>
    </row>
    <row r="600">
      <c r="A600" s="173"/>
      <c r="B600" s="174" t="s">
        <v>2241</v>
      </c>
      <c r="C600" s="174" t="s">
        <v>2242</v>
      </c>
      <c r="D600" s="174"/>
      <c r="E600" s="174"/>
      <c r="F600" s="179"/>
      <c r="G600" s="178"/>
    </row>
    <row r="601">
      <c r="A601" s="173"/>
      <c r="B601" s="174" t="s">
        <v>2243</v>
      </c>
      <c r="C601" s="174" t="s">
        <v>2244</v>
      </c>
      <c r="D601" s="174"/>
      <c r="E601" s="174"/>
      <c r="F601" s="175"/>
      <c r="G601" s="173"/>
    </row>
    <row r="602">
      <c r="A602" s="173"/>
      <c r="B602" s="174" t="s">
        <v>2245</v>
      </c>
      <c r="C602" s="174" t="s">
        <v>2246</v>
      </c>
      <c r="D602" s="174"/>
      <c r="E602" s="174"/>
      <c r="F602" s="175"/>
      <c r="G602" s="173"/>
    </row>
    <row r="603">
      <c r="A603" s="173"/>
      <c r="B603" s="174" t="s">
        <v>2247</v>
      </c>
      <c r="C603" s="174" t="s">
        <v>2248</v>
      </c>
      <c r="D603" s="174"/>
      <c r="E603" s="174"/>
      <c r="F603" s="175"/>
      <c r="G603" s="173"/>
    </row>
    <row r="604">
      <c r="A604" s="173"/>
      <c r="B604" s="174" t="s">
        <v>2249</v>
      </c>
      <c r="C604" s="174" t="s">
        <v>2248</v>
      </c>
      <c r="D604" s="174"/>
      <c r="E604" s="174"/>
      <c r="F604" s="175"/>
      <c r="G604" s="173"/>
    </row>
    <row r="605">
      <c r="A605" s="173"/>
      <c r="B605" s="174" t="s">
        <v>2250</v>
      </c>
      <c r="C605" s="174" t="s">
        <v>2248</v>
      </c>
      <c r="D605" s="174"/>
      <c r="E605" s="174"/>
      <c r="F605" s="175"/>
      <c r="G605" s="173"/>
    </row>
    <row r="606">
      <c r="A606" s="173"/>
      <c r="B606" s="176" t="s">
        <v>2251</v>
      </c>
      <c r="C606" s="176" t="s">
        <v>2252</v>
      </c>
      <c r="D606" s="177">
        <v>43244.0</v>
      </c>
      <c r="E606" s="176" t="s">
        <v>15</v>
      </c>
      <c r="F606" s="176" t="s">
        <v>928</v>
      </c>
      <c r="G606" s="182"/>
    </row>
    <row r="607">
      <c r="A607" s="173"/>
      <c r="B607" s="174" t="s">
        <v>2253</v>
      </c>
      <c r="C607" s="174" t="s">
        <v>2254</v>
      </c>
      <c r="D607" s="174"/>
      <c r="E607" s="174"/>
      <c r="F607" s="175"/>
      <c r="G607" s="178"/>
    </row>
    <row r="608">
      <c r="A608" s="173"/>
      <c r="B608" s="174" t="s">
        <v>2255</v>
      </c>
      <c r="C608" s="174" t="s">
        <v>2254</v>
      </c>
      <c r="D608" s="174"/>
      <c r="E608" s="174"/>
      <c r="F608" s="175"/>
      <c r="G608" s="178"/>
    </row>
    <row r="609">
      <c r="A609" s="173"/>
      <c r="B609" s="174" t="s">
        <v>2256</v>
      </c>
      <c r="C609" s="174" t="s">
        <v>2254</v>
      </c>
      <c r="D609" s="174"/>
      <c r="E609" s="174"/>
      <c r="F609" s="179"/>
      <c r="G609" s="178"/>
    </row>
    <row r="610">
      <c r="A610" s="173"/>
      <c r="B610" s="174" t="s">
        <v>2257</v>
      </c>
      <c r="C610" s="174" t="s">
        <v>2258</v>
      </c>
      <c r="D610" s="174"/>
      <c r="E610" s="174"/>
      <c r="F610" s="175"/>
      <c r="G610" s="173"/>
    </row>
    <row r="611">
      <c r="A611" s="173"/>
      <c r="B611" s="174" t="s">
        <v>2259</v>
      </c>
      <c r="C611" s="174" t="s">
        <v>2258</v>
      </c>
      <c r="D611" s="174"/>
      <c r="E611" s="174"/>
      <c r="F611" s="175"/>
      <c r="G611" s="173"/>
    </row>
    <row r="612">
      <c r="A612" s="173"/>
      <c r="B612" s="174" t="s">
        <v>2260</v>
      </c>
      <c r="C612" s="174" t="s">
        <v>2261</v>
      </c>
      <c r="D612" s="174"/>
      <c r="E612" s="174"/>
      <c r="F612" s="175"/>
      <c r="G612" s="173"/>
    </row>
    <row r="613">
      <c r="A613" s="173"/>
      <c r="B613" s="174" t="s">
        <v>2262</v>
      </c>
      <c r="C613" s="174" t="s">
        <v>2263</v>
      </c>
      <c r="D613" s="174"/>
      <c r="E613" s="174"/>
      <c r="F613" s="175"/>
      <c r="G613" s="173"/>
    </row>
    <row r="614">
      <c r="A614" s="173"/>
      <c r="B614" s="174" t="s">
        <v>2264</v>
      </c>
      <c r="C614" s="174" t="s">
        <v>2265</v>
      </c>
      <c r="D614" s="174"/>
      <c r="E614" s="174"/>
      <c r="F614" s="175"/>
      <c r="G614" s="178"/>
    </row>
    <row r="615">
      <c r="A615" s="173"/>
      <c r="B615" s="174" t="s">
        <v>2266</v>
      </c>
      <c r="C615" s="174" t="s">
        <v>2267</v>
      </c>
      <c r="D615" s="174"/>
      <c r="E615" s="174"/>
      <c r="F615" s="175"/>
      <c r="G615" s="173"/>
    </row>
    <row r="616">
      <c r="A616" s="173"/>
      <c r="B616" s="174" t="s">
        <v>2268</v>
      </c>
      <c r="C616" s="174" t="s">
        <v>2269</v>
      </c>
      <c r="D616" s="174"/>
      <c r="E616" s="174"/>
      <c r="F616" s="179"/>
      <c r="G616" s="178"/>
    </row>
    <row r="617">
      <c r="A617" s="173"/>
      <c r="B617" s="174" t="s">
        <v>2270</v>
      </c>
      <c r="C617" s="174" t="s">
        <v>2271</v>
      </c>
      <c r="D617" s="174"/>
      <c r="E617" s="174"/>
      <c r="F617" s="175"/>
      <c r="G617" s="173"/>
    </row>
    <row r="618">
      <c r="A618" s="173"/>
      <c r="B618" s="174" t="s">
        <v>2272</v>
      </c>
      <c r="C618" s="174" t="s">
        <v>2273</v>
      </c>
      <c r="D618" s="174"/>
      <c r="E618" s="174"/>
      <c r="F618" s="175"/>
      <c r="G618" s="182"/>
    </row>
    <row r="619">
      <c r="A619" s="173"/>
      <c r="B619" s="174" t="s">
        <v>2274</v>
      </c>
      <c r="C619" s="174" t="s">
        <v>2275</v>
      </c>
      <c r="D619" s="174"/>
      <c r="E619" s="174"/>
      <c r="F619" s="175"/>
      <c r="G619" s="173"/>
    </row>
    <row r="620">
      <c r="A620" s="173"/>
      <c r="B620" s="174" t="s">
        <v>2276</v>
      </c>
      <c r="C620" s="174" t="s">
        <v>2275</v>
      </c>
      <c r="D620" s="174"/>
      <c r="E620" s="174"/>
      <c r="F620" s="175"/>
      <c r="G620" s="173"/>
    </row>
    <row r="621">
      <c r="A621" s="173"/>
      <c r="B621" s="174" t="s">
        <v>2277</v>
      </c>
      <c r="C621" s="174" t="s">
        <v>2275</v>
      </c>
      <c r="D621" s="174"/>
      <c r="E621" s="174"/>
      <c r="F621" s="175"/>
      <c r="G621" s="173"/>
    </row>
    <row r="622">
      <c r="A622" s="173"/>
      <c r="B622" s="174" t="s">
        <v>2278</v>
      </c>
      <c r="C622" s="174" t="s">
        <v>2279</v>
      </c>
      <c r="D622" s="174"/>
      <c r="E622" s="174"/>
      <c r="F622" s="175"/>
      <c r="G622" s="178"/>
    </row>
    <row r="623">
      <c r="A623" s="173"/>
      <c r="B623" s="174" t="s">
        <v>2280</v>
      </c>
      <c r="C623" s="174" t="s">
        <v>2279</v>
      </c>
      <c r="D623" s="174"/>
      <c r="E623" s="174"/>
      <c r="F623" s="175"/>
      <c r="G623" s="178"/>
    </row>
    <row r="624">
      <c r="A624" s="173"/>
      <c r="B624" s="174" t="s">
        <v>2281</v>
      </c>
      <c r="C624" s="174" t="s">
        <v>2282</v>
      </c>
      <c r="D624" s="174"/>
      <c r="E624" s="174"/>
      <c r="F624" s="175"/>
      <c r="G624" s="178"/>
    </row>
    <row r="625">
      <c r="A625" s="173"/>
      <c r="B625" s="174" t="s">
        <v>2283</v>
      </c>
      <c r="C625" s="174" t="s">
        <v>2282</v>
      </c>
      <c r="D625" s="174"/>
      <c r="E625" s="174"/>
      <c r="F625" s="175"/>
      <c r="G625" s="178"/>
    </row>
    <row r="626">
      <c r="A626" s="173"/>
      <c r="B626" s="174" t="s">
        <v>2284</v>
      </c>
      <c r="C626" s="174" t="s">
        <v>2285</v>
      </c>
      <c r="D626" s="174"/>
      <c r="E626" s="174"/>
      <c r="F626" s="175"/>
      <c r="G626" s="173"/>
    </row>
    <row r="627">
      <c r="A627" s="173"/>
      <c r="B627" s="174" t="s">
        <v>2286</v>
      </c>
      <c r="C627" s="174" t="s">
        <v>2287</v>
      </c>
      <c r="D627" s="174"/>
      <c r="E627" s="174"/>
      <c r="F627" s="179"/>
      <c r="G627" s="178"/>
    </row>
    <row r="628">
      <c r="A628" s="173"/>
      <c r="B628" s="174" t="s">
        <v>2288</v>
      </c>
      <c r="C628" s="174" t="s">
        <v>2289</v>
      </c>
      <c r="D628" s="174"/>
      <c r="E628" s="174"/>
      <c r="F628" s="179"/>
      <c r="G628" s="178"/>
    </row>
    <row r="629">
      <c r="A629" s="173"/>
      <c r="B629" s="174" t="s">
        <v>2290</v>
      </c>
      <c r="C629" s="174" t="s">
        <v>2291</v>
      </c>
      <c r="D629" s="174"/>
      <c r="E629" s="174"/>
      <c r="F629" s="175"/>
      <c r="G629" s="173"/>
    </row>
    <row r="630">
      <c r="A630" s="173"/>
      <c r="B630" s="174" t="s">
        <v>2292</v>
      </c>
      <c r="C630" s="174" t="s">
        <v>2291</v>
      </c>
      <c r="D630" s="174"/>
      <c r="E630" s="174"/>
      <c r="F630" s="175"/>
      <c r="G630" s="178"/>
    </row>
    <row r="631">
      <c r="A631" s="173"/>
      <c r="B631" s="174" t="s">
        <v>2293</v>
      </c>
      <c r="C631" s="174" t="s">
        <v>2291</v>
      </c>
      <c r="D631" s="174"/>
      <c r="E631" s="174"/>
      <c r="F631" s="175"/>
      <c r="G631" s="178"/>
    </row>
    <row r="632">
      <c r="A632" s="173"/>
      <c r="B632" s="174" t="s">
        <v>2294</v>
      </c>
      <c r="C632" s="174" t="s">
        <v>2295</v>
      </c>
      <c r="D632" s="174"/>
      <c r="E632" s="174"/>
      <c r="F632" s="175"/>
      <c r="G632" s="173"/>
    </row>
    <row r="633">
      <c r="A633" s="173"/>
      <c r="B633" s="174" t="s">
        <v>2296</v>
      </c>
      <c r="C633" s="174" t="s">
        <v>2297</v>
      </c>
      <c r="D633" s="174"/>
      <c r="E633" s="174"/>
      <c r="F633" s="175"/>
      <c r="G633" s="178"/>
    </row>
    <row r="634">
      <c r="A634" s="173"/>
      <c r="B634" s="174" t="s">
        <v>2298</v>
      </c>
      <c r="C634" s="174" t="s">
        <v>2297</v>
      </c>
      <c r="D634" s="174"/>
      <c r="E634" s="174"/>
      <c r="F634" s="175"/>
      <c r="G634" s="178"/>
    </row>
    <row r="635">
      <c r="A635" s="173"/>
      <c r="B635" s="174" t="s">
        <v>2299</v>
      </c>
      <c r="C635" s="174" t="s">
        <v>2297</v>
      </c>
      <c r="D635" s="174"/>
      <c r="E635" s="174"/>
      <c r="F635" s="175"/>
      <c r="G635" s="178"/>
    </row>
    <row r="636">
      <c r="A636" s="173"/>
      <c r="B636" s="174" t="s">
        <v>2300</v>
      </c>
      <c r="C636" s="174" t="s">
        <v>2297</v>
      </c>
      <c r="D636" s="174"/>
      <c r="E636" s="174"/>
      <c r="F636" s="175"/>
      <c r="G636" s="173"/>
    </row>
    <row r="637">
      <c r="A637" s="173"/>
      <c r="B637" s="174" t="s">
        <v>2301</v>
      </c>
      <c r="C637" s="174" t="s">
        <v>2302</v>
      </c>
      <c r="D637" s="174"/>
      <c r="E637" s="174"/>
      <c r="F637" s="175"/>
      <c r="G637" s="178"/>
    </row>
    <row r="638">
      <c r="A638" s="173"/>
      <c r="B638" s="174" t="s">
        <v>2303</v>
      </c>
      <c r="C638" s="174" t="s">
        <v>2302</v>
      </c>
      <c r="D638" s="174"/>
      <c r="E638" s="174"/>
      <c r="F638" s="175"/>
      <c r="G638" s="178"/>
    </row>
    <row r="639">
      <c r="A639" s="173"/>
      <c r="B639" s="174" t="s">
        <v>2304</v>
      </c>
      <c r="C639" s="174" t="s">
        <v>2305</v>
      </c>
      <c r="D639" s="174"/>
      <c r="E639" s="174"/>
      <c r="F639" s="175"/>
      <c r="G639" s="178"/>
    </row>
    <row r="640">
      <c r="A640" s="173"/>
      <c r="B640" s="174" t="s">
        <v>2306</v>
      </c>
      <c r="C640" s="174" t="s">
        <v>2305</v>
      </c>
      <c r="D640" s="174"/>
      <c r="E640" s="174"/>
      <c r="F640" s="175"/>
      <c r="G640" s="178"/>
    </row>
    <row r="641">
      <c r="A641" s="173"/>
      <c r="B641" s="174" t="s">
        <v>2307</v>
      </c>
      <c r="C641" s="174" t="s">
        <v>2305</v>
      </c>
      <c r="D641" s="174"/>
      <c r="E641" s="174"/>
      <c r="F641" s="179"/>
      <c r="G641" s="178"/>
    </row>
    <row r="642">
      <c r="A642" s="173"/>
      <c r="B642" s="174" t="s">
        <v>2308</v>
      </c>
      <c r="C642" s="174" t="s">
        <v>2305</v>
      </c>
      <c r="D642" s="174"/>
      <c r="E642" s="174"/>
      <c r="F642" s="175"/>
      <c r="G642" s="178"/>
    </row>
    <row r="643">
      <c r="A643" s="173"/>
      <c r="B643" s="174" t="s">
        <v>2309</v>
      </c>
      <c r="C643" s="174" t="s">
        <v>2310</v>
      </c>
      <c r="D643" s="174"/>
      <c r="E643" s="174"/>
      <c r="F643" s="175"/>
      <c r="G643" s="173"/>
    </row>
    <row r="644">
      <c r="A644" s="173"/>
      <c r="B644" s="174" t="s">
        <v>2311</v>
      </c>
      <c r="C644" s="174" t="s">
        <v>2312</v>
      </c>
      <c r="D644" s="174"/>
      <c r="E644" s="174"/>
      <c r="F644" s="175"/>
      <c r="G644" s="173"/>
    </row>
    <row r="645">
      <c r="A645" s="173"/>
      <c r="B645" s="174" t="s">
        <v>2313</v>
      </c>
      <c r="C645" s="174" t="s">
        <v>2314</v>
      </c>
      <c r="D645" s="174"/>
      <c r="E645" s="174"/>
      <c r="F645" s="175"/>
      <c r="G645" s="173"/>
    </row>
    <row r="646">
      <c r="A646" s="173"/>
      <c r="B646" s="174" t="s">
        <v>2315</v>
      </c>
      <c r="C646" s="174" t="s">
        <v>2314</v>
      </c>
      <c r="D646" s="174"/>
      <c r="E646" s="174"/>
      <c r="F646" s="175"/>
      <c r="G646" s="173"/>
    </row>
    <row r="647">
      <c r="A647" s="173"/>
      <c r="B647" s="174" t="s">
        <v>2316</v>
      </c>
      <c r="C647" s="174" t="s">
        <v>2317</v>
      </c>
      <c r="D647" s="174"/>
      <c r="E647" s="174"/>
      <c r="F647" s="175"/>
      <c r="G647" s="173"/>
    </row>
    <row r="648">
      <c r="A648" s="173"/>
      <c r="B648" s="174" t="s">
        <v>2318</v>
      </c>
      <c r="C648" s="174" t="s">
        <v>2319</v>
      </c>
      <c r="D648" s="174"/>
      <c r="E648" s="174"/>
      <c r="F648" s="175"/>
      <c r="G648" s="173"/>
    </row>
    <row r="649">
      <c r="A649" s="173"/>
      <c r="B649" s="174" t="s">
        <v>2320</v>
      </c>
      <c r="C649" s="174" t="s">
        <v>2321</v>
      </c>
      <c r="D649" s="174"/>
      <c r="E649" s="174"/>
      <c r="F649" s="175"/>
      <c r="G649" s="173"/>
    </row>
    <row r="650">
      <c r="A650" s="173"/>
      <c r="B650" s="176" t="s">
        <v>2322</v>
      </c>
      <c r="C650" s="176" t="s">
        <v>2323</v>
      </c>
      <c r="D650" s="177">
        <v>44931.0</v>
      </c>
      <c r="E650" s="176" t="s">
        <v>15</v>
      </c>
      <c r="F650" s="176" t="s">
        <v>1448</v>
      </c>
      <c r="G650" s="173"/>
    </row>
    <row r="651">
      <c r="A651" s="173"/>
      <c r="B651" s="174" t="s">
        <v>2324</v>
      </c>
      <c r="C651" s="174" t="s">
        <v>2325</v>
      </c>
      <c r="D651" s="174"/>
      <c r="E651" s="174"/>
      <c r="F651" s="175"/>
      <c r="G651" s="173"/>
    </row>
    <row r="652">
      <c r="A652" s="173"/>
      <c r="B652" s="174" t="s">
        <v>2326</v>
      </c>
      <c r="C652" s="174" t="s">
        <v>2325</v>
      </c>
      <c r="D652" s="174"/>
      <c r="E652" s="174"/>
      <c r="F652" s="175"/>
      <c r="G652" s="173"/>
    </row>
    <row r="653">
      <c r="A653" s="173"/>
      <c r="B653" s="174" t="s">
        <v>2327</v>
      </c>
      <c r="C653" s="174" t="s">
        <v>2325</v>
      </c>
      <c r="D653" s="174"/>
      <c r="E653" s="174"/>
      <c r="F653" s="175"/>
      <c r="G653" s="173"/>
    </row>
    <row r="654">
      <c r="A654" s="173"/>
      <c r="B654" s="174" t="s">
        <v>2328</v>
      </c>
      <c r="C654" s="174" t="s">
        <v>2329</v>
      </c>
      <c r="D654" s="174"/>
      <c r="E654" s="174"/>
      <c r="F654" s="179"/>
      <c r="G654" s="178"/>
    </row>
    <row r="655">
      <c r="A655" s="173"/>
      <c r="B655" s="174" t="s">
        <v>2330</v>
      </c>
      <c r="C655" s="174" t="s">
        <v>2329</v>
      </c>
      <c r="D655" s="174"/>
      <c r="E655" s="174"/>
      <c r="F655" s="179"/>
      <c r="G655" s="173"/>
    </row>
    <row r="656">
      <c r="A656" s="173"/>
      <c r="B656" s="174" t="s">
        <v>2331</v>
      </c>
      <c r="C656" s="174" t="s">
        <v>2332</v>
      </c>
      <c r="D656" s="174"/>
      <c r="E656" s="174"/>
      <c r="F656" s="175"/>
      <c r="G656" s="173"/>
    </row>
    <row r="657">
      <c r="A657" s="173"/>
      <c r="B657" s="174" t="s">
        <v>2333</v>
      </c>
      <c r="C657" s="174" t="s">
        <v>2334</v>
      </c>
      <c r="D657" s="174"/>
      <c r="E657" s="174"/>
      <c r="F657" s="175"/>
      <c r="G657" s="178"/>
    </row>
    <row r="658">
      <c r="A658" s="173"/>
      <c r="B658" s="174" t="s">
        <v>2335</v>
      </c>
      <c r="C658" s="174" t="s">
        <v>2336</v>
      </c>
      <c r="D658" s="174"/>
      <c r="E658" s="174"/>
      <c r="F658" s="175"/>
      <c r="G658" s="178"/>
    </row>
    <row r="659">
      <c r="A659" s="173"/>
      <c r="B659" s="174" t="s">
        <v>2337</v>
      </c>
      <c r="C659" s="174" t="s">
        <v>2338</v>
      </c>
      <c r="D659" s="174"/>
      <c r="E659" s="174"/>
      <c r="F659" s="175"/>
      <c r="G659" s="173"/>
    </row>
    <row r="660">
      <c r="A660" s="173"/>
      <c r="B660" s="176" t="s">
        <v>2339</v>
      </c>
      <c r="C660" s="176" t="s">
        <v>2340</v>
      </c>
      <c r="D660" s="177">
        <v>43251.0</v>
      </c>
      <c r="E660" s="176" t="s">
        <v>15</v>
      </c>
      <c r="F660" s="176" t="s">
        <v>928</v>
      </c>
      <c r="G660" s="178"/>
    </row>
    <row r="661">
      <c r="A661" s="173"/>
      <c r="B661" s="174" t="s">
        <v>2341</v>
      </c>
      <c r="C661" s="174" t="s">
        <v>2342</v>
      </c>
      <c r="D661" s="174"/>
      <c r="E661" s="174"/>
      <c r="F661" s="175"/>
      <c r="G661" s="178"/>
    </row>
    <row r="662">
      <c r="A662" s="173"/>
      <c r="B662" s="176" t="s">
        <v>2343</v>
      </c>
      <c r="C662" s="176" t="s">
        <v>375</v>
      </c>
      <c r="D662" s="177">
        <v>43993.0</v>
      </c>
      <c r="E662" s="176" t="s">
        <v>15</v>
      </c>
      <c r="F662" s="176" t="s">
        <v>1510</v>
      </c>
      <c r="G662" s="178"/>
    </row>
    <row r="663">
      <c r="A663" s="173"/>
      <c r="B663" s="174" t="s">
        <v>2344</v>
      </c>
      <c r="C663" s="174" t="s">
        <v>2345</v>
      </c>
      <c r="D663" s="174"/>
      <c r="E663" s="174"/>
      <c r="F663" s="175"/>
      <c r="G663" s="173"/>
    </row>
    <row r="664">
      <c r="A664" s="173"/>
      <c r="B664" s="174" t="s">
        <v>2346</v>
      </c>
      <c r="C664" s="174" t="s">
        <v>2345</v>
      </c>
      <c r="D664" s="174"/>
      <c r="E664" s="174"/>
      <c r="F664" s="175"/>
      <c r="G664" s="173"/>
    </row>
    <row r="665">
      <c r="A665" s="173"/>
      <c r="B665" s="174" t="s">
        <v>2347</v>
      </c>
      <c r="C665" s="174" t="s">
        <v>2348</v>
      </c>
      <c r="D665" s="174"/>
      <c r="E665" s="174"/>
      <c r="F665" s="175"/>
      <c r="G665" s="178"/>
    </row>
    <row r="666">
      <c r="A666" s="173"/>
      <c r="B666" s="174" t="s">
        <v>2349</v>
      </c>
      <c r="C666" s="174" t="s">
        <v>2348</v>
      </c>
      <c r="D666" s="174"/>
      <c r="E666" s="174"/>
      <c r="F666" s="175"/>
      <c r="G666" s="178"/>
    </row>
    <row r="667">
      <c r="A667" s="173"/>
      <c r="B667" s="174" t="s">
        <v>2350</v>
      </c>
      <c r="C667" s="174" t="s">
        <v>2348</v>
      </c>
      <c r="D667" s="174"/>
      <c r="E667" s="174"/>
      <c r="F667" s="175"/>
      <c r="G667" s="173"/>
    </row>
    <row r="668">
      <c r="A668" s="173"/>
      <c r="B668" s="174" t="s">
        <v>2351</v>
      </c>
      <c r="C668" s="174" t="s">
        <v>2348</v>
      </c>
      <c r="D668" s="174"/>
      <c r="E668" s="174"/>
      <c r="F668" s="175"/>
      <c r="G668" s="178"/>
    </row>
    <row r="669">
      <c r="A669" s="173"/>
      <c r="B669" s="174" t="s">
        <v>2352</v>
      </c>
      <c r="C669" s="174" t="s">
        <v>2348</v>
      </c>
      <c r="D669" s="174"/>
      <c r="E669" s="174"/>
      <c r="F669" s="175"/>
      <c r="G669" s="173"/>
    </row>
    <row r="670">
      <c r="A670" s="173"/>
      <c r="B670" s="174" t="s">
        <v>2353</v>
      </c>
      <c r="C670" s="174" t="s">
        <v>2348</v>
      </c>
      <c r="D670" s="174"/>
      <c r="E670" s="174"/>
      <c r="F670" s="175"/>
      <c r="G670" s="173"/>
    </row>
    <row r="671">
      <c r="A671" s="173"/>
      <c r="B671" s="174" t="s">
        <v>2354</v>
      </c>
      <c r="C671" s="174" t="s">
        <v>2348</v>
      </c>
      <c r="D671" s="174"/>
      <c r="E671" s="174"/>
      <c r="F671" s="175"/>
      <c r="G671" s="178"/>
    </row>
    <row r="672">
      <c r="A672" s="173"/>
      <c r="B672" s="174" t="s">
        <v>2355</v>
      </c>
      <c r="C672" s="174" t="s">
        <v>2348</v>
      </c>
      <c r="D672" s="174"/>
      <c r="E672" s="174"/>
      <c r="F672" s="179"/>
      <c r="G672" s="178"/>
    </row>
    <row r="673">
      <c r="A673" s="173"/>
      <c r="B673" s="174" t="s">
        <v>2356</v>
      </c>
      <c r="C673" s="174" t="s">
        <v>2348</v>
      </c>
      <c r="D673" s="174"/>
      <c r="E673" s="174"/>
      <c r="F673" s="175"/>
      <c r="G673" s="178"/>
    </row>
    <row r="674">
      <c r="A674" s="173"/>
      <c r="B674" s="174" t="s">
        <v>2357</v>
      </c>
      <c r="C674" s="174" t="s">
        <v>2348</v>
      </c>
      <c r="D674" s="174"/>
      <c r="E674" s="174"/>
      <c r="F674" s="175"/>
      <c r="G674" s="173"/>
    </row>
    <row r="675">
      <c r="A675" s="173"/>
      <c r="B675" s="174" t="s">
        <v>2358</v>
      </c>
      <c r="C675" s="174" t="s">
        <v>2359</v>
      </c>
      <c r="D675" s="174"/>
      <c r="E675" s="174"/>
      <c r="F675" s="175"/>
      <c r="G675" s="178"/>
    </row>
    <row r="676">
      <c r="A676" s="173"/>
      <c r="B676" s="174" t="s">
        <v>2360</v>
      </c>
      <c r="C676" s="174" t="s">
        <v>2361</v>
      </c>
      <c r="D676" s="174"/>
      <c r="E676" s="174"/>
      <c r="F676" s="175"/>
      <c r="G676" s="178"/>
    </row>
    <row r="677">
      <c r="A677" s="173"/>
      <c r="B677" s="174" t="s">
        <v>2362</v>
      </c>
      <c r="C677" s="174" t="s">
        <v>2363</v>
      </c>
      <c r="D677" s="174"/>
      <c r="E677" s="174"/>
      <c r="F677" s="175"/>
      <c r="G677" s="178"/>
    </row>
    <row r="678">
      <c r="A678" s="173"/>
      <c r="B678" s="174" t="s">
        <v>2364</v>
      </c>
      <c r="C678" s="174" t="s">
        <v>2365</v>
      </c>
      <c r="D678" s="174"/>
      <c r="E678" s="174"/>
      <c r="F678" s="175"/>
      <c r="G678" s="173"/>
    </row>
    <row r="679">
      <c r="A679" s="173"/>
      <c r="B679" s="174" t="s">
        <v>2366</v>
      </c>
      <c r="C679" s="174" t="s">
        <v>2365</v>
      </c>
      <c r="D679" s="174"/>
      <c r="E679" s="174"/>
      <c r="F679" s="175"/>
      <c r="G679" s="178"/>
    </row>
    <row r="680">
      <c r="A680" s="173"/>
      <c r="B680" s="174" t="s">
        <v>2367</v>
      </c>
      <c r="C680" s="174" t="s">
        <v>2368</v>
      </c>
      <c r="D680" s="174"/>
      <c r="E680" s="174"/>
      <c r="F680" s="175"/>
      <c r="G680" s="173"/>
    </row>
    <row r="681">
      <c r="A681" s="173"/>
      <c r="B681" s="176">
        <v>5678.0</v>
      </c>
      <c r="C681" s="176" t="s">
        <v>2369</v>
      </c>
      <c r="D681" s="177">
        <v>43895.0</v>
      </c>
      <c r="E681" s="176" t="s">
        <v>15</v>
      </c>
      <c r="F681" s="176" t="s">
        <v>928</v>
      </c>
      <c r="G681" s="173"/>
    </row>
    <row r="682">
      <c r="A682" s="173"/>
      <c r="B682" s="174" t="s">
        <v>2370</v>
      </c>
      <c r="C682" s="174" t="s">
        <v>2369</v>
      </c>
      <c r="D682" s="174"/>
      <c r="E682" s="174"/>
      <c r="F682" s="175"/>
      <c r="G682" s="173"/>
    </row>
    <row r="683">
      <c r="A683" s="173"/>
      <c r="B683" s="174" t="s">
        <v>2371</v>
      </c>
      <c r="C683" s="174" t="s">
        <v>2372</v>
      </c>
      <c r="D683" s="174"/>
      <c r="E683" s="174"/>
      <c r="F683" s="175"/>
      <c r="G683" s="178"/>
    </row>
    <row r="684">
      <c r="A684" s="173"/>
      <c r="B684" s="174" t="s">
        <v>2373</v>
      </c>
      <c r="C684" s="174" t="s">
        <v>2372</v>
      </c>
      <c r="D684" s="174"/>
      <c r="E684" s="174"/>
      <c r="F684" s="175"/>
      <c r="G684" s="173"/>
    </row>
    <row r="685">
      <c r="A685" s="173"/>
      <c r="B685" s="174" t="s">
        <v>2374</v>
      </c>
      <c r="C685" s="174" t="s">
        <v>2372</v>
      </c>
      <c r="D685" s="174"/>
      <c r="E685" s="174"/>
      <c r="F685" s="175"/>
      <c r="G685" s="173"/>
    </row>
    <row r="686">
      <c r="A686" s="173"/>
      <c r="B686" s="174" t="s">
        <v>2375</v>
      </c>
      <c r="C686" s="174" t="s">
        <v>2372</v>
      </c>
      <c r="D686" s="174"/>
      <c r="E686" s="174"/>
      <c r="F686" s="175"/>
      <c r="G686" s="173"/>
    </row>
    <row r="687">
      <c r="A687" s="173"/>
      <c r="B687" s="174" t="s">
        <v>2376</v>
      </c>
      <c r="C687" s="174" t="s">
        <v>2377</v>
      </c>
      <c r="D687" s="174"/>
      <c r="E687" s="174"/>
      <c r="F687" s="175"/>
      <c r="G687" s="173"/>
    </row>
    <row r="688">
      <c r="A688" s="173"/>
      <c r="B688" s="174" t="s">
        <v>2378</v>
      </c>
      <c r="C688" s="174" t="s">
        <v>2377</v>
      </c>
      <c r="D688" s="174"/>
      <c r="E688" s="174"/>
      <c r="F688" s="175"/>
      <c r="G688" s="173"/>
    </row>
    <row r="689">
      <c r="A689" s="173"/>
      <c r="B689" s="174" t="s">
        <v>2379</v>
      </c>
      <c r="C689" s="174" t="s">
        <v>2377</v>
      </c>
      <c r="D689" s="174"/>
      <c r="E689" s="174"/>
      <c r="F689" s="175"/>
      <c r="G689" s="173"/>
    </row>
    <row r="690">
      <c r="A690" s="173"/>
      <c r="B690" s="174" t="s">
        <v>2380</v>
      </c>
      <c r="C690" s="174" t="s">
        <v>2377</v>
      </c>
      <c r="D690" s="174"/>
      <c r="E690" s="174"/>
      <c r="F690" s="175"/>
      <c r="G690" s="173"/>
    </row>
    <row r="691">
      <c r="A691" s="173"/>
      <c r="B691" s="174" t="s">
        <v>2381</v>
      </c>
      <c r="C691" s="174" t="s">
        <v>2377</v>
      </c>
      <c r="D691" s="174"/>
      <c r="E691" s="174"/>
      <c r="F691" s="175"/>
      <c r="G691" s="173"/>
    </row>
    <row r="692">
      <c r="A692" s="173"/>
      <c r="B692" s="174" t="s">
        <v>2382</v>
      </c>
      <c r="C692" s="174" t="s">
        <v>2377</v>
      </c>
      <c r="D692" s="174"/>
      <c r="E692" s="174"/>
      <c r="F692" s="175"/>
      <c r="G692" s="173"/>
    </row>
    <row r="693">
      <c r="A693" s="173"/>
      <c r="B693" s="174" t="s">
        <v>2383</v>
      </c>
      <c r="C693" s="174" t="s">
        <v>2377</v>
      </c>
      <c r="D693" s="174"/>
      <c r="E693" s="174"/>
      <c r="F693" s="175"/>
      <c r="G693" s="173"/>
    </row>
    <row r="694">
      <c r="A694" s="173"/>
      <c r="B694" s="174" t="s">
        <v>2384</v>
      </c>
      <c r="C694" s="174" t="s">
        <v>2377</v>
      </c>
      <c r="D694" s="174"/>
      <c r="E694" s="174"/>
      <c r="F694" s="175"/>
      <c r="G694" s="173"/>
    </row>
    <row r="695">
      <c r="A695" s="173"/>
      <c r="B695" s="174" t="s">
        <v>2385</v>
      </c>
      <c r="C695" s="174" t="s">
        <v>2377</v>
      </c>
      <c r="D695" s="174"/>
      <c r="E695" s="174"/>
      <c r="F695" s="175"/>
      <c r="G695" s="173"/>
    </row>
    <row r="696">
      <c r="A696" s="173"/>
      <c r="B696" s="174" t="s">
        <v>2386</v>
      </c>
      <c r="C696" s="174" t="s">
        <v>2377</v>
      </c>
      <c r="D696" s="174"/>
      <c r="E696" s="174"/>
      <c r="F696" s="175"/>
      <c r="G696" s="173"/>
    </row>
    <row r="697">
      <c r="A697" s="173"/>
      <c r="B697" s="174" t="s">
        <v>2387</v>
      </c>
      <c r="C697" s="174" t="s">
        <v>2377</v>
      </c>
      <c r="D697" s="174"/>
      <c r="E697" s="174"/>
      <c r="F697" s="175"/>
      <c r="G697" s="173"/>
    </row>
    <row r="698">
      <c r="A698" s="173"/>
      <c r="B698" s="174" t="s">
        <v>2388</v>
      </c>
      <c r="C698" s="174" t="s">
        <v>2377</v>
      </c>
      <c r="D698" s="174"/>
      <c r="E698" s="174"/>
      <c r="F698" s="175"/>
      <c r="G698" s="173"/>
    </row>
    <row r="699">
      <c r="A699" s="173"/>
      <c r="B699" s="174" t="s">
        <v>2389</v>
      </c>
      <c r="C699" s="174" t="s">
        <v>2377</v>
      </c>
      <c r="D699" s="174"/>
      <c r="E699" s="174"/>
      <c r="F699" s="175"/>
      <c r="G699" s="173"/>
    </row>
    <row r="700">
      <c r="A700" s="173"/>
      <c r="B700" s="174" t="s">
        <v>2390</v>
      </c>
      <c r="C700" s="174" t="s">
        <v>2377</v>
      </c>
      <c r="D700" s="174"/>
      <c r="E700" s="174"/>
      <c r="F700" s="175"/>
      <c r="G700" s="173"/>
    </row>
    <row r="701">
      <c r="A701" s="173"/>
      <c r="B701" s="174" t="s">
        <v>2391</v>
      </c>
      <c r="C701" s="174" t="s">
        <v>2377</v>
      </c>
      <c r="D701" s="174"/>
      <c r="E701" s="174"/>
      <c r="F701" s="175"/>
      <c r="G701" s="173"/>
    </row>
    <row r="702">
      <c r="A702" s="173"/>
      <c r="B702" s="174" t="s">
        <v>2392</v>
      </c>
      <c r="C702" s="174" t="s">
        <v>2393</v>
      </c>
      <c r="D702" s="174"/>
      <c r="E702" s="174"/>
      <c r="F702" s="179"/>
      <c r="G702" s="178"/>
    </row>
    <row r="703">
      <c r="A703" s="173"/>
      <c r="B703" s="174" t="s">
        <v>2394</v>
      </c>
      <c r="C703" s="174" t="s">
        <v>2395</v>
      </c>
      <c r="D703" s="174"/>
      <c r="E703" s="174"/>
      <c r="F703" s="175"/>
      <c r="G703" s="173"/>
    </row>
    <row r="704">
      <c r="A704" s="173"/>
      <c r="B704" s="174" t="s">
        <v>2396</v>
      </c>
      <c r="C704" s="174" t="s">
        <v>2397</v>
      </c>
      <c r="D704" s="174"/>
      <c r="E704" s="174"/>
      <c r="F704" s="175"/>
      <c r="G704" s="178"/>
    </row>
    <row r="705">
      <c r="A705" s="173"/>
      <c r="B705" s="174" t="s">
        <v>2398</v>
      </c>
      <c r="C705" s="174" t="s">
        <v>2399</v>
      </c>
      <c r="D705" s="174"/>
      <c r="E705" s="174"/>
      <c r="F705" s="179"/>
      <c r="G705" s="173"/>
    </row>
    <row r="706">
      <c r="A706" s="173"/>
      <c r="B706" s="176" t="s">
        <v>2400</v>
      </c>
      <c r="C706" s="176" t="s">
        <v>2401</v>
      </c>
      <c r="D706" s="177">
        <v>42465.0</v>
      </c>
      <c r="E706" s="176" t="s">
        <v>15</v>
      </c>
      <c r="F706" s="176" t="s">
        <v>907</v>
      </c>
      <c r="G706" s="173"/>
    </row>
    <row r="707">
      <c r="A707" s="173"/>
      <c r="B707" s="174" t="s">
        <v>2402</v>
      </c>
      <c r="C707" s="174" t="s">
        <v>2403</v>
      </c>
      <c r="D707" s="174"/>
      <c r="E707" s="174"/>
      <c r="F707" s="175"/>
      <c r="G707" s="173"/>
    </row>
    <row r="708">
      <c r="A708" s="173"/>
      <c r="B708" s="174" t="s">
        <v>2404</v>
      </c>
      <c r="C708" s="174" t="s">
        <v>2405</v>
      </c>
      <c r="D708" s="174"/>
      <c r="E708" s="174"/>
      <c r="F708" s="175"/>
      <c r="G708" s="173"/>
    </row>
    <row r="709">
      <c r="A709" s="173"/>
      <c r="B709" s="174" t="s">
        <v>2406</v>
      </c>
      <c r="C709" s="174" t="s">
        <v>2407</v>
      </c>
      <c r="D709" s="174"/>
      <c r="E709" s="174"/>
      <c r="F709" s="175"/>
      <c r="G709" s="173"/>
    </row>
    <row r="710">
      <c r="A710" s="173"/>
      <c r="B710" s="174" t="s">
        <v>2408</v>
      </c>
      <c r="C710" s="174" t="s">
        <v>2409</v>
      </c>
      <c r="D710" s="174"/>
      <c r="E710" s="174"/>
      <c r="F710" s="175"/>
      <c r="G710" s="173"/>
    </row>
    <row r="711">
      <c r="A711" s="173"/>
      <c r="B711" s="174" t="s">
        <v>2410</v>
      </c>
      <c r="C711" s="174" t="s">
        <v>2411</v>
      </c>
      <c r="D711" s="174"/>
      <c r="E711" s="174"/>
      <c r="F711" s="175"/>
      <c r="G711" s="173"/>
    </row>
    <row r="712">
      <c r="A712" s="173"/>
      <c r="B712" s="174" t="s">
        <v>2412</v>
      </c>
      <c r="C712" s="174" t="s">
        <v>2411</v>
      </c>
      <c r="D712" s="174"/>
      <c r="E712" s="174"/>
      <c r="F712" s="175"/>
      <c r="G712" s="173"/>
    </row>
    <row r="713">
      <c r="A713" s="173"/>
      <c r="B713" s="174" t="s">
        <v>2413</v>
      </c>
      <c r="C713" s="174" t="s">
        <v>2411</v>
      </c>
      <c r="D713" s="174"/>
      <c r="E713" s="174"/>
      <c r="F713" s="175"/>
      <c r="G713" s="173"/>
    </row>
    <row r="714">
      <c r="A714" s="173"/>
      <c r="B714" s="174" t="s">
        <v>2414</v>
      </c>
      <c r="C714" s="174" t="s">
        <v>2411</v>
      </c>
      <c r="D714" s="174"/>
      <c r="E714" s="174"/>
      <c r="F714" s="175"/>
      <c r="G714" s="173"/>
    </row>
    <row r="715">
      <c r="A715" s="173"/>
      <c r="B715" s="174" t="s">
        <v>2415</v>
      </c>
      <c r="C715" s="174" t="s">
        <v>2416</v>
      </c>
      <c r="D715" s="174"/>
      <c r="E715" s="174"/>
      <c r="F715" s="175"/>
      <c r="G715" s="173"/>
    </row>
    <row r="716">
      <c r="A716" s="173"/>
      <c r="B716" s="174" t="s">
        <v>2417</v>
      </c>
      <c r="C716" s="174" t="s">
        <v>2418</v>
      </c>
      <c r="D716" s="174"/>
      <c r="E716" s="174"/>
      <c r="F716" s="175"/>
      <c r="G716" s="173"/>
    </row>
    <row r="717">
      <c r="A717" s="173"/>
      <c r="B717" s="174" t="s">
        <v>2419</v>
      </c>
      <c r="C717" s="174" t="s">
        <v>2420</v>
      </c>
      <c r="D717" s="174"/>
      <c r="E717" s="174"/>
      <c r="F717" s="175"/>
      <c r="G717" s="173"/>
    </row>
    <row r="718">
      <c r="A718" s="173"/>
      <c r="B718" s="174" t="s">
        <v>2421</v>
      </c>
      <c r="C718" s="174" t="s">
        <v>2422</v>
      </c>
      <c r="D718" s="174"/>
      <c r="E718" s="174"/>
      <c r="F718" s="175"/>
      <c r="G718" s="173"/>
    </row>
    <row r="719">
      <c r="A719" s="173"/>
      <c r="B719" s="176" t="s">
        <v>2423</v>
      </c>
      <c r="C719" s="176" t="s">
        <v>2424</v>
      </c>
      <c r="D719" s="177">
        <v>43405.0</v>
      </c>
      <c r="E719" s="176" t="s">
        <v>15</v>
      </c>
      <c r="F719" s="176" t="s">
        <v>928</v>
      </c>
      <c r="G719" s="178"/>
    </row>
    <row r="720">
      <c r="A720" s="173"/>
      <c r="B720" s="174" t="s">
        <v>2425</v>
      </c>
      <c r="C720" s="174" t="s">
        <v>2426</v>
      </c>
      <c r="D720" s="174"/>
      <c r="E720" s="174"/>
      <c r="F720" s="175"/>
      <c r="G720" s="173"/>
    </row>
    <row r="721">
      <c r="A721" s="173"/>
      <c r="B721" s="174" t="s">
        <v>2427</v>
      </c>
      <c r="C721" s="174" t="s">
        <v>2426</v>
      </c>
      <c r="D721" s="174"/>
      <c r="E721" s="174"/>
      <c r="F721" s="175"/>
      <c r="G721" s="173"/>
    </row>
    <row r="722">
      <c r="A722" s="173"/>
      <c r="B722" s="174" t="s">
        <v>2428</v>
      </c>
      <c r="C722" s="174" t="s">
        <v>2429</v>
      </c>
      <c r="D722" s="174"/>
      <c r="E722" s="174"/>
      <c r="F722" s="175"/>
      <c r="G722" s="178"/>
    </row>
    <row r="723">
      <c r="A723" s="173"/>
      <c r="B723" s="174" t="s">
        <v>2430</v>
      </c>
      <c r="C723" s="174" t="s">
        <v>2429</v>
      </c>
      <c r="D723" s="174"/>
      <c r="E723" s="174"/>
      <c r="F723" s="175"/>
      <c r="G723" s="178"/>
    </row>
    <row r="724">
      <c r="A724" s="173"/>
      <c r="B724" s="174" t="s">
        <v>2431</v>
      </c>
      <c r="C724" s="174" t="s">
        <v>2429</v>
      </c>
      <c r="D724" s="174"/>
      <c r="E724" s="174"/>
      <c r="F724" s="175"/>
      <c r="G724" s="178"/>
    </row>
    <row r="725">
      <c r="A725" s="173"/>
      <c r="B725" s="174" t="s">
        <v>2432</v>
      </c>
      <c r="C725" s="174" t="s">
        <v>2433</v>
      </c>
      <c r="D725" s="174"/>
      <c r="E725" s="174"/>
      <c r="F725" s="175"/>
      <c r="G725" s="173"/>
    </row>
    <row r="726">
      <c r="A726" s="173"/>
      <c r="B726" s="174" t="s">
        <v>2434</v>
      </c>
      <c r="C726" s="174" t="s">
        <v>2435</v>
      </c>
      <c r="D726" s="174"/>
      <c r="E726" s="174"/>
      <c r="F726" s="175"/>
      <c r="G726" s="173"/>
    </row>
    <row r="727">
      <c r="A727" s="173"/>
      <c r="B727" s="176" t="s">
        <v>2436</v>
      </c>
      <c r="C727" s="176" t="s">
        <v>298</v>
      </c>
      <c r="D727" s="177">
        <v>43293.0</v>
      </c>
      <c r="E727" s="176" t="s">
        <v>15</v>
      </c>
      <c r="F727" s="176" t="s">
        <v>928</v>
      </c>
      <c r="G727" s="178"/>
    </row>
    <row r="728">
      <c r="A728" s="173"/>
      <c r="B728" s="176" t="s">
        <v>2437</v>
      </c>
      <c r="C728" s="176" t="s">
        <v>298</v>
      </c>
      <c r="D728" s="177">
        <v>43293.0</v>
      </c>
      <c r="E728" s="176" t="s">
        <v>15</v>
      </c>
      <c r="F728" s="176" t="s">
        <v>928</v>
      </c>
      <c r="G728" s="178"/>
    </row>
    <row r="729">
      <c r="A729" s="173"/>
      <c r="B729" s="174" t="s">
        <v>2438</v>
      </c>
      <c r="C729" s="174" t="s">
        <v>2439</v>
      </c>
      <c r="D729" s="174"/>
      <c r="E729" s="174"/>
      <c r="F729" s="175"/>
      <c r="G729" s="173"/>
    </row>
    <row r="730">
      <c r="A730" s="173"/>
      <c r="B730" s="176" t="s">
        <v>213</v>
      </c>
      <c r="C730" s="176" t="s">
        <v>214</v>
      </c>
      <c r="D730" s="177">
        <v>43377.0</v>
      </c>
      <c r="E730" s="176" t="s">
        <v>15</v>
      </c>
      <c r="F730" s="176" t="s">
        <v>2183</v>
      </c>
      <c r="G730" s="178"/>
    </row>
    <row r="731">
      <c r="A731" s="173"/>
      <c r="B731" s="176" t="s">
        <v>2440</v>
      </c>
      <c r="C731" s="176" t="s">
        <v>214</v>
      </c>
      <c r="D731" s="177">
        <v>44266.0</v>
      </c>
      <c r="E731" s="176" t="s">
        <v>15</v>
      </c>
      <c r="F731" s="176" t="s">
        <v>928</v>
      </c>
      <c r="G731" s="178"/>
    </row>
    <row r="732">
      <c r="A732" s="173"/>
      <c r="B732" s="176" t="s">
        <v>2441</v>
      </c>
      <c r="C732" s="176" t="s">
        <v>214</v>
      </c>
      <c r="D732" s="177">
        <v>43377.0</v>
      </c>
      <c r="E732" s="176" t="s">
        <v>15</v>
      </c>
      <c r="F732" s="176" t="s">
        <v>928</v>
      </c>
      <c r="G732" s="178"/>
    </row>
    <row r="733">
      <c r="A733" s="173"/>
      <c r="B733" s="176" t="s">
        <v>2442</v>
      </c>
      <c r="C733" s="176" t="s">
        <v>2443</v>
      </c>
      <c r="D733" s="177">
        <v>43279.0</v>
      </c>
      <c r="E733" s="176" t="s">
        <v>15</v>
      </c>
      <c r="F733" s="176" t="s">
        <v>928</v>
      </c>
      <c r="G733" s="178"/>
    </row>
    <row r="734">
      <c r="A734" s="173"/>
      <c r="B734" s="176" t="s">
        <v>2444</v>
      </c>
      <c r="C734" s="176" t="s">
        <v>2443</v>
      </c>
      <c r="D734" s="177">
        <v>43664.0</v>
      </c>
      <c r="E734" s="176" t="s">
        <v>15</v>
      </c>
      <c r="F734" s="176" t="s">
        <v>928</v>
      </c>
      <c r="G734" s="178"/>
    </row>
    <row r="735">
      <c r="A735" s="173"/>
      <c r="B735" s="174" t="s">
        <v>2445</v>
      </c>
      <c r="C735" s="174" t="s">
        <v>2446</v>
      </c>
      <c r="D735" s="174"/>
      <c r="E735" s="174"/>
      <c r="F735" s="175"/>
      <c r="G735" s="173"/>
    </row>
    <row r="736">
      <c r="A736" s="173"/>
      <c r="B736" s="174" t="s">
        <v>2447</v>
      </c>
      <c r="C736" s="174" t="s">
        <v>2448</v>
      </c>
      <c r="D736" s="174"/>
      <c r="E736" s="174"/>
      <c r="F736" s="179"/>
      <c r="G736" s="173"/>
    </row>
    <row r="737">
      <c r="A737" s="173"/>
      <c r="B737" s="174" t="s">
        <v>2449</v>
      </c>
      <c r="C737" s="174" t="s">
        <v>2450</v>
      </c>
      <c r="D737" s="174"/>
      <c r="E737" s="174"/>
      <c r="F737" s="175"/>
      <c r="G737" s="178"/>
    </row>
    <row r="738">
      <c r="A738" s="173"/>
      <c r="B738" s="174" t="s">
        <v>2451</v>
      </c>
      <c r="C738" s="174" t="s">
        <v>2452</v>
      </c>
      <c r="D738" s="174"/>
      <c r="E738" s="174"/>
      <c r="F738" s="175"/>
      <c r="G738" s="173"/>
    </row>
    <row r="739">
      <c r="A739" s="173"/>
      <c r="B739" s="174" t="s">
        <v>2453</v>
      </c>
      <c r="C739" s="174" t="s">
        <v>2454</v>
      </c>
      <c r="D739" s="174"/>
      <c r="E739" s="174"/>
      <c r="F739" s="175"/>
      <c r="G739" s="178"/>
    </row>
    <row r="740">
      <c r="A740" s="173"/>
      <c r="B740" s="174" t="s">
        <v>2455</v>
      </c>
      <c r="C740" s="174" t="s">
        <v>2454</v>
      </c>
      <c r="D740" s="174"/>
      <c r="E740" s="174"/>
      <c r="F740" s="175"/>
      <c r="G740" s="178"/>
    </row>
    <row r="741">
      <c r="A741" s="173"/>
      <c r="B741" s="174" t="s">
        <v>2456</v>
      </c>
      <c r="C741" s="174" t="s">
        <v>2457</v>
      </c>
      <c r="D741" s="174"/>
      <c r="E741" s="174"/>
      <c r="F741" s="175"/>
      <c r="G741" s="173"/>
    </row>
    <row r="742">
      <c r="A742" s="173"/>
      <c r="B742" s="174" t="s">
        <v>2458</v>
      </c>
      <c r="C742" s="174" t="s">
        <v>2457</v>
      </c>
      <c r="D742" s="174"/>
      <c r="E742" s="174"/>
      <c r="F742" s="175"/>
      <c r="G742" s="173"/>
    </row>
    <row r="743">
      <c r="A743" s="173"/>
      <c r="B743" s="174" t="s">
        <v>2459</v>
      </c>
      <c r="C743" s="174" t="s">
        <v>2460</v>
      </c>
      <c r="D743" s="174"/>
      <c r="E743" s="174"/>
      <c r="F743" s="175"/>
      <c r="G743" s="178"/>
    </row>
    <row r="744">
      <c r="A744" s="173"/>
      <c r="B744" s="174" t="s">
        <v>2461</v>
      </c>
      <c r="C744" s="174" t="s">
        <v>2460</v>
      </c>
      <c r="D744" s="174"/>
      <c r="E744" s="174"/>
      <c r="F744" s="175"/>
      <c r="G744" s="173"/>
    </row>
    <row r="745">
      <c r="A745" s="173"/>
      <c r="B745" s="174" t="s">
        <v>2462</v>
      </c>
      <c r="C745" s="174" t="s">
        <v>2460</v>
      </c>
      <c r="D745" s="174"/>
      <c r="E745" s="174"/>
      <c r="F745" s="175"/>
      <c r="G745" s="173"/>
    </row>
    <row r="746">
      <c r="A746" s="173"/>
      <c r="B746" s="174" t="s">
        <v>2463</v>
      </c>
      <c r="C746" s="174" t="s">
        <v>2460</v>
      </c>
      <c r="D746" s="174"/>
      <c r="E746" s="174"/>
      <c r="F746" s="175"/>
      <c r="G746" s="178"/>
    </row>
    <row r="747">
      <c r="A747" s="173"/>
      <c r="B747" s="174" t="s">
        <v>2464</v>
      </c>
      <c r="C747" s="174" t="s">
        <v>2460</v>
      </c>
      <c r="D747" s="174"/>
      <c r="E747" s="174"/>
      <c r="F747" s="175"/>
      <c r="G747" s="178"/>
    </row>
    <row r="748">
      <c r="A748" s="173"/>
      <c r="B748" s="174" t="s">
        <v>2465</v>
      </c>
      <c r="C748" s="174" t="s">
        <v>2460</v>
      </c>
      <c r="D748" s="174"/>
      <c r="E748" s="174"/>
      <c r="F748" s="175"/>
      <c r="G748" s="178"/>
    </row>
    <row r="749">
      <c r="A749" s="173"/>
      <c r="B749" s="174" t="s">
        <v>2466</v>
      </c>
      <c r="C749" s="174" t="s">
        <v>2460</v>
      </c>
      <c r="D749" s="174"/>
      <c r="E749" s="174"/>
      <c r="F749" s="175"/>
      <c r="G749" s="178"/>
    </row>
    <row r="750">
      <c r="A750" s="173"/>
      <c r="B750" s="174" t="s">
        <v>2467</v>
      </c>
      <c r="C750" s="174" t="s">
        <v>2460</v>
      </c>
      <c r="D750" s="174"/>
      <c r="E750" s="174"/>
      <c r="F750" s="175"/>
      <c r="G750" s="178"/>
    </row>
    <row r="751">
      <c r="A751" s="173"/>
      <c r="B751" s="174" t="s">
        <v>2468</v>
      </c>
      <c r="C751" s="174" t="s">
        <v>2460</v>
      </c>
      <c r="D751" s="174"/>
      <c r="E751" s="174"/>
      <c r="F751" s="175"/>
      <c r="G751" s="178"/>
    </row>
    <row r="752">
      <c r="A752" s="173"/>
      <c r="B752" s="174" t="s">
        <v>2469</v>
      </c>
      <c r="C752" s="174" t="s">
        <v>2460</v>
      </c>
      <c r="D752" s="174"/>
      <c r="E752" s="174"/>
      <c r="F752" s="175"/>
      <c r="G752" s="178"/>
    </row>
    <row r="753">
      <c r="A753" s="173"/>
      <c r="B753" s="174" t="s">
        <v>2470</v>
      </c>
      <c r="C753" s="174" t="s">
        <v>2460</v>
      </c>
      <c r="D753" s="174"/>
      <c r="E753" s="174"/>
      <c r="F753" s="175"/>
      <c r="G753" s="178"/>
    </row>
    <row r="754">
      <c r="A754" s="173"/>
      <c r="B754" s="174" t="s">
        <v>2471</v>
      </c>
      <c r="C754" s="174" t="s">
        <v>2472</v>
      </c>
      <c r="D754" s="174"/>
      <c r="E754" s="174"/>
      <c r="F754" s="175"/>
      <c r="G754" s="173"/>
    </row>
    <row r="755">
      <c r="A755" s="173"/>
      <c r="B755" s="174" t="s">
        <v>2473</v>
      </c>
      <c r="C755" s="174" t="s">
        <v>2472</v>
      </c>
      <c r="D755" s="174"/>
      <c r="E755" s="174"/>
      <c r="F755" s="175"/>
      <c r="G755" s="173"/>
    </row>
    <row r="756">
      <c r="A756" s="173"/>
      <c r="B756" s="174" t="s">
        <v>2474</v>
      </c>
      <c r="C756" s="174" t="s">
        <v>2472</v>
      </c>
      <c r="D756" s="174"/>
      <c r="E756" s="174"/>
      <c r="F756" s="175"/>
      <c r="G756" s="173"/>
    </row>
    <row r="757">
      <c r="A757" s="173"/>
      <c r="B757" s="174" t="s">
        <v>2475</v>
      </c>
      <c r="C757" s="174" t="s">
        <v>2472</v>
      </c>
      <c r="D757" s="174"/>
      <c r="E757" s="174"/>
      <c r="F757" s="175"/>
      <c r="G757" s="173"/>
    </row>
    <row r="758">
      <c r="A758" s="173"/>
      <c r="B758" s="174" t="s">
        <v>2476</v>
      </c>
      <c r="C758" s="174" t="s">
        <v>2472</v>
      </c>
      <c r="D758" s="174"/>
      <c r="E758" s="174"/>
      <c r="F758" s="175"/>
      <c r="G758" s="173"/>
    </row>
    <row r="759">
      <c r="A759" s="173"/>
      <c r="B759" s="174" t="s">
        <v>2477</v>
      </c>
      <c r="C759" s="174" t="s">
        <v>2472</v>
      </c>
      <c r="D759" s="174"/>
      <c r="E759" s="174"/>
      <c r="F759" s="175"/>
      <c r="G759" s="173"/>
    </row>
    <row r="760">
      <c r="A760" s="173"/>
      <c r="B760" s="174" t="s">
        <v>2478</v>
      </c>
      <c r="C760" s="174" t="s">
        <v>2472</v>
      </c>
      <c r="D760" s="174"/>
      <c r="E760" s="174"/>
      <c r="F760" s="175"/>
      <c r="G760" s="173"/>
    </row>
    <row r="761">
      <c r="A761" s="173"/>
      <c r="B761" s="174" t="s">
        <v>2479</v>
      </c>
      <c r="C761" s="174" t="s">
        <v>2472</v>
      </c>
      <c r="D761" s="174"/>
      <c r="E761" s="174"/>
      <c r="F761" s="179"/>
      <c r="G761" s="173"/>
    </row>
    <row r="762">
      <c r="A762" s="173"/>
      <c r="B762" s="174" t="s">
        <v>2480</v>
      </c>
      <c r="C762" s="174" t="s">
        <v>2472</v>
      </c>
      <c r="D762" s="174"/>
      <c r="E762" s="174"/>
      <c r="F762" s="179"/>
      <c r="G762" s="178"/>
    </row>
    <row r="763">
      <c r="A763" s="173"/>
      <c r="B763" s="174" t="s">
        <v>2481</v>
      </c>
      <c r="C763" s="174" t="s">
        <v>2472</v>
      </c>
      <c r="D763" s="174"/>
      <c r="E763" s="174"/>
      <c r="F763" s="175"/>
      <c r="G763" s="173"/>
    </row>
    <row r="764">
      <c r="A764" s="173"/>
      <c r="B764" s="174" t="s">
        <v>2482</v>
      </c>
      <c r="C764" s="174" t="s">
        <v>2472</v>
      </c>
      <c r="D764" s="174"/>
      <c r="E764" s="174"/>
      <c r="F764" s="175"/>
      <c r="G764" s="178"/>
    </row>
    <row r="765">
      <c r="A765" s="173"/>
      <c r="B765" s="174" t="s">
        <v>2483</v>
      </c>
      <c r="C765" s="174" t="s">
        <v>2472</v>
      </c>
      <c r="D765" s="174"/>
      <c r="E765" s="174"/>
      <c r="F765" s="175"/>
      <c r="G765" s="173"/>
    </row>
    <row r="766">
      <c r="A766" s="173"/>
      <c r="B766" s="176" t="s">
        <v>2484</v>
      </c>
      <c r="C766" s="176" t="s">
        <v>422</v>
      </c>
      <c r="D766" s="180">
        <v>43059.0</v>
      </c>
      <c r="E766" s="151" t="s">
        <v>15</v>
      </c>
      <c r="F766" s="139" t="s">
        <v>1417</v>
      </c>
      <c r="G766" s="178"/>
    </row>
    <row r="767">
      <c r="A767" s="173"/>
      <c r="B767" s="176" t="s">
        <v>421</v>
      </c>
      <c r="C767" s="176" t="s">
        <v>422</v>
      </c>
      <c r="D767" s="177">
        <v>43958.0</v>
      </c>
      <c r="E767" s="176" t="s">
        <v>15</v>
      </c>
      <c r="F767" s="176" t="s">
        <v>2135</v>
      </c>
      <c r="G767" s="173"/>
    </row>
    <row r="768">
      <c r="A768" s="173"/>
      <c r="B768" s="174" t="s">
        <v>2485</v>
      </c>
      <c r="C768" s="174" t="s">
        <v>2486</v>
      </c>
      <c r="D768" s="174"/>
      <c r="E768" s="174"/>
      <c r="F768" s="175"/>
      <c r="G768" s="173"/>
    </row>
    <row r="769">
      <c r="A769" s="173"/>
      <c r="B769" s="174" t="s">
        <v>2487</v>
      </c>
      <c r="C769" s="174" t="s">
        <v>2488</v>
      </c>
      <c r="D769" s="174"/>
      <c r="E769" s="174"/>
      <c r="F769" s="175"/>
      <c r="G769" s="173"/>
    </row>
    <row r="770">
      <c r="A770" s="173"/>
      <c r="B770" s="174" t="s">
        <v>2489</v>
      </c>
      <c r="C770" s="174" t="s">
        <v>2488</v>
      </c>
      <c r="D770" s="174"/>
      <c r="E770" s="174"/>
      <c r="F770" s="175"/>
      <c r="G770" s="173"/>
    </row>
    <row r="771">
      <c r="A771" s="173"/>
      <c r="B771" s="174" t="s">
        <v>2490</v>
      </c>
      <c r="C771" s="174" t="s">
        <v>2488</v>
      </c>
      <c r="D771" s="174"/>
      <c r="E771" s="174"/>
      <c r="F771" s="175"/>
      <c r="G771" s="173"/>
    </row>
    <row r="772">
      <c r="A772" s="173"/>
      <c r="B772" s="174" t="s">
        <v>2491</v>
      </c>
      <c r="C772" s="174" t="s">
        <v>2492</v>
      </c>
      <c r="D772" s="174"/>
      <c r="E772" s="174"/>
      <c r="F772" s="175"/>
      <c r="G772" s="178"/>
    </row>
    <row r="773">
      <c r="A773" s="173"/>
      <c r="B773" s="174" t="s">
        <v>2493</v>
      </c>
      <c r="C773" s="174" t="s">
        <v>2494</v>
      </c>
      <c r="D773" s="174"/>
      <c r="E773" s="174"/>
      <c r="F773" s="179"/>
      <c r="G773" s="173"/>
    </row>
    <row r="774">
      <c r="A774" s="173"/>
      <c r="B774" s="174" t="s">
        <v>2495</v>
      </c>
      <c r="C774" s="174" t="s">
        <v>2494</v>
      </c>
      <c r="D774" s="174"/>
      <c r="E774" s="174"/>
      <c r="F774" s="175"/>
      <c r="G774" s="173"/>
    </row>
    <row r="775">
      <c r="A775" s="173"/>
      <c r="B775" s="174" t="s">
        <v>2496</v>
      </c>
      <c r="C775" s="174" t="s">
        <v>2497</v>
      </c>
      <c r="D775" s="174"/>
      <c r="E775" s="174"/>
      <c r="F775" s="175"/>
      <c r="G775" s="173"/>
    </row>
    <row r="776">
      <c r="A776" s="173"/>
      <c r="B776" s="174" t="s">
        <v>2498</v>
      </c>
      <c r="C776" s="174" t="s">
        <v>2499</v>
      </c>
      <c r="D776" s="174"/>
      <c r="E776" s="174"/>
      <c r="F776" s="175"/>
      <c r="G776" s="173"/>
    </row>
    <row r="777">
      <c r="A777" s="173"/>
      <c r="B777" s="174" t="s">
        <v>2500</v>
      </c>
      <c r="C777" s="174" t="s">
        <v>2501</v>
      </c>
      <c r="D777" s="174"/>
      <c r="E777" s="174"/>
      <c r="F777" s="175"/>
      <c r="G777" s="173"/>
    </row>
    <row r="778">
      <c r="A778" s="173"/>
      <c r="B778" s="174" t="s">
        <v>2502</v>
      </c>
      <c r="C778" s="174" t="s">
        <v>2501</v>
      </c>
      <c r="D778" s="174"/>
      <c r="E778" s="174"/>
      <c r="F778" s="175"/>
      <c r="G778" s="173"/>
    </row>
    <row r="779">
      <c r="A779" s="173"/>
      <c r="B779" s="174" t="s">
        <v>2503</v>
      </c>
      <c r="C779" s="174" t="s">
        <v>2504</v>
      </c>
      <c r="D779" s="174"/>
      <c r="E779" s="174"/>
      <c r="F779" s="175"/>
      <c r="G779" s="173"/>
    </row>
    <row r="780">
      <c r="A780" s="173"/>
      <c r="B780" s="174" t="s">
        <v>2505</v>
      </c>
      <c r="C780" s="174" t="s">
        <v>2506</v>
      </c>
      <c r="D780" s="174"/>
      <c r="E780" s="174"/>
      <c r="F780" s="175"/>
      <c r="G780" s="173"/>
    </row>
    <row r="781">
      <c r="A781" s="173"/>
      <c r="B781" s="174" t="s">
        <v>2507</v>
      </c>
      <c r="C781" s="174" t="s">
        <v>2506</v>
      </c>
      <c r="D781" s="174"/>
      <c r="E781" s="174"/>
      <c r="F781" s="175"/>
      <c r="G781" s="173"/>
    </row>
    <row r="782">
      <c r="A782" s="173"/>
      <c r="B782" s="174" t="s">
        <v>2508</v>
      </c>
      <c r="C782" s="174" t="s">
        <v>2509</v>
      </c>
      <c r="D782" s="174"/>
      <c r="E782" s="174"/>
      <c r="F782" s="175"/>
      <c r="G782" s="178"/>
    </row>
    <row r="783">
      <c r="A783" s="173"/>
      <c r="B783" s="174" t="s">
        <v>2510</v>
      </c>
      <c r="C783" s="174" t="s">
        <v>2509</v>
      </c>
      <c r="D783" s="174"/>
      <c r="E783" s="174"/>
      <c r="F783" s="175"/>
      <c r="G783" s="173"/>
    </row>
    <row r="784">
      <c r="A784" s="173"/>
      <c r="B784" s="174" t="s">
        <v>2511</v>
      </c>
      <c r="C784" s="174" t="s">
        <v>2512</v>
      </c>
      <c r="D784" s="174"/>
      <c r="E784" s="174"/>
      <c r="F784" s="175"/>
      <c r="G784" s="173"/>
    </row>
    <row r="785">
      <c r="A785" s="173"/>
      <c r="B785" s="174" t="s">
        <v>2513</v>
      </c>
      <c r="C785" s="174" t="s">
        <v>2514</v>
      </c>
      <c r="D785" s="174"/>
      <c r="E785" s="174"/>
      <c r="F785" s="179"/>
      <c r="G785" s="173"/>
    </row>
    <row r="786">
      <c r="A786" s="173"/>
      <c r="B786" s="176" t="s">
        <v>551</v>
      </c>
      <c r="C786" s="176" t="s">
        <v>552</v>
      </c>
      <c r="D786" s="177">
        <v>44294.0</v>
      </c>
      <c r="E786" s="176" t="s">
        <v>15</v>
      </c>
      <c r="F786" s="181" t="s">
        <v>1438</v>
      </c>
      <c r="G786" s="178"/>
    </row>
    <row r="787">
      <c r="A787" s="173"/>
      <c r="B787" s="174" t="s">
        <v>2515</v>
      </c>
      <c r="C787" s="174" t="s">
        <v>552</v>
      </c>
      <c r="D787" s="174"/>
      <c r="E787" s="174"/>
      <c r="F787" s="175"/>
      <c r="G787" s="178"/>
    </row>
    <row r="788">
      <c r="A788" s="173"/>
      <c r="B788" s="174" t="s">
        <v>2516</v>
      </c>
      <c r="C788" s="174" t="s">
        <v>2517</v>
      </c>
      <c r="D788" s="174"/>
      <c r="E788" s="174"/>
      <c r="F788" s="175"/>
      <c r="G788" s="178"/>
    </row>
    <row r="789">
      <c r="A789" s="173"/>
      <c r="B789" s="174" t="s">
        <v>2518</v>
      </c>
      <c r="C789" s="174" t="s">
        <v>2517</v>
      </c>
      <c r="D789" s="174"/>
      <c r="E789" s="174"/>
      <c r="F789" s="175"/>
      <c r="G789" s="178"/>
    </row>
    <row r="790">
      <c r="A790" s="173"/>
      <c r="B790" s="174" t="s">
        <v>2519</v>
      </c>
      <c r="C790" s="174" t="s">
        <v>2520</v>
      </c>
      <c r="D790" s="174"/>
      <c r="E790" s="174"/>
      <c r="F790" s="175"/>
      <c r="G790" s="173"/>
    </row>
    <row r="791">
      <c r="A791" s="173"/>
      <c r="B791" s="176" t="s">
        <v>2521</v>
      </c>
      <c r="C791" s="176" t="s">
        <v>2520</v>
      </c>
      <c r="D791" s="177">
        <v>42465.0</v>
      </c>
      <c r="E791" s="176" t="s">
        <v>15</v>
      </c>
      <c r="F791" s="176" t="s">
        <v>907</v>
      </c>
      <c r="G791" s="173"/>
    </row>
    <row r="792">
      <c r="A792" s="173"/>
      <c r="B792" s="174" t="s">
        <v>2522</v>
      </c>
      <c r="C792" s="174" t="s">
        <v>2523</v>
      </c>
      <c r="D792" s="174"/>
      <c r="E792" s="174"/>
      <c r="F792" s="175"/>
      <c r="G792" s="173"/>
    </row>
    <row r="793">
      <c r="A793" s="173"/>
      <c r="B793" s="174" t="s">
        <v>2524</v>
      </c>
      <c r="C793" s="174" t="s">
        <v>2523</v>
      </c>
      <c r="D793" s="174"/>
      <c r="E793" s="174"/>
      <c r="F793" s="175"/>
      <c r="G793" s="173"/>
    </row>
    <row r="794">
      <c r="A794" s="173"/>
      <c r="B794" s="174" t="s">
        <v>2525</v>
      </c>
      <c r="C794" s="174" t="s">
        <v>2526</v>
      </c>
      <c r="D794" s="174"/>
      <c r="E794" s="174"/>
      <c r="F794" s="175"/>
      <c r="G794" s="173"/>
    </row>
    <row r="795">
      <c r="A795" s="173"/>
      <c r="B795" s="174" t="s">
        <v>2527</v>
      </c>
      <c r="C795" s="174" t="s">
        <v>2526</v>
      </c>
      <c r="D795" s="174"/>
      <c r="E795" s="174"/>
      <c r="F795" s="175"/>
      <c r="G795" s="173"/>
    </row>
    <row r="796">
      <c r="A796" s="173"/>
      <c r="B796" s="174" t="s">
        <v>2528</v>
      </c>
      <c r="C796" s="174" t="s">
        <v>2526</v>
      </c>
      <c r="D796" s="174"/>
      <c r="E796" s="174"/>
      <c r="F796" s="175"/>
      <c r="G796" s="173"/>
    </row>
    <row r="797">
      <c r="A797" s="173"/>
      <c r="B797" s="174" t="s">
        <v>2529</v>
      </c>
      <c r="C797" s="174" t="s">
        <v>2530</v>
      </c>
      <c r="D797" s="174"/>
      <c r="E797" s="174"/>
      <c r="F797" s="175"/>
      <c r="G797" s="182"/>
    </row>
    <row r="798">
      <c r="A798" s="173"/>
      <c r="B798" s="174" t="s">
        <v>2531</v>
      </c>
      <c r="C798" s="174" t="s">
        <v>2530</v>
      </c>
      <c r="D798" s="174"/>
      <c r="E798" s="174"/>
      <c r="F798" s="175"/>
      <c r="G798" s="178"/>
    </row>
    <row r="799">
      <c r="A799" s="173"/>
      <c r="B799" s="174" t="s">
        <v>896</v>
      </c>
      <c r="C799" s="174" t="s">
        <v>2532</v>
      </c>
      <c r="D799" s="174"/>
      <c r="E799" s="174"/>
      <c r="F799" s="175"/>
      <c r="G799" s="173"/>
    </row>
    <row r="800">
      <c r="A800" s="173"/>
      <c r="B800" s="174" t="s">
        <v>2533</v>
      </c>
      <c r="C800" s="174" t="s">
        <v>2534</v>
      </c>
      <c r="D800" s="174"/>
      <c r="E800" s="174"/>
      <c r="F800" s="175"/>
      <c r="G800" s="173"/>
    </row>
    <row r="801">
      <c r="A801" s="173"/>
      <c r="B801" s="174" t="s">
        <v>2535</v>
      </c>
      <c r="C801" s="174" t="s">
        <v>2534</v>
      </c>
      <c r="D801" s="174"/>
      <c r="E801" s="174"/>
      <c r="F801" s="175"/>
      <c r="G801" s="173"/>
    </row>
    <row r="802">
      <c r="A802" s="173"/>
      <c r="B802" s="174" t="s">
        <v>2536</v>
      </c>
      <c r="C802" s="174" t="s">
        <v>2537</v>
      </c>
      <c r="D802" s="174"/>
      <c r="E802" s="174"/>
      <c r="F802" s="175"/>
      <c r="G802" s="173"/>
    </row>
    <row r="803">
      <c r="A803" s="173"/>
      <c r="B803" s="174" t="s">
        <v>2538</v>
      </c>
      <c r="C803" s="174" t="s">
        <v>2539</v>
      </c>
      <c r="D803" s="174"/>
      <c r="E803" s="174"/>
      <c r="F803" s="175"/>
      <c r="G803" s="173"/>
    </row>
    <row r="804">
      <c r="A804" s="173"/>
      <c r="B804" s="174" t="s">
        <v>2540</v>
      </c>
      <c r="C804" s="174" t="s">
        <v>2541</v>
      </c>
      <c r="D804" s="174"/>
      <c r="E804" s="174"/>
      <c r="F804" s="175"/>
      <c r="G804" s="173"/>
    </row>
    <row r="805">
      <c r="A805" s="173"/>
      <c r="B805" s="176" t="s">
        <v>498</v>
      </c>
      <c r="C805" s="176" t="s">
        <v>499</v>
      </c>
      <c r="D805" s="176" t="s">
        <v>2542</v>
      </c>
      <c r="E805" s="184" t="s">
        <v>15</v>
      </c>
      <c r="F805" s="185" t="s">
        <v>1573</v>
      </c>
      <c r="G805" s="178"/>
    </row>
    <row r="806">
      <c r="A806" s="173"/>
      <c r="B806" s="174" t="s">
        <v>2543</v>
      </c>
      <c r="C806" s="174" t="s">
        <v>2544</v>
      </c>
      <c r="D806" s="174"/>
      <c r="E806" s="174"/>
      <c r="F806" s="175"/>
      <c r="G806" s="178"/>
    </row>
    <row r="807">
      <c r="A807" s="173"/>
      <c r="B807" s="174" t="s">
        <v>2545</v>
      </c>
      <c r="C807" s="174" t="s">
        <v>2546</v>
      </c>
      <c r="D807" s="174"/>
      <c r="E807" s="174"/>
      <c r="F807" s="175"/>
      <c r="G807" s="173"/>
    </row>
    <row r="808">
      <c r="A808" s="173"/>
      <c r="B808" s="174" t="s">
        <v>2547</v>
      </c>
      <c r="C808" s="174" t="s">
        <v>2548</v>
      </c>
      <c r="D808" s="174"/>
      <c r="E808" s="174"/>
      <c r="F808" s="175"/>
      <c r="G808" s="173"/>
    </row>
    <row r="809">
      <c r="A809" s="173"/>
      <c r="B809" s="174" t="s">
        <v>2549</v>
      </c>
      <c r="C809" s="174" t="s">
        <v>2550</v>
      </c>
      <c r="D809" s="174"/>
      <c r="E809" s="174"/>
      <c r="F809" s="179"/>
      <c r="G809" s="173"/>
    </row>
    <row r="810">
      <c r="A810" s="173"/>
      <c r="B810" s="174" t="s">
        <v>2551</v>
      </c>
      <c r="C810" s="174" t="s">
        <v>2550</v>
      </c>
      <c r="D810" s="174"/>
      <c r="E810" s="174"/>
      <c r="F810" s="179"/>
      <c r="G810" s="173"/>
    </row>
    <row r="811">
      <c r="A811" s="173"/>
      <c r="B811" s="174" t="s">
        <v>2552</v>
      </c>
      <c r="C811" s="174" t="s">
        <v>2550</v>
      </c>
      <c r="D811" s="174"/>
      <c r="E811" s="174"/>
      <c r="F811" s="175"/>
      <c r="G811" s="173"/>
    </row>
    <row r="812">
      <c r="A812" s="173"/>
      <c r="B812" s="174" t="s">
        <v>2553</v>
      </c>
      <c r="C812" s="174" t="s">
        <v>2554</v>
      </c>
      <c r="D812" s="174"/>
      <c r="E812" s="174"/>
      <c r="F812" s="175"/>
      <c r="G812" s="173"/>
    </row>
    <row r="813">
      <c r="A813" s="173"/>
      <c r="B813" s="174" t="s">
        <v>2555</v>
      </c>
      <c r="C813" s="174" t="s">
        <v>2556</v>
      </c>
      <c r="D813" s="174"/>
      <c r="E813" s="174"/>
      <c r="F813" s="175"/>
      <c r="G813" s="173"/>
    </row>
    <row r="814">
      <c r="A814" s="173"/>
      <c r="B814" s="174" t="s">
        <v>2557</v>
      </c>
      <c r="C814" s="174" t="s">
        <v>2558</v>
      </c>
      <c r="D814" s="174"/>
      <c r="E814" s="174"/>
      <c r="F814" s="175"/>
      <c r="G814" s="178"/>
    </row>
    <row r="815">
      <c r="A815" s="173"/>
      <c r="B815" s="174" t="s">
        <v>2559</v>
      </c>
      <c r="C815" s="174" t="s">
        <v>2558</v>
      </c>
      <c r="D815" s="174"/>
      <c r="E815" s="174"/>
      <c r="F815" s="175"/>
      <c r="G815" s="178"/>
    </row>
    <row r="816">
      <c r="A816" s="173"/>
      <c r="B816" s="174" t="s">
        <v>2560</v>
      </c>
      <c r="C816" s="174" t="s">
        <v>2561</v>
      </c>
      <c r="D816" s="174"/>
      <c r="E816" s="174"/>
      <c r="F816" s="175"/>
      <c r="G816" s="178"/>
    </row>
    <row r="817">
      <c r="A817" s="173"/>
      <c r="B817" s="174" t="s">
        <v>2562</v>
      </c>
      <c r="C817" s="174" t="s">
        <v>2561</v>
      </c>
      <c r="D817" s="174"/>
      <c r="E817" s="174"/>
      <c r="F817" s="175"/>
      <c r="G817" s="173"/>
    </row>
    <row r="818">
      <c r="A818" s="173"/>
      <c r="B818" s="174" t="s">
        <v>2563</v>
      </c>
      <c r="C818" s="174" t="s">
        <v>2564</v>
      </c>
      <c r="D818" s="174"/>
      <c r="E818" s="174"/>
      <c r="F818" s="175"/>
      <c r="G818" s="173"/>
    </row>
    <row r="819">
      <c r="A819" s="173"/>
      <c r="B819" s="174" t="s">
        <v>2565</v>
      </c>
      <c r="C819" s="174" t="s">
        <v>2566</v>
      </c>
      <c r="D819" s="174"/>
      <c r="E819" s="174"/>
      <c r="F819" s="179"/>
      <c r="G819" s="173"/>
    </row>
    <row r="820">
      <c r="A820" s="173"/>
      <c r="B820" s="174" t="s">
        <v>2567</v>
      </c>
      <c r="C820" s="174" t="s">
        <v>2568</v>
      </c>
      <c r="D820" s="174"/>
      <c r="E820" s="174"/>
      <c r="F820" s="175"/>
      <c r="G820" s="178"/>
    </row>
    <row r="821">
      <c r="A821" s="173"/>
      <c r="B821" s="174" t="s">
        <v>2569</v>
      </c>
      <c r="C821" s="174" t="s">
        <v>2568</v>
      </c>
      <c r="D821" s="174"/>
      <c r="E821" s="174"/>
      <c r="F821" s="175"/>
      <c r="G821" s="173"/>
    </row>
    <row r="822">
      <c r="A822" s="173"/>
      <c r="B822" s="176" t="s">
        <v>2570</v>
      </c>
      <c r="C822" s="176" t="s">
        <v>2568</v>
      </c>
      <c r="D822" s="180">
        <v>43059.0</v>
      </c>
      <c r="E822" s="151" t="s">
        <v>15</v>
      </c>
      <c r="F822" s="139" t="s">
        <v>1417</v>
      </c>
      <c r="G822" s="173"/>
    </row>
    <row r="823">
      <c r="A823" s="173"/>
      <c r="B823" s="174" t="s">
        <v>2571</v>
      </c>
      <c r="C823" s="174" t="s">
        <v>2568</v>
      </c>
      <c r="D823" s="174"/>
      <c r="E823" s="174"/>
      <c r="F823" s="175"/>
      <c r="G823" s="173"/>
    </row>
    <row r="824">
      <c r="A824" s="173"/>
      <c r="B824" s="174" t="s">
        <v>2572</v>
      </c>
      <c r="C824" s="174" t="s">
        <v>2568</v>
      </c>
      <c r="D824" s="174"/>
      <c r="E824" s="174"/>
      <c r="F824" s="175"/>
      <c r="G824" s="173"/>
    </row>
    <row r="825">
      <c r="A825" s="173"/>
      <c r="B825" s="174" t="s">
        <v>2573</v>
      </c>
      <c r="C825" s="174" t="s">
        <v>2568</v>
      </c>
      <c r="D825" s="174"/>
      <c r="E825" s="174"/>
      <c r="F825" s="175"/>
      <c r="G825" s="178"/>
    </row>
    <row r="826">
      <c r="A826" s="173"/>
      <c r="B826" s="174" t="s">
        <v>2574</v>
      </c>
      <c r="C826" s="174" t="s">
        <v>2575</v>
      </c>
      <c r="D826" s="174"/>
      <c r="E826" s="174"/>
      <c r="F826" s="175"/>
      <c r="G826" s="173"/>
    </row>
    <row r="827">
      <c r="A827" s="173"/>
      <c r="B827" s="174" t="s">
        <v>2576</v>
      </c>
      <c r="C827" s="174" t="s">
        <v>2577</v>
      </c>
      <c r="D827" s="174"/>
      <c r="E827" s="174"/>
      <c r="F827" s="175"/>
      <c r="G827" s="173"/>
    </row>
    <row r="828">
      <c r="A828" s="173"/>
      <c r="B828" s="174" t="s">
        <v>2578</v>
      </c>
      <c r="C828" s="174" t="s">
        <v>2579</v>
      </c>
      <c r="D828" s="174"/>
      <c r="E828" s="174"/>
      <c r="F828" s="175"/>
      <c r="G828" s="173"/>
    </row>
    <row r="829">
      <c r="A829" s="173"/>
      <c r="B829" s="174" t="s">
        <v>2580</v>
      </c>
      <c r="C829" s="174" t="s">
        <v>2579</v>
      </c>
      <c r="D829" s="174"/>
      <c r="E829" s="174"/>
      <c r="F829" s="175"/>
      <c r="G829" s="173"/>
    </row>
    <row r="830">
      <c r="A830" s="173"/>
      <c r="B830" s="174" t="s">
        <v>2581</v>
      </c>
      <c r="C830" s="174" t="s">
        <v>2582</v>
      </c>
      <c r="D830" s="174"/>
      <c r="E830" s="174"/>
      <c r="F830" s="175"/>
      <c r="G830" s="178"/>
    </row>
    <row r="831">
      <c r="A831" s="173"/>
      <c r="B831" s="174" t="s">
        <v>2583</v>
      </c>
      <c r="C831" s="174" t="s">
        <v>2582</v>
      </c>
      <c r="D831" s="174"/>
      <c r="E831" s="174"/>
      <c r="F831" s="175"/>
      <c r="G831" s="178"/>
    </row>
    <row r="832">
      <c r="A832" s="173"/>
      <c r="B832" s="174" t="s">
        <v>2584</v>
      </c>
      <c r="C832" s="174" t="s">
        <v>2585</v>
      </c>
      <c r="D832" s="174"/>
      <c r="E832" s="174"/>
      <c r="F832" s="175"/>
      <c r="G832" s="178"/>
    </row>
    <row r="833">
      <c r="A833" s="173"/>
      <c r="B833" s="174" t="s">
        <v>2586</v>
      </c>
      <c r="C833" s="174" t="s">
        <v>2587</v>
      </c>
      <c r="D833" s="174"/>
      <c r="E833" s="174"/>
      <c r="F833" s="175"/>
      <c r="G833" s="173"/>
    </row>
    <row r="834">
      <c r="A834" s="173"/>
      <c r="B834" s="174" t="s">
        <v>2588</v>
      </c>
      <c r="C834" s="174" t="s">
        <v>2587</v>
      </c>
      <c r="D834" s="174"/>
      <c r="E834" s="174"/>
      <c r="F834" s="175"/>
      <c r="G834" s="178"/>
    </row>
    <row r="835">
      <c r="A835" s="173"/>
      <c r="B835" s="174" t="s">
        <v>2589</v>
      </c>
      <c r="C835" s="174" t="s">
        <v>2587</v>
      </c>
      <c r="D835" s="174"/>
      <c r="E835" s="174"/>
      <c r="F835" s="175"/>
      <c r="G835" s="178"/>
    </row>
    <row r="836">
      <c r="A836" s="173"/>
      <c r="B836" s="174" t="s">
        <v>2590</v>
      </c>
      <c r="C836" s="174" t="s">
        <v>2587</v>
      </c>
      <c r="D836" s="174"/>
      <c r="E836" s="174"/>
      <c r="F836" s="175"/>
      <c r="G836" s="178"/>
    </row>
    <row r="837">
      <c r="A837" s="173"/>
      <c r="B837" s="174" t="s">
        <v>2591</v>
      </c>
      <c r="C837" s="174" t="s">
        <v>2587</v>
      </c>
      <c r="D837" s="174"/>
      <c r="E837" s="174"/>
      <c r="F837" s="175"/>
      <c r="G837" s="178"/>
    </row>
    <row r="838">
      <c r="A838" s="173"/>
      <c r="B838" s="174" t="s">
        <v>2592</v>
      </c>
      <c r="C838" s="174" t="s">
        <v>2587</v>
      </c>
      <c r="D838" s="174"/>
      <c r="E838" s="174"/>
      <c r="F838" s="175"/>
      <c r="G838" s="173"/>
    </row>
    <row r="839">
      <c r="A839" s="173"/>
      <c r="B839" s="174" t="s">
        <v>2593</v>
      </c>
      <c r="C839" s="174" t="s">
        <v>2587</v>
      </c>
      <c r="D839" s="174"/>
      <c r="E839" s="174"/>
      <c r="F839" s="175"/>
      <c r="G839" s="173"/>
    </row>
    <row r="840">
      <c r="A840" s="173"/>
      <c r="B840" s="174" t="s">
        <v>2594</v>
      </c>
      <c r="C840" s="174" t="s">
        <v>2587</v>
      </c>
      <c r="D840" s="174"/>
      <c r="E840" s="174"/>
      <c r="F840" s="175"/>
      <c r="G840" s="173"/>
    </row>
    <row r="841">
      <c r="A841" s="173"/>
      <c r="B841" s="174" t="s">
        <v>2595</v>
      </c>
      <c r="C841" s="174" t="s">
        <v>2587</v>
      </c>
      <c r="D841" s="174"/>
      <c r="E841" s="174"/>
      <c r="F841" s="175"/>
      <c r="G841" s="173"/>
    </row>
    <row r="842">
      <c r="A842" s="173"/>
      <c r="B842" s="174" t="s">
        <v>2596</v>
      </c>
      <c r="C842" s="174" t="s">
        <v>2587</v>
      </c>
      <c r="D842" s="174"/>
      <c r="E842" s="174"/>
      <c r="F842" s="175"/>
      <c r="G842" s="173"/>
    </row>
    <row r="843">
      <c r="A843" s="173"/>
      <c r="B843" s="174" t="s">
        <v>2597</v>
      </c>
      <c r="C843" s="174" t="s">
        <v>2587</v>
      </c>
      <c r="D843" s="174"/>
      <c r="E843" s="174"/>
      <c r="F843" s="175"/>
      <c r="G843" s="173"/>
    </row>
    <row r="844">
      <c r="A844" s="173"/>
      <c r="B844" s="174" t="s">
        <v>2598</v>
      </c>
      <c r="C844" s="174" t="s">
        <v>2587</v>
      </c>
      <c r="D844" s="174"/>
      <c r="E844" s="174"/>
      <c r="F844" s="175"/>
      <c r="G844" s="178"/>
    </row>
    <row r="845">
      <c r="A845" s="173"/>
      <c r="B845" s="174" t="s">
        <v>2599</v>
      </c>
      <c r="C845" s="174" t="s">
        <v>2587</v>
      </c>
      <c r="D845" s="174"/>
      <c r="E845" s="174"/>
      <c r="F845" s="175"/>
      <c r="G845" s="178"/>
    </row>
    <row r="846">
      <c r="A846" s="173"/>
      <c r="B846" s="174" t="s">
        <v>2600</v>
      </c>
      <c r="C846" s="174" t="s">
        <v>2587</v>
      </c>
      <c r="D846" s="174"/>
      <c r="E846" s="174"/>
      <c r="F846" s="175"/>
      <c r="G846" s="173"/>
    </row>
    <row r="847">
      <c r="A847" s="173"/>
      <c r="B847" s="174" t="s">
        <v>2601</v>
      </c>
      <c r="C847" s="174" t="s">
        <v>2602</v>
      </c>
      <c r="D847" s="174"/>
      <c r="E847" s="174"/>
      <c r="F847" s="175"/>
      <c r="G847" s="178"/>
    </row>
    <row r="848">
      <c r="A848" s="173"/>
      <c r="B848" s="174" t="s">
        <v>2603</v>
      </c>
      <c r="C848" s="174" t="s">
        <v>2604</v>
      </c>
      <c r="D848" s="174"/>
      <c r="E848" s="174"/>
      <c r="F848" s="175"/>
      <c r="G848" s="178"/>
    </row>
    <row r="849">
      <c r="A849" s="173"/>
      <c r="B849" s="174" t="s">
        <v>2605</v>
      </c>
      <c r="C849" s="174" t="s">
        <v>2606</v>
      </c>
      <c r="D849" s="174"/>
      <c r="E849" s="174"/>
      <c r="F849" s="179"/>
      <c r="G849" s="178"/>
    </row>
    <row r="850">
      <c r="A850" s="173"/>
      <c r="B850" s="174" t="s">
        <v>2607</v>
      </c>
      <c r="C850" s="174" t="s">
        <v>2608</v>
      </c>
      <c r="D850" s="174"/>
      <c r="E850" s="174"/>
      <c r="F850" s="175"/>
      <c r="G850" s="173"/>
    </row>
    <row r="851">
      <c r="A851" s="173"/>
      <c r="B851" s="174" t="s">
        <v>2609</v>
      </c>
      <c r="C851" s="174" t="s">
        <v>2610</v>
      </c>
      <c r="D851" s="174"/>
      <c r="E851" s="174"/>
      <c r="F851" s="175"/>
      <c r="G851" s="178"/>
    </row>
    <row r="852">
      <c r="A852" s="173"/>
      <c r="B852" s="174" t="s">
        <v>2611</v>
      </c>
      <c r="C852" s="174" t="s">
        <v>2610</v>
      </c>
      <c r="D852" s="174"/>
      <c r="E852" s="174"/>
      <c r="F852" s="175"/>
      <c r="G852" s="178"/>
    </row>
    <row r="853">
      <c r="A853" s="173"/>
      <c r="B853" s="174" t="s">
        <v>2612</v>
      </c>
      <c r="C853" s="174" t="s">
        <v>2613</v>
      </c>
      <c r="D853" s="174"/>
      <c r="E853" s="174"/>
      <c r="F853" s="175"/>
      <c r="G853" s="173"/>
    </row>
    <row r="854">
      <c r="A854" s="173"/>
      <c r="B854" s="174" t="s">
        <v>2614</v>
      </c>
      <c r="C854" s="174" t="s">
        <v>2615</v>
      </c>
      <c r="D854" s="174"/>
      <c r="E854" s="174"/>
      <c r="F854" s="175"/>
      <c r="G854" s="173"/>
    </row>
    <row r="855">
      <c r="A855" s="173"/>
      <c r="B855" s="174" t="s">
        <v>2616</v>
      </c>
      <c r="C855" s="174" t="s">
        <v>2617</v>
      </c>
      <c r="D855" s="174"/>
      <c r="E855" s="174"/>
      <c r="F855" s="175"/>
      <c r="G855" s="178"/>
    </row>
    <row r="856">
      <c r="A856" s="173"/>
      <c r="B856" s="174" t="s">
        <v>2618</v>
      </c>
      <c r="C856" s="174" t="s">
        <v>2619</v>
      </c>
      <c r="D856" s="174"/>
      <c r="E856" s="174"/>
      <c r="F856" s="175"/>
      <c r="G856" s="178"/>
    </row>
    <row r="857">
      <c r="A857" s="173"/>
      <c r="B857" s="174" t="s">
        <v>2620</v>
      </c>
      <c r="C857" s="174" t="s">
        <v>2619</v>
      </c>
      <c r="D857" s="174"/>
      <c r="E857" s="174"/>
      <c r="F857" s="175"/>
      <c r="G857" s="178"/>
    </row>
    <row r="858">
      <c r="A858" s="173"/>
      <c r="B858" s="174" t="s">
        <v>2621</v>
      </c>
      <c r="C858" s="174" t="s">
        <v>2622</v>
      </c>
      <c r="D858" s="174"/>
      <c r="E858" s="174"/>
      <c r="F858" s="175"/>
      <c r="G858" s="173"/>
    </row>
    <row r="859">
      <c r="A859" s="173"/>
      <c r="B859" s="174" t="s">
        <v>2623</v>
      </c>
      <c r="C859" s="174" t="s">
        <v>2622</v>
      </c>
      <c r="D859" s="174"/>
      <c r="E859" s="174"/>
      <c r="F859" s="175"/>
      <c r="G859" s="173"/>
    </row>
    <row r="860">
      <c r="A860" s="173"/>
      <c r="B860" s="174" t="s">
        <v>2624</v>
      </c>
      <c r="C860" s="174" t="s">
        <v>2625</v>
      </c>
      <c r="D860" s="174"/>
      <c r="E860" s="174"/>
      <c r="F860" s="175"/>
      <c r="G860" s="173"/>
    </row>
    <row r="861">
      <c r="A861" s="173"/>
      <c r="B861" s="174" t="s">
        <v>2626</v>
      </c>
      <c r="C861" s="174" t="s">
        <v>2627</v>
      </c>
      <c r="D861" s="174"/>
      <c r="E861" s="174"/>
      <c r="F861" s="175"/>
      <c r="G861" s="173"/>
    </row>
    <row r="862">
      <c r="A862" s="173"/>
      <c r="B862" s="174" t="s">
        <v>2628</v>
      </c>
      <c r="C862" s="174" t="s">
        <v>2627</v>
      </c>
      <c r="D862" s="174"/>
      <c r="E862" s="174"/>
      <c r="F862" s="175"/>
      <c r="G862" s="173"/>
    </row>
    <row r="863">
      <c r="A863" s="173"/>
      <c r="B863" s="174" t="s">
        <v>2629</v>
      </c>
      <c r="C863" s="174" t="s">
        <v>2627</v>
      </c>
      <c r="D863" s="174"/>
      <c r="E863" s="174"/>
      <c r="F863" s="175"/>
      <c r="G863" s="173"/>
    </row>
    <row r="864">
      <c r="A864" s="173"/>
      <c r="B864" s="174" t="s">
        <v>2630</v>
      </c>
      <c r="C864" s="174" t="s">
        <v>2631</v>
      </c>
      <c r="D864" s="174"/>
      <c r="E864" s="174"/>
      <c r="F864" s="175"/>
      <c r="G864" s="173"/>
    </row>
    <row r="865">
      <c r="A865" s="173"/>
      <c r="B865" s="174" t="s">
        <v>2632</v>
      </c>
      <c r="C865" s="174" t="s">
        <v>2633</v>
      </c>
      <c r="D865" s="174"/>
      <c r="E865" s="174"/>
      <c r="F865" s="175"/>
      <c r="G865" s="178"/>
    </row>
    <row r="866">
      <c r="A866" s="173"/>
      <c r="B866" s="174" t="s">
        <v>2634</v>
      </c>
      <c r="C866" s="174" t="s">
        <v>2635</v>
      </c>
      <c r="D866" s="174"/>
      <c r="E866" s="174"/>
      <c r="F866" s="175"/>
      <c r="G866" s="173"/>
    </row>
    <row r="867">
      <c r="A867" s="173"/>
      <c r="B867" s="174" t="s">
        <v>2636</v>
      </c>
      <c r="C867" s="174" t="s">
        <v>2637</v>
      </c>
      <c r="D867" s="174"/>
      <c r="E867" s="174"/>
      <c r="F867" s="175"/>
      <c r="G867" s="173"/>
    </row>
    <row r="868">
      <c r="A868" s="173"/>
      <c r="B868" s="174" t="s">
        <v>2638</v>
      </c>
      <c r="C868" s="174" t="s">
        <v>2639</v>
      </c>
      <c r="D868" s="174"/>
      <c r="E868" s="174"/>
      <c r="F868" s="175"/>
      <c r="G868" s="173"/>
    </row>
    <row r="869">
      <c r="A869" s="173"/>
      <c r="B869" s="174" t="s">
        <v>2640</v>
      </c>
      <c r="C869" s="174" t="s">
        <v>2641</v>
      </c>
      <c r="D869" s="174"/>
      <c r="E869" s="174"/>
      <c r="F869" s="175"/>
      <c r="G869" s="173"/>
    </row>
    <row r="870">
      <c r="A870" s="173"/>
      <c r="B870" s="174" t="s">
        <v>2642</v>
      </c>
      <c r="C870" s="174" t="s">
        <v>2643</v>
      </c>
      <c r="D870" s="174"/>
      <c r="E870" s="174"/>
      <c r="F870" s="175"/>
      <c r="G870" s="173"/>
    </row>
    <row r="871">
      <c r="A871" s="173"/>
      <c r="B871" s="174" t="s">
        <v>2644</v>
      </c>
      <c r="C871" s="174" t="s">
        <v>2645</v>
      </c>
      <c r="D871" s="174"/>
      <c r="E871" s="174"/>
      <c r="F871" s="175"/>
      <c r="G871" s="173"/>
    </row>
    <row r="872">
      <c r="A872" s="173"/>
      <c r="B872" s="174" t="s">
        <v>2646</v>
      </c>
      <c r="C872" s="174" t="s">
        <v>2645</v>
      </c>
      <c r="D872" s="174"/>
      <c r="E872" s="174"/>
      <c r="F872" s="175"/>
      <c r="G872" s="173"/>
    </row>
    <row r="873">
      <c r="A873" s="173"/>
      <c r="B873" s="174" t="s">
        <v>2647</v>
      </c>
      <c r="C873" s="174" t="s">
        <v>2648</v>
      </c>
      <c r="D873" s="174"/>
      <c r="E873" s="174"/>
      <c r="F873" s="179"/>
      <c r="G873" s="178"/>
    </row>
    <row r="874">
      <c r="A874" s="173"/>
      <c r="B874" s="174" t="s">
        <v>2649</v>
      </c>
      <c r="C874" s="174" t="s">
        <v>2648</v>
      </c>
      <c r="D874" s="174"/>
      <c r="E874" s="174"/>
      <c r="F874" s="175"/>
      <c r="G874" s="178"/>
    </row>
    <row r="875">
      <c r="A875" s="173"/>
      <c r="B875" s="174" t="s">
        <v>2650</v>
      </c>
      <c r="C875" s="174" t="s">
        <v>2651</v>
      </c>
      <c r="D875" s="174"/>
      <c r="E875" s="174"/>
      <c r="F875" s="175"/>
      <c r="G875" s="173"/>
    </row>
    <row r="876">
      <c r="A876" s="173"/>
      <c r="B876" s="176" t="s">
        <v>2652</v>
      </c>
      <c r="C876" s="176" t="s">
        <v>2653</v>
      </c>
      <c r="D876" s="177">
        <v>43783.0</v>
      </c>
      <c r="E876" s="176" t="s">
        <v>15</v>
      </c>
      <c r="F876" s="176" t="s">
        <v>928</v>
      </c>
      <c r="G876" s="182"/>
    </row>
    <row r="877">
      <c r="A877" s="173"/>
      <c r="B877" s="174" t="s">
        <v>2654</v>
      </c>
      <c r="C877" s="174" t="s">
        <v>2655</v>
      </c>
      <c r="D877" s="174"/>
      <c r="E877" s="174"/>
      <c r="F877" s="179"/>
      <c r="G877" s="178"/>
    </row>
    <row r="878">
      <c r="A878" s="173"/>
      <c r="B878" s="174" t="s">
        <v>2656</v>
      </c>
      <c r="C878" s="174" t="s">
        <v>951</v>
      </c>
      <c r="D878" s="174"/>
      <c r="E878" s="174"/>
      <c r="F878" s="175"/>
      <c r="G878" s="178"/>
    </row>
    <row r="879">
      <c r="A879" s="173"/>
      <c r="B879" s="174" t="s">
        <v>2657</v>
      </c>
      <c r="C879" s="174" t="s">
        <v>951</v>
      </c>
      <c r="D879" s="174"/>
      <c r="E879" s="174"/>
      <c r="F879" s="179"/>
      <c r="G879" s="178"/>
    </row>
    <row r="880">
      <c r="A880" s="173"/>
      <c r="B880" s="176" t="s">
        <v>2658</v>
      </c>
      <c r="C880" s="176" t="s">
        <v>951</v>
      </c>
      <c r="D880" s="180">
        <v>43059.0</v>
      </c>
      <c r="E880" s="151" t="s">
        <v>15</v>
      </c>
      <c r="F880" s="139" t="s">
        <v>1417</v>
      </c>
      <c r="G880" s="178"/>
    </row>
    <row r="881">
      <c r="A881" s="173"/>
      <c r="B881" s="174" t="s">
        <v>2659</v>
      </c>
      <c r="C881" s="174" t="s">
        <v>2660</v>
      </c>
      <c r="D881" s="174"/>
      <c r="E881" s="174"/>
      <c r="F881" s="179"/>
      <c r="G881" s="178"/>
    </row>
    <row r="882">
      <c r="A882" s="173"/>
      <c r="B882" s="174" t="s">
        <v>2661</v>
      </c>
      <c r="C882" s="174" t="s">
        <v>2660</v>
      </c>
      <c r="D882" s="174"/>
      <c r="E882" s="174"/>
      <c r="F882" s="175"/>
      <c r="G882" s="173"/>
    </row>
    <row r="883">
      <c r="A883" s="173"/>
      <c r="B883" s="174" t="s">
        <v>2662</v>
      </c>
      <c r="C883" s="174" t="s">
        <v>2663</v>
      </c>
      <c r="D883" s="174"/>
      <c r="E883" s="174"/>
      <c r="F883" s="175"/>
      <c r="G883" s="173"/>
    </row>
    <row r="884">
      <c r="A884" s="173"/>
      <c r="B884" s="174" t="s">
        <v>2664</v>
      </c>
      <c r="C884" s="174" t="s">
        <v>2665</v>
      </c>
      <c r="D884" s="174"/>
      <c r="E884" s="174"/>
      <c r="F884" s="175"/>
      <c r="G884" s="173"/>
    </row>
    <row r="885">
      <c r="A885" s="173"/>
      <c r="B885" s="174" t="s">
        <v>2666</v>
      </c>
      <c r="C885" s="174" t="s">
        <v>2665</v>
      </c>
      <c r="D885" s="174"/>
      <c r="E885" s="174"/>
      <c r="F885" s="175"/>
      <c r="G885" s="173"/>
    </row>
    <row r="886">
      <c r="A886" s="173"/>
      <c r="B886" s="174" t="s">
        <v>2667</v>
      </c>
      <c r="C886" s="174" t="s">
        <v>2665</v>
      </c>
      <c r="D886" s="174"/>
      <c r="E886" s="174"/>
      <c r="F886" s="175"/>
      <c r="G886" s="173"/>
    </row>
    <row r="887">
      <c r="A887" s="173"/>
      <c r="B887" s="176" t="s">
        <v>2668</v>
      </c>
      <c r="C887" s="176" t="s">
        <v>2665</v>
      </c>
      <c r="D887" s="177">
        <v>44490.0</v>
      </c>
      <c r="E887" s="176" t="s">
        <v>15</v>
      </c>
      <c r="F887" s="176" t="s">
        <v>928</v>
      </c>
      <c r="G887" s="178"/>
    </row>
    <row r="888">
      <c r="A888" s="173"/>
      <c r="B888" s="174" t="s">
        <v>2669</v>
      </c>
      <c r="C888" s="174" t="s">
        <v>2665</v>
      </c>
      <c r="D888" s="174"/>
      <c r="E888" s="174"/>
      <c r="F888" s="175"/>
      <c r="G888" s="173"/>
    </row>
    <row r="889">
      <c r="A889" s="173"/>
      <c r="B889" s="174" t="s">
        <v>2670</v>
      </c>
      <c r="C889" s="174" t="s">
        <v>2671</v>
      </c>
      <c r="D889" s="174"/>
      <c r="E889" s="174"/>
      <c r="F889" s="175"/>
      <c r="G889" s="173"/>
    </row>
    <row r="890">
      <c r="A890" s="173"/>
      <c r="B890" s="174" t="s">
        <v>2672</v>
      </c>
      <c r="C890" s="174" t="s">
        <v>2671</v>
      </c>
      <c r="D890" s="174"/>
      <c r="E890" s="174"/>
      <c r="F890" s="175"/>
      <c r="G890" s="173"/>
    </row>
    <row r="891">
      <c r="A891" s="173"/>
      <c r="B891" s="174" t="s">
        <v>2673</v>
      </c>
      <c r="C891" s="174" t="s">
        <v>2674</v>
      </c>
      <c r="D891" s="174"/>
      <c r="E891" s="174"/>
      <c r="F891" s="175"/>
      <c r="G891" s="173"/>
    </row>
    <row r="892">
      <c r="A892" s="173"/>
      <c r="B892" s="186" t="s">
        <v>335</v>
      </c>
      <c r="C892" s="186" t="s">
        <v>2675</v>
      </c>
      <c r="D892" s="180">
        <v>43727.0</v>
      </c>
      <c r="E892" s="151" t="s">
        <v>15</v>
      </c>
      <c r="F892" s="176" t="s">
        <v>2676</v>
      </c>
      <c r="G892" s="173"/>
    </row>
    <row r="893">
      <c r="A893" s="173"/>
      <c r="B893" s="174" t="s">
        <v>2677</v>
      </c>
      <c r="C893" s="174" t="s">
        <v>2678</v>
      </c>
      <c r="D893" s="174"/>
      <c r="E893" s="174"/>
      <c r="F893" s="175"/>
      <c r="G893" s="173"/>
    </row>
    <row r="894">
      <c r="A894" s="173"/>
      <c r="B894" s="174" t="s">
        <v>2679</v>
      </c>
      <c r="C894" s="174" t="s">
        <v>2680</v>
      </c>
      <c r="D894" s="174"/>
      <c r="E894" s="174"/>
      <c r="F894" s="175"/>
      <c r="G894" s="173"/>
    </row>
    <row r="895">
      <c r="A895" s="173"/>
      <c r="B895" s="174" t="s">
        <v>2681</v>
      </c>
      <c r="C895" s="174" t="s">
        <v>2680</v>
      </c>
      <c r="D895" s="174"/>
      <c r="E895" s="174"/>
      <c r="F895" s="175"/>
      <c r="G895" s="173"/>
    </row>
    <row r="896">
      <c r="A896" s="173"/>
      <c r="B896" s="174" t="s">
        <v>2682</v>
      </c>
      <c r="C896" s="174" t="s">
        <v>2683</v>
      </c>
      <c r="D896" s="174"/>
      <c r="E896" s="174"/>
      <c r="F896" s="175"/>
      <c r="G896" s="173"/>
    </row>
    <row r="897">
      <c r="A897" s="173"/>
      <c r="B897" s="174" t="s">
        <v>2684</v>
      </c>
      <c r="C897" s="174" t="s">
        <v>2683</v>
      </c>
      <c r="D897" s="174"/>
      <c r="E897" s="174"/>
      <c r="F897" s="175"/>
      <c r="G897" s="178"/>
    </row>
    <row r="898">
      <c r="A898" s="173"/>
      <c r="B898" s="174" t="s">
        <v>2685</v>
      </c>
      <c r="C898" s="174" t="s">
        <v>2686</v>
      </c>
      <c r="D898" s="174"/>
      <c r="E898" s="174"/>
      <c r="F898" s="175"/>
      <c r="G898" s="173"/>
    </row>
    <row r="899">
      <c r="A899" s="173"/>
      <c r="B899" s="174" t="s">
        <v>2687</v>
      </c>
      <c r="C899" s="174" t="s">
        <v>2688</v>
      </c>
      <c r="D899" s="174"/>
      <c r="E899" s="174"/>
      <c r="F899" s="175"/>
      <c r="G899" s="178"/>
    </row>
    <row r="900">
      <c r="A900" s="173"/>
      <c r="B900" s="174" t="s">
        <v>2689</v>
      </c>
      <c r="C900" s="174" t="s">
        <v>2690</v>
      </c>
      <c r="D900" s="174"/>
      <c r="E900" s="174"/>
      <c r="F900" s="175"/>
      <c r="G900" s="173"/>
    </row>
    <row r="901">
      <c r="A901" s="173"/>
      <c r="B901" s="174" t="s">
        <v>2691</v>
      </c>
      <c r="C901" s="174" t="s">
        <v>2692</v>
      </c>
      <c r="D901" s="174"/>
      <c r="E901" s="174"/>
      <c r="F901" s="175"/>
      <c r="G901" s="178"/>
    </row>
    <row r="902">
      <c r="A902" s="173"/>
      <c r="B902" s="174" t="s">
        <v>2693</v>
      </c>
      <c r="C902" s="174" t="s">
        <v>2692</v>
      </c>
      <c r="D902" s="174"/>
      <c r="E902" s="174"/>
      <c r="F902" s="175"/>
      <c r="G902" s="173"/>
    </row>
    <row r="903">
      <c r="A903" s="173"/>
      <c r="B903" s="174" t="s">
        <v>2694</v>
      </c>
      <c r="C903" s="174" t="s">
        <v>2692</v>
      </c>
      <c r="D903" s="174"/>
      <c r="E903" s="174"/>
      <c r="F903" s="175"/>
      <c r="G903" s="173"/>
    </row>
    <row r="904">
      <c r="A904" s="173"/>
      <c r="B904" s="174" t="s">
        <v>2695</v>
      </c>
      <c r="C904" s="174" t="s">
        <v>2696</v>
      </c>
      <c r="D904" s="174"/>
      <c r="E904" s="174"/>
      <c r="F904" s="175"/>
      <c r="G904" s="178"/>
    </row>
    <row r="905">
      <c r="A905" s="173"/>
      <c r="B905" s="174" t="s">
        <v>2697</v>
      </c>
      <c r="C905" s="174" t="s">
        <v>2698</v>
      </c>
      <c r="D905" s="174"/>
      <c r="E905" s="174"/>
      <c r="F905" s="175"/>
      <c r="G905" s="178"/>
    </row>
    <row r="906">
      <c r="A906" s="173"/>
      <c r="B906" s="174" t="s">
        <v>2699</v>
      </c>
      <c r="C906" s="174" t="s">
        <v>2700</v>
      </c>
      <c r="D906" s="174"/>
      <c r="E906" s="174"/>
      <c r="F906" s="175"/>
      <c r="G906" s="173"/>
    </row>
    <row r="907">
      <c r="A907" s="173"/>
      <c r="B907" s="174" t="s">
        <v>2701</v>
      </c>
      <c r="C907" s="174" t="s">
        <v>2700</v>
      </c>
      <c r="D907" s="174"/>
      <c r="E907" s="174"/>
      <c r="F907" s="175"/>
      <c r="G907" s="173"/>
    </row>
    <row r="908">
      <c r="A908" s="173"/>
      <c r="B908" s="174" t="s">
        <v>2702</v>
      </c>
      <c r="C908" s="174" t="s">
        <v>2700</v>
      </c>
      <c r="D908" s="174"/>
      <c r="E908" s="174"/>
      <c r="F908" s="175"/>
      <c r="G908" s="173"/>
    </row>
    <row r="909">
      <c r="A909" s="173"/>
      <c r="B909" s="174" t="s">
        <v>2703</v>
      </c>
      <c r="C909" s="174" t="s">
        <v>2700</v>
      </c>
      <c r="D909" s="174"/>
      <c r="E909" s="174"/>
      <c r="F909" s="175"/>
      <c r="G909" s="173"/>
    </row>
    <row r="910">
      <c r="A910" s="173"/>
      <c r="B910" s="174" t="s">
        <v>2704</v>
      </c>
      <c r="C910" s="174" t="s">
        <v>2705</v>
      </c>
      <c r="D910" s="174"/>
      <c r="E910" s="174"/>
      <c r="F910" s="175"/>
      <c r="G910" s="178"/>
    </row>
    <row r="911">
      <c r="A911" s="173"/>
      <c r="B911" s="174" t="s">
        <v>2706</v>
      </c>
      <c r="C911" s="174" t="s">
        <v>2707</v>
      </c>
      <c r="D911" s="174"/>
      <c r="E911" s="174"/>
      <c r="F911" s="175"/>
      <c r="G911" s="173"/>
    </row>
    <row r="912">
      <c r="A912" s="173"/>
      <c r="B912" s="174" t="s">
        <v>2708</v>
      </c>
      <c r="C912" s="174" t="s">
        <v>2709</v>
      </c>
      <c r="D912" s="174"/>
      <c r="E912" s="174"/>
      <c r="F912" s="175"/>
      <c r="G912" s="178"/>
    </row>
    <row r="913">
      <c r="A913" s="173"/>
      <c r="B913" s="176" t="s">
        <v>2710</v>
      </c>
      <c r="C913" s="176" t="s">
        <v>2711</v>
      </c>
      <c r="D913" s="177">
        <v>43587.0</v>
      </c>
      <c r="E913" s="176" t="s">
        <v>15</v>
      </c>
      <c r="F913" s="176" t="s">
        <v>928</v>
      </c>
      <c r="G913" s="178"/>
    </row>
    <row r="914">
      <c r="A914" s="173"/>
      <c r="B914" s="176" t="s">
        <v>2712</v>
      </c>
      <c r="C914" s="176" t="s">
        <v>2711</v>
      </c>
      <c r="D914" s="177">
        <v>43874.0</v>
      </c>
      <c r="E914" s="176" t="s">
        <v>15</v>
      </c>
      <c r="F914" s="176" t="s">
        <v>928</v>
      </c>
      <c r="G914" s="178"/>
    </row>
    <row r="915">
      <c r="A915" s="173"/>
      <c r="B915" s="174" t="s">
        <v>2713</v>
      </c>
      <c r="C915" s="174" t="s">
        <v>2714</v>
      </c>
      <c r="D915" s="174"/>
      <c r="E915" s="174"/>
      <c r="F915" s="175"/>
      <c r="G915" s="173"/>
    </row>
    <row r="916">
      <c r="A916" s="173"/>
      <c r="B916" s="174" t="s">
        <v>2715</v>
      </c>
      <c r="C916" s="174" t="s">
        <v>2716</v>
      </c>
      <c r="D916" s="174"/>
      <c r="E916" s="174"/>
      <c r="F916" s="179"/>
      <c r="G916" s="173"/>
    </row>
    <row r="917">
      <c r="A917" s="173"/>
      <c r="B917" s="174" t="s">
        <v>2717</v>
      </c>
      <c r="C917" s="174" t="s">
        <v>2718</v>
      </c>
      <c r="D917" s="174"/>
      <c r="E917" s="174"/>
      <c r="F917" s="175"/>
      <c r="G917" s="173"/>
    </row>
    <row r="918">
      <c r="A918" s="173"/>
      <c r="B918" s="174" t="s">
        <v>2719</v>
      </c>
      <c r="C918" s="174" t="s">
        <v>2718</v>
      </c>
      <c r="D918" s="174"/>
      <c r="E918" s="174"/>
      <c r="F918" s="175"/>
      <c r="G918" s="173"/>
    </row>
    <row r="919">
      <c r="A919" s="173"/>
      <c r="B919" s="174" t="s">
        <v>2720</v>
      </c>
      <c r="C919" s="174" t="s">
        <v>2718</v>
      </c>
      <c r="D919" s="174"/>
      <c r="E919" s="174"/>
      <c r="F919" s="175"/>
      <c r="G919" s="173"/>
    </row>
    <row r="920">
      <c r="A920" s="173"/>
      <c r="B920" s="174" t="s">
        <v>2721</v>
      </c>
      <c r="C920" s="174" t="s">
        <v>2718</v>
      </c>
      <c r="D920" s="174"/>
      <c r="E920" s="174"/>
      <c r="F920" s="175"/>
      <c r="G920" s="173"/>
    </row>
    <row r="921">
      <c r="A921" s="173"/>
      <c r="B921" s="174" t="s">
        <v>2722</v>
      </c>
      <c r="C921" s="174" t="s">
        <v>2718</v>
      </c>
      <c r="D921" s="174"/>
      <c r="E921" s="174"/>
      <c r="F921" s="175"/>
      <c r="G921" s="173"/>
    </row>
    <row r="922">
      <c r="A922" s="173"/>
      <c r="B922" s="174" t="s">
        <v>2723</v>
      </c>
      <c r="C922" s="174" t="s">
        <v>2724</v>
      </c>
      <c r="D922" s="174"/>
      <c r="E922" s="174"/>
      <c r="F922" s="175"/>
      <c r="G922" s="178"/>
    </row>
    <row r="923">
      <c r="A923" s="173"/>
      <c r="B923" s="174" t="s">
        <v>2725</v>
      </c>
      <c r="C923" s="174" t="s">
        <v>2726</v>
      </c>
      <c r="D923" s="174"/>
      <c r="E923" s="174"/>
      <c r="F923" s="175"/>
      <c r="G923" s="173"/>
    </row>
    <row r="924">
      <c r="A924" s="173"/>
      <c r="B924" s="174" t="s">
        <v>2727</v>
      </c>
      <c r="C924" s="174" t="s">
        <v>2728</v>
      </c>
      <c r="D924" s="174"/>
      <c r="E924" s="174"/>
      <c r="F924" s="175"/>
      <c r="G924" s="173"/>
    </row>
    <row r="925">
      <c r="A925" s="173"/>
      <c r="B925" s="176" t="s">
        <v>467</v>
      </c>
      <c r="C925" s="176" t="s">
        <v>468</v>
      </c>
      <c r="D925" s="177">
        <v>44091.0</v>
      </c>
      <c r="E925" s="176" t="s">
        <v>15</v>
      </c>
      <c r="F925" s="176" t="s">
        <v>1573</v>
      </c>
      <c r="G925" s="178"/>
    </row>
    <row r="926">
      <c r="A926" s="173"/>
      <c r="B926" s="174" t="s">
        <v>2729</v>
      </c>
      <c r="C926" s="174" t="s">
        <v>2730</v>
      </c>
      <c r="D926" s="174"/>
      <c r="E926" s="174"/>
      <c r="F926" s="175"/>
      <c r="G926" s="178"/>
    </row>
    <row r="927">
      <c r="A927" s="173"/>
      <c r="B927" s="174" t="s">
        <v>2731</v>
      </c>
      <c r="C927" s="174" t="s">
        <v>2730</v>
      </c>
      <c r="D927" s="174"/>
      <c r="E927" s="174"/>
      <c r="F927" s="175"/>
      <c r="G927" s="173"/>
    </row>
    <row r="928">
      <c r="A928" s="173"/>
      <c r="B928" s="174" t="s">
        <v>2732</v>
      </c>
      <c r="C928" s="174" t="s">
        <v>2733</v>
      </c>
      <c r="D928" s="174"/>
      <c r="E928" s="174"/>
      <c r="F928" s="175"/>
      <c r="G928" s="173"/>
    </row>
    <row r="929">
      <c r="A929" s="173"/>
      <c r="B929" s="176" t="s">
        <v>2734</v>
      </c>
      <c r="C929" s="176" t="s">
        <v>2735</v>
      </c>
      <c r="D929" s="177">
        <v>43328.0</v>
      </c>
      <c r="E929" s="176" t="s">
        <v>15</v>
      </c>
      <c r="F929" s="176" t="s">
        <v>928</v>
      </c>
      <c r="G929" s="178"/>
    </row>
    <row r="930">
      <c r="A930" s="173"/>
      <c r="B930" s="176" t="s">
        <v>2736</v>
      </c>
      <c r="C930" s="176" t="s">
        <v>2735</v>
      </c>
      <c r="D930" s="177">
        <v>44931.0</v>
      </c>
      <c r="E930" s="176" t="s">
        <v>15</v>
      </c>
      <c r="F930" s="176" t="s">
        <v>1448</v>
      </c>
      <c r="G930" s="178"/>
    </row>
    <row r="931">
      <c r="A931" s="173"/>
      <c r="B931" s="174" t="s">
        <v>2737</v>
      </c>
      <c r="C931" s="174" t="s">
        <v>2738</v>
      </c>
      <c r="D931" s="174"/>
      <c r="E931" s="174"/>
      <c r="F931" s="175"/>
      <c r="G931" s="173"/>
    </row>
    <row r="932">
      <c r="A932" s="173"/>
      <c r="B932" s="174" t="s">
        <v>2739</v>
      </c>
      <c r="C932" s="174" t="s">
        <v>2740</v>
      </c>
      <c r="D932" s="174"/>
      <c r="E932" s="174"/>
      <c r="F932" s="175"/>
      <c r="G932" s="173"/>
    </row>
    <row r="933">
      <c r="A933" s="173"/>
      <c r="B933" s="174" t="s">
        <v>1607</v>
      </c>
      <c r="C933" s="174" t="s">
        <v>2741</v>
      </c>
      <c r="D933" s="174"/>
      <c r="E933" s="174"/>
      <c r="F933" s="175"/>
      <c r="G933" s="173"/>
    </row>
    <row r="934">
      <c r="A934" s="173"/>
      <c r="B934" s="174" t="s">
        <v>2742</v>
      </c>
      <c r="C934" s="174" t="s">
        <v>2743</v>
      </c>
      <c r="D934" s="174"/>
      <c r="E934" s="174"/>
      <c r="F934" s="175"/>
      <c r="G934" s="173"/>
    </row>
    <row r="935">
      <c r="A935" s="173"/>
      <c r="B935" s="174" t="s">
        <v>2744</v>
      </c>
      <c r="C935" s="174" t="s">
        <v>2745</v>
      </c>
      <c r="D935" s="174"/>
      <c r="E935" s="174"/>
      <c r="F935" s="175"/>
      <c r="G935" s="173"/>
    </row>
    <row r="936">
      <c r="A936" s="173"/>
      <c r="B936" s="174" t="s">
        <v>2746</v>
      </c>
      <c r="C936" s="174" t="s">
        <v>2747</v>
      </c>
      <c r="D936" s="174"/>
      <c r="E936" s="174"/>
      <c r="F936" s="175"/>
      <c r="G936" s="173"/>
    </row>
    <row r="937">
      <c r="A937" s="173"/>
      <c r="B937" s="174" t="s">
        <v>2748</v>
      </c>
      <c r="C937" s="174" t="s">
        <v>2747</v>
      </c>
      <c r="D937" s="174"/>
      <c r="E937" s="174"/>
      <c r="F937" s="175"/>
      <c r="G937" s="173"/>
    </row>
    <row r="938">
      <c r="A938" s="173"/>
      <c r="B938" s="174" t="s">
        <v>2749</v>
      </c>
      <c r="C938" s="174" t="s">
        <v>2750</v>
      </c>
      <c r="D938" s="174"/>
      <c r="E938" s="174"/>
      <c r="F938" s="175"/>
      <c r="G938" s="173"/>
    </row>
    <row r="939">
      <c r="A939" s="173"/>
      <c r="B939" s="174" t="s">
        <v>2751</v>
      </c>
      <c r="C939" s="174" t="s">
        <v>2752</v>
      </c>
      <c r="D939" s="174"/>
      <c r="E939" s="174"/>
      <c r="F939" s="175"/>
      <c r="G939" s="173"/>
    </row>
    <row r="940">
      <c r="A940" s="173"/>
      <c r="B940" s="174" t="s">
        <v>2753</v>
      </c>
      <c r="C940" s="174" t="s">
        <v>2754</v>
      </c>
      <c r="D940" s="174"/>
      <c r="E940" s="174"/>
      <c r="F940" s="175"/>
      <c r="G940" s="178"/>
    </row>
    <row r="941">
      <c r="A941" s="173"/>
      <c r="B941" s="174" t="s">
        <v>2755</v>
      </c>
      <c r="C941" s="174" t="s">
        <v>2756</v>
      </c>
      <c r="D941" s="174"/>
      <c r="E941" s="174"/>
      <c r="F941" s="175"/>
      <c r="G941" s="178"/>
    </row>
    <row r="942">
      <c r="A942" s="173"/>
      <c r="B942" s="174" t="s">
        <v>2757</v>
      </c>
      <c r="C942" s="174" t="s">
        <v>2758</v>
      </c>
      <c r="D942" s="174"/>
      <c r="E942" s="174"/>
      <c r="F942" s="175"/>
      <c r="G942" s="173"/>
    </row>
    <row r="943">
      <c r="A943" s="173"/>
      <c r="B943" s="174" t="s">
        <v>2759</v>
      </c>
      <c r="C943" s="174" t="s">
        <v>2758</v>
      </c>
      <c r="D943" s="174"/>
      <c r="E943" s="174"/>
      <c r="F943" s="175"/>
      <c r="G943" s="173"/>
    </row>
    <row r="944">
      <c r="A944" s="173"/>
      <c r="B944" s="174" t="s">
        <v>2760</v>
      </c>
      <c r="C944" s="174" t="s">
        <v>2761</v>
      </c>
      <c r="D944" s="174"/>
      <c r="E944" s="174"/>
      <c r="F944" s="175"/>
      <c r="G944" s="173"/>
    </row>
    <row r="945">
      <c r="A945" s="173"/>
      <c r="B945" s="174" t="s">
        <v>2762</v>
      </c>
      <c r="C945" s="174" t="s">
        <v>2763</v>
      </c>
      <c r="D945" s="174"/>
      <c r="E945" s="174"/>
      <c r="F945" s="175"/>
      <c r="G945" s="173"/>
    </row>
    <row r="946">
      <c r="A946" s="173"/>
      <c r="B946" s="174" t="s">
        <v>2764</v>
      </c>
      <c r="C946" s="174" t="s">
        <v>2765</v>
      </c>
      <c r="D946" s="174"/>
      <c r="E946" s="174"/>
      <c r="F946" s="175"/>
      <c r="G946" s="173"/>
    </row>
    <row r="947">
      <c r="A947" s="173"/>
      <c r="B947" s="174" t="s">
        <v>2766</v>
      </c>
      <c r="C947" s="174" t="s">
        <v>2765</v>
      </c>
      <c r="D947" s="174"/>
      <c r="E947" s="174"/>
      <c r="F947" s="175"/>
      <c r="G947" s="173"/>
    </row>
    <row r="948">
      <c r="A948" s="173"/>
      <c r="B948" s="174" t="s">
        <v>2767</v>
      </c>
      <c r="C948" s="174" t="s">
        <v>2765</v>
      </c>
      <c r="D948" s="174"/>
      <c r="E948" s="174"/>
      <c r="F948" s="175"/>
      <c r="G948" s="173"/>
    </row>
    <row r="949">
      <c r="A949" s="173"/>
      <c r="B949" s="174" t="s">
        <v>2768</v>
      </c>
      <c r="C949" s="174" t="s">
        <v>2765</v>
      </c>
      <c r="D949" s="174"/>
      <c r="E949" s="174"/>
      <c r="F949" s="175"/>
      <c r="G949" s="173"/>
    </row>
    <row r="950">
      <c r="A950" s="173"/>
      <c r="B950" s="174" t="s">
        <v>2769</v>
      </c>
      <c r="C950" s="174" t="s">
        <v>2770</v>
      </c>
      <c r="D950" s="174"/>
      <c r="E950" s="174"/>
      <c r="F950" s="175"/>
      <c r="G950" s="178"/>
    </row>
    <row r="951">
      <c r="A951" s="173"/>
      <c r="B951" s="174" t="s">
        <v>2771</v>
      </c>
      <c r="C951" s="174" t="s">
        <v>2772</v>
      </c>
      <c r="D951" s="174"/>
      <c r="E951" s="174"/>
      <c r="F951" s="175"/>
      <c r="G951" s="178"/>
    </row>
    <row r="952">
      <c r="A952" s="173"/>
      <c r="B952" s="174" t="s">
        <v>2773</v>
      </c>
      <c r="C952" s="174" t="s">
        <v>2774</v>
      </c>
      <c r="D952" s="174"/>
      <c r="E952" s="174"/>
      <c r="F952" s="175"/>
      <c r="G952" s="178"/>
    </row>
    <row r="953">
      <c r="A953" s="173"/>
      <c r="B953" s="174" t="s">
        <v>2775</v>
      </c>
      <c r="C953" s="174" t="s">
        <v>2774</v>
      </c>
      <c r="D953" s="174"/>
      <c r="E953" s="174"/>
      <c r="F953" s="175"/>
      <c r="G953" s="178"/>
    </row>
    <row r="954">
      <c r="A954" s="173"/>
      <c r="B954" s="174" t="s">
        <v>2776</v>
      </c>
      <c r="C954" s="174" t="s">
        <v>2774</v>
      </c>
      <c r="D954" s="174"/>
      <c r="E954" s="174"/>
      <c r="F954" s="175"/>
      <c r="G954" s="178"/>
    </row>
    <row r="955">
      <c r="A955" s="173"/>
      <c r="B955" s="174" t="s">
        <v>2777</v>
      </c>
      <c r="C955" s="174" t="s">
        <v>2774</v>
      </c>
      <c r="D955" s="174"/>
      <c r="E955" s="174"/>
      <c r="F955" s="175"/>
      <c r="G955" s="178"/>
    </row>
    <row r="956">
      <c r="A956" s="173"/>
      <c r="B956" s="174" t="s">
        <v>2778</v>
      </c>
      <c r="C956" s="174" t="s">
        <v>2774</v>
      </c>
      <c r="D956" s="174"/>
      <c r="E956" s="174"/>
      <c r="F956" s="175"/>
      <c r="G956" s="178"/>
    </row>
    <row r="957">
      <c r="A957" s="173"/>
      <c r="B957" s="174" t="s">
        <v>1194</v>
      </c>
      <c r="C957" s="174" t="s">
        <v>2774</v>
      </c>
      <c r="D957" s="174"/>
      <c r="E957" s="174"/>
      <c r="F957" s="175"/>
      <c r="G957" s="178"/>
    </row>
    <row r="958">
      <c r="A958" s="173"/>
      <c r="B958" s="174" t="s">
        <v>2779</v>
      </c>
      <c r="C958" s="174" t="s">
        <v>2774</v>
      </c>
      <c r="D958" s="174"/>
      <c r="E958" s="174"/>
      <c r="F958" s="175"/>
      <c r="G958" s="178"/>
    </row>
    <row r="959">
      <c r="A959" s="173"/>
      <c r="B959" s="174" t="s">
        <v>2780</v>
      </c>
      <c r="C959" s="174" t="s">
        <v>2774</v>
      </c>
      <c r="D959" s="174"/>
      <c r="E959" s="174"/>
      <c r="F959" s="175"/>
      <c r="G959" s="178"/>
    </row>
    <row r="960">
      <c r="A960" s="173"/>
      <c r="B960" s="174" t="s">
        <v>2781</v>
      </c>
      <c r="C960" s="174" t="s">
        <v>2774</v>
      </c>
      <c r="D960" s="174"/>
      <c r="E960" s="174"/>
      <c r="F960" s="175"/>
      <c r="G960" s="173"/>
    </row>
    <row r="961">
      <c r="A961" s="173"/>
      <c r="B961" s="174" t="s">
        <v>2782</v>
      </c>
      <c r="C961" s="174" t="s">
        <v>2774</v>
      </c>
      <c r="D961" s="174"/>
      <c r="E961" s="174"/>
      <c r="F961" s="175"/>
      <c r="G961" s="178"/>
    </row>
    <row r="962">
      <c r="A962" s="173"/>
      <c r="B962" s="174" t="s">
        <v>2783</v>
      </c>
      <c r="C962" s="174" t="s">
        <v>2784</v>
      </c>
      <c r="D962" s="174"/>
      <c r="E962" s="174"/>
      <c r="F962" s="175"/>
      <c r="G962" s="173"/>
    </row>
    <row r="963">
      <c r="A963" s="173"/>
      <c r="B963" s="174" t="s">
        <v>2785</v>
      </c>
      <c r="C963" s="174" t="s">
        <v>2786</v>
      </c>
      <c r="D963" s="174"/>
      <c r="E963" s="174"/>
      <c r="F963" s="175"/>
      <c r="G963" s="173"/>
    </row>
    <row r="964">
      <c r="A964" s="173"/>
      <c r="B964" s="174" t="s">
        <v>2787</v>
      </c>
      <c r="C964" s="174" t="s">
        <v>2786</v>
      </c>
      <c r="D964" s="174"/>
      <c r="E964" s="174"/>
      <c r="F964" s="175"/>
      <c r="G964" s="178"/>
    </row>
    <row r="965">
      <c r="A965" s="173"/>
      <c r="B965" s="174" t="s">
        <v>2788</v>
      </c>
      <c r="C965" s="174" t="s">
        <v>2786</v>
      </c>
      <c r="D965" s="174"/>
      <c r="E965" s="174"/>
      <c r="F965" s="175"/>
      <c r="G965" s="173"/>
    </row>
    <row r="966">
      <c r="A966" s="173"/>
      <c r="B966" s="174" t="s">
        <v>2789</v>
      </c>
      <c r="C966" s="174" t="s">
        <v>2790</v>
      </c>
      <c r="D966" s="174"/>
      <c r="E966" s="174"/>
      <c r="F966" s="179"/>
      <c r="G966" s="178"/>
    </row>
    <row r="967">
      <c r="A967" s="173"/>
      <c r="B967" s="174" t="s">
        <v>2791</v>
      </c>
      <c r="C967" s="174" t="s">
        <v>2792</v>
      </c>
      <c r="D967" s="174"/>
      <c r="E967" s="174"/>
      <c r="F967" s="175"/>
      <c r="G967" s="178"/>
    </row>
    <row r="968">
      <c r="A968" s="173"/>
      <c r="B968" s="174" t="s">
        <v>2793</v>
      </c>
      <c r="C968" s="174" t="s">
        <v>2794</v>
      </c>
      <c r="D968" s="174"/>
      <c r="E968" s="174"/>
      <c r="F968" s="175"/>
      <c r="G968" s="173"/>
    </row>
    <row r="969">
      <c r="A969" s="173"/>
      <c r="B969" s="174" t="s">
        <v>2795</v>
      </c>
      <c r="C969" s="174" t="s">
        <v>2796</v>
      </c>
      <c r="D969" s="174"/>
      <c r="E969" s="174"/>
      <c r="F969" s="175"/>
      <c r="G969" s="173"/>
    </row>
    <row r="970">
      <c r="A970" s="173"/>
      <c r="B970" s="174" t="s">
        <v>2797</v>
      </c>
      <c r="C970" s="174" t="s">
        <v>2798</v>
      </c>
      <c r="D970" s="174"/>
      <c r="E970" s="174"/>
      <c r="F970" s="175"/>
      <c r="G970" s="173"/>
    </row>
    <row r="971">
      <c r="A971" s="173"/>
      <c r="B971" s="174" t="s">
        <v>2799</v>
      </c>
      <c r="C971" s="174" t="s">
        <v>2800</v>
      </c>
      <c r="D971" s="174"/>
      <c r="E971" s="174"/>
      <c r="F971" s="175"/>
      <c r="G971" s="173"/>
    </row>
    <row r="972">
      <c r="A972" s="173"/>
      <c r="B972" s="174" t="s">
        <v>2801</v>
      </c>
      <c r="C972" s="174" t="s">
        <v>2802</v>
      </c>
      <c r="D972" s="174"/>
      <c r="E972" s="174"/>
      <c r="F972" s="179"/>
      <c r="G972" s="173"/>
    </row>
    <row r="973">
      <c r="A973" s="173"/>
      <c r="B973" s="174" t="s">
        <v>2803</v>
      </c>
      <c r="C973" s="174" t="s">
        <v>2802</v>
      </c>
      <c r="D973" s="174"/>
      <c r="E973" s="174"/>
      <c r="F973" s="175"/>
      <c r="G973" s="173"/>
    </row>
    <row r="974">
      <c r="A974" s="173"/>
      <c r="B974" s="174" t="s">
        <v>2804</v>
      </c>
      <c r="C974" s="174" t="s">
        <v>2805</v>
      </c>
      <c r="D974" s="174"/>
      <c r="E974" s="174"/>
      <c r="F974" s="175"/>
      <c r="G974" s="178"/>
    </row>
    <row r="975">
      <c r="A975" s="173"/>
      <c r="B975" s="174" t="s">
        <v>2806</v>
      </c>
      <c r="C975" s="174" t="s">
        <v>2805</v>
      </c>
      <c r="D975" s="174"/>
      <c r="E975" s="174"/>
      <c r="F975" s="175"/>
      <c r="G975" s="178"/>
    </row>
    <row r="976">
      <c r="A976" s="173"/>
      <c r="B976" s="174" t="s">
        <v>2807</v>
      </c>
      <c r="C976" s="174" t="s">
        <v>2805</v>
      </c>
      <c r="D976" s="174"/>
      <c r="E976" s="174"/>
      <c r="F976" s="175"/>
      <c r="G976" s="178"/>
    </row>
    <row r="977">
      <c r="A977" s="173"/>
      <c r="B977" s="174" t="s">
        <v>2808</v>
      </c>
      <c r="C977" s="174" t="s">
        <v>2805</v>
      </c>
      <c r="D977" s="174"/>
      <c r="E977" s="174"/>
      <c r="F977" s="175"/>
      <c r="G977" s="173"/>
    </row>
    <row r="978">
      <c r="A978" s="173"/>
      <c r="B978" s="174" t="s">
        <v>2809</v>
      </c>
      <c r="C978" s="174" t="s">
        <v>2805</v>
      </c>
      <c r="D978" s="174"/>
      <c r="E978" s="174"/>
      <c r="F978" s="175"/>
      <c r="G978" s="178"/>
    </row>
    <row r="979">
      <c r="A979" s="173"/>
      <c r="B979" s="174" t="s">
        <v>2810</v>
      </c>
      <c r="C979" s="174" t="s">
        <v>2805</v>
      </c>
      <c r="D979" s="174"/>
      <c r="E979" s="174"/>
      <c r="F979" s="175"/>
      <c r="G979" s="173"/>
    </row>
    <row r="980">
      <c r="A980" s="173"/>
      <c r="B980" s="174" t="s">
        <v>2811</v>
      </c>
      <c r="C980" s="174" t="s">
        <v>2812</v>
      </c>
      <c r="D980" s="174"/>
      <c r="E980" s="174"/>
      <c r="F980" s="179"/>
      <c r="G980" s="178"/>
    </row>
    <row r="981">
      <c r="A981" s="173"/>
      <c r="B981" s="174" t="s">
        <v>2813</v>
      </c>
      <c r="C981" s="174" t="s">
        <v>2814</v>
      </c>
      <c r="D981" s="174"/>
      <c r="E981" s="174"/>
      <c r="F981" s="175"/>
      <c r="G981" s="173"/>
    </row>
    <row r="982">
      <c r="A982" s="173"/>
      <c r="B982" s="174" t="s">
        <v>2815</v>
      </c>
      <c r="C982" s="174" t="s">
        <v>621</v>
      </c>
      <c r="D982" s="174"/>
      <c r="E982" s="174"/>
      <c r="F982" s="175"/>
      <c r="G982" s="178"/>
    </row>
    <row r="983">
      <c r="A983" s="173"/>
      <c r="B983" s="174" t="s">
        <v>2816</v>
      </c>
      <c r="C983" s="174" t="s">
        <v>621</v>
      </c>
      <c r="D983" s="174"/>
      <c r="E983" s="174"/>
      <c r="F983" s="175"/>
      <c r="G983" s="178"/>
    </row>
    <row r="984">
      <c r="A984" s="173"/>
      <c r="B984" s="174" t="s">
        <v>2817</v>
      </c>
      <c r="C984" s="174" t="s">
        <v>621</v>
      </c>
      <c r="D984" s="174"/>
      <c r="E984" s="174"/>
      <c r="F984" s="175"/>
      <c r="G984" s="178"/>
    </row>
    <row r="985">
      <c r="A985" s="173"/>
      <c r="B985" s="174" t="s">
        <v>2818</v>
      </c>
      <c r="C985" s="174" t="s">
        <v>621</v>
      </c>
      <c r="D985" s="174"/>
      <c r="E985" s="174"/>
      <c r="F985" s="175"/>
      <c r="G985" s="178"/>
    </row>
    <row r="986">
      <c r="A986" s="173"/>
      <c r="B986" s="176" t="s">
        <v>2819</v>
      </c>
      <c r="C986" s="176" t="s">
        <v>621</v>
      </c>
      <c r="D986" s="177">
        <v>43265.0</v>
      </c>
      <c r="E986" s="176" t="s">
        <v>15</v>
      </c>
      <c r="F986" s="176" t="s">
        <v>928</v>
      </c>
      <c r="G986" s="178"/>
    </row>
    <row r="987">
      <c r="A987" s="173"/>
      <c r="B987" s="176" t="s">
        <v>620</v>
      </c>
      <c r="C987" s="176" t="s">
        <v>621</v>
      </c>
      <c r="D987" s="177">
        <v>44497.0</v>
      </c>
      <c r="E987" s="176" t="s">
        <v>15</v>
      </c>
      <c r="F987" s="176" t="s">
        <v>2820</v>
      </c>
      <c r="G987" s="178"/>
    </row>
    <row r="988">
      <c r="A988" s="173"/>
      <c r="B988" s="174" t="s">
        <v>2821</v>
      </c>
      <c r="C988" s="174" t="s">
        <v>621</v>
      </c>
      <c r="D988" s="174"/>
      <c r="E988" s="174"/>
      <c r="F988" s="175"/>
      <c r="G988" s="178"/>
    </row>
    <row r="989">
      <c r="A989" s="173"/>
      <c r="B989" s="176" t="s">
        <v>2822</v>
      </c>
      <c r="C989" s="176" t="s">
        <v>621</v>
      </c>
      <c r="D989" s="177">
        <v>44264.0</v>
      </c>
      <c r="E989" s="176" t="s">
        <v>15</v>
      </c>
      <c r="F989" s="176" t="s">
        <v>928</v>
      </c>
      <c r="G989" s="178"/>
    </row>
    <row r="990">
      <c r="A990" s="173"/>
      <c r="B990" s="176" t="s">
        <v>2823</v>
      </c>
      <c r="C990" s="176" t="s">
        <v>621</v>
      </c>
      <c r="D990" s="177">
        <v>44042.0</v>
      </c>
      <c r="E990" s="176" t="s">
        <v>15</v>
      </c>
      <c r="F990" s="176" t="s">
        <v>928</v>
      </c>
      <c r="G990" s="178"/>
    </row>
    <row r="991">
      <c r="A991" s="173"/>
      <c r="B991" s="174" t="s">
        <v>2824</v>
      </c>
      <c r="C991" s="174" t="s">
        <v>621</v>
      </c>
      <c r="D991" s="174"/>
      <c r="E991" s="174"/>
      <c r="F991" s="175"/>
      <c r="G991" s="173"/>
    </row>
    <row r="992">
      <c r="A992" s="173"/>
      <c r="B992" s="174" t="s">
        <v>2825</v>
      </c>
      <c r="C992" s="174" t="s">
        <v>621</v>
      </c>
      <c r="D992" s="174"/>
      <c r="E992" s="174"/>
      <c r="F992" s="175"/>
      <c r="G992" s="178"/>
    </row>
    <row r="993">
      <c r="A993" s="173"/>
      <c r="B993" s="174" t="s">
        <v>2826</v>
      </c>
      <c r="C993" s="174" t="s">
        <v>621</v>
      </c>
      <c r="D993" s="174"/>
      <c r="E993" s="174"/>
      <c r="F993" s="175"/>
      <c r="G993" s="178"/>
    </row>
    <row r="994">
      <c r="A994" s="173"/>
      <c r="B994" s="174" t="s">
        <v>2827</v>
      </c>
      <c r="C994" s="174" t="s">
        <v>2828</v>
      </c>
      <c r="D994" s="174"/>
      <c r="E994" s="174"/>
      <c r="F994" s="175"/>
      <c r="G994" s="182"/>
    </row>
    <row r="995">
      <c r="A995" s="173"/>
      <c r="B995" s="176" t="s">
        <v>2829</v>
      </c>
      <c r="C995" s="176" t="s">
        <v>2830</v>
      </c>
      <c r="D995" s="177">
        <v>44931.0</v>
      </c>
      <c r="E995" s="176" t="s">
        <v>15</v>
      </c>
      <c r="F995" s="176" t="s">
        <v>1448</v>
      </c>
      <c r="G995" s="178"/>
    </row>
    <row r="996">
      <c r="A996" s="173"/>
      <c r="B996" s="174" t="s">
        <v>2017</v>
      </c>
      <c r="C996" s="174" t="s">
        <v>2831</v>
      </c>
      <c r="D996" s="174"/>
      <c r="E996" s="174"/>
      <c r="F996" s="175"/>
      <c r="G996" s="173"/>
    </row>
    <row r="997">
      <c r="A997" s="173"/>
      <c r="B997" s="174" t="s">
        <v>2832</v>
      </c>
      <c r="C997" s="174" t="s">
        <v>2831</v>
      </c>
      <c r="D997" s="174"/>
      <c r="E997" s="174"/>
      <c r="F997" s="175"/>
      <c r="G997" s="173"/>
    </row>
    <row r="998">
      <c r="A998" s="173"/>
      <c r="B998" s="174" t="s">
        <v>2833</v>
      </c>
      <c r="C998" s="174" t="s">
        <v>2834</v>
      </c>
      <c r="D998" s="174"/>
      <c r="E998" s="174"/>
      <c r="F998" s="175"/>
      <c r="G998" s="178"/>
    </row>
    <row r="999">
      <c r="A999" s="173"/>
      <c r="B999" s="174" t="s">
        <v>2835</v>
      </c>
      <c r="C999" s="174" t="s">
        <v>2836</v>
      </c>
      <c r="D999" s="174"/>
      <c r="E999" s="174"/>
      <c r="F999" s="175"/>
      <c r="G999" s="173"/>
    </row>
    <row r="1000">
      <c r="A1000" s="173"/>
      <c r="B1000" s="174" t="s">
        <v>2837</v>
      </c>
      <c r="C1000" s="174" t="s">
        <v>2838</v>
      </c>
      <c r="D1000" s="174"/>
      <c r="E1000" s="174"/>
      <c r="F1000" s="175"/>
      <c r="G1000" s="173"/>
    </row>
    <row r="1001">
      <c r="A1001" s="173"/>
      <c r="B1001" s="174" t="s">
        <v>2839</v>
      </c>
      <c r="C1001" s="174" t="s">
        <v>2840</v>
      </c>
      <c r="D1001" s="174"/>
      <c r="E1001" s="174"/>
      <c r="F1001" s="175"/>
      <c r="G1001" s="173"/>
    </row>
    <row r="1002">
      <c r="A1002" s="173"/>
      <c r="B1002" s="174" t="s">
        <v>2841</v>
      </c>
      <c r="C1002" s="174" t="s">
        <v>2840</v>
      </c>
      <c r="D1002" s="174"/>
      <c r="E1002" s="174"/>
      <c r="F1002" s="175"/>
      <c r="G1002" s="173"/>
    </row>
    <row r="1003">
      <c r="A1003" s="173"/>
      <c r="B1003" s="174" t="s">
        <v>2842</v>
      </c>
      <c r="C1003" s="174" t="s">
        <v>2843</v>
      </c>
      <c r="D1003" s="174"/>
      <c r="E1003" s="174"/>
      <c r="F1003" s="175"/>
      <c r="G1003" s="178"/>
    </row>
    <row r="1004">
      <c r="A1004" s="173"/>
      <c r="B1004" s="176" t="s">
        <v>2844</v>
      </c>
      <c r="C1004" s="176" t="s">
        <v>2843</v>
      </c>
      <c r="D1004" s="177">
        <v>44931.0</v>
      </c>
      <c r="E1004" s="176" t="s">
        <v>15</v>
      </c>
      <c r="F1004" s="176" t="s">
        <v>1448</v>
      </c>
      <c r="G1004" s="178"/>
    </row>
    <row r="1005">
      <c r="A1005" s="173"/>
      <c r="B1005" s="174" t="s">
        <v>2845</v>
      </c>
      <c r="C1005" s="174" t="s">
        <v>2843</v>
      </c>
      <c r="D1005" s="174"/>
      <c r="E1005" s="174"/>
      <c r="F1005" s="179"/>
      <c r="G1005" s="178"/>
    </row>
    <row r="1006">
      <c r="A1006" s="173"/>
      <c r="B1006" s="174" t="s">
        <v>2846</v>
      </c>
      <c r="C1006" s="174" t="s">
        <v>2843</v>
      </c>
      <c r="D1006" s="174"/>
      <c r="E1006" s="174"/>
      <c r="F1006" s="175"/>
      <c r="G1006" s="178"/>
    </row>
    <row r="1007">
      <c r="A1007" s="173"/>
      <c r="B1007" s="174" t="s">
        <v>2847</v>
      </c>
      <c r="C1007" s="174" t="s">
        <v>2843</v>
      </c>
      <c r="D1007" s="174"/>
      <c r="E1007" s="174"/>
      <c r="F1007" s="175"/>
      <c r="G1007" s="178"/>
    </row>
    <row r="1008">
      <c r="A1008" s="173"/>
      <c r="B1008" s="174" t="s">
        <v>2848</v>
      </c>
      <c r="C1008" s="174" t="s">
        <v>2849</v>
      </c>
      <c r="D1008" s="174"/>
      <c r="E1008" s="174"/>
      <c r="F1008" s="175"/>
      <c r="G1008" s="173"/>
    </row>
    <row r="1009">
      <c r="A1009" s="173"/>
      <c r="B1009" s="174" t="s">
        <v>2850</v>
      </c>
      <c r="C1009" s="174" t="s">
        <v>2851</v>
      </c>
      <c r="D1009" s="174"/>
      <c r="E1009" s="174"/>
      <c r="F1009" s="175"/>
      <c r="G1009" s="173"/>
    </row>
    <row r="1010">
      <c r="A1010" s="173"/>
      <c r="B1010" s="174" t="s">
        <v>2852</v>
      </c>
      <c r="C1010" s="174" t="s">
        <v>2853</v>
      </c>
      <c r="D1010" s="174"/>
      <c r="E1010" s="174"/>
      <c r="F1010" s="175"/>
      <c r="G1010" s="173"/>
    </row>
    <row r="1011">
      <c r="A1011" s="173"/>
      <c r="B1011" s="174" t="s">
        <v>2854</v>
      </c>
      <c r="C1011" s="174" t="s">
        <v>2855</v>
      </c>
      <c r="D1011" s="174"/>
      <c r="E1011" s="174"/>
      <c r="F1011" s="175"/>
      <c r="G1011" s="178"/>
    </row>
    <row r="1012">
      <c r="A1012" s="173"/>
      <c r="B1012" s="174" t="s">
        <v>2856</v>
      </c>
      <c r="C1012" s="174" t="s">
        <v>2857</v>
      </c>
      <c r="D1012" s="174"/>
      <c r="E1012" s="174"/>
      <c r="F1012" s="175"/>
      <c r="G1012" s="173"/>
    </row>
    <row r="1013">
      <c r="A1013" s="173"/>
      <c r="B1013" s="174" t="s">
        <v>2858</v>
      </c>
      <c r="C1013" s="174" t="s">
        <v>2859</v>
      </c>
      <c r="D1013" s="174"/>
      <c r="E1013" s="174"/>
      <c r="F1013" s="175"/>
      <c r="G1013" s="178"/>
    </row>
    <row r="1014">
      <c r="A1014" s="173"/>
      <c r="B1014" s="174" t="s">
        <v>2860</v>
      </c>
      <c r="C1014" s="174" t="s">
        <v>2861</v>
      </c>
      <c r="D1014" s="174"/>
      <c r="E1014" s="174"/>
      <c r="F1014" s="175"/>
      <c r="G1014" s="178"/>
    </row>
    <row r="1015">
      <c r="A1015" s="173"/>
      <c r="B1015" s="174" t="s">
        <v>2862</v>
      </c>
      <c r="C1015" s="174" t="s">
        <v>2863</v>
      </c>
      <c r="D1015" s="174"/>
      <c r="E1015" s="174"/>
      <c r="F1015" s="175"/>
      <c r="G1015" s="178"/>
    </row>
    <row r="1016">
      <c r="A1016" s="173"/>
      <c r="B1016" s="174" t="s">
        <v>2864</v>
      </c>
      <c r="C1016" s="174" t="s">
        <v>2865</v>
      </c>
      <c r="D1016" s="174"/>
      <c r="E1016" s="174"/>
      <c r="F1016" s="175"/>
      <c r="G1016" s="178"/>
    </row>
    <row r="1017">
      <c r="A1017" s="173"/>
      <c r="B1017" s="174" t="s">
        <v>2866</v>
      </c>
      <c r="C1017" s="174" t="s">
        <v>2865</v>
      </c>
      <c r="D1017" s="174"/>
      <c r="E1017" s="174"/>
      <c r="F1017" s="175"/>
      <c r="G1017" s="173"/>
    </row>
    <row r="1018">
      <c r="A1018" s="173"/>
      <c r="B1018" s="174" t="s">
        <v>2867</v>
      </c>
      <c r="C1018" s="174" t="s">
        <v>2865</v>
      </c>
      <c r="D1018" s="174"/>
      <c r="E1018" s="174"/>
      <c r="F1018" s="175"/>
      <c r="G1018" s="178"/>
    </row>
    <row r="1019">
      <c r="A1019" s="173"/>
      <c r="B1019" s="174" t="s">
        <v>2868</v>
      </c>
      <c r="C1019" s="174" t="s">
        <v>2869</v>
      </c>
      <c r="D1019" s="174"/>
      <c r="E1019" s="174"/>
      <c r="F1019" s="175"/>
      <c r="G1019" s="173"/>
    </row>
    <row r="1020">
      <c r="A1020" s="173"/>
      <c r="B1020" s="174" t="s">
        <v>2870</v>
      </c>
      <c r="C1020" s="174" t="s">
        <v>2871</v>
      </c>
      <c r="D1020" s="174"/>
      <c r="E1020" s="174"/>
      <c r="F1020" s="175"/>
      <c r="G1020" s="173"/>
    </row>
    <row r="1021">
      <c r="A1021" s="173"/>
      <c r="B1021" s="174" t="s">
        <v>2872</v>
      </c>
      <c r="C1021" s="174" t="s">
        <v>2873</v>
      </c>
      <c r="D1021" s="174"/>
      <c r="E1021" s="174"/>
      <c r="F1021" s="175"/>
      <c r="G1021" s="173"/>
    </row>
    <row r="1022">
      <c r="A1022" s="173"/>
      <c r="B1022" s="174" t="s">
        <v>2874</v>
      </c>
      <c r="C1022" s="174" t="s">
        <v>2875</v>
      </c>
      <c r="D1022" s="174"/>
      <c r="E1022" s="174"/>
      <c r="F1022" s="175"/>
      <c r="G1022" s="173"/>
    </row>
    <row r="1023">
      <c r="A1023" s="173"/>
      <c r="B1023" s="174" t="s">
        <v>2876</v>
      </c>
      <c r="C1023" s="174" t="s">
        <v>2877</v>
      </c>
      <c r="D1023" s="174"/>
      <c r="E1023" s="174"/>
      <c r="F1023" s="175"/>
      <c r="G1023" s="173"/>
    </row>
    <row r="1024">
      <c r="A1024" s="173"/>
      <c r="B1024" s="174" t="s">
        <v>2878</v>
      </c>
      <c r="C1024" s="174" t="s">
        <v>2879</v>
      </c>
      <c r="D1024" s="174"/>
      <c r="E1024" s="174"/>
      <c r="F1024" s="175"/>
      <c r="G1024" s="178"/>
    </row>
    <row r="1025">
      <c r="A1025" s="173"/>
      <c r="B1025" s="174" t="s">
        <v>2880</v>
      </c>
      <c r="C1025" s="174" t="s">
        <v>2879</v>
      </c>
      <c r="D1025" s="174"/>
      <c r="E1025" s="174"/>
      <c r="F1025" s="175"/>
      <c r="G1025" s="173"/>
    </row>
    <row r="1026">
      <c r="A1026" s="173"/>
      <c r="B1026" s="174" t="s">
        <v>2881</v>
      </c>
      <c r="C1026" s="174" t="s">
        <v>2879</v>
      </c>
      <c r="D1026" s="174"/>
      <c r="E1026" s="174"/>
      <c r="F1026" s="175"/>
      <c r="G1026" s="173"/>
    </row>
    <row r="1027">
      <c r="A1027" s="173"/>
      <c r="B1027" s="174" t="s">
        <v>2882</v>
      </c>
      <c r="C1027" s="174" t="s">
        <v>2883</v>
      </c>
      <c r="D1027" s="174"/>
      <c r="E1027" s="174"/>
      <c r="F1027" s="175"/>
      <c r="G1027" s="173"/>
    </row>
    <row r="1028">
      <c r="A1028" s="173"/>
      <c r="B1028" s="174" t="s">
        <v>2884</v>
      </c>
      <c r="C1028" s="174" t="s">
        <v>2885</v>
      </c>
      <c r="D1028" s="174"/>
      <c r="E1028" s="174"/>
      <c r="F1028" s="175"/>
      <c r="G1028" s="178"/>
    </row>
    <row r="1029">
      <c r="A1029" s="173"/>
      <c r="B1029" s="174" t="s">
        <v>2886</v>
      </c>
      <c r="C1029" s="174" t="s">
        <v>2885</v>
      </c>
      <c r="D1029" s="174"/>
      <c r="E1029" s="174"/>
      <c r="F1029" s="175"/>
      <c r="G1029" s="178"/>
    </row>
    <row r="1030">
      <c r="A1030" s="173"/>
      <c r="B1030" s="174" t="s">
        <v>2887</v>
      </c>
      <c r="C1030" s="174" t="s">
        <v>2888</v>
      </c>
      <c r="D1030" s="174"/>
      <c r="E1030" s="174"/>
      <c r="F1030" s="179"/>
      <c r="G1030" s="173"/>
    </row>
    <row r="1031">
      <c r="A1031" s="173"/>
      <c r="B1031" s="174" t="s">
        <v>2889</v>
      </c>
      <c r="C1031" s="174" t="s">
        <v>2888</v>
      </c>
      <c r="D1031" s="174"/>
      <c r="E1031" s="174"/>
      <c r="F1031" s="179"/>
      <c r="G1031" s="173"/>
    </row>
    <row r="1032">
      <c r="A1032" s="173"/>
      <c r="B1032" s="174" t="s">
        <v>2890</v>
      </c>
      <c r="C1032" s="174" t="s">
        <v>2888</v>
      </c>
      <c r="D1032" s="174"/>
      <c r="E1032" s="174"/>
      <c r="F1032" s="179"/>
      <c r="G1032" s="173"/>
    </row>
    <row r="1033">
      <c r="A1033" s="173"/>
      <c r="B1033" s="174" t="s">
        <v>2614</v>
      </c>
      <c r="C1033" s="174" t="s">
        <v>2891</v>
      </c>
      <c r="D1033" s="174"/>
      <c r="E1033" s="174"/>
      <c r="F1033" s="175"/>
      <c r="G1033" s="173"/>
    </row>
    <row r="1034">
      <c r="A1034" s="173"/>
      <c r="B1034" s="174" t="s">
        <v>2892</v>
      </c>
      <c r="C1034" s="174" t="s">
        <v>2893</v>
      </c>
      <c r="D1034" s="174"/>
      <c r="E1034" s="174"/>
      <c r="F1034" s="175"/>
      <c r="G1034" s="178"/>
    </row>
    <row r="1035">
      <c r="A1035" s="173"/>
      <c r="B1035" s="174" t="s">
        <v>2894</v>
      </c>
      <c r="C1035" s="174" t="s">
        <v>2895</v>
      </c>
      <c r="D1035" s="174"/>
      <c r="E1035" s="174"/>
      <c r="F1035" s="175"/>
      <c r="G1035" s="173"/>
    </row>
    <row r="1036">
      <c r="A1036" s="173"/>
      <c r="B1036" s="174" t="s">
        <v>2896</v>
      </c>
      <c r="C1036" s="174" t="s">
        <v>2895</v>
      </c>
      <c r="D1036" s="174"/>
      <c r="E1036" s="174"/>
      <c r="F1036" s="175"/>
      <c r="G1036" s="173"/>
    </row>
    <row r="1037">
      <c r="A1037" s="173"/>
      <c r="B1037" s="174" t="s">
        <v>2897</v>
      </c>
      <c r="C1037" s="174" t="s">
        <v>2895</v>
      </c>
      <c r="D1037" s="174"/>
      <c r="E1037" s="174"/>
      <c r="F1037" s="175"/>
      <c r="G1037" s="173"/>
    </row>
    <row r="1038">
      <c r="A1038" s="173"/>
      <c r="B1038" s="174" t="s">
        <v>2898</v>
      </c>
      <c r="C1038" s="174" t="s">
        <v>2899</v>
      </c>
      <c r="D1038" s="174"/>
      <c r="E1038" s="174"/>
      <c r="F1038" s="175"/>
      <c r="G1038" s="178"/>
    </row>
    <row r="1039">
      <c r="A1039" s="173"/>
      <c r="B1039" s="174" t="s">
        <v>2900</v>
      </c>
      <c r="C1039" s="174" t="s">
        <v>2901</v>
      </c>
      <c r="D1039" s="174"/>
      <c r="E1039" s="174"/>
      <c r="F1039" s="175"/>
      <c r="G1039" s="173"/>
    </row>
    <row r="1040">
      <c r="A1040" s="173"/>
      <c r="B1040" s="174" t="s">
        <v>2902</v>
      </c>
      <c r="C1040" s="174" t="s">
        <v>2901</v>
      </c>
      <c r="D1040" s="174"/>
      <c r="E1040" s="174"/>
      <c r="F1040" s="175"/>
      <c r="G1040" s="173"/>
    </row>
    <row r="1041">
      <c r="A1041" s="173"/>
      <c r="B1041" s="174" t="s">
        <v>2903</v>
      </c>
      <c r="C1041" s="174" t="s">
        <v>2904</v>
      </c>
      <c r="D1041" s="174"/>
      <c r="E1041" s="174"/>
      <c r="F1041" s="175"/>
      <c r="G1041" s="173"/>
    </row>
    <row r="1042">
      <c r="A1042" s="173"/>
      <c r="B1042" s="174" t="s">
        <v>2905</v>
      </c>
      <c r="C1042" s="174" t="s">
        <v>2906</v>
      </c>
      <c r="D1042" s="174"/>
      <c r="E1042" s="174"/>
      <c r="F1042" s="175"/>
      <c r="G1042" s="178"/>
    </row>
    <row r="1043">
      <c r="A1043" s="173"/>
      <c r="B1043" s="174" t="s">
        <v>2907</v>
      </c>
      <c r="C1043" s="174" t="s">
        <v>2908</v>
      </c>
      <c r="D1043" s="174"/>
      <c r="E1043" s="174"/>
      <c r="F1043" s="175"/>
      <c r="G1043" s="178"/>
    </row>
    <row r="1044">
      <c r="A1044" s="173"/>
      <c r="B1044" s="174" t="s">
        <v>2909</v>
      </c>
      <c r="C1044" s="174" t="s">
        <v>2908</v>
      </c>
      <c r="D1044" s="174"/>
      <c r="E1044" s="174"/>
      <c r="F1044" s="175"/>
      <c r="G1044" s="182"/>
    </row>
    <row r="1045">
      <c r="A1045" s="173"/>
      <c r="B1045" s="174" t="s">
        <v>2910</v>
      </c>
      <c r="C1045" s="174" t="s">
        <v>2911</v>
      </c>
      <c r="D1045" s="174"/>
      <c r="E1045" s="174"/>
      <c r="F1045" s="179"/>
      <c r="G1045" s="173"/>
    </row>
    <row r="1046">
      <c r="A1046" s="173"/>
      <c r="B1046" s="174" t="s">
        <v>2912</v>
      </c>
      <c r="C1046" s="174" t="s">
        <v>2911</v>
      </c>
      <c r="D1046" s="174"/>
      <c r="E1046" s="174"/>
      <c r="F1046" s="175"/>
      <c r="G1046" s="173"/>
    </row>
    <row r="1047">
      <c r="A1047" s="173"/>
      <c r="B1047" s="174" t="s">
        <v>2913</v>
      </c>
      <c r="C1047" s="174" t="s">
        <v>2914</v>
      </c>
      <c r="D1047" s="174"/>
      <c r="E1047" s="174"/>
      <c r="F1047" s="175"/>
      <c r="G1047" s="173"/>
    </row>
    <row r="1048">
      <c r="A1048" s="173"/>
      <c r="B1048" s="174" t="s">
        <v>2915</v>
      </c>
      <c r="C1048" s="174" t="s">
        <v>2916</v>
      </c>
      <c r="D1048" s="174"/>
      <c r="E1048" s="174"/>
      <c r="F1048" s="175"/>
      <c r="G1048" s="173"/>
    </row>
    <row r="1049">
      <c r="A1049" s="173"/>
      <c r="B1049" s="174" t="s">
        <v>2917</v>
      </c>
      <c r="C1049" s="174" t="s">
        <v>2916</v>
      </c>
      <c r="D1049" s="174"/>
      <c r="E1049" s="174"/>
      <c r="F1049" s="175"/>
      <c r="G1049" s="173"/>
    </row>
    <row r="1050">
      <c r="A1050" s="173"/>
      <c r="B1050" s="174" t="s">
        <v>2304</v>
      </c>
      <c r="C1050" s="174" t="s">
        <v>2918</v>
      </c>
      <c r="D1050" s="174"/>
      <c r="E1050" s="174"/>
      <c r="F1050" s="175"/>
      <c r="G1050" s="173"/>
    </row>
    <row r="1051">
      <c r="A1051" s="173"/>
      <c r="B1051" s="174" t="s">
        <v>2919</v>
      </c>
      <c r="C1051" s="174" t="s">
        <v>2918</v>
      </c>
      <c r="D1051" s="174"/>
      <c r="E1051" s="174"/>
      <c r="F1051" s="179"/>
      <c r="G1051" s="173"/>
    </row>
    <row r="1052">
      <c r="A1052" s="173"/>
      <c r="B1052" s="174" t="s">
        <v>2920</v>
      </c>
      <c r="C1052" s="174" t="s">
        <v>2921</v>
      </c>
      <c r="D1052" s="174"/>
      <c r="E1052" s="174"/>
      <c r="F1052" s="175"/>
      <c r="G1052" s="173"/>
    </row>
    <row r="1053">
      <c r="A1053" s="173"/>
      <c r="B1053" s="174" t="s">
        <v>2922</v>
      </c>
      <c r="C1053" s="174" t="s">
        <v>2921</v>
      </c>
      <c r="D1053" s="174"/>
      <c r="E1053" s="174"/>
      <c r="F1053" s="175"/>
      <c r="G1053" s="173"/>
    </row>
    <row r="1054">
      <c r="A1054" s="173"/>
      <c r="B1054" s="174" t="s">
        <v>2923</v>
      </c>
      <c r="C1054" s="174" t="s">
        <v>2924</v>
      </c>
      <c r="D1054" s="174"/>
      <c r="E1054" s="174"/>
      <c r="F1054" s="175"/>
      <c r="G1054" s="173"/>
    </row>
    <row r="1055">
      <c r="A1055" s="173"/>
      <c r="B1055" s="174" t="s">
        <v>2925</v>
      </c>
      <c r="C1055" s="174" t="s">
        <v>2926</v>
      </c>
      <c r="D1055" s="174"/>
      <c r="E1055" s="174"/>
      <c r="F1055" s="175"/>
      <c r="G1055" s="173"/>
    </row>
    <row r="1056">
      <c r="A1056" s="173"/>
      <c r="B1056" s="174" t="s">
        <v>2927</v>
      </c>
      <c r="C1056" s="174" t="s">
        <v>2928</v>
      </c>
      <c r="D1056" s="174"/>
      <c r="E1056" s="174"/>
      <c r="F1056" s="175"/>
      <c r="G1056" s="173"/>
    </row>
    <row r="1057">
      <c r="A1057" s="173"/>
      <c r="B1057" s="174" t="s">
        <v>2929</v>
      </c>
      <c r="C1057" s="174" t="s">
        <v>2930</v>
      </c>
      <c r="D1057" s="174"/>
      <c r="E1057" s="174"/>
      <c r="F1057" s="175"/>
      <c r="G1057" s="173"/>
    </row>
    <row r="1058">
      <c r="A1058" s="173"/>
      <c r="B1058" s="174" t="s">
        <v>2931</v>
      </c>
      <c r="C1058" s="174" t="s">
        <v>2930</v>
      </c>
      <c r="D1058" s="174"/>
      <c r="E1058" s="174"/>
      <c r="F1058" s="175"/>
      <c r="G1058" s="178"/>
    </row>
    <row r="1059">
      <c r="A1059" s="173"/>
      <c r="B1059" s="174" t="s">
        <v>2932</v>
      </c>
      <c r="C1059" s="174" t="s">
        <v>1095</v>
      </c>
      <c r="D1059" s="174"/>
      <c r="E1059" s="174"/>
      <c r="F1059" s="175"/>
      <c r="G1059" s="182"/>
    </row>
    <row r="1060">
      <c r="A1060" s="173"/>
      <c r="B1060" s="174" t="s">
        <v>2933</v>
      </c>
      <c r="C1060" s="174" t="s">
        <v>2934</v>
      </c>
      <c r="D1060" s="174"/>
      <c r="E1060" s="174"/>
      <c r="F1060" s="179"/>
      <c r="G1060" s="173"/>
    </row>
    <row r="1061">
      <c r="A1061" s="173"/>
      <c r="B1061" s="174" t="s">
        <v>2935</v>
      </c>
      <c r="C1061" s="174" t="s">
        <v>2936</v>
      </c>
      <c r="D1061" s="174"/>
      <c r="E1061" s="174"/>
      <c r="F1061" s="175"/>
      <c r="G1061" s="178"/>
    </row>
    <row r="1062">
      <c r="A1062" s="173"/>
      <c r="B1062" s="174" t="s">
        <v>2937</v>
      </c>
      <c r="C1062" s="174" t="s">
        <v>2938</v>
      </c>
      <c r="D1062" s="174"/>
      <c r="E1062" s="174"/>
      <c r="F1062" s="175"/>
      <c r="G1062" s="173"/>
    </row>
    <row r="1063">
      <c r="A1063" s="173"/>
      <c r="B1063" s="174" t="s">
        <v>2939</v>
      </c>
      <c r="C1063" s="174" t="s">
        <v>2940</v>
      </c>
      <c r="D1063" s="174"/>
      <c r="E1063" s="174"/>
      <c r="F1063" s="175"/>
      <c r="G1063" s="173"/>
    </row>
    <row r="1064">
      <c r="A1064" s="173"/>
      <c r="B1064" s="174" t="s">
        <v>2941</v>
      </c>
      <c r="C1064" s="174" t="s">
        <v>2942</v>
      </c>
      <c r="D1064" s="174"/>
      <c r="E1064" s="174"/>
      <c r="F1064" s="175"/>
      <c r="G1064" s="173"/>
    </row>
    <row r="1065">
      <c r="A1065" s="173"/>
      <c r="B1065" s="174" t="s">
        <v>2943</v>
      </c>
      <c r="C1065" s="174" t="s">
        <v>2944</v>
      </c>
      <c r="D1065" s="174"/>
      <c r="E1065" s="174"/>
      <c r="F1065" s="175"/>
      <c r="G1065" s="178"/>
    </row>
    <row r="1066">
      <c r="A1066" s="173"/>
      <c r="B1066" s="174" t="s">
        <v>2945</v>
      </c>
      <c r="C1066" s="174" t="s">
        <v>2946</v>
      </c>
      <c r="D1066" s="174"/>
      <c r="E1066" s="174"/>
      <c r="F1066" s="175"/>
      <c r="G1066" s="178"/>
    </row>
    <row r="1067">
      <c r="A1067" s="173"/>
      <c r="B1067" s="174" t="s">
        <v>2947</v>
      </c>
      <c r="C1067" s="174" t="s">
        <v>2948</v>
      </c>
      <c r="D1067" s="174"/>
      <c r="E1067" s="174"/>
      <c r="F1067" s="175"/>
      <c r="G1067" s="173"/>
    </row>
    <row r="1068">
      <c r="A1068" s="173"/>
      <c r="B1068" s="174" t="s">
        <v>2949</v>
      </c>
      <c r="C1068" s="174" t="s">
        <v>2948</v>
      </c>
      <c r="D1068" s="174"/>
      <c r="E1068" s="174"/>
      <c r="F1068" s="175"/>
      <c r="G1068" s="173"/>
    </row>
    <row r="1069">
      <c r="A1069" s="173"/>
      <c r="B1069" s="174" t="s">
        <v>2950</v>
      </c>
      <c r="C1069" s="174" t="s">
        <v>2951</v>
      </c>
      <c r="D1069" s="174"/>
      <c r="E1069" s="174"/>
      <c r="F1069" s="175"/>
      <c r="G1069" s="182"/>
    </row>
    <row r="1070">
      <c r="A1070" s="173"/>
      <c r="B1070" s="174" t="s">
        <v>2952</v>
      </c>
      <c r="C1070" s="174" t="s">
        <v>2953</v>
      </c>
      <c r="D1070" s="174"/>
      <c r="E1070" s="174"/>
      <c r="F1070" s="175"/>
      <c r="G1070" s="173"/>
    </row>
    <row r="1071">
      <c r="A1071" s="173"/>
      <c r="B1071" s="174" t="s">
        <v>2954</v>
      </c>
      <c r="C1071" s="174" t="s">
        <v>2955</v>
      </c>
      <c r="D1071" s="174"/>
      <c r="E1071" s="174"/>
      <c r="F1071" s="179"/>
      <c r="G1071" s="178"/>
    </row>
    <row r="1072">
      <c r="A1072" s="173"/>
      <c r="B1072" s="174" t="s">
        <v>2956</v>
      </c>
      <c r="C1072" s="174" t="s">
        <v>2957</v>
      </c>
      <c r="D1072" s="174"/>
      <c r="E1072" s="174"/>
      <c r="F1072" s="175"/>
      <c r="G1072" s="178"/>
    </row>
    <row r="1073">
      <c r="A1073" s="173"/>
      <c r="B1073" s="174" t="s">
        <v>2958</v>
      </c>
      <c r="C1073" s="174" t="s">
        <v>2959</v>
      </c>
      <c r="D1073" s="174"/>
      <c r="E1073" s="174"/>
      <c r="F1073" s="175"/>
      <c r="G1073" s="173"/>
    </row>
    <row r="1074">
      <c r="A1074" s="173"/>
      <c r="B1074" s="174" t="s">
        <v>2960</v>
      </c>
      <c r="C1074" s="174" t="s">
        <v>2959</v>
      </c>
      <c r="D1074" s="174"/>
      <c r="E1074" s="174"/>
      <c r="F1074" s="175"/>
      <c r="G1074" s="173"/>
    </row>
    <row r="1075">
      <c r="A1075" s="173"/>
      <c r="B1075" s="174" t="s">
        <v>2961</v>
      </c>
      <c r="C1075" s="174" t="s">
        <v>2962</v>
      </c>
      <c r="D1075" s="174"/>
      <c r="E1075" s="174"/>
      <c r="F1075" s="175"/>
      <c r="G1075" s="173"/>
    </row>
    <row r="1076">
      <c r="A1076" s="173"/>
      <c r="B1076" s="174" t="s">
        <v>2963</v>
      </c>
      <c r="C1076" s="174" t="s">
        <v>2964</v>
      </c>
      <c r="D1076" s="174"/>
      <c r="E1076" s="174"/>
      <c r="F1076" s="175"/>
      <c r="G1076" s="178"/>
    </row>
    <row r="1077">
      <c r="A1077" s="173"/>
      <c r="B1077" s="174" t="s">
        <v>2965</v>
      </c>
      <c r="C1077" s="174" t="s">
        <v>2964</v>
      </c>
      <c r="D1077" s="174"/>
      <c r="E1077" s="174"/>
      <c r="F1077" s="175"/>
      <c r="G1077" s="178"/>
    </row>
    <row r="1078">
      <c r="A1078" s="173"/>
      <c r="B1078" s="174" t="s">
        <v>2966</v>
      </c>
      <c r="C1078" s="174" t="s">
        <v>517</v>
      </c>
      <c r="D1078" s="174"/>
      <c r="E1078" s="174"/>
      <c r="F1078" s="179"/>
      <c r="G1078" s="178"/>
    </row>
    <row r="1079">
      <c r="A1079" s="173"/>
      <c r="B1079" s="176" t="s">
        <v>516</v>
      </c>
      <c r="C1079" s="176" t="s">
        <v>517</v>
      </c>
      <c r="D1079" s="177">
        <v>44259.0</v>
      </c>
      <c r="E1079" s="176" t="s">
        <v>15</v>
      </c>
      <c r="F1079" s="176" t="s">
        <v>1504</v>
      </c>
      <c r="G1079" s="182"/>
    </row>
    <row r="1080">
      <c r="A1080" s="173"/>
      <c r="B1080" s="174" t="s">
        <v>2967</v>
      </c>
      <c r="C1080" s="174" t="s">
        <v>2968</v>
      </c>
      <c r="D1080" s="174"/>
      <c r="E1080" s="174"/>
      <c r="F1080" s="175"/>
      <c r="G1080" s="178"/>
    </row>
    <row r="1081">
      <c r="A1081" s="173"/>
      <c r="B1081" s="174" t="s">
        <v>2969</v>
      </c>
      <c r="C1081" s="174" t="s">
        <v>2970</v>
      </c>
      <c r="D1081" s="174"/>
      <c r="E1081" s="174"/>
      <c r="F1081" s="175"/>
      <c r="G1081" s="173"/>
    </row>
    <row r="1082">
      <c r="A1082" s="173"/>
      <c r="B1082" s="174" t="s">
        <v>2971</v>
      </c>
      <c r="C1082" s="174" t="s">
        <v>2972</v>
      </c>
      <c r="D1082" s="174"/>
      <c r="E1082" s="174"/>
      <c r="F1082" s="175"/>
      <c r="G1082" s="178"/>
    </row>
    <row r="1083">
      <c r="A1083" s="173"/>
      <c r="B1083" s="174" t="s">
        <v>2973</v>
      </c>
      <c r="C1083" s="174" t="s">
        <v>2974</v>
      </c>
      <c r="D1083" s="174"/>
      <c r="E1083" s="174"/>
      <c r="F1083" s="175"/>
      <c r="G1083" s="173"/>
    </row>
    <row r="1084">
      <c r="A1084" s="173"/>
      <c r="B1084" s="174" t="s">
        <v>2975</v>
      </c>
      <c r="C1084" s="174" t="s">
        <v>2976</v>
      </c>
      <c r="D1084" s="174"/>
      <c r="E1084" s="174"/>
      <c r="F1084" s="175"/>
      <c r="G1084" s="173"/>
    </row>
    <row r="1085">
      <c r="A1085" s="173"/>
      <c r="B1085" s="174" t="s">
        <v>2977</v>
      </c>
      <c r="C1085" s="174" t="s">
        <v>2978</v>
      </c>
      <c r="D1085" s="174"/>
      <c r="E1085" s="174"/>
      <c r="F1085" s="175"/>
      <c r="G1085" s="173"/>
    </row>
    <row r="1086">
      <c r="A1086" s="173"/>
      <c r="B1086" s="174" t="s">
        <v>2979</v>
      </c>
      <c r="C1086" s="174" t="s">
        <v>2980</v>
      </c>
      <c r="D1086" s="174"/>
      <c r="E1086" s="174"/>
      <c r="F1086" s="175"/>
      <c r="G1086" s="173"/>
    </row>
    <row r="1087">
      <c r="A1087" s="173"/>
      <c r="B1087" s="174" t="s">
        <v>2981</v>
      </c>
      <c r="C1087" s="174" t="s">
        <v>2982</v>
      </c>
      <c r="D1087" s="174"/>
      <c r="E1087" s="174"/>
      <c r="F1087" s="175"/>
      <c r="G1087" s="173"/>
    </row>
    <row r="1088">
      <c r="A1088" s="173"/>
      <c r="B1088" s="174" t="s">
        <v>2983</v>
      </c>
      <c r="C1088" s="174" t="s">
        <v>2984</v>
      </c>
      <c r="D1088" s="174"/>
      <c r="E1088" s="174"/>
      <c r="F1088" s="179"/>
      <c r="G1088" s="173"/>
    </row>
    <row r="1089">
      <c r="A1089" s="173"/>
      <c r="B1089" s="174" t="s">
        <v>2985</v>
      </c>
      <c r="C1089" s="174" t="s">
        <v>2986</v>
      </c>
      <c r="D1089" s="174"/>
      <c r="E1089" s="174"/>
      <c r="F1089" s="175"/>
      <c r="G1089" s="178"/>
    </row>
    <row r="1090">
      <c r="A1090" s="173"/>
      <c r="B1090" s="176" t="s">
        <v>2987</v>
      </c>
      <c r="C1090" s="176" t="s">
        <v>2988</v>
      </c>
      <c r="D1090" s="177">
        <v>43685.0</v>
      </c>
      <c r="E1090" s="176" t="s">
        <v>15</v>
      </c>
      <c r="F1090" s="176" t="s">
        <v>928</v>
      </c>
      <c r="G1090" s="178"/>
    </row>
    <row r="1091">
      <c r="A1091" s="173"/>
      <c r="B1091" s="174" t="s">
        <v>2989</v>
      </c>
      <c r="C1091" s="174" t="s">
        <v>2990</v>
      </c>
      <c r="D1091" s="174"/>
      <c r="E1091" s="174"/>
      <c r="F1091" s="175"/>
      <c r="G1091" s="173"/>
    </row>
    <row r="1092">
      <c r="A1092" s="173"/>
      <c r="B1092" s="174" t="s">
        <v>2991</v>
      </c>
      <c r="C1092" s="174" t="s">
        <v>2992</v>
      </c>
      <c r="D1092" s="174"/>
      <c r="E1092" s="174"/>
      <c r="F1092" s="175"/>
      <c r="G1092" s="173"/>
    </row>
    <row r="1093">
      <c r="A1093" s="173"/>
      <c r="B1093" s="174" t="s">
        <v>2993</v>
      </c>
      <c r="C1093" s="174" t="s">
        <v>2994</v>
      </c>
      <c r="D1093" s="174"/>
      <c r="E1093" s="174"/>
      <c r="F1093" s="175"/>
      <c r="G1093" s="173"/>
    </row>
    <row r="1094">
      <c r="A1094" s="173"/>
      <c r="B1094" s="174" t="s">
        <v>2995</v>
      </c>
      <c r="C1094" s="174" t="s">
        <v>2996</v>
      </c>
      <c r="D1094" s="174"/>
      <c r="E1094" s="174"/>
      <c r="F1094" s="175"/>
      <c r="G1094" s="173"/>
    </row>
    <row r="1095">
      <c r="A1095" s="173"/>
      <c r="B1095" s="174" t="s">
        <v>2997</v>
      </c>
      <c r="C1095" s="174" t="s">
        <v>2998</v>
      </c>
      <c r="D1095" s="174"/>
      <c r="E1095" s="174"/>
      <c r="F1095" s="175"/>
      <c r="G1095" s="178"/>
    </row>
    <row r="1096">
      <c r="A1096" s="173"/>
      <c r="B1096" s="174" t="s">
        <v>2999</v>
      </c>
      <c r="C1096" s="174" t="s">
        <v>3000</v>
      </c>
      <c r="D1096" s="174"/>
      <c r="E1096" s="174"/>
      <c r="F1096" s="179"/>
      <c r="G1096" s="178"/>
    </row>
    <row r="1097">
      <c r="A1097" s="173"/>
      <c r="B1097" s="174" t="s">
        <v>3001</v>
      </c>
      <c r="C1097" s="174" t="s">
        <v>3002</v>
      </c>
      <c r="D1097" s="174"/>
      <c r="E1097" s="174"/>
      <c r="F1097" s="175"/>
      <c r="G1097" s="173"/>
    </row>
    <row r="1098">
      <c r="A1098" s="173"/>
      <c r="B1098" s="174" t="s">
        <v>3003</v>
      </c>
      <c r="C1098" s="174" t="s">
        <v>3002</v>
      </c>
      <c r="D1098" s="174"/>
      <c r="E1098" s="174"/>
      <c r="F1098" s="179"/>
      <c r="G1098" s="173"/>
    </row>
    <row r="1099">
      <c r="A1099" s="173"/>
      <c r="B1099" s="174" t="s">
        <v>3004</v>
      </c>
      <c r="C1099" s="174" t="s">
        <v>3002</v>
      </c>
      <c r="D1099" s="174"/>
      <c r="E1099" s="174"/>
      <c r="F1099" s="175"/>
      <c r="G1099" s="173"/>
    </row>
    <row r="1100">
      <c r="A1100" s="173"/>
      <c r="B1100" s="174" t="s">
        <v>3005</v>
      </c>
      <c r="C1100" s="174" t="s">
        <v>3002</v>
      </c>
      <c r="D1100" s="174"/>
      <c r="E1100" s="174"/>
      <c r="F1100" s="179"/>
      <c r="G1100" s="173"/>
    </row>
    <row r="1101">
      <c r="A1101" s="173"/>
      <c r="B1101" s="174" t="s">
        <v>3006</v>
      </c>
      <c r="C1101" s="174" t="s">
        <v>3007</v>
      </c>
      <c r="D1101" s="174"/>
      <c r="E1101" s="174"/>
      <c r="F1101" s="175"/>
      <c r="G1101" s="173"/>
    </row>
    <row r="1102">
      <c r="A1102" s="173"/>
      <c r="B1102" s="174" t="s">
        <v>3008</v>
      </c>
      <c r="C1102" s="174" t="s">
        <v>3009</v>
      </c>
      <c r="D1102" s="174"/>
      <c r="E1102" s="174"/>
      <c r="F1102" s="175"/>
      <c r="G1102" s="173"/>
    </row>
    <row r="1103">
      <c r="A1103" s="173"/>
      <c r="B1103" s="174" t="s">
        <v>3010</v>
      </c>
      <c r="C1103" s="174" t="s">
        <v>3009</v>
      </c>
      <c r="D1103" s="174"/>
      <c r="E1103" s="174"/>
      <c r="F1103" s="175"/>
      <c r="G1103" s="173"/>
    </row>
    <row r="1104">
      <c r="A1104" s="173"/>
      <c r="B1104" s="174" t="s">
        <v>3011</v>
      </c>
      <c r="C1104" s="174" t="s">
        <v>3012</v>
      </c>
      <c r="D1104" s="174"/>
      <c r="E1104" s="174"/>
      <c r="F1104" s="175"/>
      <c r="G1104" s="173"/>
    </row>
    <row r="1105">
      <c r="A1105" s="173"/>
      <c r="B1105" s="174" t="s">
        <v>3013</v>
      </c>
      <c r="C1105" s="174" t="s">
        <v>3014</v>
      </c>
      <c r="D1105" s="174"/>
      <c r="E1105" s="174"/>
      <c r="F1105" s="175"/>
      <c r="G1105" s="173"/>
    </row>
    <row r="1106">
      <c r="A1106" s="173"/>
      <c r="B1106" s="174" t="s">
        <v>3015</v>
      </c>
      <c r="C1106" s="174" t="s">
        <v>3016</v>
      </c>
      <c r="D1106" s="174"/>
      <c r="E1106" s="174"/>
      <c r="F1106" s="175"/>
      <c r="G1106" s="173"/>
    </row>
    <row r="1107">
      <c r="A1107" s="173"/>
      <c r="B1107" s="174" t="s">
        <v>3017</v>
      </c>
      <c r="C1107" s="174" t="s">
        <v>3018</v>
      </c>
      <c r="D1107" s="174"/>
      <c r="E1107" s="174"/>
      <c r="F1107" s="175"/>
      <c r="G1107" s="173"/>
    </row>
    <row r="1108">
      <c r="A1108" s="173"/>
      <c r="B1108" s="174" t="s">
        <v>3019</v>
      </c>
      <c r="C1108" s="174" t="s">
        <v>3020</v>
      </c>
      <c r="D1108" s="174"/>
      <c r="E1108" s="174"/>
      <c r="F1108" s="175"/>
      <c r="G1108" s="178"/>
    </row>
    <row r="1109">
      <c r="A1109" s="173"/>
      <c r="B1109" s="174" t="s">
        <v>3021</v>
      </c>
      <c r="C1109" s="174" t="s">
        <v>3022</v>
      </c>
      <c r="D1109" s="174"/>
      <c r="E1109" s="174"/>
      <c r="F1109" s="175"/>
      <c r="G1109" s="173"/>
    </row>
    <row r="1110">
      <c r="A1110" s="173"/>
      <c r="B1110" s="174" t="s">
        <v>1828</v>
      </c>
      <c r="C1110" s="174" t="s">
        <v>3023</v>
      </c>
      <c r="D1110" s="174"/>
      <c r="E1110" s="174"/>
      <c r="F1110" s="175"/>
      <c r="G1110" s="173"/>
    </row>
    <row r="1111">
      <c r="A1111" s="173"/>
      <c r="B1111" s="174" t="s">
        <v>3024</v>
      </c>
      <c r="C1111" s="174" t="s">
        <v>3025</v>
      </c>
      <c r="D1111" s="174"/>
      <c r="E1111" s="174"/>
      <c r="F1111" s="175"/>
      <c r="G1111" s="173"/>
    </row>
    <row r="1112">
      <c r="A1112" s="173"/>
      <c r="B1112" s="174" t="s">
        <v>3026</v>
      </c>
      <c r="C1112" s="174" t="s">
        <v>3025</v>
      </c>
      <c r="D1112" s="174"/>
      <c r="E1112" s="174"/>
      <c r="F1112" s="175"/>
      <c r="G1112" s="173"/>
    </row>
    <row r="1113">
      <c r="A1113" s="173"/>
      <c r="B1113" s="174" t="s">
        <v>3027</v>
      </c>
      <c r="C1113" s="174" t="s">
        <v>3028</v>
      </c>
      <c r="D1113" s="174"/>
      <c r="E1113" s="174"/>
      <c r="F1113" s="175"/>
      <c r="G1113" s="173"/>
    </row>
    <row r="1114">
      <c r="A1114" s="173"/>
      <c r="B1114" s="174" t="s">
        <v>815</v>
      </c>
      <c r="C1114" s="174" t="s">
        <v>3029</v>
      </c>
      <c r="D1114" s="174"/>
      <c r="E1114" s="174"/>
      <c r="F1114" s="175"/>
      <c r="G1114" s="173"/>
    </row>
    <row r="1115">
      <c r="A1115" s="173"/>
      <c r="B1115" s="174" t="s">
        <v>3030</v>
      </c>
      <c r="C1115" s="174" t="s">
        <v>3031</v>
      </c>
      <c r="D1115" s="174"/>
      <c r="E1115" s="174"/>
      <c r="F1115" s="175"/>
      <c r="G1115" s="178"/>
    </row>
    <row r="1116">
      <c r="A1116" s="173"/>
      <c r="B1116" s="174" t="s">
        <v>3032</v>
      </c>
      <c r="C1116" s="174" t="s">
        <v>3031</v>
      </c>
      <c r="D1116" s="174"/>
      <c r="E1116" s="174"/>
      <c r="F1116" s="175"/>
      <c r="G1116" s="182"/>
    </row>
    <row r="1117">
      <c r="A1117" s="173"/>
      <c r="B1117" s="174" t="s">
        <v>3033</v>
      </c>
      <c r="C1117" s="174" t="s">
        <v>3031</v>
      </c>
      <c r="D1117" s="174"/>
      <c r="E1117" s="174"/>
      <c r="F1117" s="175"/>
      <c r="G1117" s="178"/>
    </row>
    <row r="1118">
      <c r="A1118" s="173"/>
      <c r="B1118" s="174" t="s">
        <v>3034</v>
      </c>
      <c r="C1118" s="174" t="s">
        <v>3031</v>
      </c>
      <c r="D1118" s="174"/>
      <c r="E1118" s="174"/>
      <c r="F1118" s="175"/>
      <c r="G1118" s="173"/>
    </row>
    <row r="1119">
      <c r="A1119" s="173"/>
      <c r="B1119" s="174" t="s">
        <v>3035</v>
      </c>
      <c r="C1119" s="174" t="s">
        <v>3031</v>
      </c>
      <c r="D1119" s="174"/>
      <c r="E1119" s="174"/>
      <c r="F1119" s="179"/>
      <c r="G1119" s="173"/>
    </row>
    <row r="1120">
      <c r="A1120" s="173"/>
      <c r="B1120" s="174" t="s">
        <v>3036</v>
      </c>
      <c r="C1120" s="174" t="s">
        <v>3037</v>
      </c>
      <c r="D1120" s="174"/>
      <c r="E1120" s="174"/>
      <c r="F1120" s="175"/>
      <c r="G1120" s="173"/>
    </row>
    <row r="1121">
      <c r="A1121" s="173"/>
      <c r="B1121" s="174" t="s">
        <v>3038</v>
      </c>
      <c r="C1121" s="174" t="s">
        <v>3037</v>
      </c>
      <c r="D1121" s="174"/>
      <c r="E1121" s="174"/>
      <c r="F1121" s="175"/>
      <c r="G1121" s="173"/>
    </row>
    <row r="1122">
      <c r="A1122" s="173"/>
      <c r="B1122" s="174" t="s">
        <v>3039</v>
      </c>
      <c r="C1122" s="174" t="s">
        <v>3040</v>
      </c>
      <c r="D1122" s="174"/>
      <c r="E1122" s="174"/>
      <c r="F1122" s="175"/>
      <c r="G1122" s="173"/>
    </row>
    <row r="1123">
      <c r="A1123" s="173"/>
      <c r="B1123" s="174" t="s">
        <v>3041</v>
      </c>
      <c r="C1123" s="174" t="s">
        <v>3040</v>
      </c>
      <c r="D1123" s="174"/>
      <c r="E1123" s="174"/>
      <c r="F1123" s="175"/>
      <c r="G1123" s="173"/>
    </row>
    <row r="1124">
      <c r="A1124" s="173"/>
      <c r="B1124" s="174" t="s">
        <v>3042</v>
      </c>
      <c r="C1124" s="174" t="s">
        <v>3043</v>
      </c>
      <c r="D1124" s="174"/>
      <c r="E1124" s="174"/>
      <c r="F1124" s="175"/>
      <c r="G1124" s="173"/>
    </row>
    <row r="1125">
      <c r="A1125" s="173"/>
      <c r="B1125" s="174" t="s">
        <v>3044</v>
      </c>
      <c r="C1125" s="174" t="s">
        <v>3043</v>
      </c>
      <c r="D1125" s="174"/>
      <c r="E1125" s="174"/>
      <c r="F1125" s="175"/>
      <c r="G1125" s="173"/>
    </row>
    <row r="1126">
      <c r="A1126" s="173"/>
      <c r="B1126" s="174" t="s">
        <v>3045</v>
      </c>
      <c r="C1126" s="174" t="s">
        <v>3043</v>
      </c>
      <c r="D1126" s="174"/>
      <c r="E1126" s="174"/>
      <c r="F1126" s="175"/>
      <c r="G1126" s="173"/>
    </row>
    <row r="1127">
      <c r="A1127" s="173"/>
      <c r="B1127" s="174" t="s">
        <v>3046</v>
      </c>
      <c r="C1127" s="174" t="s">
        <v>3043</v>
      </c>
      <c r="D1127" s="174"/>
      <c r="E1127" s="174"/>
      <c r="F1127" s="179"/>
      <c r="G1127" s="173"/>
    </row>
    <row r="1128">
      <c r="A1128" s="173"/>
      <c r="B1128" s="174" t="s">
        <v>3047</v>
      </c>
      <c r="C1128" s="174" t="s">
        <v>3048</v>
      </c>
      <c r="D1128" s="174"/>
      <c r="E1128" s="174"/>
      <c r="F1128" s="175"/>
      <c r="G1128" s="173"/>
    </row>
    <row r="1129">
      <c r="A1129" s="173"/>
      <c r="B1129" s="174" t="s">
        <v>3049</v>
      </c>
      <c r="C1129" s="174" t="s">
        <v>3048</v>
      </c>
      <c r="D1129" s="174"/>
      <c r="E1129" s="174"/>
      <c r="F1129" s="175"/>
      <c r="G1129" s="178"/>
    </row>
    <row r="1130">
      <c r="A1130" s="173"/>
      <c r="B1130" s="174" t="s">
        <v>3050</v>
      </c>
      <c r="C1130" s="174" t="s">
        <v>3048</v>
      </c>
      <c r="D1130" s="174"/>
      <c r="E1130" s="174"/>
      <c r="F1130" s="175"/>
      <c r="G1130" s="173"/>
    </row>
    <row r="1131">
      <c r="A1131" s="173"/>
      <c r="B1131" s="174" t="s">
        <v>3051</v>
      </c>
      <c r="C1131" s="174" t="s">
        <v>3048</v>
      </c>
      <c r="D1131" s="174"/>
      <c r="E1131" s="174"/>
      <c r="F1131" s="175"/>
      <c r="G1131" s="173"/>
    </row>
    <row r="1132">
      <c r="A1132" s="173"/>
      <c r="B1132" s="174" t="s">
        <v>3052</v>
      </c>
      <c r="C1132" s="174" t="s">
        <v>3048</v>
      </c>
      <c r="D1132" s="174"/>
      <c r="E1132" s="174"/>
      <c r="F1132" s="175"/>
      <c r="G1132" s="173"/>
    </row>
    <row r="1133">
      <c r="A1133" s="173"/>
      <c r="B1133" s="174" t="s">
        <v>3053</v>
      </c>
      <c r="C1133" s="174" t="s">
        <v>3048</v>
      </c>
      <c r="D1133" s="174"/>
      <c r="E1133" s="174"/>
      <c r="F1133" s="175"/>
      <c r="G1133" s="173"/>
    </row>
    <row r="1134">
      <c r="A1134" s="173"/>
      <c r="B1134" s="174" t="s">
        <v>3054</v>
      </c>
      <c r="C1134" s="174" t="s">
        <v>3055</v>
      </c>
      <c r="D1134" s="174"/>
      <c r="E1134" s="174"/>
      <c r="F1134" s="175"/>
      <c r="G1134" s="178"/>
    </row>
    <row r="1135">
      <c r="A1135" s="173"/>
      <c r="B1135" s="174" t="s">
        <v>3056</v>
      </c>
      <c r="C1135" s="174" t="s">
        <v>3055</v>
      </c>
      <c r="D1135" s="174"/>
      <c r="E1135" s="174"/>
      <c r="F1135" s="175"/>
      <c r="G1135" s="182"/>
    </row>
    <row r="1136">
      <c r="A1136" s="173"/>
      <c r="B1136" s="174" t="s">
        <v>3057</v>
      </c>
      <c r="C1136" s="174" t="s">
        <v>3058</v>
      </c>
      <c r="D1136" s="174"/>
      <c r="E1136" s="174"/>
      <c r="F1136" s="179"/>
      <c r="G1136" s="178"/>
    </row>
    <row r="1137">
      <c r="A1137" s="173"/>
      <c r="B1137" s="174" t="s">
        <v>3059</v>
      </c>
      <c r="C1137" s="174" t="s">
        <v>3058</v>
      </c>
      <c r="D1137" s="174"/>
      <c r="E1137" s="174"/>
      <c r="F1137" s="175"/>
      <c r="G1137" s="178"/>
    </row>
    <row r="1138">
      <c r="A1138" s="173"/>
      <c r="B1138" s="174" t="s">
        <v>3060</v>
      </c>
      <c r="C1138" s="174" t="s">
        <v>3058</v>
      </c>
      <c r="D1138" s="174"/>
      <c r="E1138" s="174"/>
      <c r="F1138" s="175"/>
      <c r="G1138" s="178"/>
    </row>
    <row r="1139">
      <c r="A1139" s="173"/>
      <c r="B1139" s="174" t="s">
        <v>3061</v>
      </c>
      <c r="C1139" s="174" t="s">
        <v>3058</v>
      </c>
      <c r="D1139" s="174"/>
      <c r="E1139" s="174"/>
      <c r="F1139" s="175"/>
      <c r="G1139" s="178"/>
    </row>
    <row r="1140">
      <c r="A1140" s="173"/>
      <c r="B1140" s="174" t="s">
        <v>3062</v>
      </c>
      <c r="C1140" s="174" t="s">
        <v>1103</v>
      </c>
      <c r="D1140" s="174"/>
      <c r="E1140" s="174"/>
      <c r="F1140" s="175"/>
      <c r="G1140" s="173"/>
    </row>
    <row r="1141">
      <c r="A1141" s="173"/>
      <c r="B1141" s="174" t="s">
        <v>3063</v>
      </c>
      <c r="C1141" s="174" t="s">
        <v>1103</v>
      </c>
      <c r="D1141" s="174"/>
      <c r="E1141" s="174"/>
      <c r="F1141" s="175"/>
      <c r="G1141" s="178"/>
    </row>
    <row r="1142">
      <c r="A1142" s="173"/>
      <c r="B1142" s="176" t="s">
        <v>3064</v>
      </c>
      <c r="C1142" s="176" t="s">
        <v>1103</v>
      </c>
      <c r="D1142" s="177">
        <v>42465.0</v>
      </c>
      <c r="E1142" s="176" t="s">
        <v>15</v>
      </c>
      <c r="F1142" s="176" t="s">
        <v>907</v>
      </c>
      <c r="G1142" s="178"/>
    </row>
    <row r="1143">
      <c r="A1143" s="173"/>
      <c r="B1143" s="174" t="s">
        <v>3065</v>
      </c>
      <c r="C1143" s="174" t="s">
        <v>1103</v>
      </c>
      <c r="D1143" s="174"/>
      <c r="E1143" s="174"/>
      <c r="F1143" s="175"/>
      <c r="G1143" s="178"/>
    </row>
    <row r="1144">
      <c r="A1144" s="173"/>
      <c r="B1144" s="174" t="s">
        <v>3066</v>
      </c>
      <c r="C1144" s="174" t="s">
        <v>1103</v>
      </c>
      <c r="D1144" s="174"/>
      <c r="E1144" s="174"/>
      <c r="F1144" s="175"/>
      <c r="G1144" s="178"/>
    </row>
    <row r="1145">
      <c r="A1145" s="173"/>
      <c r="B1145" s="174" t="s">
        <v>3067</v>
      </c>
      <c r="C1145" s="174" t="s">
        <v>1103</v>
      </c>
      <c r="D1145" s="174"/>
      <c r="E1145" s="174"/>
      <c r="F1145" s="175"/>
      <c r="G1145" s="178"/>
    </row>
    <row r="1146">
      <c r="A1146" s="173"/>
      <c r="B1146" s="174" t="s">
        <v>3068</v>
      </c>
      <c r="C1146" s="174" t="s">
        <v>1103</v>
      </c>
      <c r="D1146" s="174"/>
      <c r="E1146" s="174"/>
      <c r="F1146" s="175"/>
      <c r="G1146" s="178"/>
    </row>
    <row r="1147">
      <c r="A1147" s="173"/>
      <c r="B1147" s="176" t="s">
        <v>3069</v>
      </c>
      <c r="C1147" s="176" t="s">
        <v>1103</v>
      </c>
      <c r="D1147" s="180">
        <v>43059.0</v>
      </c>
      <c r="E1147" s="151" t="s">
        <v>15</v>
      </c>
      <c r="F1147" s="139" t="s">
        <v>1417</v>
      </c>
      <c r="G1147" s="178"/>
    </row>
    <row r="1148">
      <c r="A1148" s="173"/>
      <c r="B1148" s="174" t="s">
        <v>3070</v>
      </c>
      <c r="C1148" s="174" t="s">
        <v>1103</v>
      </c>
      <c r="D1148" s="174"/>
      <c r="E1148" s="174"/>
      <c r="F1148" s="175"/>
      <c r="G1148" s="178"/>
    </row>
    <row r="1149">
      <c r="A1149" s="173"/>
      <c r="B1149" s="174" t="s">
        <v>3071</v>
      </c>
      <c r="C1149" s="174" t="s">
        <v>1103</v>
      </c>
      <c r="D1149" s="174"/>
      <c r="E1149" s="174"/>
      <c r="F1149" s="175"/>
      <c r="G1149" s="178"/>
    </row>
    <row r="1150">
      <c r="A1150" s="173"/>
      <c r="B1150" s="174" t="s">
        <v>3072</v>
      </c>
      <c r="C1150" s="174" t="s">
        <v>1103</v>
      </c>
      <c r="D1150" s="174"/>
      <c r="E1150" s="174"/>
      <c r="F1150" s="175"/>
      <c r="G1150" s="178"/>
    </row>
    <row r="1151">
      <c r="A1151" s="173"/>
      <c r="B1151" s="174" t="s">
        <v>3073</v>
      </c>
      <c r="C1151" s="174" t="s">
        <v>1103</v>
      </c>
      <c r="D1151" s="174"/>
      <c r="E1151" s="174"/>
      <c r="F1151" s="175"/>
      <c r="G1151" s="178"/>
    </row>
    <row r="1152">
      <c r="A1152" s="173"/>
      <c r="B1152" s="174" t="s">
        <v>3074</v>
      </c>
      <c r="C1152" s="174" t="s">
        <v>1103</v>
      </c>
      <c r="D1152" s="174"/>
      <c r="E1152" s="174"/>
      <c r="F1152" s="175"/>
      <c r="G1152" s="178"/>
    </row>
    <row r="1153">
      <c r="A1153" s="173"/>
      <c r="B1153" s="174" t="s">
        <v>3075</v>
      </c>
      <c r="C1153" s="174" t="s">
        <v>1103</v>
      </c>
      <c r="D1153" s="174"/>
      <c r="E1153" s="174"/>
      <c r="F1153" s="175"/>
      <c r="G1153" s="178"/>
    </row>
    <row r="1154">
      <c r="A1154" s="173"/>
      <c r="B1154" s="174" t="s">
        <v>3076</v>
      </c>
      <c r="C1154" s="174" t="s">
        <v>1103</v>
      </c>
      <c r="D1154" s="174"/>
      <c r="E1154" s="174"/>
      <c r="F1154" s="179"/>
      <c r="G1154" s="178"/>
    </row>
    <row r="1155">
      <c r="A1155" s="173"/>
      <c r="B1155" s="174" t="s">
        <v>3077</v>
      </c>
      <c r="C1155" s="174" t="s">
        <v>1103</v>
      </c>
      <c r="D1155" s="174"/>
      <c r="E1155" s="174"/>
      <c r="F1155" s="179"/>
      <c r="G1155" s="178"/>
    </row>
    <row r="1156">
      <c r="A1156" s="173"/>
      <c r="B1156" s="176" t="s">
        <v>3078</v>
      </c>
      <c r="C1156" s="176" t="s">
        <v>1103</v>
      </c>
      <c r="D1156" s="177">
        <v>42465.0</v>
      </c>
      <c r="E1156" s="176" t="s">
        <v>15</v>
      </c>
      <c r="F1156" s="176" t="s">
        <v>907</v>
      </c>
      <c r="G1156" s="178"/>
    </row>
    <row r="1157">
      <c r="A1157" s="173"/>
      <c r="B1157" s="174" t="s">
        <v>3079</v>
      </c>
      <c r="C1157" s="174" t="s">
        <v>3080</v>
      </c>
      <c r="D1157" s="174"/>
      <c r="E1157" s="174"/>
      <c r="F1157" s="175"/>
      <c r="G1157" s="173"/>
    </row>
    <row r="1158">
      <c r="A1158" s="173"/>
      <c r="B1158" s="174" t="s">
        <v>3081</v>
      </c>
      <c r="C1158" s="174" t="s">
        <v>3082</v>
      </c>
      <c r="D1158" s="174"/>
      <c r="E1158" s="174"/>
      <c r="F1158" s="175"/>
      <c r="G1158" s="173"/>
    </row>
    <row r="1159">
      <c r="A1159" s="173"/>
      <c r="B1159" s="174" t="s">
        <v>3083</v>
      </c>
      <c r="C1159" s="174" t="s">
        <v>3082</v>
      </c>
      <c r="D1159" s="174"/>
      <c r="E1159" s="174"/>
      <c r="F1159" s="175"/>
      <c r="G1159" s="173"/>
    </row>
    <row r="1160">
      <c r="A1160" s="173"/>
      <c r="B1160" s="174" t="s">
        <v>3084</v>
      </c>
      <c r="C1160" s="174" t="s">
        <v>3085</v>
      </c>
      <c r="D1160" s="174"/>
      <c r="E1160" s="174"/>
      <c r="F1160" s="175"/>
      <c r="G1160" s="173"/>
    </row>
    <row r="1161">
      <c r="A1161" s="173"/>
      <c r="B1161" s="174" t="s">
        <v>3086</v>
      </c>
      <c r="C1161" s="174" t="s">
        <v>3087</v>
      </c>
      <c r="D1161" s="174"/>
      <c r="E1161" s="174"/>
      <c r="F1161" s="175"/>
      <c r="G1161" s="173"/>
    </row>
    <row r="1162">
      <c r="A1162" s="173"/>
      <c r="B1162" s="174" t="s">
        <v>3088</v>
      </c>
      <c r="C1162" s="174" t="s">
        <v>3089</v>
      </c>
      <c r="D1162" s="174"/>
      <c r="E1162" s="174"/>
      <c r="F1162" s="175"/>
      <c r="G1162" s="178"/>
    </row>
    <row r="1163">
      <c r="A1163" s="173"/>
      <c r="B1163" s="174" t="s">
        <v>3090</v>
      </c>
      <c r="C1163" s="174" t="s">
        <v>3091</v>
      </c>
      <c r="D1163" s="174"/>
      <c r="E1163" s="174"/>
      <c r="F1163" s="175"/>
      <c r="G1163" s="173"/>
    </row>
    <row r="1164">
      <c r="A1164" s="173"/>
      <c r="B1164" s="174" t="s">
        <v>3092</v>
      </c>
      <c r="C1164" s="174" t="s">
        <v>3093</v>
      </c>
      <c r="D1164" s="174"/>
      <c r="E1164" s="174"/>
      <c r="F1164" s="175"/>
      <c r="G1164" s="173"/>
    </row>
    <row r="1165">
      <c r="A1165" s="173"/>
      <c r="B1165" s="174" t="s">
        <v>3094</v>
      </c>
      <c r="C1165" s="174" t="s">
        <v>3095</v>
      </c>
      <c r="D1165" s="174"/>
      <c r="E1165" s="174"/>
      <c r="F1165" s="175"/>
      <c r="G1165" s="173"/>
    </row>
    <row r="1166">
      <c r="A1166" s="173"/>
      <c r="B1166" s="174" t="s">
        <v>3096</v>
      </c>
      <c r="C1166" s="174" t="s">
        <v>3097</v>
      </c>
      <c r="D1166" s="174"/>
      <c r="E1166" s="174"/>
      <c r="F1166" s="179"/>
      <c r="G1166" s="173"/>
    </row>
    <row r="1167">
      <c r="A1167" s="173"/>
      <c r="B1167" s="174" t="s">
        <v>3098</v>
      </c>
      <c r="C1167" s="174" t="s">
        <v>3099</v>
      </c>
      <c r="D1167" s="174"/>
      <c r="E1167" s="174"/>
      <c r="F1167" s="175"/>
      <c r="G1167" s="173"/>
    </row>
    <row r="1168">
      <c r="A1168" s="173"/>
      <c r="B1168" s="174" t="s">
        <v>3100</v>
      </c>
      <c r="C1168" s="174" t="s">
        <v>1105</v>
      </c>
      <c r="D1168" s="174"/>
      <c r="E1168" s="174"/>
      <c r="F1168" s="175"/>
      <c r="G1168" s="178"/>
    </row>
    <row r="1169">
      <c r="A1169" s="173"/>
      <c r="B1169" s="174" t="s">
        <v>3101</v>
      </c>
      <c r="C1169" s="174" t="s">
        <v>3102</v>
      </c>
      <c r="D1169" s="174"/>
      <c r="E1169" s="174"/>
      <c r="F1169" s="175"/>
      <c r="G1169" s="178"/>
    </row>
    <row r="1170">
      <c r="A1170" s="173"/>
      <c r="B1170" s="174" t="s">
        <v>3103</v>
      </c>
      <c r="C1170" s="174" t="s">
        <v>3104</v>
      </c>
      <c r="D1170" s="174"/>
      <c r="E1170" s="174"/>
      <c r="F1170" s="175"/>
      <c r="G1170" s="173"/>
    </row>
    <row r="1171">
      <c r="A1171" s="173"/>
      <c r="B1171" s="174" t="s">
        <v>3105</v>
      </c>
      <c r="C1171" s="174" t="s">
        <v>3106</v>
      </c>
      <c r="D1171" s="174"/>
      <c r="E1171" s="174"/>
      <c r="F1171" s="175"/>
      <c r="G1171" s="178"/>
    </row>
    <row r="1172">
      <c r="A1172" s="173"/>
      <c r="B1172" s="176" t="s">
        <v>3107</v>
      </c>
      <c r="C1172" s="176" t="s">
        <v>545</v>
      </c>
      <c r="D1172" s="177">
        <v>43363.0</v>
      </c>
      <c r="E1172" s="176" t="s">
        <v>15</v>
      </c>
      <c r="F1172" s="176" t="s">
        <v>928</v>
      </c>
      <c r="G1172" s="178"/>
    </row>
    <row r="1173">
      <c r="A1173" s="173"/>
      <c r="B1173" s="176" t="s">
        <v>3108</v>
      </c>
      <c r="C1173" s="176" t="s">
        <v>545</v>
      </c>
      <c r="D1173" s="177">
        <v>43363.0</v>
      </c>
      <c r="E1173" s="176" t="s">
        <v>15</v>
      </c>
      <c r="F1173" s="176" t="s">
        <v>928</v>
      </c>
      <c r="G1173" s="182"/>
    </row>
    <row r="1174">
      <c r="A1174" s="173"/>
      <c r="B1174" s="174" t="s">
        <v>3109</v>
      </c>
      <c r="C1174" s="174" t="s">
        <v>3110</v>
      </c>
      <c r="D1174" s="174"/>
      <c r="E1174" s="174"/>
      <c r="F1174" s="175"/>
      <c r="G1174" s="178"/>
    </row>
    <row r="1175">
      <c r="A1175" s="173"/>
      <c r="B1175" s="174" t="s">
        <v>3111</v>
      </c>
      <c r="C1175" s="174" t="s">
        <v>3112</v>
      </c>
      <c r="D1175" s="174"/>
      <c r="E1175" s="174"/>
      <c r="F1175" s="175"/>
      <c r="G1175" s="173"/>
    </row>
    <row r="1176">
      <c r="A1176" s="173"/>
      <c r="B1176" s="174" t="s">
        <v>3113</v>
      </c>
      <c r="C1176" s="174" t="s">
        <v>3112</v>
      </c>
      <c r="D1176" s="174"/>
      <c r="E1176" s="174"/>
      <c r="F1176" s="175"/>
      <c r="G1176" s="178"/>
    </row>
    <row r="1177">
      <c r="A1177" s="173"/>
      <c r="B1177" s="174" t="s">
        <v>3114</v>
      </c>
      <c r="C1177" s="174" t="s">
        <v>3112</v>
      </c>
      <c r="D1177" s="174"/>
      <c r="E1177" s="174"/>
      <c r="F1177" s="175"/>
      <c r="G1177" s="173"/>
    </row>
    <row r="1178">
      <c r="A1178" s="173"/>
      <c r="B1178" s="174" t="s">
        <v>3115</v>
      </c>
      <c r="C1178" s="174" t="s">
        <v>3116</v>
      </c>
      <c r="D1178" s="174"/>
      <c r="E1178" s="174"/>
      <c r="F1178" s="175"/>
      <c r="G1178" s="173"/>
    </row>
    <row r="1179">
      <c r="A1179" s="173"/>
      <c r="B1179" s="174" t="s">
        <v>3117</v>
      </c>
      <c r="C1179" s="174" t="s">
        <v>3118</v>
      </c>
      <c r="D1179" s="174"/>
      <c r="E1179" s="174"/>
      <c r="F1179" s="175"/>
      <c r="G1179" s="178"/>
    </row>
    <row r="1180">
      <c r="A1180" s="173"/>
      <c r="B1180" s="174" t="s">
        <v>3119</v>
      </c>
      <c r="C1180" s="174" t="s">
        <v>3120</v>
      </c>
      <c r="D1180" s="174"/>
      <c r="E1180" s="174"/>
      <c r="F1180" s="175"/>
      <c r="G1180" s="178"/>
    </row>
    <row r="1181">
      <c r="A1181" s="173"/>
      <c r="B1181" s="174" t="s">
        <v>3121</v>
      </c>
      <c r="C1181" s="174" t="s">
        <v>3122</v>
      </c>
      <c r="D1181" s="174"/>
      <c r="E1181" s="174"/>
      <c r="F1181" s="175"/>
      <c r="G1181" s="173"/>
    </row>
    <row r="1182">
      <c r="A1182" s="173"/>
      <c r="B1182" s="174" t="s">
        <v>3123</v>
      </c>
      <c r="C1182" s="174" t="s">
        <v>3124</v>
      </c>
      <c r="D1182" s="174"/>
      <c r="E1182" s="174"/>
      <c r="F1182" s="175"/>
      <c r="G1182" s="173"/>
    </row>
    <row r="1183">
      <c r="A1183" s="173"/>
      <c r="B1183" s="174" t="s">
        <v>3125</v>
      </c>
      <c r="C1183" s="174" t="s">
        <v>3124</v>
      </c>
      <c r="D1183" s="174"/>
      <c r="E1183" s="174"/>
      <c r="F1183" s="175"/>
      <c r="G1183" s="173"/>
    </row>
    <row r="1184">
      <c r="A1184" s="173"/>
      <c r="B1184" s="174" t="s">
        <v>3126</v>
      </c>
      <c r="C1184" s="174" t="s">
        <v>3124</v>
      </c>
      <c r="D1184" s="174"/>
      <c r="E1184" s="174"/>
      <c r="F1184" s="175"/>
      <c r="G1184" s="173"/>
    </row>
    <row r="1185">
      <c r="A1185" s="173"/>
      <c r="B1185" s="174" t="s">
        <v>3127</v>
      </c>
      <c r="C1185" s="174" t="s">
        <v>3128</v>
      </c>
      <c r="D1185" s="174"/>
      <c r="E1185" s="174"/>
      <c r="F1185" s="175"/>
      <c r="G1185" s="178"/>
    </row>
    <row r="1186">
      <c r="A1186" s="173"/>
      <c r="B1186" s="174" t="s">
        <v>3129</v>
      </c>
      <c r="C1186" s="174" t="s">
        <v>3130</v>
      </c>
      <c r="D1186" s="174"/>
      <c r="E1186" s="174"/>
      <c r="F1186" s="175"/>
      <c r="G1186" s="178"/>
    </row>
    <row r="1187">
      <c r="A1187" s="173"/>
      <c r="B1187" s="174" t="s">
        <v>3131</v>
      </c>
      <c r="C1187" s="174" t="s">
        <v>3130</v>
      </c>
      <c r="D1187" s="174"/>
      <c r="E1187" s="174"/>
      <c r="F1187" s="175"/>
      <c r="G1187" s="178"/>
    </row>
    <row r="1188">
      <c r="A1188" s="173"/>
      <c r="B1188" s="174" t="s">
        <v>3132</v>
      </c>
      <c r="C1188" s="174" t="s">
        <v>3133</v>
      </c>
      <c r="D1188" s="174"/>
      <c r="E1188" s="174"/>
      <c r="F1188" s="175"/>
      <c r="G1188" s="178"/>
    </row>
    <row r="1189">
      <c r="A1189" s="173"/>
      <c r="B1189" s="176" t="s">
        <v>3134</v>
      </c>
      <c r="C1189" s="176" t="s">
        <v>3133</v>
      </c>
      <c r="D1189" s="177">
        <v>43979.0</v>
      </c>
      <c r="E1189" s="176" t="s">
        <v>15</v>
      </c>
      <c r="F1189" s="176" t="s">
        <v>928</v>
      </c>
      <c r="G1189" s="178"/>
    </row>
    <row r="1190">
      <c r="A1190" s="173"/>
      <c r="B1190" s="174" t="s">
        <v>3135</v>
      </c>
      <c r="C1190" s="174" t="s">
        <v>3136</v>
      </c>
      <c r="D1190" s="174"/>
      <c r="E1190" s="174"/>
      <c r="F1190" s="175"/>
      <c r="G1190" s="173"/>
    </row>
    <row r="1191">
      <c r="A1191" s="173"/>
      <c r="B1191" s="174" t="s">
        <v>3137</v>
      </c>
      <c r="C1191" s="174" t="s">
        <v>3138</v>
      </c>
      <c r="D1191" s="174"/>
      <c r="E1191" s="174"/>
      <c r="F1191" s="175"/>
      <c r="G1191" s="173"/>
    </row>
    <row r="1192">
      <c r="A1192" s="173"/>
      <c r="B1192" s="176" t="s">
        <v>284</v>
      </c>
      <c r="C1192" s="176" t="s">
        <v>285</v>
      </c>
      <c r="D1192" s="177">
        <v>43524.0</v>
      </c>
      <c r="E1192" s="176" t="s">
        <v>15</v>
      </c>
      <c r="F1192" s="176" t="s">
        <v>2198</v>
      </c>
      <c r="G1192" s="178"/>
    </row>
    <row r="1193">
      <c r="A1193" s="173"/>
      <c r="B1193" s="174" t="s">
        <v>3139</v>
      </c>
      <c r="C1193" s="174" t="s">
        <v>3140</v>
      </c>
      <c r="D1193" s="174"/>
      <c r="E1193" s="174"/>
      <c r="F1193" s="175"/>
      <c r="G1193" s="173"/>
    </row>
    <row r="1194">
      <c r="A1194" s="173"/>
      <c r="B1194" s="174" t="s">
        <v>3141</v>
      </c>
      <c r="C1194" s="174" t="s">
        <v>3142</v>
      </c>
      <c r="D1194" s="174"/>
      <c r="E1194" s="174"/>
      <c r="F1194" s="175"/>
      <c r="G1194" s="173"/>
    </row>
    <row r="1195">
      <c r="A1195" s="173"/>
      <c r="B1195" s="174" t="s">
        <v>3143</v>
      </c>
      <c r="C1195" s="174" t="s">
        <v>3144</v>
      </c>
      <c r="D1195" s="174"/>
      <c r="E1195" s="174"/>
      <c r="F1195" s="179"/>
      <c r="G1195" s="173"/>
    </row>
    <row r="1196">
      <c r="A1196" s="173"/>
      <c r="B1196" s="174" t="s">
        <v>3145</v>
      </c>
      <c r="C1196" s="174" t="s">
        <v>3146</v>
      </c>
      <c r="D1196" s="174"/>
      <c r="E1196" s="174"/>
      <c r="F1196" s="175"/>
      <c r="G1196" s="178"/>
    </row>
    <row r="1197">
      <c r="A1197" s="173"/>
      <c r="B1197" s="174" t="s">
        <v>3147</v>
      </c>
      <c r="C1197" s="174" t="s">
        <v>3146</v>
      </c>
      <c r="D1197" s="174"/>
      <c r="E1197" s="174"/>
      <c r="F1197" s="175"/>
      <c r="G1197" s="178"/>
    </row>
    <row r="1198">
      <c r="A1198" s="173"/>
      <c r="B1198" s="174" t="s">
        <v>3148</v>
      </c>
      <c r="C1198" s="174" t="s">
        <v>3149</v>
      </c>
      <c r="D1198" s="174"/>
      <c r="E1198" s="174"/>
      <c r="F1198" s="175"/>
      <c r="G1198" s="173"/>
    </row>
    <row r="1199">
      <c r="A1199" s="173"/>
      <c r="B1199" s="174" t="s">
        <v>3150</v>
      </c>
      <c r="C1199" s="174" t="s">
        <v>3151</v>
      </c>
      <c r="D1199" s="174"/>
      <c r="E1199" s="174"/>
      <c r="F1199" s="175"/>
      <c r="G1199" s="173"/>
    </row>
    <row r="1200">
      <c r="A1200" s="173"/>
      <c r="B1200" s="174" t="s">
        <v>3152</v>
      </c>
      <c r="C1200" s="174" t="s">
        <v>3153</v>
      </c>
      <c r="D1200" s="174"/>
      <c r="E1200" s="174"/>
      <c r="F1200" s="175"/>
      <c r="G1200" s="173"/>
    </row>
    <row r="1201">
      <c r="A1201" s="173"/>
      <c r="B1201" s="174" t="s">
        <v>861</v>
      </c>
      <c r="C1201" s="174" t="s">
        <v>3154</v>
      </c>
      <c r="D1201" s="174"/>
      <c r="E1201" s="174"/>
      <c r="F1201" s="175"/>
      <c r="G1201" s="173"/>
    </row>
    <row r="1202">
      <c r="A1202" s="173"/>
      <c r="B1202" s="174" t="s">
        <v>3155</v>
      </c>
      <c r="C1202" s="174" t="s">
        <v>3156</v>
      </c>
      <c r="D1202" s="174"/>
      <c r="E1202" s="174"/>
      <c r="F1202" s="175"/>
      <c r="G1202" s="173"/>
    </row>
    <row r="1203">
      <c r="A1203" s="173"/>
      <c r="B1203" s="174" t="s">
        <v>3157</v>
      </c>
      <c r="C1203" s="174" t="s">
        <v>3158</v>
      </c>
      <c r="D1203" s="174"/>
      <c r="E1203" s="174"/>
      <c r="F1203" s="175"/>
      <c r="G1203" s="173"/>
    </row>
    <row r="1204">
      <c r="A1204" s="173"/>
      <c r="B1204" s="174" t="s">
        <v>3159</v>
      </c>
      <c r="C1204" s="174" t="s">
        <v>3160</v>
      </c>
      <c r="D1204" s="174"/>
      <c r="E1204" s="174"/>
      <c r="F1204" s="175"/>
      <c r="G1204" s="173"/>
    </row>
    <row r="1205">
      <c r="A1205" s="173"/>
      <c r="B1205" s="174" t="s">
        <v>3161</v>
      </c>
      <c r="C1205" s="174" t="s">
        <v>3160</v>
      </c>
      <c r="D1205" s="174"/>
      <c r="E1205" s="174"/>
      <c r="F1205" s="175"/>
      <c r="G1205" s="173"/>
    </row>
    <row r="1206">
      <c r="A1206" s="173"/>
      <c r="B1206" s="174" t="s">
        <v>3162</v>
      </c>
      <c r="C1206" s="174" t="s">
        <v>3160</v>
      </c>
      <c r="D1206" s="174"/>
      <c r="E1206" s="174"/>
      <c r="F1206" s="175"/>
      <c r="G1206" s="178"/>
    </row>
    <row r="1207">
      <c r="A1207" s="173"/>
      <c r="B1207" s="174" t="s">
        <v>3163</v>
      </c>
      <c r="C1207" s="174" t="s">
        <v>3164</v>
      </c>
      <c r="D1207" s="174"/>
      <c r="E1207" s="174"/>
      <c r="F1207" s="179"/>
      <c r="G1207" s="178"/>
    </row>
    <row r="1208">
      <c r="A1208" s="173"/>
      <c r="B1208" s="174" t="s">
        <v>3165</v>
      </c>
      <c r="C1208" s="174" t="s">
        <v>3166</v>
      </c>
      <c r="D1208" s="174"/>
      <c r="E1208" s="174"/>
      <c r="F1208" s="175"/>
      <c r="G1208" s="173"/>
    </row>
    <row r="1209">
      <c r="A1209" s="173"/>
      <c r="B1209" s="174" t="s">
        <v>3167</v>
      </c>
      <c r="C1209" s="174" t="s">
        <v>3168</v>
      </c>
      <c r="D1209" s="174"/>
      <c r="E1209" s="174"/>
      <c r="F1209" s="175"/>
      <c r="G1209" s="178"/>
    </row>
    <row r="1210">
      <c r="A1210" s="173"/>
      <c r="B1210" s="174" t="s">
        <v>3169</v>
      </c>
      <c r="C1210" s="174" t="s">
        <v>3170</v>
      </c>
      <c r="D1210" s="174"/>
      <c r="E1210" s="174"/>
      <c r="F1210" s="175"/>
      <c r="G1210" s="173"/>
    </row>
    <row r="1211">
      <c r="A1211" s="173"/>
      <c r="B1211" s="174" t="s">
        <v>3171</v>
      </c>
      <c r="C1211" s="174" t="s">
        <v>3170</v>
      </c>
      <c r="D1211" s="174"/>
      <c r="E1211" s="174"/>
      <c r="F1211" s="175"/>
      <c r="G1211" s="173"/>
    </row>
    <row r="1212">
      <c r="A1212" s="173"/>
      <c r="B1212" s="174" t="s">
        <v>3172</v>
      </c>
      <c r="C1212" s="174" t="s">
        <v>3170</v>
      </c>
      <c r="D1212" s="174"/>
      <c r="E1212" s="174"/>
      <c r="F1212" s="175"/>
      <c r="G1212" s="173"/>
    </row>
    <row r="1213">
      <c r="A1213" s="173"/>
      <c r="B1213" s="174" t="s">
        <v>3173</v>
      </c>
      <c r="C1213" s="174" t="s">
        <v>3170</v>
      </c>
      <c r="D1213" s="174"/>
      <c r="E1213" s="174"/>
      <c r="F1213" s="175"/>
      <c r="G1213" s="173"/>
    </row>
    <row r="1214">
      <c r="A1214" s="173"/>
      <c r="B1214" s="174" t="s">
        <v>3174</v>
      </c>
      <c r="C1214" s="174" t="s">
        <v>3170</v>
      </c>
      <c r="D1214" s="174"/>
      <c r="E1214" s="174"/>
      <c r="F1214" s="175"/>
      <c r="G1214" s="173"/>
    </row>
    <row r="1215">
      <c r="A1215" s="173"/>
      <c r="B1215" s="174" t="s">
        <v>3175</v>
      </c>
      <c r="C1215" s="174" t="s">
        <v>3176</v>
      </c>
      <c r="D1215" s="174"/>
      <c r="E1215" s="174"/>
      <c r="F1215" s="175"/>
      <c r="G1215" s="178"/>
    </row>
    <row r="1216">
      <c r="A1216" s="173"/>
      <c r="B1216" s="174" t="s">
        <v>3177</v>
      </c>
      <c r="C1216" s="174" t="s">
        <v>3176</v>
      </c>
      <c r="D1216" s="174"/>
      <c r="E1216" s="174"/>
      <c r="F1216" s="175"/>
      <c r="G1216" s="178"/>
    </row>
    <row r="1217">
      <c r="A1217" s="173"/>
      <c r="B1217" s="174" t="s">
        <v>3178</v>
      </c>
      <c r="C1217" s="174" t="s">
        <v>3176</v>
      </c>
      <c r="D1217" s="174"/>
      <c r="E1217" s="174"/>
      <c r="F1217" s="175"/>
      <c r="G1217" s="178"/>
    </row>
    <row r="1218">
      <c r="A1218" s="173"/>
      <c r="B1218" s="174" t="s">
        <v>2681</v>
      </c>
      <c r="C1218" s="174" t="s">
        <v>3179</v>
      </c>
      <c r="D1218" s="174"/>
      <c r="E1218" s="174"/>
      <c r="F1218" s="175"/>
      <c r="G1218" s="173"/>
    </row>
    <row r="1219">
      <c r="A1219" s="173"/>
      <c r="B1219" s="174" t="s">
        <v>3180</v>
      </c>
      <c r="C1219" s="174" t="s">
        <v>3181</v>
      </c>
      <c r="D1219" s="174"/>
      <c r="E1219" s="174"/>
      <c r="F1219" s="175"/>
      <c r="G1219" s="178"/>
    </row>
    <row r="1220">
      <c r="A1220" s="173"/>
      <c r="B1220" s="174" t="s">
        <v>3182</v>
      </c>
      <c r="C1220" s="174" t="s">
        <v>3183</v>
      </c>
      <c r="D1220" s="174"/>
      <c r="E1220" s="174"/>
      <c r="F1220" s="175"/>
      <c r="G1220" s="173"/>
    </row>
    <row r="1221">
      <c r="A1221" s="173"/>
      <c r="B1221" s="174" t="s">
        <v>3184</v>
      </c>
      <c r="C1221" s="174" t="s">
        <v>3185</v>
      </c>
      <c r="D1221" s="174"/>
      <c r="E1221" s="174"/>
      <c r="F1221" s="175"/>
      <c r="G1221" s="173"/>
    </row>
    <row r="1222">
      <c r="A1222" s="173"/>
      <c r="B1222" s="176" t="s">
        <v>3186</v>
      </c>
      <c r="C1222" s="176" t="s">
        <v>3187</v>
      </c>
      <c r="D1222" s="187">
        <v>43272.0</v>
      </c>
      <c r="E1222" s="176" t="s">
        <v>15</v>
      </c>
      <c r="F1222" s="176" t="s">
        <v>928</v>
      </c>
      <c r="G1222" s="178"/>
    </row>
    <row r="1223">
      <c r="A1223" s="173"/>
      <c r="B1223" s="174" t="s">
        <v>850</v>
      </c>
      <c r="C1223" s="174" t="s">
        <v>3188</v>
      </c>
      <c r="D1223" s="174"/>
      <c r="E1223" s="174"/>
      <c r="F1223" s="175"/>
      <c r="G1223" s="173"/>
    </row>
    <row r="1224">
      <c r="A1224" s="173"/>
      <c r="B1224" s="174" t="s">
        <v>3189</v>
      </c>
      <c r="C1224" s="174" t="s">
        <v>3190</v>
      </c>
      <c r="D1224" s="174"/>
      <c r="E1224" s="174"/>
      <c r="F1224" s="175"/>
      <c r="G1224" s="173"/>
    </row>
    <row r="1225">
      <c r="A1225" s="173"/>
      <c r="B1225" s="174" t="s">
        <v>3191</v>
      </c>
      <c r="C1225" s="174" t="s">
        <v>3192</v>
      </c>
      <c r="D1225" s="174"/>
      <c r="E1225" s="174"/>
      <c r="F1225" s="175"/>
      <c r="G1225" s="173"/>
    </row>
    <row r="1226">
      <c r="A1226" s="173"/>
      <c r="B1226" s="174" t="s">
        <v>3193</v>
      </c>
      <c r="C1226" s="174" t="s">
        <v>3192</v>
      </c>
      <c r="D1226" s="174"/>
      <c r="E1226" s="174"/>
      <c r="F1226" s="175"/>
      <c r="G1226" s="173"/>
    </row>
    <row r="1227">
      <c r="A1227" s="173"/>
      <c r="B1227" s="174" t="s">
        <v>3194</v>
      </c>
      <c r="C1227" s="174" t="s">
        <v>3195</v>
      </c>
      <c r="D1227" s="174"/>
      <c r="E1227" s="174"/>
      <c r="F1227" s="175"/>
      <c r="G1227" s="173"/>
    </row>
    <row r="1228">
      <c r="A1228" s="173"/>
      <c r="B1228" s="174" t="s">
        <v>3196</v>
      </c>
      <c r="C1228" s="174" t="s">
        <v>3197</v>
      </c>
      <c r="D1228" s="174"/>
      <c r="E1228" s="174"/>
      <c r="F1228" s="175"/>
      <c r="G1228" s="173"/>
    </row>
    <row r="1229">
      <c r="A1229" s="173"/>
      <c r="B1229" s="174" t="s">
        <v>3198</v>
      </c>
      <c r="C1229" s="174" t="s">
        <v>3199</v>
      </c>
      <c r="D1229" s="174"/>
      <c r="E1229" s="174"/>
      <c r="F1229" s="175"/>
      <c r="G1229" s="173"/>
    </row>
    <row r="1230">
      <c r="A1230" s="173"/>
      <c r="B1230" s="174" t="s">
        <v>3200</v>
      </c>
      <c r="C1230" s="174" t="s">
        <v>3199</v>
      </c>
      <c r="D1230" s="174"/>
      <c r="E1230" s="174"/>
      <c r="F1230" s="175"/>
      <c r="G1230" s="173"/>
    </row>
    <row r="1231">
      <c r="A1231" s="173"/>
      <c r="B1231" s="174" t="s">
        <v>3201</v>
      </c>
      <c r="C1231" s="174" t="s">
        <v>3202</v>
      </c>
      <c r="D1231" s="174"/>
      <c r="E1231" s="174"/>
      <c r="F1231" s="175"/>
      <c r="G1231" s="173"/>
    </row>
    <row r="1232">
      <c r="A1232" s="173"/>
      <c r="B1232" s="174" t="s">
        <v>3203</v>
      </c>
      <c r="C1232" s="174" t="s">
        <v>3202</v>
      </c>
      <c r="D1232" s="174"/>
      <c r="E1232" s="174"/>
      <c r="F1232" s="175"/>
      <c r="G1232" s="173"/>
    </row>
    <row r="1233">
      <c r="A1233" s="173"/>
      <c r="B1233" s="174" t="s">
        <v>3204</v>
      </c>
      <c r="C1233" s="174" t="s">
        <v>3202</v>
      </c>
      <c r="D1233" s="174"/>
      <c r="E1233" s="174"/>
      <c r="F1233" s="175"/>
      <c r="G1233" s="173"/>
    </row>
    <row r="1234">
      <c r="A1234" s="173"/>
      <c r="B1234" s="174" t="s">
        <v>3205</v>
      </c>
      <c r="C1234" s="174" t="s">
        <v>3206</v>
      </c>
      <c r="D1234" s="174"/>
      <c r="E1234" s="174"/>
      <c r="F1234" s="179"/>
      <c r="G1234" s="173"/>
    </row>
    <row r="1235">
      <c r="A1235" s="173"/>
      <c r="B1235" s="174" t="s">
        <v>3207</v>
      </c>
      <c r="C1235" s="174" t="s">
        <v>3208</v>
      </c>
      <c r="D1235" s="174"/>
      <c r="E1235" s="174"/>
      <c r="F1235" s="175"/>
      <c r="G1235" s="173"/>
    </row>
    <row r="1236">
      <c r="A1236" s="173"/>
      <c r="B1236" s="174" t="s">
        <v>3209</v>
      </c>
      <c r="C1236" s="174" t="s">
        <v>3210</v>
      </c>
      <c r="D1236" s="174"/>
      <c r="E1236" s="174"/>
      <c r="F1236" s="175"/>
      <c r="G1236" s="173"/>
    </row>
    <row r="1237">
      <c r="A1237" s="173"/>
      <c r="B1237" s="174" t="s">
        <v>3211</v>
      </c>
      <c r="C1237" s="174" t="s">
        <v>3212</v>
      </c>
      <c r="D1237" s="174"/>
      <c r="E1237" s="174"/>
      <c r="F1237" s="175"/>
      <c r="G1237" s="178"/>
    </row>
    <row r="1238">
      <c r="A1238" s="173"/>
      <c r="B1238" s="174" t="s">
        <v>3213</v>
      </c>
      <c r="C1238" s="174" t="s">
        <v>3212</v>
      </c>
      <c r="D1238" s="174"/>
      <c r="E1238" s="174"/>
      <c r="F1238" s="175"/>
      <c r="G1238" s="178"/>
    </row>
    <row r="1239">
      <c r="A1239" s="173"/>
      <c r="B1239" s="176" t="s">
        <v>376</v>
      </c>
      <c r="C1239" s="176" t="s">
        <v>377</v>
      </c>
      <c r="D1239" s="177">
        <v>43923.0</v>
      </c>
      <c r="E1239" s="176" t="s">
        <v>15</v>
      </c>
      <c r="F1239" s="176" t="s">
        <v>3214</v>
      </c>
      <c r="G1239" s="178"/>
    </row>
    <row r="1240">
      <c r="A1240" s="173"/>
      <c r="B1240" s="174" t="s">
        <v>3215</v>
      </c>
      <c r="C1240" s="174" t="s">
        <v>3216</v>
      </c>
      <c r="D1240" s="174"/>
      <c r="E1240" s="174"/>
      <c r="F1240" s="175"/>
      <c r="G1240" s="173"/>
    </row>
    <row r="1241">
      <c r="A1241" s="173"/>
      <c r="B1241" s="174" t="s">
        <v>3217</v>
      </c>
      <c r="C1241" s="174" t="s">
        <v>3218</v>
      </c>
      <c r="D1241" s="174"/>
      <c r="E1241" s="174"/>
      <c r="F1241" s="175"/>
      <c r="G1241" s="178"/>
    </row>
    <row r="1242">
      <c r="A1242" s="173"/>
      <c r="B1242" s="174" t="s">
        <v>3219</v>
      </c>
      <c r="C1242" s="174" t="s">
        <v>3218</v>
      </c>
      <c r="D1242" s="174"/>
      <c r="E1242" s="174"/>
      <c r="F1242" s="175"/>
      <c r="G1242" s="173"/>
    </row>
    <row r="1243">
      <c r="A1243" s="173"/>
      <c r="B1243" s="174" t="s">
        <v>3220</v>
      </c>
      <c r="C1243" s="174" t="s">
        <v>3221</v>
      </c>
      <c r="D1243" s="174"/>
      <c r="E1243" s="174"/>
      <c r="F1243" s="179"/>
      <c r="G1243" s="173"/>
    </row>
    <row r="1244">
      <c r="A1244" s="173"/>
      <c r="B1244" s="174" t="s">
        <v>1937</v>
      </c>
      <c r="C1244" s="174" t="s">
        <v>3222</v>
      </c>
      <c r="D1244" s="174"/>
      <c r="E1244" s="174"/>
      <c r="F1244" s="175"/>
      <c r="G1244" s="178"/>
    </row>
    <row r="1245">
      <c r="A1245" s="173"/>
      <c r="B1245" s="174" t="s">
        <v>3223</v>
      </c>
      <c r="C1245" s="174" t="s">
        <v>3224</v>
      </c>
      <c r="D1245" s="174"/>
      <c r="E1245" s="174"/>
      <c r="F1245" s="175"/>
      <c r="G1245" s="173"/>
    </row>
    <row r="1246">
      <c r="A1246" s="173"/>
      <c r="B1246" s="174" t="s">
        <v>3225</v>
      </c>
      <c r="C1246" s="174" t="s">
        <v>3226</v>
      </c>
      <c r="D1246" s="174"/>
      <c r="E1246" s="174"/>
      <c r="F1246" s="175"/>
      <c r="G1246" s="173"/>
    </row>
    <row r="1247">
      <c r="A1247" s="173"/>
      <c r="B1247" s="174" t="s">
        <v>3227</v>
      </c>
      <c r="C1247" s="174" t="s">
        <v>3228</v>
      </c>
      <c r="D1247" s="174"/>
      <c r="E1247" s="174"/>
      <c r="F1247" s="175"/>
      <c r="G1247" s="173"/>
    </row>
    <row r="1248">
      <c r="A1248" s="173"/>
      <c r="B1248" s="176" t="s">
        <v>3229</v>
      </c>
      <c r="C1248" s="176" t="s">
        <v>3230</v>
      </c>
      <c r="D1248" s="177">
        <v>44406.0</v>
      </c>
      <c r="E1248" s="176" t="s">
        <v>15</v>
      </c>
      <c r="F1248" s="176" t="s">
        <v>928</v>
      </c>
      <c r="G1248" s="178"/>
    </row>
    <row r="1249">
      <c r="A1249" s="173"/>
      <c r="B1249" s="174" t="s">
        <v>3231</v>
      </c>
      <c r="C1249" s="174" t="s">
        <v>3232</v>
      </c>
      <c r="D1249" s="174"/>
      <c r="E1249" s="174"/>
      <c r="F1249" s="175"/>
      <c r="G1249" s="173"/>
    </row>
    <row r="1250">
      <c r="A1250" s="173"/>
      <c r="B1250" s="174" t="s">
        <v>3233</v>
      </c>
      <c r="C1250" s="174" t="s">
        <v>3232</v>
      </c>
      <c r="D1250" s="174"/>
      <c r="E1250" s="174"/>
      <c r="F1250" s="175"/>
      <c r="G1250" s="173"/>
    </row>
    <row r="1251">
      <c r="A1251" s="173"/>
      <c r="B1251" s="174" t="s">
        <v>3234</v>
      </c>
      <c r="C1251" s="174" t="s">
        <v>3232</v>
      </c>
      <c r="D1251" s="174"/>
      <c r="E1251" s="174"/>
      <c r="F1251" s="175"/>
      <c r="G1251" s="173"/>
    </row>
    <row r="1252">
      <c r="A1252" s="173"/>
      <c r="B1252" s="174" t="s">
        <v>3235</v>
      </c>
      <c r="C1252" s="174" t="s">
        <v>3232</v>
      </c>
      <c r="D1252" s="174"/>
      <c r="E1252" s="174"/>
      <c r="F1252" s="175"/>
      <c r="G1252" s="173"/>
    </row>
    <row r="1253">
      <c r="A1253" s="173"/>
      <c r="B1253" s="174" t="s">
        <v>3236</v>
      </c>
      <c r="C1253" s="174" t="s">
        <v>3237</v>
      </c>
      <c r="D1253" s="174"/>
      <c r="E1253" s="174"/>
      <c r="F1253" s="175"/>
      <c r="G1253" s="173"/>
    </row>
    <row r="1254">
      <c r="A1254" s="173"/>
      <c r="B1254" s="174" t="s">
        <v>3238</v>
      </c>
      <c r="C1254" s="174" t="s">
        <v>3239</v>
      </c>
      <c r="D1254" s="174"/>
      <c r="E1254" s="174"/>
      <c r="F1254" s="175"/>
      <c r="G1254" s="173"/>
    </row>
    <row r="1255">
      <c r="A1255" s="173"/>
      <c r="B1255" s="174" t="s">
        <v>3240</v>
      </c>
      <c r="C1255" s="174" t="s">
        <v>3241</v>
      </c>
      <c r="D1255" s="174"/>
      <c r="E1255" s="174"/>
      <c r="F1255" s="175"/>
      <c r="G1255" s="178"/>
    </row>
    <row r="1256">
      <c r="A1256" s="173"/>
      <c r="B1256" s="174" t="s">
        <v>3242</v>
      </c>
      <c r="C1256" s="174" t="s">
        <v>3243</v>
      </c>
      <c r="D1256" s="174"/>
      <c r="E1256" s="174"/>
      <c r="F1256" s="179"/>
      <c r="G1256" s="178"/>
    </row>
    <row r="1257">
      <c r="A1257" s="173"/>
      <c r="B1257" s="174" t="s">
        <v>3244</v>
      </c>
      <c r="C1257" s="174" t="s">
        <v>3245</v>
      </c>
      <c r="D1257" s="174"/>
      <c r="E1257" s="174"/>
      <c r="F1257" s="175"/>
      <c r="G1257" s="173"/>
    </row>
    <row r="1258">
      <c r="A1258" s="173"/>
      <c r="B1258" s="174" t="s">
        <v>3246</v>
      </c>
      <c r="C1258" s="174" t="s">
        <v>3245</v>
      </c>
      <c r="D1258" s="174"/>
      <c r="E1258" s="174"/>
      <c r="F1258" s="175"/>
      <c r="G1258" s="173"/>
    </row>
    <row r="1259">
      <c r="A1259" s="173"/>
      <c r="B1259" s="174" t="s">
        <v>3247</v>
      </c>
      <c r="C1259" s="174" t="s">
        <v>3245</v>
      </c>
      <c r="D1259" s="174"/>
      <c r="E1259" s="174"/>
      <c r="F1259" s="175"/>
      <c r="G1259" s="178"/>
    </row>
    <row r="1260">
      <c r="A1260" s="173"/>
      <c r="B1260" s="174" t="s">
        <v>3248</v>
      </c>
      <c r="C1260" s="174" t="s">
        <v>3245</v>
      </c>
      <c r="D1260" s="174"/>
      <c r="E1260" s="174"/>
      <c r="F1260" s="175"/>
      <c r="G1260" s="178"/>
    </row>
    <row r="1261">
      <c r="A1261" s="173"/>
      <c r="B1261" s="174" t="s">
        <v>3249</v>
      </c>
      <c r="C1261" s="174" t="s">
        <v>3245</v>
      </c>
      <c r="D1261" s="174"/>
      <c r="E1261" s="174"/>
      <c r="F1261" s="175"/>
      <c r="G1261" s="178"/>
    </row>
    <row r="1262">
      <c r="A1262" s="173"/>
      <c r="B1262" s="174" t="s">
        <v>3250</v>
      </c>
      <c r="C1262" s="174" t="s">
        <v>3251</v>
      </c>
      <c r="D1262" s="174"/>
      <c r="E1262" s="174"/>
      <c r="F1262" s="175"/>
      <c r="G1262" s="173"/>
    </row>
    <row r="1263">
      <c r="A1263" s="173"/>
      <c r="B1263" s="174" t="s">
        <v>3252</v>
      </c>
      <c r="C1263" s="174" t="s">
        <v>3251</v>
      </c>
      <c r="D1263" s="174"/>
      <c r="E1263" s="174"/>
      <c r="F1263" s="175"/>
      <c r="G1263" s="173"/>
    </row>
    <row r="1264">
      <c r="A1264" s="173"/>
      <c r="B1264" s="174" t="s">
        <v>2037</v>
      </c>
      <c r="C1264" s="174" t="s">
        <v>3251</v>
      </c>
      <c r="D1264" s="174"/>
      <c r="E1264" s="174"/>
      <c r="F1264" s="175"/>
      <c r="G1264" s="173"/>
    </row>
    <row r="1265">
      <c r="A1265" s="173"/>
      <c r="B1265" s="174" t="s">
        <v>3253</v>
      </c>
      <c r="C1265" s="174" t="s">
        <v>3251</v>
      </c>
      <c r="D1265" s="174"/>
      <c r="E1265" s="174"/>
      <c r="F1265" s="175"/>
      <c r="G1265" s="173"/>
    </row>
    <row r="1266">
      <c r="A1266" s="173"/>
      <c r="B1266" s="174" t="s">
        <v>3254</v>
      </c>
      <c r="C1266" s="174" t="s">
        <v>3255</v>
      </c>
      <c r="D1266" s="174"/>
      <c r="E1266" s="174"/>
      <c r="F1266" s="175"/>
      <c r="G1266" s="178"/>
    </row>
    <row r="1267">
      <c r="A1267" s="173"/>
      <c r="B1267" s="174" t="s">
        <v>3256</v>
      </c>
      <c r="C1267" s="174" t="s">
        <v>3257</v>
      </c>
      <c r="D1267" s="174"/>
      <c r="E1267" s="174"/>
      <c r="F1267" s="175"/>
      <c r="G1267" s="173"/>
    </row>
    <row r="1268">
      <c r="A1268" s="173"/>
      <c r="B1268" s="174" t="s">
        <v>3258</v>
      </c>
      <c r="C1268" s="174" t="s">
        <v>3259</v>
      </c>
      <c r="D1268" s="174"/>
      <c r="E1268" s="174"/>
      <c r="F1268" s="175"/>
      <c r="G1268" s="173"/>
    </row>
    <row r="1269">
      <c r="A1269" s="173"/>
      <c r="B1269" s="174" t="s">
        <v>3260</v>
      </c>
      <c r="C1269" s="174" t="s">
        <v>3261</v>
      </c>
      <c r="D1269" s="174"/>
      <c r="E1269" s="174"/>
      <c r="F1269" s="175"/>
      <c r="G1269" s="178"/>
    </row>
    <row r="1270">
      <c r="A1270" s="173"/>
      <c r="B1270" s="174" t="s">
        <v>3262</v>
      </c>
      <c r="C1270" s="174" t="s">
        <v>3263</v>
      </c>
      <c r="D1270" s="174"/>
      <c r="E1270" s="174"/>
      <c r="F1270" s="175"/>
      <c r="G1270" s="173"/>
    </row>
    <row r="1271">
      <c r="A1271" s="173"/>
      <c r="B1271" s="174" t="s">
        <v>3264</v>
      </c>
      <c r="C1271" s="174" t="s">
        <v>3265</v>
      </c>
      <c r="D1271" s="174"/>
      <c r="E1271" s="174"/>
      <c r="F1271" s="175"/>
      <c r="G1271" s="178"/>
    </row>
    <row r="1272">
      <c r="A1272" s="173"/>
      <c r="B1272" s="174" t="s">
        <v>3266</v>
      </c>
      <c r="C1272" s="174" t="s">
        <v>3267</v>
      </c>
      <c r="D1272" s="174"/>
      <c r="E1272" s="174"/>
      <c r="F1272" s="175"/>
      <c r="G1272" s="173"/>
    </row>
    <row r="1273">
      <c r="A1273" s="173"/>
      <c r="B1273" s="174" t="s">
        <v>3268</v>
      </c>
      <c r="C1273" s="174" t="s">
        <v>3267</v>
      </c>
      <c r="D1273" s="174"/>
      <c r="E1273" s="174"/>
      <c r="F1273" s="175"/>
      <c r="G1273" s="173"/>
    </row>
    <row r="1274">
      <c r="A1274" s="173"/>
      <c r="B1274" s="174" t="s">
        <v>3269</v>
      </c>
      <c r="C1274" s="174" t="s">
        <v>3200</v>
      </c>
      <c r="D1274" s="174"/>
      <c r="E1274" s="174"/>
      <c r="F1274" s="175"/>
      <c r="G1274" s="178"/>
    </row>
    <row r="1275">
      <c r="A1275" s="173"/>
      <c r="B1275" s="174" t="s">
        <v>3270</v>
      </c>
      <c r="C1275" s="174" t="s">
        <v>3200</v>
      </c>
      <c r="D1275" s="174"/>
      <c r="E1275" s="174"/>
      <c r="F1275" s="175"/>
      <c r="G1275" s="178"/>
    </row>
    <row r="1276">
      <c r="A1276" s="173"/>
      <c r="B1276" s="174" t="s">
        <v>3271</v>
      </c>
      <c r="C1276" s="174" t="s">
        <v>3272</v>
      </c>
      <c r="D1276" s="174"/>
      <c r="E1276" s="174"/>
      <c r="F1276" s="175"/>
      <c r="G1276" s="173"/>
    </row>
    <row r="1277">
      <c r="A1277" s="173"/>
      <c r="B1277" s="174" t="s">
        <v>3273</v>
      </c>
      <c r="C1277" s="174" t="s">
        <v>348</v>
      </c>
      <c r="D1277" s="174"/>
      <c r="E1277" s="174"/>
      <c r="F1277" s="175"/>
      <c r="G1277" s="178"/>
    </row>
    <row r="1278">
      <c r="A1278" s="173"/>
      <c r="B1278" s="174" t="s">
        <v>3274</v>
      </c>
      <c r="C1278" s="174" t="s">
        <v>348</v>
      </c>
      <c r="D1278" s="174"/>
      <c r="E1278" s="174"/>
      <c r="F1278" s="175"/>
      <c r="G1278" s="178"/>
    </row>
    <row r="1279">
      <c r="A1279" s="173"/>
      <c r="B1279" s="174" t="s">
        <v>3275</v>
      </c>
      <c r="C1279" s="174" t="s">
        <v>3276</v>
      </c>
      <c r="D1279" s="174"/>
      <c r="E1279" s="174"/>
      <c r="F1279" s="175"/>
      <c r="G1279" s="173"/>
    </row>
    <row r="1280">
      <c r="A1280" s="173"/>
      <c r="B1280" s="174" t="s">
        <v>3277</v>
      </c>
      <c r="C1280" s="174" t="s">
        <v>3276</v>
      </c>
      <c r="D1280" s="174"/>
      <c r="E1280" s="174"/>
      <c r="F1280" s="175"/>
      <c r="G1280" s="173"/>
    </row>
    <row r="1281">
      <c r="A1281" s="173"/>
      <c r="B1281" s="174" t="s">
        <v>3278</v>
      </c>
      <c r="C1281" s="174" t="s">
        <v>3276</v>
      </c>
      <c r="D1281" s="174"/>
      <c r="E1281" s="174"/>
      <c r="F1281" s="175"/>
      <c r="G1281" s="173"/>
    </row>
    <row r="1282">
      <c r="A1282" s="173"/>
      <c r="B1282" s="174" t="s">
        <v>3279</v>
      </c>
      <c r="C1282" s="174" t="s">
        <v>3280</v>
      </c>
      <c r="D1282" s="174"/>
      <c r="E1282" s="174"/>
      <c r="F1282" s="175"/>
      <c r="G1282" s="173"/>
    </row>
    <row r="1283">
      <c r="A1283" s="173"/>
      <c r="B1283" s="174" t="s">
        <v>2715</v>
      </c>
      <c r="C1283" s="174" t="s">
        <v>3280</v>
      </c>
      <c r="D1283" s="174"/>
      <c r="E1283" s="174"/>
      <c r="F1283" s="175"/>
      <c r="G1283" s="173"/>
    </row>
    <row r="1284">
      <c r="A1284" s="173"/>
      <c r="B1284" s="174" t="s">
        <v>3281</v>
      </c>
      <c r="C1284" s="174" t="s">
        <v>3282</v>
      </c>
      <c r="D1284" s="174"/>
      <c r="E1284" s="174"/>
      <c r="F1284" s="175"/>
      <c r="G1284" s="173"/>
    </row>
    <row r="1285">
      <c r="A1285" s="173"/>
      <c r="B1285" s="174" t="s">
        <v>344</v>
      </c>
      <c r="C1285" s="174" t="s">
        <v>3283</v>
      </c>
      <c r="D1285" s="174"/>
      <c r="E1285" s="174"/>
      <c r="F1285" s="175"/>
      <c r="G1285" s="173"/>
    </row>
    <row r="1286">
      <c r="A1286" s="173"/>
      <c r="B1286" s="174" t="s">
        <v>3284</v>
      </c>
      <c r="C1286" s="174" t="s">
        <v>3283</v>
      </c>
      <c r="D1286" s="174"/>
      <c r="E1286" s="174"/>
      <c r="F1286" s="175"/>
      <c r="G1286" s="173"/>
    </row>
    <row r="1287">
      <c r="A1287" s="173"/>
      <c r="B1287" s="174" t="s">
        <v>3285</v>
      </c>
      <c r="C1287" s="174" t="s">
        <v>3286</v>
      </c>
      <c r="D1287" s="174"/>
      <c r="E1287" s="174"/>
      <c r="F1287" s="175"/>
      <c r="G1287" s="173"/>
    </row>
    <row r="1288">
      <c r="A1288" s="173"/>
      <c r="B1288" s="174" t="s">
        <v>3287</v>
      </c>
      <c r="C1288" s="174" t="s">
        <v>3288</v>
      </c>
      <c r="D1288" s="174"/>
      <c r="E1288" s="174"/>
      <c r="F1288" s="175"/>
      <c r="G1288" s="173"/>
    </row>
    <row r="1289">
      <c r="A1289" s="173"/>
      <c r="B1289" s="174" t="s">
        <v>3289</v>
      </c>
      <c r="C1289" s="174" t="s">
        <v>3290</v>
      </c>
      <c r="D1289" s="174"/>
      <c r="E1289" s="174"/>
      <c r="F1289" s="175"/>
      <c r="G1289" s="173"/>
    </row>
    <row r="1290">
      <c r="A1290" s="173"/>
      <c r="B1290" s="174" t="s">
        <v>3291</v>
      </c>
      <c r="C1290" s="174" t="s">
        <v>3290</v>
      </c>
      <c r="D1290" s="174"/>
      <c r="E1290" s="174"/>
      <c r="F1290" s="175"/>
      <c r="G1290" s="173"/>
    </row>
    <row r="1291">
      <c r="A1291" s="173"/>
      <c r="B1291" s="174" t="s">
        <v>3292</v>
      </c>
      <c r="C1291" s="174" t="s">
        <v>3290</v>
      </c>
      <c r="D1291" s="174"/>
      <c r="E1291" s="174"/>
      <c r="F1291" s="175"/>
      <c r="G1291" s="173"/>
    </row>
    <row r="1292">
      <c r="A1292" s="173"/>
      <c r="B1292" s="174" t="s">
        <v>3293</v>
      </c>
      <c r="C1292" s="174" t="s">
        <v>3290</v>
      </c>
      <c r="D1292" s="174"/>
      <c r="E1292" s="174"/>
      <c r="F1292" s="175"/>
      <c r="G1292" s="173"/>
    </row>
    <row r="1293">
      <c r="A1293" s="173"/>
      <c r="B1293" s="174" t="s">
        <v>3294</v>
      </c>
      <c r="C1293" s="174" t="s">
        <v>3290</v>
      </c>
      <c r="D1293" s="174"/>
      <c r="E1293" s="174"/>
      <c r="F1293" s="175"/>
      <c r="G1293" s="173"/>
    </row>
    <row r="1294">
      <c r="A1294" s="173"/>
      <c r="B1294" s="174" t="s">
        <v>3295</v>
      </c>
      <c r="C1294" s="174" t="s">
        <v>3290</v>
      </c>
      <c r="D1294" s="174"/>
      <c r="E1294" s="174"/>
      <c r="F1294" s="175"/>
      <c r="G1294" s="173"/>
    </row>
    <row r="1295">
      <c r="A1295" s="173"/>
      <c r="B1295" s="174" t="s">
        <v>3296</v>
      </c>
      <c r="C1295" s="174" t="s">
        <v>3290</v>
      </c>
      <c r="D1295" s="174"/>
      <c r="E1295" s="174"/>
      <c r="F1295" s="175"/>
      <c r="G1295" s="173"/>
    </row>
    <row r="1296">
      <c r="A1296" s="173"/>
      <c r="B1296" s="174" t="s">
        <v>3297</v>
      </c>
      <c r="C1296" s="174" t="s">
        <v>3290</v>
      </c>
      <c r="D1296" s="174"/>
      <c r="E1296" s="174"/>
      <c r="F1296" s="175"/>
      <c r="G1296" s="173"/>
    </row>
    <row r="1297">
      <c r="A1297" s="173"/>
      <c r="B1297" s="174" t="s">
        <v>3298</v>
      </c>
      <c r="C1297" s="174" t="s">
        <v>3290</v>
      </c>
      <c r="D1297" s="174"/>
      <c r="E1297" s="174"/>
      <c r="F1297" s="175"/>
      <c r="G1297" s="173"/>
    </row>
    <row r="1298">
      <c r="A1298" s="173"/>
      <c r="B1298" s="174" t="s">
        <v>3299</v>
      </c>
      <c r="C1298" s="174" t="s">
        <v>3300</v>
      </c>
      <c r="D1298" s="174"/>
      <c r="E1298" s="174"/>
      <c r="F1298" s="175"/>
      <c r="G1298" s="178"/>
    </row>
    <row r="1299">
      <c r="A1299" s="173"/>
      <c r="B1299" s="174" t="s">
        <v>3301</v>
      </c>
      <c r="C1299" s="174" t="s">
        <v>3302</v>
      </c>
      <c r="D1299" s="174"/>
      <c r="E1299" s="174"/>
      <c r="F1299" s="179"/>
      <c r="G1299" s="173"/>
    </row>
    <row r="1300">
      <c r="A1300" s="173"/>
      <c r="B1300" s="174" t="s">
        <v>3303</v>
      </c>
      <c r="C1300" s="174" t="s">
        <v>3302</v>
      </c>
      <c r="D1300" s="174"/>
      <c r="E1300" s="174"/>
      <c r="F1300" s="175"/>
      <c r="G1300" s="173"/>
    </row>
    <row r="1301">
      <c r="A1301" s="173"/>
      <c r="B1301" s="174" t="s">
        <v>3304</v>
      </c>
      <c r="C1301" s="174" t="s">
        <v>3305</v>
      </c>
      <c r="D1301" s="174"/>
      <c r="E1301" s="174"/>
      <c r="F1301" s="175"/>
      <c r="G1301" s="173"/>
    </row>
    <row r="1302">
      <c r="A1302" s="173"/>
      <c r="B1302" s="174" t="s">
        <v>3306</v>
      </c>
      <c r="C1302" s="174" t="s">
        <v>3305</v>
      </c>
      <c r="D1302" s="174"/>
      <c r="E1302" s="174"/>
      <c r="F1302" s="175"/>
      <c r="G1302" s="173"/>
    </row>
    <row r="1303">
      <c r="A1303" s="173"/>
      <c r="B1303" s="174" t="s">
        <v>3307</v>
      </c>
      <c r="C1303" s="174" t="s">
        <v>3308</v>
      </c>
      <c r="D1303" s="174"/>
      <c r="E1303" s="174"/>
      <c r="F1303" s="175"/>
      <c r="G1303" s="173"/>
    </row>
    <row r="1304">
      <c r="A1304" s="173"/>
      <c r="B1304" s="174" t="s">
        <v>3309</v>
      </c>
      <c r="C1304" s="174" t="s">
        <v>3310</v>
      </c>
      <c r="D1304" s="174"/>
      <c r="E1304" s="174"/>
      <c r="F1304" s="175"/>
      <c r="G1304" s="173"/>
    </row>
    <row r="1305">
      <c r="A1305" s="173"/>
      <c r="B1305" s="174" t="s">
        <v>3311</v>
      </c>
      <c r="C1305" s="174" t="s">
        <v>3312</v>
      </c>
      <c r="D1305" s="174"/>
      <c r="E1305" s="174"/>
      <c r="F1305" s="175"/>
      <c r="G1305" s="173"/>
    </row>
    <row r="1306">
      <c r="A1306" s="173"/>
      <c r="B1306" s="174" t="s">
        <v>3313</v>
      </c>
      <c r="C1306" s="174" t="s">
        <v>3312</v>
      </c>
      <c r="D1306" s="174"/>
      <c r="E1306" s="174"/>
      <c r="F1306" s="175"/>
      <c r="G1306" s="173"/>
    </row>
    <row r="1307">
      <c r="A1307" s="173"/>
      <c r="B1307" s="174" t="s">
        <v>3314</v>
      </c>
      <c r="C1307" s="174" t="s">
        <v>3315</v>
      </c>
      <c r="D1307" s="174"/>
      <c r="E1307" s="174"/>
      <c r="F1307" s="175"/>
      <c r="G1307" s="173"/>
    </row>
    <row r="1308">
      <c r="A1308" s="173"/>
      <c r="B1308" s="174" t="s">
        <v>3316</v>
      </c>
      <c r="C1308" s="174" t="s">
        <v>3315</v>
      </c>
      <c r="D1308" s="174"/>
      <c r="E1308" s="174"/>
      <c r="F1308" s="179"/>
      <c r="G1308" s="173"/>
    </row>
    <row r="1309">
      <c r="A1309" s="173"/>
      <c r="B1309" s="174" t="s">
        <v>3317</v>
      </c>
      <c r="C1309" s="174" t="s">
        <v>3318</v>
      </c>
      <c r="D1309" s="174"/>
      <c r="E1309" s="174"/>
      <c r="F1309" s="179"/>
      <c r="G1309" s="173"/>
    </row>
    <row r="1310">
      <c r="A1310" s="173"/>
      <c r="B1310" s="174" t="s">
        <v>3319</v>
      </c>
      <c r="C1310" s="174" t="s">
        <v>3318</v>
      </c>
      <c r="D1310" s="174"/>
      <c r="E1310" s="174"/>
      <c r="F1310" s="179"/>
      <c r="G1310" s="173"/>
    </row>
    <row r="1311">
      <c r="A1311" s="173"/>
      <c r="B1311" s="176" t="s">
        <v>3320</v>
      </c>
      <c r="C1311" s="176" t="s">
        <v>417</v>
      </c>
      <c r="D1311" s="177">
        <v>43951.0</v>
      </c>
      <c r="E1311" s="176" t="s">
        <v>15</v>
      </c>
      <c r="F1311" s="176" t="s">
        <v>3321</v>
      </c>
      <c r="G1311" s="178"/>
    </row>
    <row r="1312">
      <c r="A1312" s="173"/>
      <c r="B1312" s="176" t="s">
        <v>3322</v>
      </c>
      <c r="C1312" s="176" t="s">
        <v>417</v>
      </c>
      <c r="D1312" s="177">
        <v>43279.0</v>
      </c>
      <c r="E1312" s="176" t="s">
        <v>15</v>
      </c>
      <c r="F1312" s="176" t="s">
        <v>928</v>
      </c>
      <c r="G1312" s="178"/>
    </row>
    <row r="1313">
      <c r="A1313" s="173"/>
      <c r="B1313" s="176" t="s">
        <v>3323</v>
      </c>
      <c r="C1313" s="176" t="s">
        <v>417</v>
      </c>
      <c r="D1313" s="177">
        <v>44931.0</v>
      </c>
      <c r="E1313" s="176" t="s">
        <v>15</v>
      </c>
      <c r="F1313" s="176" t="s">
        <v>1448</v>
      </c>
      <c r="G1313" s="178"/>
    </row>
    <row r="1314">
      <c r="A1314" s="173"/>
      <c r="B1314" s="176" t="s">
        <v>603</v>
      </c>
      <c r="C1314" s="176" t="s">
        <v>417</v>
      </c>
      <c r="D1314" s="177">
        <v>44329.0</v>
      </c>
      <c r="E1314" s="176" t="s">
        <v>15</v>
      </c>
      <c r="F1314" s="181" t="s">
        <v>1438</v>
      </c>
      <c r="G1314" s="178"/>
    </row>
    <row r="1315">
      <c r="A1315" s="173"/>
      <c r="B1315" s="174" t="s">
        <v>3324</v>
      </c>
      <c r="C1315" s="174" t="s">
        <v>3325</v>
      </c>
      <c r="D1315" s="174"/>
      <c r="E1315" s="174"/>
      <c r="F1315" s="175"/>
      <c r="G1315" s="182"/>
    </row>
    <row r="1316">
      <c r="A1316" s="173"/>
      <c r="B1316" s="174" t="s">
        <v>3326</v>
      </c>
      <c r="C1316" s="174" t="s">
        <v>457</v>
      </c>
      <c r="D1316" s="174"/>
      <c r="E1316" s="174"/>
      <c r="F1316" s="175"/>
      <c r="G1316" s="178"/>
    </row>
    <row r="1317">
      <c r="A1317" s="173"/>
      <c r="B1317" s="176" t="s">
        <v>3327</v>
      </c>
      <c r="C1317" s="176" t="s">
        <v>457</v>
      </c>
      <c r="D1317" s="177">
        <v>44084.0</v>
      </c>
      <c r="E1317" s="176" t="s">
        <v>15</v>
      </c>
      <c r="F1317" s="176" t="s">
        <v>1573</v>
      </c>
      <c r="G1317" s="173"/>
    </row>
    <row r="1318">
      <c r="A1318" s="173"/>
      <c r="B1318" s="176" t="s">
        <v>541</v>
      </c>
      <c r="C1318" s="176" t="s">
        <v>457</v>
      </c>
      <c r="D1318" s="177">
        <v>44287.0</v>
      </c>
      <c r="E1318" s="176" t="s">
        <v>15</v>
      </c>
      <c r="F1318" s="181" t="s">
        <v>1438</v>
      </c>
      <c r="G1318" s="178"/>
    </row>
    <row r="1319">
      <c r="A1319" s="173"/>
      <c r="B1319" s="174" t="s">
        <v>2261</v>
      </c>
      <c r="C1319" s="174" t="s">
        <v>3328</v>
      </c>
      <c r="D1319" s="174"/>
      <c r="E1319" s="174"/>
      <c r="F1319" s="175"/>
      <c r="G1319" s="173"/>
    </row>
    <row r="1320">
      <c r="A1320" s="173"/>
      <c r="B1320" s="174" t="s">
        <v>3329</v>
      </c>
      <c r="C1320" s="174" t="s">
        <v>3330</v>
      </c>
      <c r="D1320" s="174"/>
      <c r="E1320" s="174"/>
      <c r="F1320" s="179"/>
      <c r="G1320" s="173"/>
    </row>
    <row r="1321">
      <c r="A1321" s="173"/>
      <c r="B1321" s="174" t="s">
        <v>2614</v>
      </c>
      <c r="C1321" s="174" t="s">
        <v>3331</v>
      </c>
      <c r="D1321" s="174"/>
      <c r="E1321" s="174"/>
      <c r="F1321" s="175"/>
      <c r="G1321" s="173"/>
    </row>
    <row r="1322">
      <c r="A1322" s="173"/>
      <c r="B1322" s="174" t="s">
        <v>3332</v>
      </c>
      <c r="C1322" s="174" t="s">
        <v>3333</v>
      </c>
      <c r="D1322" s="174"/>
      <c r="E1322" s="174"/>
      <c r="F1322" s="175"/>
      <c r="G1322" s="173"/>
    </row>
    <row r="1323">
      <c r="A1323" s="173"/>
      <c r="B1323" s="174" t="s">
        <v>3334</v>
      </c>
      <c r="C1323" s="174" t="s">
        <v>3335</v>
      </c>
      <c r="D1323" s="174"/>
      <c r="E1323" s="174"/>
      <c r="F1323" s="175"/>
      <c r="G1323" s="173"/>
    </row>
    <row r="1324">
      <c r="A1324" s="173"/>
      <c r="B1324" s="174" t="s">
        <v>3336</v>
      </c>
      <c r="C1324" s="174" t="s">
        <v>3337</v>
      </c>
      <c r="D1324" s="174"/>
      <c r="E1324" s="174"/>
      <c r="F1324" s="175"/>
      <c r="G1324" s="173"/>
    </row>
    <row r="1325">
      <c r="A1325" s="173"/>
      <c r="B1325" s="174" t="s">
        <v>3338</v>
      </c>
      <c r="C1325" s="174" t="s">
        <v>3339</v>
      </c>
      <c r="D1325" s="174"/>
      <c r="E1325" s="174"/>
      <c r="F1325" s="175"/>
      <c r="G1325" s="173"/>
    </row>
    <row r="1326">
      <c r="A1326" s="173"/>
      <c r="B1326" s="174" t="s">
        <v>3340</v>
      </c>
      <c r="C1326" s="174" t="s">
        <v>3341</v>
      </c>
      <c r="D1326" s="174"/>
      <c r="E1326" s="174"/>
      <c r="F1326" s="175"/>
      <c r="G1326" s="173"/>
    </row>
    <row r="1327">
      <c r="A1327" s="173"/>
      <c r="B1327" s="174" t="s">
        <v>3342</v>
      </c>
      <c r="C1327" s="174" t="s">
        <v>3341</v>
      </c>
      <c r="D1327" s="174"/>
      <c r="E1327" s="174"/>
      <c r="F1327" s="175"/>
      <c r="G1327" s="173"/>
    </row>
    <row r="1328">
      <c r="A1328" s="173"/>
      <c r="B1328" s="174" t="s">
        <v>3343</v>
      </c>
      <c r="C1328" s="174" t="s">
        <v>3344</v>
      </c>
      <c r="D1328" s="174"/>
      <c r="E1328" s="174"/>
      <c r="F1328" s="175"/>
      <c r="G1328" s="173"/>
    </row>
    <row r="1329">
      <c r="A1329" s="173"/>
      <c r="B1329" s="176" t="s">
        <v>3345</v>
      </c>
      <c r="C1329" s="176" t="s">
        <v>230</v>
      </c>
      <c r="D1329" s="177">
        <v>43391.0</v>
      </c>
      <c r="E1329" s="176" t="s">
        <v>15</v>
      </c>
      <c r="F1329" s="176" t="s">
        <v>3346</v>
      </c>
      <c r="G1329" s="178"/>
    </row>
    <row r="1330">
      <c r="A1330" s="173"/>
      <c r="B1330" s="176" t="s">
        <v>3347</v>
      </c>
      <c r="C1330" s="176" t="s">
        <v>230</v>
      </c>
      <c r="D1330" s="177">
        <v>43391.0</v>
      </c>
      <c r="E1330" s="176" t="s">
        <v>15</v>
      </c>
      <c r="F1330" s="176" t="s">
        <v>3346</v>
      </c>
      <c r="G1330" s="178"/>
    </row>
    <row r="1331">
      <c r="A1331" s="173"/>
      <c r="B1331" s="174" t="s">
        <v>3348</v>
      </c>
      <c r="C1331" s="174" t="s">
        <v>3349</v>
      </c>
      <c r="D1331" s="174"/>
      <c r="E1331" s="174"/>
      <c r="F1331" s="175"/>
      <c r="G1331" s="173"/>
    </row>
    <row r="1332">
      <c r="A1332" s="173"/>
      <c r="B1332" s="176" t="s">
        <v>571</v>
      </c>
      <c r="C1332" s="176" t="s">
        <v>3349</v>
      </c>
      <c r="D1332" s="177">
        <v>44308.0</v>
      </c>
      <c r="E1332" s="176" t="s">
        <v>15</v>
      </c>
      <c r="F1332" s="181" t="s">
        <v>1438</v>
      </c>
      <c r="G1332" s="178"/>
    </row>
    <row r="1333">
      <c r="A1333" s="173"/>
      <c r="B1333" s="174" t="s">
        <v>3350</v>
      </c>
      <c r="C1333" s="174" t="s">
        <v>3351</v>
      </c>
      <c r="D1333" s="174"/>
      <c r="E1333" s="174"/>
      <c r="F1333" s="175"/>
      <c r="G1333" s="173"/>
    </row>
    <row r="1334">
      <c r="A1334" s="173"/>
      <c r="B1334" s="174" t="s">
        <v>3352</v>
      </c>
      <c r="C1334" s="174" t="s">
        <v>3353</v>
      </c>
      <c r="D1334" s="174"/>
      <c r="E1334" s="174"/>
      <c r="F1334" s="175"/>
      <c r="G1334" s="173"/>
    </row>
    <row r="1335">
      <c r="A1335" s="173"/>
      <c r="B1335" s="176" t="s">
        <v>453</v>
      </c>
      <c r="C1335" s="176" t="s">
        <v>454</v>
      </c>
      <c r="D1335" s="177">
        <v>44147.0</v>
      </c>
      <c r="E1335" s="176" t="s">
        <v>15</v>
      </c>
      <c r="F1335" s="176" t="s">
        <v>3354</v>
      </c>
      <c r="G1335" s="178"/>
    </row>
    <row r="1336">
      <c r="A1336" s="173"/>
      <c r="B1336" s="174" t="s">
        <v>3355</v>
      </c>
      <c r="C1336" s="174" t="s">
        <v>454</v>
      </c>
      <c r="D1336" s="174"/>
      <c r="E1336" s="174"/>
      <c r="F1336" s="175"/>
      <c r="G1336" s="178"/>
    </row>
    <row r="1337">
      <c r="A1337" s="173"/>
      <c r="B1337" s="174" t="s">
        <v>3356</v>
      </c>
      <c r="C1337" s="174" t="s">
        <v>3357</v>
      </c>
      <c r="D1337" s="174"/>
      <c r="E1337" s="174"/>
      <c r="F1337" s="175"/>
      <c r="G1337" s="173"/>
    </row>
    <row r="1338">
      <c r="A1338" s="173"/>
      <c r="B1338" s="174" t="s">
        <v>3358</v>
      </c>
      <c r="C1338" s="174" t="s">
        <v>3357</v>
      </c>
      <c r="D1338" s="174"/>
      <c r="E1338" s="174"/>
      <c r="F1338" s="175"/>
      <c r="G1338" s="173"/>
    </row>
    <row r="1339">
      <c r="A1339" s="173"/>
      <c r="B1339" s="174" t="s">
        <v>3359</v>
      </c>
      <c r="C1339" s="174" t="s">
        <v>3360</v>
      </c>
      <c r="D1339" s="174"/>
      <c r="E1339" s="174"/>
      <c r="F1339" s="175"/>
      <c r="G1339" s="173"/>
    </row>
    <row r="1340">
      <c r="A1340" s="173"/>
      <c r="B1340" s="174" t="s">
        <v>3361</v>
      </c>
      <c r="C1340" s="174" t="s">
        <v>3362</v>
      </c>
      <c r="D1340" s="174"/>
      <c r="E1340" s="174"/>
      <c r="F1340" s="175"/>
      <c r="G1340" s="173"/>
    </row>
    <row r="1341">
      <c r="A1341" s="173"/>
      <c r="B1341" s="174" t="s">
        <v>2037</v>
      </c>
      <c r="C1341" s="174" t="s">
        <v>3363</v>
      </c>
      <c r="D1341" s="174"/>
      <c r="E1341" s="174"/>
      <c r="F1341" s="175"/>
      <c r="G1341" s="173"/>
    </row>
    <row r="1342">
      <c r="A1342" s="173"/>
      <c r="B1342" s="174" t="s">
        <v>2207</v>
      </c>
      <c r="C1342" s="174" t="s">
        <v>3364</v>
      </c>
      <c r="D1342" s="174"/>
      <c r="E1342" s="174"/>
      <c r="F1342" s="175"/>
      <c r="G1342" s="173"/>
    </row>
    <row r="1343">
      <c r="A1343" s="173"/>
      <c r="B1343" s="174" t="s">
        <v>3365</v>
      </c>
      <c r="C1343" s="174" t="s">
        <v>3364</v>
      </c>
      <c r="D1343" s="174"/>
      <c r="E1343" s="174"/>
      <c r="F1343" s="175"/>
      <c r="G1343" s="173"/>
    </row>
    <row r="1344">
      <c r="A1344" s="173"/>
      <c r="B1344" s="174" t="s">
        <v>2548</v>
      </c>
      <c r="C1344" s="174" t="s">
        <v>3366</v>
      </c>
      <c r="D1344" s="174"/>
      <c r="E1344" s="174"/>
      <c r="F1344" s="175"/>
      <c r="G1344" s="173"/>
    </row>
    <row r="1345">
      <c r="A1345" s="173"/>
      <c r="B1345" s="174" t="s">
        <v>3367</v>
      </c>
      <c r="C1345" s="174" t="s">
        <v>3368</v>
      </c>
      <c r="D1345" s="174"/>
      <c r="E1345" s="174"/>
      <c r="F1345" s="175"/>
      <c r="G1345" s="173"/>
    </row>
    <row r="1346">
      <c r="A1346" s="173"/>
      <c r="B1346" s="174" t="s">
        <v>3369</v>
      </c>
      <c r="C1346" s="174" t="s">
        <v>3370</v>
      </c>
      <c r="D1346" s="174"/>
      <c r="E1346" s="174"/>
      <c r="F1346" s="175"/>
      <c r="G1346" s="173"/>
    </row>
    <row r="1347">
      <c r="A1347" s="173"/>
      <c r="B1347" s="174" t="s">
        <v>3371</v>
      </c>
      <c r="C1347" s="174" t="s">
        <v>3372</v>
      </c>
      <c r="D1347" s="174"/>
      <c r="E1347" s="174"/>
      <c r="F1347" s="175"/>
      <c r="G1347" s="178"/>
    </row>
    <row r="1348">
      <c r="A1348" s="173"/>
      <c r="B1348" s="174" t="s">
        <v>3373</v>
      </c>
      <c r="C1348" s="174" t="s">
        <v>508</v>
      </c>
      <c r="D1348" s="174"/>
      <c r="E1348" s="174"/>
      <c r="F1348" s="175"/>
      <c r="G1348" s="178"/>
    </row>
    <row r="1349">
      <c r="A1349" s="173"/>
      <c r="B1349" s="176" t="s">
        <v>507</v>
      </c>
      <c r="C1349" s="176" t="s">
        <v>508</v>
      </c>
      <c r="D1349" s="177">
        <v>44245.0</v>
      </c>
      <c r="E1349" s="176" t="s">
        <v>15</v>
      </c>
      <c r="F1349" s="176" t="s">
        <v>1504</v>
      </c>
      <c r="G1349" s="178"/>
    </row>
    <row r="1350">
      <c r="A1350" s="173"/>
      <c r="B1350" s="174" t="s">
        <v>3374</v>
      </c>
      <c r="C1350" s="174" t="s">
        <v>3375</v>
      </c>
      <c r="D1350" s="174"/>
      <c r="E1350" s="174"/>
      <c r="F1350" s="175"/>
      <c r="G1350" s="173"/>
    </row>
    <row r="1351">
      <c r="A1351" s="173"/>
      <c r="B1351" s="174" t="s">
        <v>3376</v>
      </c>
      <c r="C1351" s="174" t="s">
        <v>3377</v>
      </c>
      <c r="D1351" s="174"/>
      <c r="E1351" s="174"/>
      <c r="F1351" s="175"/>
      <c r="G1351" s="173"/>
    </row>
    <row r="1352">
      <c r="A1352" s="173"/>
      <c r="B1352" s="174" t="s">
        <v>3378</v>
      </c>
      <c r="C1352" s="174" t="s">
        <v>3377</v>
      </c>
      <c r="D1352" s="174"/>
      <c r="E1352" s="174"/>
      <c r="F1352" s="175"/>
      <c r="G1352" s="173"/>
    </row>
    <row r="1353">
      <c r="A1353" s="173"/>
      <c r="B1353" s="174" t="s">
        <v>577</v>
      </c>
      <c r="C1353" s="174" t="s">
        <v>3379</v>
      </c>
      <c r="D1353" s="174"/>
      <c r="E1353" s="174"/>
      <c r="F1353" s="175"/>
      <c r="G1353" s="173"/>
    </row>
    <row r="1354">
      <c r="A1354" s="173"/>
      <c r="B1354" s="174" t="s">
        <v>3380</v>
      </c>
      <c r="C1354" s="174" t="s">
        <v>3381</v>
      </c>
      <c r="D1354" s="174"/>
      <c r="E1354" s="174"/>
      <c r="F1354" s="175"/>
      <c r="G1354" s="173"/>
    </row>
    <row r="1355">
      <c r="A1355" s="173"/>
      <c r="B1355" s="174" t="s">
        <v>3382</v>
      </c>
      <c r="C1355" s="174" t="s">
        <v>3383</v>
      </c>
      <c r="D1355" s="174"/>
      <c r="E1355" s="174"/>
      <c r="F1355" s="175"/>
      <c r="G1355" s="173"/>
    </row>
    <row r="1356">
      <c r="A1356" s="173"/>
      <c r="B1356" s="174" t="s">
        <v>3384</v>
      </c>
      <c r="C1356" s="174" t="s">
        <v>3385</v>
      </c>
      <c r="D1356" s="174"/>
      <c r="E1356" s="174"/>
      <c r="F1356" s="175"/>
      <c r="G1356" s="178"/>
    </row>
    <row r="1357">
      <c r="A1357" s="173"/>
      <c r="B1357" s="174" t="s">
        <v>3386</v>
      </c>
      <c r="C1357" s="174" t="s">
        <v>3385</v>
      </c>
      <c r="D1357" s="174"/>
      <c r="E1357" s="174"/>
      <c r="F1357" s="175"/>
      <c r="G1357" s="178"/>
    </row>
    <row r="1358">
      <c r="A1358" s="173"/>
      <c r="B1358" s="174" t="s">
        <v>3387</v>
      </c>
      <c r="C1358" s="174" t="s">
        <v>3385</v>
      </c>
      <c r="D1358" s="174"/>
      <c r="E1358" s="174"/>
      <c r="F1358" s="179"/>
      <c r="G1358" s="178"/>
    </row>
    <row r="1359">
      <c r="A1359" s="173"/>
      <c r="B1359" s="174" t="s">
        <v>3388</v>
      </c>
      <c r="C1359" s="174" t="s">
        <v>3385</v>
      </c>
      <c r="D1359" s="174"/>
      <c r="E1359" s="174"/>
      <c r="F1359" s="175"/>
      <c r="G1359" s="178"/>
    </row>
    <row r="1360">
      <c r="A1360" s="173"/>
      <c r="B1360" s="174" t="s">
        <v>3389</v>
      </c>
      <c r="C1360" s="174" t="s">
        <v>3385</v>
      </c>
      <c r="D1360" s="174"/>
      <c r="E1360" s="174"/>
      <c r="F1360" s="175"/>
      <c r="G1360" s="178"/>
    </row>
    <row r="1361">
      <c r="A1361" s="173"/>
      <c r="B1361" s="174" t="s">
        <v>3390</v>
      </c>
      <c r="C1361" s="174" t="s">
        <v>3391</v>
      </c>
      <c r="D1361" s="174"/>
      <c r="E1361" s="174"/>
      <c r="F1361" s="175"/>
      <c r="G1361" s="173"/>
    </row>
    <row r="1362">
      <c r="A1362" s="173"/>
      <c r="B1362" s="174" t="s">
        <v>3392</v>
      </c>
      <c r="C1362" s="174" t="s">
        <v>3393</v>
      </c>
      <c r="D1362" s="174"/>
      <c r="E1362" s="174"/>
      <c r="F1362" s="175"/>
      <c r="G1362" s="178"/>
    </row>
    <row r="1363">
      <c r="A1363" s="173"/>
      <c r="B1363" s="174" t="s">
        <v>3394</v>
      </c>
      <c r="C1363" s="174" t="s">
        <v>3393</v>
      </c>
      <c r="D1363" s="174"/>
      <c r="E1363" s="174"/>
      <c r="F1363" s="175"/>
      <c r="G1363" s="178"/>
    </row>
    <row r="1364">
      <c r="A1364" s="173"/>
      <c r="B1364" s="174" t="s">
        <v>3395</v>
      </c>
      <c r="C1364" s="174" t="s">
        <v>3396</v>
      </c>
      <c r="D1364" s="174"/>
      <c r="E1364" s="174"/>
      <c r="F1364" s="179"/>
      <c r="G1364" s="173"/>
    </row>
    <row r="1365">
      <c r="A1365" s="173"/>
      <c r="B1365" s="174" t="s">
        <v>3397</v>
      </c>
      <c r="C1365" s="174" t="s">
        <v>3396</v>
      </c>
      <c r="D1365" s="174"/>
      <c r="E1365" s="174"/>
      <c r="F1365" s="179"/>
      <c r="G1365" s="173"/>
    </row>
    <row r="1366">
      <c r="A1366" s="173"/>
      <c r="B1366" s="174" t="s">
        <v>3398</v>
      </c>
      <c r="C1366" s="174" t="s">
        <v>3396</v>
      </c>
      <c r="D1366" s="174"/>
      <c r="E1366" s="174"/>
      <c r="F1366" s="179"/>
      <c r="G1366" s="173"/>
    </row>
    <row r="1367">
      <c r="A1367" s="173"/>
      <c r="B1367" s="176" t="s">
        <v>3399</v>
      </c>
      <c r="C1367" s="176" t="s">
        <v>3396</v>
      </c>
      <c r="D1367" s="177">
        <v>43601.0</v>
      </c>
      <c r="E1367" s="176" t="s">
        <v>15</v>
      </c>
      <c r="F1367" s="176" t="s">
        <v>928</v>
      </c>
      <c r="G1367" s="173"/>
    </row>
    <row r="1368">
      <c r="A1368" s="173"/>
      <c r="B1368" s="174" t="s">
        <v>3400</v>
      </c>
      <c r="C1368" s="174" t="s">
        <v>3401</v>
      </c>
      <c r="D1368" s="174"/>
      <c r="E1368" s="174"/>
      <c r="F1368" s="179"/>
      <c r="G1368" s="178"/>
    </row>
    <row r="1369">
      <c r="A1369" s="173"/>
      <c r="B1369" s="174" t="s">
        <v>3402</v>
      </c>
      <c r="C1369" s="174" t="s">
        <v>3403</v>
      </c>
      <c r="D1369" s="174"/>
      <c r="E1369" s="174"/>
      <c r="F1369" s="175"/>
      <c r="G1369" s="173"/>
    </row>
    <row r="1370">
      <c r="A1370" s="173"/>
      <c r="B1370" s="174" t="s">
        <v>3404</v>
      </c>
      <c r="C1370" s="174" t="s">
        <v>3405</v>
      </c>
      <c r="D1370" s="174"/>
      <c r="E1370" s="174"/>
      <c r="F1370" s="175"/>
      <c r="G1370" s="173"/>
    </row>
    <row r="1371">
      <c r="A1371" s="173"/>
      <c r="B1371" s="176" t="s">
        <v>3406</v>
      </c>
      <c r="C1371" s="176" t="s">
        <v>3407</v>
      </c>
      <c r="D1371" s="177">
        <v>44061.0</v>
      </c>
      <c r="E1371" s="176" t="s">
        <v>15</v>
      </c>
      <c r="F1371" s="176" t="s">
        <v>928</v>
      </c>
      <c r="G1371" s="178"/>
    </row>
    <row r="1372">
      <c r="A1372" s="173"/>
      <c r="B1372" s="176" t="s">
        <v>3408</v>
      </c>
      <c r="C1372" s="176" t="s">
        <v>3407</v>
      </c>
      <c r="D1372" s="177">
        <v>43902.0</v>
      </c>
      <c r="E1372" s="176" t="s">
        <v>15</v>
      </c>
      <c r="F1372" s="176" t="s">
        <v>928</v>
      </c>
      <c r="G1372" s="178"/>
    </row>
    <row r="1373">
      <c r="A1373" s="173"/>
      <c r="B1373" s="174" t="s">
        <v>3409</v>
      </c>
      <c r="C1373" s="174" t="s">
        <v>3410</v>
      </c>
      <c r="D1373" s="174"/>
      <c r="E1373" s="174"/>
      <c r="F1373" s="175"/>
      <c r="G1373" s="173"/>
    </row>
    <row r="1374">
      <c r="A1374" s="173"/>
      <c r="B1374" s="176" t="s">
        <v>3411</v>
      </c>
      <c r="C1374" s="176" t="s">
        <v>3412</v>
      </c>
      <c r="D1374" s="177">
        <v>43552.0</v>
      </c>
      <c r="E1374" s="176" t="s">
        <v>15</v>
      </c>
      <c r="F1374" s="176" t="s">
        <v>1066</v>
      </c>
      <c r="G1374" s="178"/>
    </row>
    <row r="1375">
      <c r="A1375" s="173"/>
      <c r="B1375" s="174" t="s">
        <v>3413</v>
      </c>
      <c r="C1375" s="174" t="s">
        <v>3414</v>
      </c>
      <c r="D1375" s="174"/>
      <c r="E1375" s="174"/>
      <c r="F1375" s="175"/>
      <c r="G1375" s="173"/>
    </row>
    <row r="1376">
      <c r="A1376" s="173"/>
      <c r="B1376" s="174" t="s">
        <v>3415</v>
      </c>
      <c r="C1376" s="174" t="s">
        <v>3414</v>
      </c>
      <c r="D1376" s="174"/>
      <c r="E1376" s="174"/>
      <c r="F1376" s="175"/>
      <c r="G1376" s="173"/>
    </row>
    <row r="1377">
      <c r="A1377" s="173"/>
      <c r="B1377" s="174" t="s">
        <v>3416</v>
      </c>
      <c r="C1377" s="174" t="s">
        <v>3414</v>
      </c>
      <c r="D1377" s="174"/>
      <c r="E1377" s="174"/>
      <c r="F1377" s="175"/>
      <c r="G1377" s="173"/>
    </row>
    <row r="1378">
      <c r="A1378" s="173"/>
      <c r="B1378" s="174" t="s">
        <v>3417</v>
      </c>
      <c r="C1378" s="174" t="s">
        <v>3418</v>
      </c>
      <c r="D1378" s="174"/>
      <c r="E1378" s="174"/>
      <c r="F1378" s="175"/>
      <c r="G1378" s="173"/>
    </row>
    <row r="1379">
      <c r="A1379" s="173"/>
      <c r="B1379" s="174" t="s">
        <v>3419</v>
      </c>
      <c r="C1379" s="174" t="s">
        <v>3420</v>
      </c>
      <c r="D1379" s="174"/>
      <c r="E1379" s="174"/>
      <c r="F1379" s="175"/>
      <c r="G1379" s="178"/>
    </row>
    <row r="1380">
      <c r="A1380" s="173"/>
      <c r="B1380" s="174" t="s">
        <v>3421</v>
      </c>
      <c r="C1380" s="174" t="s">
        <v>3422</v>
      </c>
      <c r="D1380" s="174"/>
      <c r="E1380" s="174"/>
      <c r="F1380" s="179"/>
      <c r="G1380" s="178"/>
    </row>
    <row r="1381">
      <c r="A1381" s="173"/>
      <c r="B1381" s="174" t="s">
        <v>3423</v>
      </c>
      <c r="C1381" s="174" t="s">
        <v>3424</v>
      </c>
      <c r="D1381" s="174"/>
      <c r="E1381" s="174"/>
      <c r="F1381" s="175"/>
      <c r="G1381" s="173"/>
    </row>
    <row r="1382">
      <c r="A1382" s="173"/>
      <c r="B1382" s="174" t="s">
        <v>3425</v>
      </c>
      <c r="C1382" s="174" t="s">
        <v>3426</v>
      </c>
      <c r="D1382" s="174"/>
      <c r="E1382" s="174"/>
      <c r="F1382" s="175"/>
      <c r="G1382" s="173"/>
    </row>
    <row r="1383">
      <c r="A1383" s="173"/>
      <c r="B1383" s="174" t="s">
        <v>3427</v>
      </c>
      <c r="C1383" s="174" t="s">
        <v>3428</v>
      </c>
      <c r="D1383" s="174"/>
      <c r="E1383" s="174"/>
      <c r="F1383" s="175"/>
      <c r="G1383" s="173"/>
    </row>
    <row r="1384">
      <c r="A1384" s="173"/>
      <c r="B1384" s="174" t="s">
        <v>3429</v>
      </c>
      <c r="C1384" s="174" t="s">
        <v>168</v>
      </c>
      <c r="D1384" s="174"/>
      <c r="E1384" s="174"/>
      <c r="F1384" s="175"/>
      <c r="G1384" s="173"/>
    </row>
    <row r="1385">
      <c r="A1385" s="173"/>
      <c r="B1385" s="174" t="s">
        <v>3430</v>
      </c>
      <c r="C1385" s="174" t="s">
        <v>3431</v>
      </c>
      <c r="D1385" s="174"/>
      <c r="E1385" s="174"/>
      <c r="F1385" s="175"/>
      <c r="G1385" s="178"/>
    </row>
    <row r="1386">
      <c r="A1386" s="173"/>
      <c r="B1386" s="174" t="s">
        <v>3432</v>
      </c>
      <c r="C1386" s="174" t="s">
        <v>3433</v>
      </c>
      <c r="D1386" s="174"/>
      <c r="E1386" s="174"/>
      <c r="F1386" s="175"/>
      <c r="G1386" s="178"/>
    </row>
    <row r="1387">
      <c r="A1387" s="173"/>
      <c r="B1387" s="174" t="s">
        <v>3434</v>
      </c>
      <c r="C1387" s="174" t="s">
        <v>3433</v>
      </c>
      <c r="D1387" s="174"/>
      <c r="E1387" s="174"/>
      <c r="F1387" s="175"/>
      <c r="G1387" s="178"/>
    </row>
    <row r="1388">
      <c r="A1388" s="173"/>
      <c r="B1388" s="174" t="s">
        <v>3435</v>
      </c>
      <c r="C1388" s="174" t="s">
        <v>3433</v>
      </c>
      <c r="D1388" s="174"/>
      <c r="E1388" s="174"/>
      <c r="F1388" s="175"/>
      <c r="G1388" s="178"/>
    </row>
    <row r="1389">
      <c r="A1389" s="173"/>
      <c r="B1389" s="174" t="s">
        <v>3436</v>
      </c>
      <c r="C1389" s="174" t="s">
        <v>3433</v>
      </c>
      <c r="D1389" s="174"/>
      <c r="E1389" s="174"/>
      <c r="F1389" s="175"/>
      <c r="G1389" s="178"/>
    </row>
    <row r="1390">
      <c r="A1390" s="173"/>
      <c r="B1390" s="174" t="s">
        <v>3437</v>
      </c>
      <c r="C1390" s="174" t="s">
        <v>3433</v>
      </c>
      <c r="D1390" s="174"/>
      <c r="E1390" s="174"/>
      <c r="F1390" s="175"/>
      <c r="G1390" s="178"/>
    </row>
    <row r="1391">
      <c r="A1391" s="173"/>
      <c r="B1391" s="174" t="s">
        <v>3438</v>
      </c>
      <c r="C1391" s="174" t="s">
        <v>3439</v>
      </c>
      <c r="D1391" s="174"/>
      <c r="E1391" s="174"/>
      <c r="F1391" s="175"/>
      <c r="G1391" s="178"/>
    </row>
    <row r="1392">
      <c r="A1392" s="173"/>
      <c r="B1392" s="174" t="s">
        <v>3440</v>
      </c>
      <c r="C1392" s="174" t="s">
        <v>3439</v>
      </c>
      <c r="D1392" s="174"/>
      <c r="E1392" s="174"/>
      <c r="F1392" s="175"/>
      <c r="G1392" s="178"/>
    </row>
    <row r="1393">
      <c r="A1393" s="173"/>
      <c r="B1393" s="174" t="s">
        <v>3441</v>
      </c>
      <c r="C1393" s="174" t="s">
        <v>3442</v>
      </c>
      <c r="D1393" s="174"/>
      <c r="E1393" s="174"/>
      <c r="F1393" s="175"/>
      <c r="G1393" s="173"/>
    </row>
    <row r="1394">
      <c r="A1394" s="173"/>
      <c r="B1394" s="174" t="s">
        <v>3443</v>
      </c>
      <c r="C1394" s="174" t="s">
        <v>3444</v>
      </c>
      <c r="D1394" s="174"/>
      <c r="E1394" s="174"/>
      <c r="F1394" s="175"/>
      <c r="G1394" s="178"/>
    </row>
    <row r="1395">
      <c r="A1395" s="173"/>
      <c r="B1395" s="174" t="s">
        <v>3445</v>
      </c>
      <c r="C1395" s="174" t="s">
        <v>3446</v>
      </c>
      <c r="D1395" s="174"/>
      <c r="E1395" s="174"/>
      <c r="F1395" s="175"/>
      <c r="G1395" s="178"/>
    </row>
    <row r="1396">
      <c r="A1396" s="173"/>
      <c r="B1396" s="176" t="s">
        <v>3447</v>
      </c>
      <c r="C1396" s="176" t="s">
        <v>3448</v>
      </c>
      <c r="D1396" s="177">
        <v>43328.0</v>
      </c>
      <c r="E1396" s="176" t="s">
        <v>15</v>
      </c>
      <c r="F1396" s="176" t="s">
        <v>928</v>
      </c>
      <c r="G1396" s="178"/>
    </row>
    <row r="1397">
      <c r="A1397" s="173"/>
      <c r="B1397" s="174" t="s">
        <v>3449</v>
      </c>
      <c r="C1397" s="174" t="s">
        <v>3448</v>
      </c>
      <c r="D1397" s="174"/>
      <c r="E1397" s="174"/>
      <c r="F1397" s="175"/>
      <c r="G1397" s="178"/>
    </row>
    <row r="1398">
      <c r="A1398" s="173"/>
      <c r="B1398" s="176" t="s">
        <v>3450</v>
      </c>
      <c r="C1398" s="176" t="s">
        <v>3448</v>
      </c>
      <c r="D1398" s="177">
        <v>44040.0</v>
      </c>
      <c r="E1398" s="176" t="s">
        <v>15</v>
      </c>
      <c r="F1398" s="176" t="s">
        <v>928</v>
      </c>
      <c r="G1398" s="178"/>
    </row>
    <row r="1399">
      <c r="A1399" s="173"/>
      <c r="B1399" s="174" t="s">
        <v>3451</v>
      </c>
      <c r="C1399" s="174" t="s">
        <v>3452</v>
      </c>
      <c r="D1399" s="174"/>
      <c r="E1399" s="174"/>
      <c r="F1399" s="175"/>
      <c r="G1399" s="173"/>
    </row>
    <row r="1400">
      <c r="A1400" s="173"/>
      <c r="B1400" s="174" t="s">
        <v>3453</v>
      </c>
      <c r="C1400" s="174" t="s">
        <v>3454</v>
      </c>
      <c r="D1400" s="174"/>
      <c r="E1400" s="174"/>
      <c r="F1400" s="175"/>
      <c r="G1400" s="173"/>
    </row>
    <row r="1401">
      <c r="A1401" s="173"/>
      <c r="B1401" s="174" t="s">
        <v>3455</v>
      </c>
      <c r="C1401" s="174" t="s">
        <v>3456</v>
      </c>
      <c r="D1401" s="174"/>
      <c r="E1401" s="174"/>
      <c r="F1401" s="175"/>
      <c r="G1401" s="173"/>
    </row>
    <row r="1402">
      <c r="A1402" s="173"/>
      <c r="B1402" s="174" t="s">
        <v>3457</v>
      </c>
      <c r="C1402" s="174" t="s">
        <v>3458</v>
      </c>
      <c r="D1402" s="174"/>
      <c r="E1402" s="174"/>
      <c r="F1402" s="175"/>
      <c r="G1402" s="173"/>
    </row>
    <row r="1403">
      <c r="A1403" s="173"/>
      <c r="B1403" s="174" t="s">
        <v>3459</v>
      </c>
      <c r="C1403" s="174" t="s">
        <v>3460</v>
      </c>
      <c r="D1403" s="174"/>
      <c r="E1403" s="174"/>
      <c r="F1403" s="175"/>
      <c r="G1403" s="173"/>
    </row>
    <row r="1404">
      <c r="A1404" s="173"/>
      <c r="B1404" s="174" t="s">
        <v>3461</v>
      </c>
      <c r="C1404" s="174" t="s">
        <v>3460</v>
      </c>
      <c r="D1404" s="174"/>
      <c r="E1404" s="174"/>
      <c r="F1404" s="175"/>
      <c r="G1404" s="178"/>
    </row>
    <row r="1405">
      <c r="A1405" s="173"/>
      <c r="B1405" s="174" t="s">
        <v>3462</v>
      </c>
      <c r="C1405" s="174" t="s">
        <v>3460</v>
      </c>
      <c r="D1405" s="174"/>
      <c r="E1405" s="174"/>
      <c r="F1405" s="175"/>
      <c r="G1405" s="178"/>
    </row>
    <row r="1406">
      <c r="A1406" s="173"/>
      <c r="B1406" s="174" t="s">
        <v>3463</v>
      </c>
      <c r="C1406" s="174" t="s">
        <v>3464</v>
      </c>
      <c r="D1406" s="174"/>
      <c r="E1406" s="174"/>
      <c r="F1406" s="175"/>
      <c r="G1406" s="178"/>
    </row>
    <row r="1407">
      <c r="A1407" s="173"/>
      <c r="B1407" s="174" t="s">
        <v>3465</v>
      </c>
      <c r="C1407" s="174" t="s">
        <v>3464</v>
      </c>
      <c r="D1407" s="174"/>
      <c r="E1407" s="174"/>
      <c r="F1407" s="175"/>
      <c r="G1407" s="178"/>
    </row>
    <row r="1408">
      <c r="A1408" s="173"/>
      <c r="B1408" s="174" t="s">
        <v>3466</v>
      </c>
      <c r="C1408" s="174" t="s">
        <v>3464</v>
      </c>
      <c r="D1408" s="174"/>
      <c r="E1408" s="174"/>
      <c r="F1408" s="175"/>
      <c r="G1408" s="182"/>
    </row>
    <row r="1409">
      <c r="A1409" s="173"/>
      <c r="B1409" s="174" t="s">
        <v>3467</v>
      </c>
      <c r="C1409" s="174" t="s">
        <v>3464</v>
      </c>
      <c r="D1409" s="174"/>
      <c r="E1409" s="174"/>
      <c r="F1409" s="175"/>
      <c r="G1409" s="178"/>
    </row>
    <row r="1410">
      <c r="A1410" s="173"/>
      <c r="B1410" s="174" t="s">
        <v>3468</v>
      </c>
      <c r="C1410" s="174" t="s">
        <v>3469</v>
      </c>
      <c r="D1410" s="174"/>
      <c r="E1410" s="174"/>
      <c r="F1410" s="175"/>
      <c r="G1410" s="173"/>
    </row>
    <row r="1411">
      <c r="A1411" s="173"/>
      <c r="B1411" s="174" t="s">
        <v>3470</v>
      </c>
      <c r="C1411" s="174" t="s">
        <v>3469</v>
      </c>
      <c r="D1411" s="174"/>
      <c r="E1411" s="174"/>
      <c r="F1411" s="175"/>
      <c r="G1411" s="178"/>
    </row>
    <row r="1412">
      <c r="A1412" s="173"/>
      <c r="B1412" s="174" t="s">
        <v>3471</v>
      </c>
      <c r="C1412" s="174" t="s">
        <v>3469</v>
      </c>
      <c r="D1412" s="174"/>
      <c r="E1412" s="174"/>
      <c r="F1412" s="175"/>
      <c r="G1412" s="178"/>
    </row>
    <row r="1413">
      <c r="A1413" s="173"/>
      <c r="B1413" s="176" t="s">
        <v>405</v>
      </c>
      <c r="C1413" s="176" t="s">
        <v>406</v>
      </c>
      <c r="D1413" s="177">
        <v>43937.0</v>
      </c>
      <c r="E1413" s="176" t="s">
        <v>15</v>
      </c>
      <c r="F1413" s="176" t="s">
        <v>3321</v>
      </c>
      <c r="G1413" s="178"/>
    </row>
    <row r="1414">
      <c r="A1414" s="173"/>
      <c r="B1414" s="176" t="s">
        <v>3472</v>
      </c>
      <c r="C1414" s="176" t="s">
        <v>406</v>
      </c>
      <c r="D1414" s="177">
        <v>43860.0</v>
      </c>
      <c r="E1414" s="176" t="s">
        <v>15</v>
      </c>
      <c r="F1414" s="176" t="s">
        <v>928</v>
      </c>
      <c r="G1414" s="178"/>
    </row>
    <row r="1415">
      <c r="A1415" s="173"/>
      <c r="B1415" s="174" t="s">
        <v>3473</v>
      </c>
      <c r="C1415" s="174" t="s">
        <v>3474</v>
      </c>
      <c r="D1415" s="174"/>
      <c r="E1415" s="174"/>
      <c r="F1415" s="175"/>
      <c r="G1415" s="173"/>
    </row>
    <row r="1416">
      <c r="A1416" s="173"/>
      <c r="B1416" s="174" t="s">
        <v>3475</v>
      </c>
      <c r="C1416" s="174" t="s">
        <v>3476</v>
      </c>
      <c r="D1416" s="174"/>
      <c r="E1416" s="174"/>
      <c r="F1416" s="175"/>
      <c r="G1416" s="173"/>
    </row>
    <row r="1417">
      <c r="A1417" s="173"/>
      <c r="B1417" s="174" t="s">
        <v>3477</v>
      </c>
      <c r="C1417" s="174" t="s">
        <v>3478</v>
      </c>
      <c r="D1417" s="174"/>
      <c r="E1417" s="174"/>
      <c r="F1417" s="175"/>
      <c r="G1417" s="173"/>
    </row>
    <row r="1418">
      <c r="A1418" s="173"/>
      <c r="B1418" s="174" t="s">
        <v>3479</v>
      </c>
      <c r="C1418" s="174" t="s">
        <v>3478</v>
      </c>
      <c r="D1418" s="174"/>
      <c r="E1418" s="174"/>
      <c r="F1418" s="175"/>
      <c r="G1418" s="173"/>
    </row>
    <row r="1419">
      <c r="A1419" s="173"/>
      <c r="B1419" s="174" t="s">
        <v>3480</v>
      </c>
      <c r="C1419" s="174" t="s">
        <v>3478</v>
      </c>
      <c r="D1419" s="174"/>
      <c r="E1419" s="174"/>
      <c r="F1419" s="175"/>
      <c r="G1419" s="173"/>
    </row>
    <row r="1420">
      <c r="A1420" s="173"/>
      <c r="B1420" s="174" t="s">
        <v>3481</v>
      </c>
      <c r="C1420" s="174" t="s">
        <v>3482</v>
      </c>
      <c r="D1420" s="174"/>
      <c r="E1420" s="174"/>
      <c r="F1420" s="175"/>
      <c r="G1420" s="173"/>
    </row>
    <row r="1421">
      <c r="A1421" s="173"/>
      <c r="B1421" s="174" t="s">
        <v>3483</v>
      </c>
      <c r="C1421" s="174" t="s">
        <v>3484</v>
      </c>
      <c r="D1421" s="174"/>
      <c r="E1421" s="174"/>
      <c r="F1421" s="175"/>
      <c r="G1421" s="173"/>
    </row>
    <row r="1422">
      <c r="A1422" s="173"/>
      <c r="B1422" s="174" t="s">
        <v>3485</v>
      </c>
      <c r="C1422" s="174" t="s">
        <v>3484</v>
      </c>
      <c r="D1422" s="174"/>
      <c r="E1422" s="174"/>
      <c r="F1422" s="175"/>
      <c r="G1422" s="173"/>
    </row>
    <row r="1423">
      <c r="A1423" s="173"/>
      <c r="B1423" s="174" t="s">
        <v>3486</v>
      </c>
      <c r="C1423" s="174" t="s">
        <v>3487</v>
      </c>
      <c r="D1423" s="174"/>
      <c r="E1423" s="174"/>
      <c r="F1423" s="175"/>
      <c r="G1423" s="173"/>
    </row>
    <row r="1424">
      <c r="A1424" s="173"/>
      <c r="B1424" s="174" t="s">
        <v>3488</v>
      </c>
      <c r="C1424" s="174" t="s">
        <v>3487</v>
      </c>
      <c r="D1424" s="174"/>
      <c r="E1424" s="174"/>
      <c r="F1424" s="175"/>
      <c r="G1424" s="178"/>
    </row>
    <row r="1425">
      <c r="A1425" s="173"/>
      <c r="B1425" s="174" t="s">
        <v>3489</v>
      </c>
      <c r="C1425" s="174" t="s">
        <v>3487</v>
      </c>
      <c r="D1425" s="174"/>
      <c r="E1425" s="174"/>
      <c r="F1425" s="175"/>
      <c r="G1425" s="173"/>
    </row>
    <row r="1426">
      <c r="A1426" s="173"/>
      <c r="B1426" s="174" t="s">
        <v>3490</v>
      </c>
      <c r="C1426" s="174" t="s">
        <v>3491</v>
      </c>
      <c r="D1426" s="174"/>
      <c r="E1426" s="174"/>
      <c r="F1426" s="175"/>
      <c r="G1426" s="173"/>
    </row>
    <row r="1427">
      <c r="A1427" s="173"/>
      <c r="B1427" s="174" t="s">
        <v>3492</v>
      </c>
      <c r="C1427" s="188" t="s">
        <v>3493</v>
      </c>
      <c r="D1427" s="174"/>
      <c r="E1427" s="174"/>
      <c r="F1427" s="175"/>
      <c r="G1427" s="173"/>
    </row>
    <row r="1428">
      <c r="A1428" s="173"/>
      <c r="B1428" s="174" t="s">
        <v>3494</v>
      </c>
      <c r="C1428" s="174" t="s">
        <v>3495</v>
      </c>
      <c r="D1428" s="174"/>
      <c r="E1428" s="174"/>
      <c r="F1428" s="175"/>
      <c r="G1428" s="173"/>
    </row>
    <row r="1429">
      <c r="A1429" s="173"/>
      <c r="B1429" s="174" t="s">
        <v>3496</v>
      </c>
      <c r="C1429" s="174" t="s">
        <v>3495</v>
      </c>
      <c r="D1429" s="174"/>
      <c r="E1429" s="174"/>
      <c r="F1429" s="175"/>
      <c r="G1429" s="173"/>
    </row>
    <row r="1430">
      <c r="A1430" s="173"/>
      <c r="B1430" s="174" t="s">
        <v>2870</v>
      </c>
      <c r="C1430" s="174" t="s">
        <v>3495</v>
      </c>
      <c r="D1430" s="174"/>
      <c r="E1430" s="174"/>
      <c r="F1430" s="175"/>
      <c r="G1430" s="178"/>
    </row>
    <row r="1431">
      <c r="A1431" s="173"/>
      <c r="B1431" s="174" t="s">
        <v>3497</v>
      </c>
      <c r="C1431" s="174" t="s">
        <v>3498</v>
      </c>
      <c r="D1431" s="174"/>
      <c r="E1431" s="174"/>
      <c r="F1431" s="175"/>
      <c r="G1431" s="173"/>
    </row>
    <row r="1432">
      <c r="A1432" s="173"/>
      <c r="B1432" s="174" t="s">
        <v>3499</v>
      </c>
      <c r="C1432" s="174" t="s">
        <v>3500</v>
      </c>
      <c r="D1432" s="174"/>
      <c r="E1432" s="174"/>
      <c r="F1432" s="175"/>
      <c r="G1432" s="178"/>
    </row>
    <row r="1433">
      <c r="A1433" s="173"/>
      <c r="B1433" s="174" t="s">
        <v>3501</v>
      </c>
      <c r="C1433" s="174" t="s">
        <v>3502</v>
      </c>
      <c r="D1433" s="174"/>
      <c r="E1433" s="174"/>
      <c r="F1433" s="175"/>
      <c r="G1433" s="173"/>
    </row>
    <row r="1434">
      <c r="A1434" s="173"/>
      <c r="B1434" s="174" t="s">
        <v>3503</v>
      </c>
      <c r="C1434" s="174" t="s">
        <v>735</v>
      </c>
      <c r="D1434" s="174"/>
      <c r="E1434" s="174"/>
      <c r="F1434" s="179"/>
      <c r="G1434" s="178"/>
    </row>
    <row r="1435">
      <c r="A1435" s="173"/>
      <c r="B1435" s="174" t="s">
        <v>3504</v>
      </c>
      <c r="C1435" s="174" t="s">
        <v>3505</v>
      </c>
      <c r="D1435" s="174"/>
      <c r="E1435" s="174"/>
      <c r="F1435" s="175"/>
      <c r="G1435" s="173"/>
    </row>
    <row r="1436">
      <c r="A1436" s="173"/>
      <c r="B1436" s="174" t="s">
        <v>3506</v>
      </c>
      <c r="C1436" s="174" t="s">
        <v>3505</v>
      </c>
      <c r="D1436" s="174"/>
      <c r="E1436" s="174"/>
      <c r="F1436" s="175"/>
      <c r="G1436" s="173"/>
    </row>
    <row r="1437">
      <c r="A1437" s="173"/>
      <c r="B1437" s="174" t="s">
        <v>3507</v>
      </c>
      <c r="C1437" s="174" t="s">
        <v>3508</v>
      </c>
      <c r="D1437" s="174"/>
      <c r="E1437" s="174"/>
      <c r="F1437" s="175"/>
      <c r="G1437" s="173"/>
    </row>
    <row r="1438">
      <c r="A1438" s="173"/>
      <c r="B1438" s="174" t="s">
        <v>3509</v>
      </c>
      <c r="C1438" s="174" t="s">
        <v>3510</v>
      </c>
      <c r="D1438" s="174"/>
      <c r="E1438" s="174"/>
      <c r="F1438" s="175"/>
      <c r="G1438" s="173"/>
    </row>
    <row r="1439">
      <c r="A1439" s="173"/>
      <c r="B1439" s="174" t="s">
        <v>3511</v>
      </c>
      <c r="C1439" s="174" t="s">
        <v>3512</v>
      </c>
      <c r="D1439" s="174"/>
      <c r="E1439" s="174"/>
      <c r="F1439" s="179"/>
      <c r="G1439" s="178"/>
    </row>
    <row r="1440">
      <c r="A1440" s="173"/>
      <c r="B1440" s="174" t="s">
        <v>3513</v>
      </c>
      <c r="C1440" s="174" t="s">
        <v>3512</v>
      </c>
      <c r="D1440" s="174"/>
      <c r="E1440" s="174"/>
      <c r="F1440" s="175"/>
      <c r="G1440" s="178"/>
    </row>
    <row r="1441">
      <c r="A1441" s="173"/>
      <c r="B1441" s="174" t="s">
        <v>3514</v>
      </c>
      <c r="C1441" s="174" t="s">
        <v>3515</v>
      </c>
      <c r="D1441" s="174"/>
      <c r="E1441" s="174"/>
      <c r="F1441" s="175"/>
      <c r="G1441" s="173"/>
    </row>
    <row r="1442">
      <c r="A1442" s="173"/>
      <c r="B1442" s="174" t="s">
        <v>3516</v>
      </c>
      <c r="C1442" s="174" t="s">
        <v>3517</v>
      </c>
      <c r="D1442" s="174"/>
      <c r="E1442" s="174"/>
      <c r="F1442" s="175"/>
      <c r="G1442" s="173"/>
    </row>
    <row r="1443">
      <c r="A1443" s="173"/>
      <c r="B1443" s="174" t="s">
        <v>3518</v>
      </c>
      <c r="C1443" s="174" t="s">
        <v>3519</v>
      </c>
      <c r="D1443" s="174"/>
      <c r="E1443" s="174"/>
      <c r="F1443" s="175"/>
      <c r="G1443" s="173"/>
    </row>
    <row r="1444">
      <c r="A1444" s="173"/>
      <c r="B1444" s="174" t="s">
        <v>3520</v>
      </c>
      <c r="C1444" s="174" t="s">
        <v>3521</v>
      </c>
      <c r="D1444" s="174"/>
      <c r="E1444" s="174"/>
      <c r="F1444" s="175"/>
      <c r="G1444" s="178"/>
    </row>
    <row r="1445">
      <c r="A1445" s="173"/>
      <c r="B1445" s="174" t="s">
        <v>3522</v>
      </c>
      <c r="C1445" s="174" t="s">
        <v>3521</v>
      </c>
      <c r="D1445" s="174"/>
      <c r="E1445" s="174"/>
      <c r="F1445" s="175"/>
      <c r="G1445" s="173"/>
    </row>
    <row r="1446">
      <c r="A1446" s="173"/>
      <c r="B1446" s="174" t="s">
        <v>3523</v>
      </c>
      <c r="C1446" s="174" t="s">
        <v>3524</v>
      </c>
      <c r="D1446" s="174"/>
      <c r="E1446" s="174"/>
      <c r="F1446" s="175"/>
      <c r="G1446" s="173"/>
    </row>
    <row r="1447">
      <c r="A1447" s="173"/>
      <c r="B1447" s="174" t="s">
        <v>3525</v>
      </c>
      <c r="C1447" s="174" t="s">
        <v>3524</v>
      </c>
      <c r="D1447" s="174"/>
      <c r="E1447" s="174"/>
      <c r="F1447" s="175"/>
      <c r="G1447" s="178"/>
    </row>
    <row r="1448">
      <c r="A1448" s="173"/>
      <c r="B1448" s="174" t="s">
        <v>3526</v>
      </c>
      <c r="C1448" s="174" t="s">
        <v>3524</v>
      </c>
      <c r="D1448" s="174"/>
      <c r="E1448" s="174"/>
      <c r="F1448" s="175"/>
      <c r="G1448" s="178"/>
    </row>
    <row r="1449">
      <c r="A1449" s="173"/>
      <c r="B1449" s="174" t="s">
        <v>3527</v>
      </c>
      <c r="C1449" s="174" t="s">
        <v>3524</v>
      </c>
      <c r="D1449" s="174"/>
      <c r="E1449" s="174"/>
      <c r="F1449" s="175"/>
      <c r="G1449" s="178"/>
    </row>
    <row r="1450">
      <c r="A1450" s="173"/>
      <c r="B1450" s="174" t="s">
        <v>3528</v>
      </c>
      <c r="C1450" s="174" t="s">
        <v>3524</v>
      </c>
      <c r="D1450" s="174"/>
      <c r="E1450" s="174"/>
      <c r="F1450" s="175"/>
      <c r="G1450" s="178"/>
    </row>
    <row r="1451">
      <c r="A1451" s="173"/>
      <c r="B1451" s="174" t="s">
        <v>3529</v>
      </c>
      <c r="C1451" s="174" t="s">
        <v>3530</v>
      </c>
      <c r="D1451" s="174"/>
      <c r="E1451" s="174"/>
      <c r="F1451" s="175"/>
      <c r="G1451" s="173"/>
    </row>
    <row r="1452">
      <c r="A1452" s="173"/>
      <c r="B1452" s="174" t="s">
        <v>3531</v>
      </c>
      <c r="C1452" s="174" t="s">
        <v>3532</v>
      </c>
      <c r="D1452" s="174"/>
      <c r="E1452" s="174"/>
      <c r="F1452" s="175"/>
      <c r="G1452" s="173"/>
    </row>
    <row r="1453">
      <c r="A1453" s="173"/>
      <c r="B1453" s="174" t="s">
        <v>3533</v>
      </c>
      <c r="C1453" s="174" t="s">
        <v>3534</v>
      </c>
      <c r="D1453" s="174"/>
      <c r="E1453" s="174"/>
      <c r="F1453" s="175"/>
      <c r="G1453" s="173"/>
    </row>
    <row r="1454">
      <c r="A1454" s="173"/>
      <c r="B1454" s="174" t="s">
        <v>3535</v>
      </c>
      <c r="C1454" s="174" t="s">
        <v>3536</v>
      </c>
      <c r="D1454" s="174"/>
      <c r="E1454" s="174"/>
      <c r="F1454" s="175"/>
      <c r="G1454" s="173"/>
    </row>
    <row r="1455">
      <c r="A1455" s="173"/>
      <c r="B1455" s="174" t="s">
        <v>3537</v>
      </c>
      <c r="C1455" s="174" t="s">
        <v>3536</v>
      </c>
      <c r="D1455" s="174"/>
      <c r="E1455" s="174"/>
      <c r="F1455" s="175"/>
      <c r="G1455" s="173"/>
    </row>
    <row r="1456">
      <c r="A1456" s="173"/>
      <c r="B1456" s="174" t="s">
        <v>3538</v>
      </c>
      <c r="C1456" s="174" t="s">
        <v>3536</v>
      </c>
      <c r="D1456" s="174"/>
      <c r="E1456" s="174"/>
      <c r="F1456" s="175"/>
      <c r="G1456" s="173"/>
    </row>
    <row r="1457">
      <c r="A1457" s="173"/>
      <c r="B1457" s="174" t="s">
        <v>3539</v>
      </c>
      <c r="C1457" s="174" t="s">
        <v>3536</v>
      </c>
      <c r="D1457" s="174"/>
      <c r="E1457" s="174"/>
      <c r="F1457" s="175"/>
      <c r="G1457" s="173"/>
    </row>
    <row r="1458">
      <c r="A1458" s="173"/>
      <c r="B1458" s="174" t="s">
        <v>3540</v>
      </c>
      <c r="C1458" s="174" t="s">
        <v>3536</v>
      </c>
      <c r="D1458" s="174"/>
      <c r="E1458" s="174"/>
      <c r="F1458" s="175"/>
      <c r="G1458" s="173"/>
    </row>
    <row r="1459">
      <c r="A1459" s="173"/>
      <c r="B1459" s="174" t="s">
        <v>3541</v>
      </c>
      <c r="C1459" s="174" t="s">
        <v>3542</v>
      </c>
      <c r="D1459" s="174"/>
      <c r="E1459" s="174"/>
      <c r="F1459" s="175"/>
      <c r="G1459" s="178"/>
    </row>
    <row r="1460">
      <c r="A1460" s="173"/>
      <c r="B1460" s="174" t="s">
        <v>3543</v>
      </c>
      <c r="C1460" s="174" t="s">
        <v>3542</v>
      </c>
      <c r="D1460" s="174"/>
      <c r="E1460" s="174"/>
      <c r="F1460" s="179"/>
      <c r="G1460" s="178"/>
    </row>
    <row r="1461">
      <c r="A1461" s="173"/>
      <c r="B1461" s="174" t="s">
        <v>3544</v>
      </c>
      <c r="C1461" s="174" t="s">
        <v>3542</v>
      </c>
      <c r="D1461" s="174"/>
      <c r="E1461" s="174"/>
      <c r="F1461" s="179"/>
      <c r="G1461" s="178"/>
    </row>
    <row r="1462">
      <c r="A1462" s="173"/>
      <c r="B1462" s="174" t="s">
        <v>3545</v>
      </c>
      <c r="C1462" s="174" t="s">
        <v>3542</v>
      </c>
      <c r="D1462" s="174"/>
      <c r="E1462" s="174"/>
      <c r="F1462" s="175"/>
      <c r="G1462" s="178"/>
    </row>
    <row r="1463">
      <c r="A1463" s="173"/>
      <c r="B1463" s="174" t="s">
        <v>3546</v>
      </c>
      <c r="C1463" s="174" t="s">
        <v>3542</v>
      </c>
      <c r="D1463" s="174"/>
      <c r="E1463" s="174"/>
      <c r="F1463" s="175"/>
      <c r="G1463" s="178"/>
    </row>
    <row r="1464">
      <c r="A1464" s="173"/>
      <c r="B1464" s="174" t="s">
        <v>3547</v>
      </c>
      <c r="C1464" s="174" t="s">
        <v>3542</v>
      </c>
      <c r="D1464" s="174"/>
      <c r="E1464" s="174"/>
      <c r="F1464" s="175"/>
      <c r="G1464" s="178"/>
    </row>
    <row r="1465">
      <c r="A1465" s="173"/>
      <c r="B1465" s="174" t="s">
        <v>3548</v>
      </c>
      <c r="C1465" s="174" t="s">
        <v>3542</v>
      </c>
      <c r="D1465" s="174"/>
      <c r="E1465" s="174"/>
      <c r="F1465" s="175"/>
      <c r="G1465" s="178"/>
    </row>
    <row r="1466">
      <c r="A1466" s="173"/>
      <c r="B1466" s="174" t="s">
        <v>3549</v>
      </c>
      <c r="C1466" s="174" t="s">
        <v>3542</v>
      </c>
      <c r="D1466" s="174"/>
      <c r="E1466" s="174"/>
      <c r="F1466" s="175"/>
      <c r="G1466" s="178"/>
    </row>
    <row r="1467">
      <c r="A1467" s="173"/>
      <c r="B1467" s="174" t="s">
        <v>3550</v>
      </c>
      <c r="C1467" s="174" t="s">
        <v>3542</v>
      </c>
      <c r="D1467" s="174"/>
      <c r="E1467" s="174"/>
      <c r="F1467" s="175"/>
      <c r="G1467" s="178"/>
    </row>
    <row r="1468">
      <c r="A1468" s="173"/>
      <c r="B1468" s="174" t="s">
        <v>3551</v>
      </c>
      <c r="C1468" s="174" t="s">
        <v>3552</v>
      </c>
      <c r="D1468" s="174"/>
      <c r="E1468" s="174"/>
      <c r="F1468" s="175"/>
      <c r="G1468" s="178"/>
    </row>
    <row r="1469">
      <c r="A1469" s="173"/>
      <c r="B1469" s="176" t="s">
        <v>3553</v>
      </c>
      <c r="C1469" s="176" t="s">
        <v>1358</v>
      </c>
      <c r="D1469" s="177">
        <v>43706.0</v>
      </c>
      <c r="E1469" s="176" t="s">
        <v>15</v>
      </c>
      <c r="F1469" s="176" t="s">
        <v>928</v>
      </c>
      <c r="G1469" s="173"/>
    </row>
    <row r="1470">
      <c r="A1470" s="173"/>
      <c r="B1470" s="174" t="s">
        <v>3554</v>
      </c>
      <c r="C1470" s="174" t="s">
        <v>3555</v>
      </c>
      <c r="D1470" s="174"/>
      <c r="E1470" s="174"/>
      <c r="F1470" s="175"/>
      <c r="G1470" s="173"/>
    </row>
    <row r="1471">
      <c r="A1471" s="173"/>
      <c r="B1471" s="174" t="s">
        <v>3556</v>
      </c>
      <c r="C1471" s="174" t="s">
        <v>3555</v>
      </c>
      <c r="D1471" s="174"/>
      <c r="E1471" s="174"/>
      <c r="F1471" s="179"/>
      <c r="G1471" s="173"/>
    </row>
    <row r="1472">
      <c r="A1472" s="173"/>
      <c r="B1472" s="174" t="s">
        <v>3557</v>
      </c>
      <c r="C1472" s="174" t="s">
        <v>3558</v>
      </c>
      <c r="D1472" s="174"/>
      <c r="E1472" s="174"/>
      <c r="F1472" s="175"/>
      <c r="G1472" s="173"/>
    </row>
    <row r="1473">
      <c r="A1473" s="173"/>
      <c r="B1473" s="174" t="s">
        <v>3559</v>
      </c>
      <c r="C1473" s="174" t="s">
        <v>3558</v>
      </c>
      <c r="D1473" s="174"/>
      <c r="E1473" s="174"/>
      <c r="F1473" s="175"/>
      <c r="G1473" s="173"/>
    </row>
    <row r="1474">
      <c r="A1474" s="173"/>
      <c r="B1474" s="174" t="s">
        <v>3560</v>
      </c>
      <c r="C1474" s="174" t="s">
        <v>3558</v>
      </c>
      <c r="D1474" s="174"/>
      <c r="E1474" s="174"/>
      <c r="F1474" s="179"/>
      <c r="G1474" s="173"/>
    </row>
    <row r="1475">
      <c r="A1475" s="173"/>
      <c r="B1475" s="174" t="s">
        <v>3561</v>
      </c>
      <c r="C1475" s="174" t="s">
        <v>3562</v>
      </c>
      <c r="D1475" s="174"/>
      <c r="E1475" s="174"/>
      <c r="F1475" s="175"/>
      <c r="G1475" s="173"/>
    </row>
    <row r="1476">
      <c r="A1476" s="173"/>
      <c r="B1476" s="174" t="s">
        <v>3563</v>
      </c>
      <c r="C1476" s="174" t="s">
        <v>3564</v>
      </c>
      <c r="D1476" s="174"/>
      <c r="E1476" s="174"/>
      <c r="F1476" s="175"/>
      <c r="G1476" s="173"/>
    </row>
    <row r="1477">
      <c r="A1477" s="173"/>
      <c r="B1477" s="174" t="s">
        <v>3565</v>
      </c>
      <c r="C1477" s="174" t="s">
        <v>3564</v>
      </c>
      <c r="D1477" s="174"/>
      <c r="E1477" s="174"/>
      <c r="F1477" s="175"/>
      <c r="G1477" s="173"/>
    </row>
    <row r="1478">
      <c r="A1478" s="173"/>
      <c r="B1478" s="174" t="s">
        <v>3566</v>
      </c>
      <c r="C1478" s="174" t="s">
        <v>3567</v>
      </c>
      <c r="D1478" s="174"/>
      <c r="E1478" s="174"/>
      <c r="F1478" s="175"/>
      <c r="G1478" s="173"/>
    </row>
    <row r="1479">
      <c r="A1479" s="173"/>
      <c r="B1479" s="174" t="s">
        <v>3568</v>
      </c>
      <c r="C1479" s="174" t="s">
        <v>3569</v>
      </c>
      <c r="D1479" s="174"/>
      <c r="E1479" s="174"/>
      <c r="F1479" s="175"/>
      <c r="G1479" s="178"/>
    </row>
    <row r="1480">
      <c r="A1480" s="173"/>
      <c r="B1480" s="174" t="s">
        <v>3570</v>
      </c>
      <c r="C1480" s="174" t="s">
        <v>3571</v>
      </c>
      <c r="D1480" s="174"/>
      <c r="E1480" s="174"/>
      <c r="F1480" s="175"/>
      <c r="G1480" s="173"/>
    </row>
    <row r="1481">
      <c r="A1481" s="173"/>
      <c r="B1481" s="176" t="s">
        <v>3572</v>
      </c>
      <c r="C1481" s="176" t="s">
        <v>3573</v>
      </c>
      <c r="D1481" s="177">
        <v>43720.0</v>
      </c>
      <c r="E1481" s="176" t="s">
        <v>15</v>
      </c>
      <c r="F1481" s="176" t="s">
        <v>928</v>
      </c>
      <c r="G1481" s="178"/>
    </row>
    <row r="1482">
      <c r="A1482" s="173"/>
      <c r="B1482" s="176" t="s">
        <v>3574</v>
      </c>
      <c r="C1482" s="176" t="s">
        <v>3573</v>
      </c>
      <c r="D1482" s="177">
        <v>43879.0</v>
      </c>
      <c r="E1482" s="176" t="s">
        <v>15</v>
      </c>
      <c r="F1482" s="176" t="s">
        <v>928</v>
      </c>
      <c r="G1482" s="178"/>
    </row>
    <row r="1483">
      <c r="A1483" s="173"/>
      <c r="B1483" s="174" t="s">
        <v>3575</v>
      </c>
      <c r="C1483" s="174" t="s">
        <v>3416</v>
      </c>
      <c r="D1483" s="174"/>
      <c r="E1483" s="174"/>
      <c r="F1483" s="175"/>
      <c r="G1483" s="173"/>
    </row>
    <row r="1484">
      <c r="A1484" s="173"/>
      <c r="B1484" s="174" t="s">
        <v>3576</v>
      </c>
      <c r="C1484" s="174" t="s">
        <v>3577</v>
      </c>
      <c r="D1484" s="174"/>
      <c r="E1484" s="174"/>
      <c r="F1484" s="175"/>
      <c r="G1484" s="173"/>
    </row>
    <row r="1485">
      <c r="A1485" s="173"/>
      <c r="B1485" s="174" t="s">
        <v>3578</v>
      </c>
      <c r="C1485" s="174" t="s">
        <v>3579</v>
      </c>
      <c r="D1485" s="174"/>
      <c r="E1485" s="174"/>
      <c r="F1485" s="175"/>
      <c r="G1485" s="173"/>
    </row>
    <row r="1486">
      <c r="A1486" s="173"/>
      <c r="B1486" s="174" t="s">
        <v>3580</v>
      </c>
      <c r="C1486" s="174" t="s">
        <v>3581</v>
      </c>
      <c r="D1486" s="174"/>
      <c r="E1486" s="174"/>
      <c r="F1486" s="175"/>
      <c r="G1486" s="173"/>
    </row>
    <row r="1487">
      <c r="A1487" s="173"/>
      <c r="B1487" s="174" t="s">
        <v>3582</v>
      </c>
      <c r="C1487" s="174" t="s">
        <v>3581</v>
      </c>
      <c r="D1487" s="174"/>
      <c r="E1487" s="174"/>
      <c r="F1487" s="175"/>
      <c r="G1487" s="173"/>
    </row>
    <row r="1488">
      <c r="A1488" s="173"/>
      <c r="B1488" s="174" t="s">
        <v>3583</v>
      </c>
      <c r="C1488" s="174" t="s">
        <v>3584</v>
      </c>
      <c r="D1488" s="174"/>
      <c r="E1488" s="174"/>
      <c r="F1488" s="175"/>
      <c r="G1488" s="178"/>
    </row>
    <row r="1489">
      <c r="A1489" s="173"/>
      <c r="B1489" s="174" t="s">
        <v>3585</v>
      </c>
      <c r="C1489" s="174" t="s">
        <v>3586</v>
      </c>
      <c r="D1489" s="174"/>
      <c r="E1489" s="174"/>
      <c r="F1489" s="175"/>
      <c r="G1489" s="178"/>
    </row>
    <row r="1490">
      <c r="A1490" s="173"/>
      <c r="B1490" s="174" t="s">
        <v>3587</v>
      </c>
      <c r="C1490" s="174" t="s">
        <v>3588</v>
      </c>
      <c r="D1490" s="174"/>
      <c r="E1490" s="174"/>
      <c r="F1490" s="175"/>
      <c r="G1490" s="178"/>
    </row>
    <row r="1491">
      <c r="A1491" s="173"/>
      <c r="B1491" s="174" t="s">
        <v>3589</v>
      </c>
      <c r="C1491" s="174" t="s">
        <v>3588</v>
      </c>
      <c r="D1491" s="174"/>
      <c r="E1491" s="174"/>
      <c r="F1491" s="179"/>
      <c r="G1491" s="173"/>
    </row>
    <row r="1492">
      <c r="A1492" s="173"/>
      <c r="B1492" s="174" t="s">
        <v>3590</v>
      </c>
      <c r="C1492" s="174" t="s">
        <v>3588</v>
      </c>
      <c r="D1492" s="174"/>
      <c r="E1492" s="174"/>
      <c r="F1492" s="175"/>
      <c r="G1492" s="173"/>
    </row>
    <row r="1493">
      <c r="A1493" s="173"/>
      <c r="B1493" s="174" t="s">
        <v>3591</v>
      </c>
      <c r="C1493" s="174" t="s">
        <v>3588</v>
      </c>
      <c r="D1493" s="174"/>
      <c r="E1493" s="174"/>
      <c r="F1493" s="175"/>
      <c r="G1493" s="173"/>
    </row>
    <row r="1494">
      <c r="A1494" s="173"/>
      <c r="B1494" s="174" t="s">
        <v>3592</v>
      </c>
      <c r="C1494" s="174" t="s">
        <v>3588</v>
      </c>
      <c r="D1494" s="174"/>
      <c r="E1494" s="174"/>
      <c r="F1494" s="175"/>
      <c r="G1494" s="178"/>
    </row>
    <row r="1495">
      <c r="A1495" s="173"/>
      <c r="B1495" s="174" t="s">
        <v>3593</v>
      </c>
      <c r="C1495" s="174" t="s">
        <v>3588</v>
      </c>
      <c r="D1495" s="174"/>
      <c r="E1495" s="174"/>
      <c r="F1495" s="175"/>
      <c r="G1495" s="178"/>
    </row>
    <row r="1496">
      <c r="A1496" s="173"/>
      <c r="B1496" s="174" t="s">
        <v>752</v>
      </c>
      <c r="C1496" s="174" t="s">
        <v>3588</v>
      </c>
      <c r="D1496" s="174"/>
      <c r="E1496" s="174"/>
      <c r="F1496" s="179"/>
      <c r="G1496" s="178"/>
    </row>
    <row r="1497">
      <c r="A1497" s="173"/>
      <c r="B1497" s="174" t="s">
        <v>3594</v>
      </c>
      <c r="C1497" s="174" t="s">
        <v>3588</v>
      </c>
      <c r="D1497" s="174"/>
      <c r="E1497" s="174"/>
      <c r="F1497" s="175"/>
      <c r="G1497" s="178"/>
    </row>
    <row r="1498">
      <c r="A1498" s="173"/>
      <c r="B1498" s="174" t="s">
        <v>3595</v>
      </c>
      <c r="C1498" s="174" t="s">
        <v>3588</v>
      </c>
      <c r="D1498" s="174"/>
      <c r="E1498" s="174"/>
      <c r="F1498" s="175"/>
      <c r="G1498" s="178"/>
    </row>
    <row r="1499">
      <c r="A1499" s="173"/>
      <c r="B1499" s="174" t="s">
        <v>3596</v>
      </c>
      <c r="C1499" s="174" t="s">
        <v>3597</v>
      </c>
      <c r="D1499" s="174"/>
      <c r="E1499" s="174"/>
      <c r="F1499" s="175"/>
      <c r="G1499" s="173"/>
    </row>
    <row r="1500">
      <c r="A1500" s="173"/>
      <c r="B1500" s="174" t="s">
        <v>3598</v>
      </c>
      <c r="C1500" s="174" t="s">
        <v>3599</v>
      </c>
      <c r="D1500" s="174"/>
      <c r="E1500" s="174"/>
      <c r="F1500" s="175"/>
      <c r="G1500" s="173"/>
    </row>
    <row r="1501">
      <c r="A1501" s="173"/>
      <c r="B1501" s="174" t="s">
        <v>3600</v>
      </c>
      <c r="C1501" s="174" t="s">
        <v>3599</v>
      </c>
      <c r="D1501" s="174"/>
      <c r="E1501" s="174"/>
      <c r="F1501" s="175"/>
      <c r="G1501" s="173"/>
    </row>
    <row r="1502">
      <c r="A1502" s="173"/>
      <c r="B1502" s="174" t="s">
        <v>3601</v>
      </c>
      <c r="C1502" s="174" t="s">
        <v>3602</v>
      </c>
      <c r="D1502" s="174"/>
      <c r="E1502" s="174"/>
      <c r="F1502" s="175"/>
      <c r="G1502" s="173"/>
    </row>
    <row r="1503">
      <c r="A1503" s="173"/>
      <c r="B1503" s="174" t="s">
        <v>2261</v>
      </c>
      <c r="C1503" s="174" t="s">
        <v>3603</v>
      </c>
      <c r="D1503" s="174"/>
      <c r="E1503" s="174"/>
      <c r="F1503" s="175"/>
      <c r="G1503" s="178"/>
    </row>
    <row r="1504">
      <c r="A1504" s="173"/>
      <c r="B1504" s="174" t="s">
        <v>3604</v>
      </c>
      <c r="C1504" s="174" t="s">
        <v>3605</v>
      </c>
      <c r="D1504" s="174"/>
      <c r="E1504" s="174"/>
      <c r="F1504" s="175"/>
      <c r="G1504" s="178"/>
    </row>
    <row r="1505">
      <c r="A1505" s="173"/>
      <c r="B1505" s="174" t="s">
        <v>3606</v>
      </c>
      <c r="C1505" s="174" t="s">
        <v>3607</v>
      </c>
      <c r="D1505" s="174"/>
      <c r="E1505" s="174"/>
      <c r="F1505" s="175"/>
      <c r="G1505" s="173"/>
    </row>
    <row r="1506">
      <c r="A1506" s="173"/>
      <c r="B1506" s="174" t="s">
        <v>3608</v>
      </c>
      <c r="C1506" s="174" t="s">
        <v>3609</v>
      </c>
      <c r="D1506" s="174"/>
      <c r="E1506" s="174"/>
      <c r="F1506" s="175"/>
      <c r="G1506" s="173"/>
    </row>
    <row r="1507">
      <c r="A1507" s="173"/>
      <c r="B1507" s="174" t="s">
        <v>3610</v>
      </c>
      <c r="C1507" s="174" t="s">
        <v>3611</v>
      </c>
      <c r="D1507" s="174"/>
      <c r="E1507" s="174"/>
      <c r="F1507" s="179"/>
      <c r="G1507" s="173"/>
    </row>
    <row r="1508">
      <c r="A1508" s="173"/>
      <c r="B1508" s="174" t="s">
        <v>3612</v>
      </c>
      <c r="C1508" s="174" t="s">
        <v>3613</v>
      </c>
      <c r="D1508" s="174"/>
      <c r="E1508" s="174"/>
      <c r="F1508" s="175"/>
      <c r="G1508" s="173"/>
    </row>
    <row r="1509">
      <c r="A1509" s="173"/>
      <c r="B1509" s="174" t="s">
        <v>3614</v>
      </c>
      <c r="C1509" s="174" t="s">
        <v>3615</v>
      </c>
      <c r="D1509" s="174"/>
      <c r="E1509" s="174"/>
      <c r="F1509" s="175"/>
      <c r="G1509" s="173"/>
    </row>
    <row r="1510">
      <c r="A1510" s="173"/>
      <c r="B1510" s="174" t="s">
        <v>3616</v>
      </c>
      <c r="C1510" s="174" t="s">
        <v>3617</v>
      </c>
      <c r="D1510" s="174"/>
      <c r="E1510" s="174"/>
      <c r="F1510" s="175"/>
      <c r="G1510" s="173"/>
    </row>
    <row r="1511">
      <c r="A1511" s="173"/>
      <c r="B1511" s="174" t="s">
        <v>3618</v>
      </c>
      <c r="C1511" s="174" t="s">
        <v>3619</v>
      </c>
      <c r="D1511" s="174"/>
      <c r="E1511" s="174"/>
      <c r="F1511" s="175"/>
      <c r="G1511" s="173"/>
    </row>
    <row r="1512">
      <c r="A1512" s="173"/>
      <c r="B1512" s="174" t="s">
        <v>3620</v>
      </c>
      <c r="C1512" s="174" t="s">
        <v>3621</v>
      </c>
      <c r="D1512" s="174"/>
      <c r="E1512" s="174"/>
      <c r="F1512" s="179"/>
      <c r="G1512" s="178"/>
    </row>
    <row r="1513">
      <c r="A1513" s="173"/>
      <c r="B1513" s="174" t="s">
        <v>3622</v>
      </c>
      <c r="C1513" s="174" t="s">
        <v>3623</v>
      </c>
      <c r="D1513" s="174"/>
      <c r="E1513" s="174"/>
      <c r="F1513" s="175"/>
      <c r="G1513" s="173"/>
    </row>
    <row r="1514">
      <c r="A1514" s="173"/>
      <c r="B1514" s="174" t="s">
        <v>3624</v>
      </c>
      <c r="C1514" s="174" t="s">
        <v>3623</v>
      </c>
      <c r="D1514" s="174"/>
      <c r="E1514" s="174"/>
      <c r="F1514" s="175"/>
      <c r="G1514" s="173"/>
    </row>
    <row r="1515">
      <c r="A1515" s="173"/>
      <c r="B1515" s="174" t="s">
        <v>3625</v>
      </c>
      <c r="C1515" s="174" t="s">
        <v>3623</v>
      </c>
      <c r="D1515" s="174"/>
      <c r="E1515" s="174"/>
      <c r="F1515" s="175"/>
      <c r="G1515" s="173"/>
    </row>
    <row r="1516">
      <c r="A1516" s="173"/>
      <c r="B1516" s="174" t="s">
        <v>3626</v>
      </c>
      <c r="C1516" s="174" t="s">
        <v>3623</v>
      </c>
      <c r="D1516" s="174"/>
      <c r="E1516" s="174"/>
      <c r="F1516" s="175"/>
      <c r="G1516" s="173"/>
    </row>
    <row r="1517">
      <c r="A1517" s="173"/>
      <c r="B1517" s="174" t="s">
        <v>3627</v>
      </c>
      <c r="C1517" s="174" t="s">
        <v>3623</v>
      </c>
      <c r="D1517" s="174"/>
      <c r="E1517" s="174"/>
      <c r="F1517" s="175"/>
      <c r="G1517" s="173"/>
    </row>
    <row r="1518">
      <c r="A1518" s="173"/>
      <c r="B1518" s="174" t="s">
        <v>3628</v>
      </c>
      <c r="C1518" s="174" t="s">
        <v>3629</v>
      </c>
      <c r="D1518" s="174"/>
      <c r="E1518" s="174"/>
      <c r="F1518" s="175"/>
      <c r="G1518" s="173"/>
    </row>
    <row r="1519">
      <c r="A1519" s="173"/>
      <c r="B1519" s="174" t="s">
        <v>3630</v>
      </c>
      <c r="C1519" s="174" t="s">
        <v>3631</v>
      </c>
      <c r="D1519" s="174"/>
      <c r="E1519" s="174"/>
      <c r="F1519" s="175"/>
      <c r="G1519" s="173"/>
    </row>
    <row r="1520">
      <c r="A1520" s="173"/>
      <c r="B1520" s="174" t="s">
        <v>3632</v>
      </c>
      <c r="C1520" s="174" t="s">
        <v>3633</v>
      </c>
      <c r="D1520" s="174"/>
      <c r="E1520" s="174"/>
      <c r="F1520" s="179"/>
      <c r="G1520" s="173"/>
    </row>
    <row r="1521">
      <c r="A1521" s="173"/>
      <c r="B1521" s="174" t="s">
        <v>3634</v>
      </c>
      <c r="C1521" s="174" t="s">
        <v>3633</v>
      </c>
      <c r="D1521" s="174"/>
      <c r="E1521" s="174"/>
      <c r="F1521" s="175"/>
      <c r="G1521" s="173"/>
    </row>
    <row r="1522">
      <c r="A1522" s="173"/>
      <c r="B1522" s="174" t="s">
        <v>3635</v>
      </c>
      <c r="C1522" s="174" t="s">
        <v>3633</v>
      </c>
      <c r="D1522" s="174"/>
      <c r="E1522" s="174"/>
      <c r="F1522" s="175"/>
      <c r="G1522" s="173"/>
    </row>
    <row r="1523">
      <c r="A1523" s="173"/>
      <c r="B1523" s="174" t="s">
        <v>3636</v>
      </c>
      <c r="C1523" s="174" t="s">
        <v>3633</v>
      </c>
      <c r="D1523" s="174"/>
      <c r="E1523" s="174"/>
      <c r="F1523" s="175"/>
      <c r="G1523" s="173"/>
    </row>
    <row r="1524">
      <c r="A1524" s="173"/>
      <c r="B1524" s="174" t="s">
        <v>3637</v>
      </c>
      <c r="C1524" s="174" t="s">
        <v>3633</v>
      </c>
      <c r="D1524" s="174"/>
      <c r="E1524" s="174"/>
      <c r="F1524" s="175"/>
      <c r="G1524" s="173"/>
    </row>
    <row r="1525">
      <c r="A1525" s="173"/>
      <c r="B1525" s="174" t="s">
        <v>3638</v>
      </c>
      <c r="C1525" s="174" t="s">
        <v>3633</v>
      </c>
      <c r="D1525" s="174"/>
      <c r="E1525" s="174"/>
      <c r="F1525" s="179"/>
      <c r="G1525" s="178"/>
    </row>
    <row r="1526">
      <c r="A1526" s="173"/>
      <c r="B1526" s="174" t="s">
        <v>3639</v>
      </c>
      <c r="C1526" s="174" t="s">
        <v>3640</v>
      </c>
      <c r="D1526" s="174"/>
      <c r="E1526" s="174"/>
      <c r="F1526" s="175"/>
      <c r="G1526" s="173"/>
    </row>
    <row r="1527">
      <c r="A1527" s="173"/>
      <c r="B1527" s="174" t="s">
        <v>3641</v>
      </c>
      <c r="C1527" s="174" t="s">
        <v>3640</v>
      </c>
      <c r="D1527" s="174"/>
      <c r="E1527" s="174"/>
      <c r="F1527" s="179"/>
      <c r="G1527" s="173"/>
    </row>
    <row r="1528">
      <c r="A1528" s="173"/>
      <c r="B1528" s="176" t="s">
        <v>3642</v>
      </c>
      <c r="C1528" s="176" t="s">
        <v>3643</v>
      </c>
      <c r="D1528" s="177">
        <v>43783.0</v>
      </c>
      <c r="E1528" s="176" t="s">
        <v>15</v>
      </c>
      <c r="F1528" s="176" t="s">
        <v>15</v>
      </c>
      <c r="G1528" s="178"/>
    </row>
    <row r="1529">
      <c r="A1529" s="173"/>
      <c r="B1529" s="176" t="s">
        <v>3644</v>
      </c>
      <c r="C1529" s="176" t="s">
        <v>241</v>
      </c>
      <c r="D1529" s="177">
        <v>43258.0</v>
      </c>
      <c r="E1529" s="176" t="s">
        <v>15</v>
      </c>
      <c r="F1529" s="176" t="s">
        <v>928</v>
      </c>
      <c r="G1529" s="178"/>
    </row>
    <row r="1530">
      <c r="A1530" s="173"/>
      <c r="B1530" s="176" t="s">
        <v>3645</v>
      </c>
      <c r="C1530" s="176" t="s">
        <v>241</v>
      </c>
      <c r="D1530" s="177">
        <v>43300.0</v>
      </c>
      <c r="E1530" s="176" t="s">
        <v>15</v>
      </c>
      <c r="F1530" s="176" t="s">
        <v>928</v>
      </c>
      <c r="G1530" s="178"/>
    </row>
    <row r="1531">
      <c r="A1531" s="173"/>
      <c r="B1531" s="176" t="s">
        <v>240</v>
      </c>
      <c r="C1531" s="176" t="s">
        <v>241</v>
      </c>
      <c r="D1531" s="177">
        <v>43482.0</v>
      </c>
      <c r="E1531" s="176" t="s">
        <v>15</v>
      </c>
      <c r="F1531" s="176" t="s">
        <v>3646</v>
      </c>
      <c r="G1531" s="182"/>
    </row>
    <row r="1532">
      <c r="A1532" s="173"/>
      <c r="B1532" s="176" t="s">
        <v>3647</v>
      </c>
      <c r="C1532" s="176" t="s">
        <v>241</v>
      </c>
      <c r="D1532" s="177">
        <v>43300.0</v>
      </c>
      <c r="E1532" s="176" t="s">
        <v>15</v>
      </c>
      <c r="F1532" s="176" t="s">
        <v>928</v>
      </c>
      <c r="G1532" s="178"/>
    </row>
    <row r="1533">
      <c r="A1533" s="173"/>
      <c r="B1533" s="174" t="s">
        <v>3648</v>
      </c>
      <c r="C1533" s="174" t="s">
        <v>3649</v>
      </c>
      <c r="D1533" s="174"/>
      <c r="E1533" s="174"/>
      <c r="F1533" s="175"/>
      <c r="G1533" s="173"/>
    </row>
    <row r="1534">
      <c r="A1534" s="173"/>
      <c r="B1534" s="176" t="s">
        <v>3650</v>
      </c>
      <c r="C1534" s="176" t="s">
        <v>3651</v>
      </c>
      <c r="D1534" s="177">
        <v>43503.0</v>
      </c>
      <c r="E1534" s="176" t="s">
        <v>15</v>
      </c>
      <c r="F1534" s="176" t="s">
        <v>928</v>
      </c>
      <c r="G1534" s="178"/>
    </row>
    <row r="1535">
      <c r="A1535" s="173"/>
      <c r="B1535" s="174" t="s">
        <v>3652</v>
      </c>
      <c r="C1535" s="174" t="s">
        <v>3653</v>
      </c>
      <c r="D1535" s="174"/>
      <c r="E1535" s="174"/>
      <c r="F1535" s="175"/>
      <c r="G1535" s="173"/>
    </row>
    <row r="1536">
      <c r="A1536" s="173"/>
      <c r="B1536" s="174" t="s">
        <v>3654</v>
      </c>
      <c r="C1536" s="174" t="s">
        <v>3655</v>
      </c>
      <c r="D1536" s="174"/>
      <c r="E1536" s="174"/>
      <c r="F1536" s="175"/>
      <c r="G1536" s="178"/>
    </row>
    <row r="1537">
      <c r="A1537" s="173"/>
      <c r="B1537" s="174" t="s">
        <v>3656</v>
      </c>
      <c r="C1537" s="174" t="s">
        <v>3657</v>
      </c>
      <c r="D1537" s="174"/>
      <c r="E1537" s="174"/>
      <c r="F1537" s="175"/>
      <c r="G1537" s="178"/>
    </row>
    <row r="1538">
      <c r="A1538" s="173"/>
      <c r="B1538" s="174" t="s">
        <v>3658</v>
      </c>
      <c r="C1538" s="174" t="s">
        <v>3657</v>
      </c>
      <c r="D1538" s="174"/>
      <c r="E1538" s="174"/>
      <c r="F1538" s="175"/>
      <c r="G1538" s="178"/>
    </row>
    <row r="1539">
      <c r="A1539" s="173"/>
      <c r="B1539" s="174" t="s">
        <v>3659</v>
      </c>
      <c r="C1539" s="174" t="s">
        <v>3660</v>
      </c>
      <c r="D1539" s="174"/>
      <c r="E1539" s="174"/>
      <c r="F1539" s="175"/>
      <c r="G1539" s="178"/>
    </row>
    <row r="1540">
      <c r="A1540" s="173"/>
      <c r="B1540" s="174" t="s">
        <v>3661</v>
      </c>
      <c r="C1540" s="174" t="s">
        <v>3660</v>
      </c>
      <c r="D1540" s="174"/>
      <c r="E1540" s="174"/>
      <c r="F1540" s="175"/>
      <c r="G1540" s="178"/>
    </row>
    <row r="1541">
      <c r="A1541" s="173"/>
      <c r="B1541" s="174" t="s">
        <v>3662</v>
      </c>
      <c r="C1541" s="174" t="s">
        <v>3663</v>
      </c>
      <c r="D1541" s="174"/>
      <c r="E1541" s="174"/>
      <c r="F1541" s="175"/>
      <c r="G1541" s="173"/>
    </row>
    <row r="1542">
      <c r="A1542" s="173"/>
      <c r="B1542" s="174" t="s">
        <v>3664</v>
      </c>
      <c r="C1542" s="174" t="s">
        <v>3663</v>
      </c>
      <c r="D1542" s="174"/>
      <c r="E1542" s="174"/>
      <c r="F1542" s="175"/>
      <c r="G1542" s="173"/>
    </row>
    <row r="1543">
      <c r="A1543" s="173"/>
      <c r="B1543" s="174" t="s">
        <v>3665</v>
      </c>
      <c r="C1543" s="174" t="s">
        <v>3663</v>
      </c>
      <c r="D1543" s="174"/>
      <c r="E1543" s="174"/>
      <c r="F1543" s="175"/>
      <c r="G1543" s="173"/>
    </row>
    <row r="1544">
      <c r="A1544" s="173"/>
      <c r="B1544" s="174" t="s">
        <v>3666</v>
      </c>
      <c r="C1544" s="174" t="s">
        <v>3667</v>
      </c>
      <c r="D1544" s="174"/>
      <c r="E1544" s="174"/>
      <c r="F1544" s="175"/>
      <c r="G1544" s="173"/>
    </row>
    <row r="1545">
      <c r="A1545" s="173"/>
      <c r="B1545" s="174" t="s">
        <v>3668</v>
      </c>
      <c r="C1545" s="174" t="s">
        <v>3669</v>
      </c>
      <c r="D1545" s="174"/>
      <c r="E1545" s="174"/>
      <c r="F1545" s="175"/>
      <c r="G1545" s="173"/>
    </row>
    <row r="1546">
      <c r="A1546" s="173"/>
      <c r="B1546" s="174" t="s">
        <v>3670</v>
      </c>
      <c r="C1546" s="174" t="s">
        <v>3669</v>
      </c>
      <c r="D1546" s="174"/>
      <c r="E1546" s="174"/>
      <c r="F1546" s="175"/>
      <c r="G1546" s="173"/>
    </row>
    <row r="1547">
      <c r="A1547" s="173"/>
      <c r="B1547" s="174" t="s">
        <v>3671</v>
      </c>
      <c r="C1547" s="174" t="s">
        <v>3669</v>
      </c>
      <c r="D1547" s="174"/>
      <c r="E1547" s="174"/>
      <c r="F1547" s="175"/>
      <c r="G1547" s="173"/>
    </row>
    <row r="1548">
      <c r="A1548" s="173"/>
      <c r="B1548" s="174" t="s">
        <v>3672</v>
      </c>
      <c r="C1548" s="174" t="s">
        <v>3669</v>
      </c>
      <c r="D1548" s="174"/>
      <c r="E1548" s="174"/>
      <c r="F1548" s="175"/>
      <c r="G1548" s="173"/>
    </row>
    <row r="1549">
      <c r="A1549" s="173"/>
      <c r="B1549" s="174" t="s">
        <v>3673</v>
      </c>
      <c r="C1549" s="174" t="s">
        <v>3674</v>
      </c>
      <c r="D1549" s="174"/>
      <c r="E1549" s="174"/>
      <c r="F1549" s="175"/>
      <c r="G1549" s="173"/>
    </row>
    <row r="1550">
      <c r="A1550" s="173"/>
      <c r="B1550" s="174" t="s">
        <v>3675</v>
      </c>
      <c r="C1550" s="174" t="s">
        <v>3676</v>
      </c>
      <c r="D1550" s="174"/>
      <c r="E1550" s="174"/>
      <c r="F1550" s="179"/>
      <c r="G1550" s="178"/>
    </row>
    <row r="1551">
      <c r="A1551" s="173"/>
      <c r="B1551" s="174" t="s">
        <v>3677</v>
      </c>
      <c r="C1551" s="174" t="s">
        <v>3678</v>
      </c>
      <c r="D1551" s="174"/>
      <c r="E1551" s="174"/>
      <c r="F1551" s="175"/>
      <c r="G1551" s="173"/>
    </row>
    <row r="1552">
      <c r="A1552" s="173"/>
      <c r="B1552" s="174" t="s">
        <v>3679</v>
      </c>
      <c r="C1552" s="174" t="s">
        <v>3678</v>
      </c>
      <c r="D1552" s="174"/>
      <c r="E1552" s="174"/>
      <c r="F1552" s="175"/>
      <c r="G1552" s="173"/>
    </row>
    <row r="1553">
      <c r="A1553" s="173"/>
      <c r="B1553" s="174" t="s">
        <v>3680</v>
      </c>
      <c r="C1553" s="174" t="s">
        <v>3681</v>
      </c>
      <c r="D1553" s="174"/>
      <c r="E1553" s="174"/>
      <c r="F1553" s="175"/>
      <c r="G1553" s="173"/>
    </row>
    <row r="1554">
      <c r="A1554" s="173"/>
      <c r="B1554" s="174" t="s">
        <v>3682</v>
      </c>
      <c r="C1554" s="174" t="s">
        <v>3683</v>
      </c>
      <c r="D1554" s="174"/>
      <c r="E1554" s="174"/>
      <c r="F1554" s="175"/>
      <c r="G1554" s="173"/>
    </row>
    <row r="1555">
      <c r="A1555" s="173"/>
      <c r="B1555" s="174" t="s">
        <v>3684</v>
      </c>
      <c r="C1555" s="174" t="s">
        <v>3685</v>
      </c>
      <c r="D1555" s="174"/>
      <c r="E1555" s="174"/>
      <c r="F1555" s="175"/>
      <c r="G1555" s="173"/>
    </row>
    <row r="1556">
      <c r="A1556" s="173"/>
      <c r="B1556" s="174" t="s">
        <v>3686</v>
      </c>
      <c r="C1556" s="174" t="s">
        <v>3687</v>
      </c>
      <c r="D1556" s="174"/>
      <c r="E1556" s="174"/>
      <c r="F1556" s="175"/>
      <c r="G1556" s="173"/>
    </row>
    <row r="1557">
      <c r="A1557" s="173"/>
      <c r="B1557" s="174" t="s">
        <v>3688</v>
      </c>
      <c r="C1557" s="174" t="s">
        <v>3689</v>
      </c>
      <c r="D1557" s="174"/>
      <c r="E1557" s="174"/>
      <c r="F1557" s="175"/>
      <c r="G1557" s="173"/>
    </row>
    <row r="1558">
      <c r="A1558" s="173"/>
      <c r="B1558" s="176" t="s">
        <v>3690</v>
      </c>
      <c r="C1558" s="176" t="s">
        <v>3691</v>
      </c>
      <c r="D1558" s="177">
        <v>43405.0</v>
      </c>
      <c r="E1558" s="176" t="s">
        <v>15</v>
      </c>
      <c r="F1558" s="176" t="s">
        <v>928</v>
      </c>
      <c r="G1558" s="178"/>
    </row>
    <row r="1559">
      <c r="A1559" s="173"/>
      <c r="B1559" s="174" t="s">
        <v>3692</v>
      </c>
      <c r="C1559" s="174" t="s">
        <v>3691</v>
      </c>
      <c r="D1559" s="174"/>
      <c r="E1559" s="174"/>
      <c r="F1559" s="175"/>
      <c r="G1559" s="178"/>
    </row>
    <row r="1560">
      <c r="A1560" s="173"/>
      <c r="B1560" s="174" t="s">
        <v>3693</v>
      </c>
      <c r="C1560" s="174" t="s">
        <v>3691</v>
      </c>
      <c r="D1560" s="174"/>
      <c r="E1560" s="174"/>
      <c r="F1560" s="175"/>
      <c r="G1560" s="178"/>
    </row>
    <row r="1561">
      <c r="A1561" s="173"/>
      <c r="B1561" s="174" t="s">
        <v>3694</v>
      </c>
      <c r="C1561" s="174" t="s">
        <v>3691</v>
      </c>
      <c r="D1561" s="174"/>
      <c r="E1561" s="174"/>
      <c r="F1561" s="175"/>
      <c r="G1561" s="178"/>
    </row>
    <row r="1562">
      <c r="A1562" s="173"/>
      <c r="B1562" s="174" t="s">
        <v>3695</v>
      </c>
      <c r="C1562" s="174" t="s">
        <v>3696</v>
      </c>
      <c r="D1562" s="174"/>
      <c r="E1562" s="174"/>
      <c r="F1562" s="175"/>
      <c r="G1562" s="178"/>
    </row>
    <row r="1563">
      <c r="A1563" s="173"/>
      <c r="B1563" s="174" t="s">
        <v>3697</v>
      </c>
      <c r="C1563" s="174" t="s">
        <v>3696</v>
      </c>
      <c r="D1563" s="174"/>
      <c r="E1563" s="174"/>
      <c r="F1563" s="175"/>
      <c r="G1563" s="178"/>
    </row>
    <row r="1564">
      <c r="A1564" s="173"/>
      <c r="B1564" s="174" t="s">
        <v>3698</v>
      </c>
      <c r="C1564" s="174" t="s">
        <v>3699</v>
      </c>
      <c r="D1564" s="174"/>
      <c r="E1564" s="174"/>
      <c r="F1564" s="175"/>
      <c r="G1564" s="173"/>
    </row>
    <row r="1565">
      <c r="A1565" s="173"/>
      <c r="B1565" s="174" t="s">
        <v>3700</v>
      </c>
      <c r="C1565" s="174" t="s">
        <v>3701</v>
      </c>
      <c r="D1565" s="174"/>
      <c r="E1565" s="174"/>
      <c r="F1565" s="175"/>
      <c r="G1565" s="173"/>
    </row>
    <row r="1566">
      <c r="A1566" s="173"/>
      <c r="B1566" s="174" t="s">
        <v>3702</v>
      </c>
      <c r="C1566" s="174" t="s">
        <v>3703</v>
      </c>
      <c r="D1566" s="174"/>
      <c r="E1566" s="174"/>
      <c r="F1566" s="175"/>
      <c r="G1566" s="173"/>
    </row>
    <row r="1567">
      <c r="A1567" s="173"/>
      <c r="B1567" s="174" t="s">
        <v>3704</v>
      </c>
      <c r="C1567" s="174" t="s">
        <v>3703</v>
      </c>
      <c r="D1567" s="174"/>
      <c r="E1567" s="174"/>
      <c r="F1567" s="175"/>
      <c r="G1567" s="173"/>
    </row>
    <row r="1568">
      <c r="A1568" s="173"/>
      <c r="B1568" s="174" t="s">
        <v>3705</v>
      </c>
      <c r="C1568" s="174" t="s">
        <v>3703</v>
      </c>
      <c r="D1568" s="174"/>
      <c r="E1568" s="174"/>
      <c r="F1568" s="175"/>
      <c r="G1568" s="173"/>
    </row>
    <row r="1569">
      <c r="A1569" s="173"/>
      <c r="B1569" s="174" t="s">
        <v>3706</v>
      </c>
      <c r="C1569" s="174" t="s">
        <v>3703</v>
      </c>
      <c r="D1569" s="174"/>
      <c r="E1569" s="174"/>
      <c r="F1569" s="175"/>
      <c r="G1569" s="173"/>
    </row>
    <row r="1570">
      <c r="A1570" s="173"/>
      <c r="B1570" s="174" t="s">
        <v>3707</v>
      </c>
      <c r="C1570" s="174" t="s">
        <v>3703</v>
      </c>
      <c r="D1570" s="174"/>
      <c r="E1570" s="174"/>
      <c r="F1570" s="175"/>
      <c r="G1570" s="173"/>
    </row>
    <row r="1571">
      <c r="A1571" s="173"/>
      <c r="B1571" s="174" t="s">
        <v>3708</v>
      </c>
      <c r="C1571" s="174" t="s">
        <v>3703</v>
      </c>
      <c r="D1571" s="174"/>
      <c r="E1571" s="174"/>
      <c r="F1571" s="175"/>
      <c r="G1571" s="173"/>
    </row>
    <row r="1572">
      <c r="A1572" s="173"/>
      <c r="B1572" s="174" t="s">
        <v>3709</v>
      </c>
      <c r="C1572" s="174" t="s">
        <v>3703</v>
      </c>
      <c r="D1572" s="174"/>
      <c r="E1572" s="174"/>
      <c r="F1572" s="175"/>
      <c r="G1572" s="173"/>
    </row>
    <row r="1573">
      <c r="A1573" s="173"/>
      <c r="B1573" s="174" t="s">
        <v>3710</v>
      </c>
      <c r="C1573" s="174" t="s">
        <v>3703</v>
      </c>
      <c r="D1573" s="174"/>
      <c r="E1573" s="174"/>
      <c r="F1573" s="175"/>
      <c r="G1573" s="173"/>
    </row>
    <row r="1574">
      <c r="A1574" s="173"/>
      <c r="B1574" s="174" t="s">
        <v>3711</v>
      </c>
      <c r="C1574" s="174" t="s">
        <v>3703</v>
      </c>
      <c r="D1574" s="174"/>
      <c r="E1574" s="174"/>
      <c r="F1574" s="175"/>
      <c r="G1574" s="173"/>
    </row>
    <row r="1575">
      <c r="A1575" s="173"/>
      <c r="B1575" s="174" t="s">
        <v>3712</v>
      </c>
      <c r="C1575" s="174" t="s">
        <v>3713</v>
      </c>
      <c r="D1575" s="174"/>
      <c r="E1575" s="174"/>
      <c r="F1575" s="175"/>
      <c r="G1575" s="173"/>
    </row>
    <row r="1576">
      <c r="A1576" s="173"/>
      <c r="B1576" s="174" t="s">
        <v>3714</v>
      </c>
      <c r="C1576" s="174" t="s">
        <v>3713</v>
      </c>
      <c r="D1576" s="174"/>
      <c r="E1576" s="174"/>
      <c r="F1576" s="175"/>
      <c r="G1576" s="173"/>
    </row>
    <row r="1577">
      <c r="A1577" s="173"/>
      <c r="B1577" s="174" t="s">
        <v>3715</v>
      </c>
      <c r="C1577" s="174" t="s">
        <v>3716</v>
      </c>
      <c r="D1577" s="174"/>
      <c r="E1577" s="174"/>
      <c r="F1577" s="179"/>
      <c r="G1577" s="173"/>
    </row>
    <row r="1578">
      <c r="A1578" s="173"/>
      <c r="B1578" s="174" t="s">
        <v>3717</v>
      </c>
      <c r="C1578" s="174" t="s">
        <v>3718</v>
      </c>
      <c r="D1578" s="174"/>
      <c r="E1578" s="174"/>
      <c r="F1578" s="175"/>
      <c r="G1578" s="178"/>
    </row>
    <row r="1579">
      <c r="A1579" s="173"/>
      <c r="B1579" s="174" t="s">
        <v>3719</v>
      </c>
      <c r="C1579" s="174" t="s">
        <v>3720</v>
      </c>
      <c r="D1579" s="174"/>
      <c r="E1579" s="174"/>
      <c r="F1579" s="175"/>
      <c r="G1579" s="173"/>
    </row>
    <row r="1580">
      <c r="A1580" s="173"/>
      <c r="B1580" s="174" t="s">
        <v>3721</v>
      </c>
      <c r="C1580" s="174" t="s">
        <v>3722</v>
      </c>
      <c r="D1580" s="174"/>
      <c r="E1580" s="174"/>
      <c r="F1580" s="175"/>
      <c r="G1580" s="178"/>
    </row>
    <row r="1581">
      <c r="A1581" s="173"/>
      <c r="B1581" s="174" t="s">
        <v>3723</v>
      </c>
      <c r="C1581" s="174" t="s">
        <v>3724</v>
      </c>
      <c r="D1581" s="174"/>
      <c r="E1581" s="174"/>
      <c r="F1581" s="175"/>
      <c r="G1581" s="173"/>
    </row>
    <row r="1582">
      <c r="A1582" s="173"/>
      <c r="B1582" s="174" t="s">
        <v>3254</v>
      </c>
      <c r="C1582" s="174" t="s">
        <v>3724</v>
      </c>
      <c r="D1582" s="174"/>
      <c r="E1582" s="174"/>
      <c r="F1582" s="175"/>
      <c r="G1582" s="173"/>
    </row>
    <row r="1583">
      <c r="A1583" s="173"/>
      <c r="B1583" s="174" t="s">
        <v>3725</v>
      </c>
      <c r="C1583" s="174" t="s">
        <v>3726</v>
      </c>
      <c r="D1583" s="174"/>
      <c r="E1583" s="174"/>
      <c r="F1583" s="175"/>
      <c r="G1583" s="173"/>
    </row>
    <row r="1584">
      <c r="A1584" s="173"/>
      <c r="B1584" s="176" t="s">
        <v>3727</v>
      </c>
      <c r="C1584" s="176" t="s">
        <v>3728</v>
      </c>
      <c r="D1584" s="177">
        <v>43342.0</v>
      </c>
      <c r="E1584" s="176" t="s">
        <v>15</v>
      </c>
      <c r="F1584" s="176" t="s">
        <v>928</v>
      </c>
      <c r="G1584" s="178"/>
    </row>
    <row r="1585">
      <c r="A1585" s="173"/>
      <c r="B1585" s="176" t="s">
        <v>3729</v>
      </c>
      <c r="C1585" s="176" t="s">
        <v>3728</v>
      </c>
      <c r="D1585" s="177">
        <v>44061.0</v>
      </c>
      <c r="E1585" s="176" t="s">
        <v>15</v>
      </c>
      <c r="F1585" s="176" t="s">
        <v>928</v>
      </c>
      <c r="G1585" s="178"/>
    </row>
    <row r="1586">
      <c r="A1586" s="173"/>
      <c r="B1586" s="174" t="s">
        <v>3730</v>
      </c>
      <c r="C1586" s="174" t="s">
        <v>3731</v>
      </c>
      <c r="D1586" s="174"/>
      <c r="E1586" s="174"/>
      <c r="F1586" s="175"/>
      <c r="G1586" s="173"/>
    </row>
    <row r="1587">
      <c r="A1587" s="173"/>
      <c r="B1587" s="174" t="s">
        <v>3732</v>
      </c>
      <c r="C1587" s="174" t="s">
        <v>3733</v>
      </c>
      <c r="D1587" s="174"/>
      <c r="E1587" s="174"/>
      <c r="F1587" s="175"/>
      <c r="G1587" s="173"/>
    </row>
    <row r="1588">
      <c r="A1588" s="173"/>
      <c r="B1588" s="174" t="s">
        <v>3734</v>
      </c>
      <c r="C1588" s="174" t="s">
        <v>3733</v>
      </c>
      <c r="D1588" s="174"/>
      <c r="E1588" s="174"/>
      <c r="F1588" s="175"/>
      <c r="G1588" s="173"/>
    </row>
    <row r="1589">
      <c r="A1589" s="173"/>
      <c r="B1589" s="174" t="s">
        <v>1381</v>
      </c>
      <c r="C1589" s="174" t="s">
        <v>3733</v>
      </c>
      <c r="D1589" s="174"/>
      <c r="E1589" s="174"/>
      <c r="F1589" s="175"/>
      <c r="G1589" s="173"/>
    </row>
    <row r="1590">
      <c r="A1590" s="173"/>
      <c r="B1590" s="174" t="s">
        <v>3735</v>
      </c>
      <c r="C1590" s="174" t="s">
        <v>3733</v>
      </c>
      <c r="D1590" s="174"/>
      <c r="E1590" s="174"/>
      <c r="F1590" s="175"/>
      <c r="G1590" s="173"/>
    </row>
    <row r="1591">
      <c r="A1591" s="173"/>
      <c r="B1591" s="174" t="s">
        <v>3736</v>
      </c>
      <c r="C1591" s="174" t="s">
        <v>3733</v>
      </c>
      <c r="D1591" s="174"/>
      <c r="E1591" s="174"/>
      <c r="F1591" s="175"/>
      <c r="G1591" s="173"/>
    </row>
    <row r="1592">
      <c r="A1592" s="173"/>
      <c r="B1592" s="174" t="s">
        <v>3737</v>
      </c>
      <c r="C1592" s="174" t="s">
        <v>3738</v>
      </c>
      <c r="D1592" s="174"/>
      <c r="E1592" s="174"/>
      <c r="F1592" s="175"/>
      <c r="G1592" s="173"/>
    </row>
    <row r="1593">
      <c r="A1593" s="173"/>
      <c r="B1593" s="174" t="s">
        <v>3739</v>
      </c>
      <c r="C1593" s="174" t="s">
        <v>3738</v>
      </c>
      <c r="D1593" s="174"/>
      <c r="E1593" s="174"/>
      <c r="F1593" s="175"/>
      <c r="G1593" s="173"/>
    </row>
    <row r="1594">
      <c r="A1594" s="173"/>
      <c r="B1594" s="174" t="s">
        <v>1651</v>
      </c>
      <c r="C1594" s="174" t="s">
        <v>3740</v>
      </c>
      <c r="D1594" s="174"/>
      <c r="E1594" s="174"/>
      <c r="F1594" s="175"/>
      <c r="G1594" s="173"/>
    </row>
    <row r="1595">
      <c r="A1595" s="173"/>
      <c r="B1595" s="174" t="s">
        <v>3741</v>
      </c>
      <c r="C1595" s="174" t="s">
        <v>3742</v>
      </c>
      <c r="D1595" s="174"/>
      <c r="E1595" s="174"/>
      <c r="F1595" s="175"/>
      <c r="G1595" s="173"/>
    </row>
    <row r="1596">
      <c r="A1596" s="173"/>
      <c r="B1596" s="174" t="s">
        <v>3743</v>
      </c>
      <c r="C1596" s="174" t="s">
        <v>3744</v>
      </c>
      <c r="D1596" s="174"/>
      <c r="E1596" s="174"/>
      <c r="F1596" s="179"/>
      <c r="G1596" s="173"/>
    </row>
    <row r="1597">
      <c r="A1597" s="173"/>
      <c r="B1597" s="174" t="s">
        <v>3745</v>
      </c>
      <c r="C1597" s="174" t="s">
        <v>3744</v>
      </c>
      <c r="D1597" s="174"/>
      <c r="E1597" s="174"/>
      <c r="F1597" s="175"/>
      <c r="G1597" s="173"/>
    </row>
    <row r="1598">
      <c r="A1598" s="173"/>
      <c r="B1598" s="174" t="s">
        <v>3746</v>
      </c>
      <c r="C1598" s="174" t="s">
        <v>3744</v>
      </c>
      <c r="D1598" s="174"/>
      <c r="E1598" s="174"/>
      <c r="F1598" s="175"/>
      <c r="G1598" s="173"/>
    </row>
    <row r="1599">
      <c r="A1599" s="173"/>
      <c r="B1599" s="174" t="s">
        <v>3747</v>
      </c>
      <c r="C1599" s="174" t="s">
        <v>3744</v>
      </c>
      <c r="D1599" s="174"/>
      <c r="E1599" s="174"/>
      <c r="F1599" s="175"/>
      <c r="G1599" s="173"/>
    </row>
    <row r="1600">
      <c r="A1600" s="173"/>
      <c r="B1600" s="174" t="s">
        <v>3748</v>
      </c>
      <c r="C1600" s="174" t="s">
        <v>3744</v>
      </c>
      <c r="D1600" s="174"/>
      <c r="E1600" s="174"/>
      <c r="F1600" s="175"/>
      <c r="G1600" s="173"/>
    </row>
    <row r="1601">
      <c r="A1601" s="173"/>
      <c r="B1601" s="174" t="s">
        <v>3749</v>
      </c>
      <c r="C1601" s="174" t="s">
        <v>3744</v>
      </c>
      <c r="D1601" s="174"/>
      <c r="E1601" s="174"/>
      <c r="F1601" s="175"/>
      <c r="G1601" s="173"/>
    </row>
    <row r="1602">
      <c r="A1602" s="173"/>
      <c r="B1602" s="174" t="s">
        <v>3750</v>
      </c>
      <c r="C1602" s="174" t="s">
        <v>3751</v>
      </c>
      <c r="D1602" s="174"/>
      <c r="E1602" s="174"/>
      <c r="F1602" s="175"/>
      <c r="G1602" s="173"/>
    </row>
    <row r="1603">
      <c r="A1603" s="173"/>
      <c r="B1603" s="174" t="s">
        <v>3752</v>
      </c>
      <c r="C1603" s="174" t="s">
        <v>3753</v>
      </c>
      <c r="D1603" s="174"/>
      <c r="E1603" s="174"/>
      <c r="F1603" s="175"/>
      <c r="G1603" s="178"/>
    </row>
    <row r="1604">
      <c r="A1604" s="173"/>
      <c r="B1604" s="174" t="s">
        <v>3754</v>
      </c>
      <c r="C1604" s="174" t="s">
        <v>3755</v>
      </c>
      <c r="D1604" s="174"/>
      <c r="E1604" s="174"/>
      <c r="F1604" s="175"/>
      <c r="G1604" s="173"/>
    </row>
    <row r="1605">
      <c r="A1605" s="173"/>
      <c r="B1605" s="174" t="s">
        <v>3756</v>
      </c>
      <c r="C1605" s="174" t="s">
        <v>3757</v>
      </c>
      <c r="D1605" s="174"/>
      <c r="E1605" s="174"/>
      <c r="F1605" s="175"/>
      <c r="G1605" s="178"/>
    </row>
    <row r="1606">
      <c r="A1606" s="173"/>
      <c r="B1606" s="176" t="s">
        <v>491</v>
      </c>
      <c r="C1606" s="176" t="s">
        <v>492</v>
      </c>
      <c r="D1606" s="177">
        <v>44105.0</v>
      </c>
      <c r="E1606" s="176" t="s">
        <v>15</v>
      </c>
      <c r="F1606" s="176" t="s">
        <v>1573</v>
      </c>
      <c r="G1606" s="178"/>
    </row>
    <row r="1607">
      <c r="A1607" s="173"/>
      <c r="B1607" s="174" t="s">
        <v>3758</v>
      </c>
      <c r="C1607" s="174" t="s">
        <v>3759</v>
      </c>
      <c r="D1607" s="174"/>
      <c r="E1607" s="174"/>
      <c r="F1607" s="175"/>
      <c r="G1607" s="173"/>
    </row>
    <row r="1608">
      <c r="A1608" s="173"/>
      <c r="B1608" s="176" t="s">
        <v>577</v>
      </c>
      <c r="C1608" s="176" t="s">
        <v>3760</v>
      </c>
      <c r="D1608" s="189">
        <v>44385.0</v>
      </c>
      <c r="E1608" s="190" t="s">
        <v>15</v>
      </c>
      <c r="F1608" s="191" t="s">
        <v>1461</v>
      </c>
      <c r="G1608" s="178"/>
    </row>
    <row r="1609">
      <c r="A1609" s="173"/>
      <c r="B1609" s="174" t="s">
        <v>3761</v>
      </c>
      <c r="C1609" s="174" t="s">
        <v>3762</v>
      </c>
      <c r="D1609" s="174"/>
      <c r="E1609" s="174"/>
      <c r="F1609" s="179"/>
      <c r="G1609" s="173"/>
    </row>
    <row r="1610">
      <c r="A1610" s="173"/>
      <c r="B1610" s="174" t="s">
        <v>3763</v>
      </c>
      <c r="C1610" s="174" t="s">
        <v>3764</v>
      </c>
      <c r="D1610" s="174"/>
      <c r="E1610" s="174"/>
      <c r="F1610" s="175"/>
      <c r="G1610" s="173"/>
    </row>
    <row r="1611">
      <c r="A1611" s="173"/>
      <c r="B1611" s="176" t="s">
        <v>3765</v>
      </c>
      <c r="C1611" s="176" t="s">
        <v>3766</v>
      </c>
      <c r="D1611" s="177">
        <v>43706.0</v>
      </c>
      <c r="E1611" s="176" t="s">
        <v>15</v>
      </c>
      <c r="F1611" s="176" t="s">
        <v>928</v>
      </c>
      <c r="G1611" s="178"/>
    </row>
    <row r="1612">
      <c r="A1612" s="173"/>
      <c r="B1612" s="176" t="s">
        <v>3767</v>
      </c>
      <c r="C1612" s="176" t="s">
        <v>3766</v>
      </c>
      <c r="D1612" s="177">
        <v>43692.0</v>
      </c>
      <c r="E1612" s="176" t="s">
        <v>15</v>
      </c>
      <c r="F1612" s="176" t="s">
        <v>928</v>
      </c>
      <c r="G1612" s="178"/>
    </row>
    <row r="1613">
      <c r="A1613" s="173"/>
      <c r="B1613" s="174" t="s">
        <v>3768</v>
      </c>
      <c r="C1613" s="174" t="s">
        <v>3766</v>
      </c>
      <c r="D1613" s="174"/>
      <c r="E1613" s="174"/>
      <c r="F1613" s="175"/>
      <c r="G1613" s="178"/>
    </row>
    <row r="1614">
      <c r="A1614" s="173"/>
      <c r="B1614" s="176" t="s">
        <v>3769</v>
      </c>
      <c r="C1614" s="176" t="s">
        <v>3770</v>
      </c>
      <c r="D1614" s="177">
        <v>43629.0</v>
      </c>
      <c r="E1614" s="176" t="s">
        <v>15</v>
      </c>
      <c r="F1614" s="176" t="s">
        <v>928</v>
      </c>
      <c r="G1614" s="178"/>
    </row>
    <row r="1615">
      <c r="A1615" s="173"/>
      <c r="B1615" s="176" t="s">
        <v>3771</v>
      </c>
      <c r="C1615" s="176" t="s">
        <v>3770</v>
      </c>
      <c r="D1615" s="177">
        <v>43566.0</v>
      </c>
      <c r="E1615" s="176" t="s">
        <v>15</v>
      </c>
      <c r="F1615" s="176" t="s">
        <v>928</v>
      </c>
      <c r="G1615" s="178"/>
    </row>
    <row r="1616">
      <c r="A1616" s="173"/>
      <c r="B1616" s="174" t="s">
        <v>3772</v>
      </c>
      <c r="C1616" s="174" t="s">
        <v>3773</v>
      </c>
      <c r="D1616" s="174"/>
      <c r="E1616" s="174"/>
      <c r="F1616" s="175"/>
      <c r="G1616" s="173"/>
    </row>
    <row r="1617">
      <c r="A1617" s="173"/>
      <c r="B1617" s="174" t="s">
        <v>3774</v>
      </c>
      <c r="C1617" s="174" t="s">
        <v>3775</v>
      </c>
      <c r="D1617" s="174"/>
      <c r="E1617" s="174"/>
      <c r="F1617" s="175"/>
      <c r="G1617" s="173"/>
    </row>
    <row r="1618">
      <c r="A1618" s="173"/>
      <c r="B1618" s="174" t="s">
        <v>3776</v>
      </c>
      <c r="C1618" s="174" t="s">
        <v>3777</v>
      </c>
      <c r="D1618" s="174"/>
      <c r="E1618" s="174"/>
      <c r="F1618" s="175"/>
      <c r="G1618" s="178"/>
    </row>
    <row r="1619">
      <c r="A1619" s="173"/>
      <c r="B1619" s="174" t="s">
        <v>3778</v>
      </c>
      <c r="C1619" s="174" t="s">
        <v>3777</v>
      </c>
      <c r="D1619" s="174"/>
      <c r="E1619" s="174"/>
      <c r="F1619" s="175"/>
      <c r="G1619" s="178"/>
    </row>
    <row r="1620">
      <c r="A1620" s="173"/>
      <c r="B1620" s="174" t="s">
        <v>3779</v>
      </c>
      <c r="C1620" s="174" t="s">
        <v>3780</v>
      </c>
      <c r="D1620" s="174"/>
      <c r="E1620" s="174"/>
      <c r="F1620" s="179"/>
      <c r="G1620" s="173"/>
    </row>
    <row r="1621">
      <c r="A1621" s="173"/>
      <c r="B1621" s="174" t="s">
        <v>3781</v>
      </c>
      <c r="C1621" s="174" t="s">
        <v>3782</v>
      </c>
      <c r="D1621" s="174"/>
      <c r="E1621" s="174"/>
      <c r="F1621" s="175"/>
      <c r="G1621" s="173"/>
    </row>
    <row r="1622">
      <c r="A1622" s="173"/>
      <c r="B1622" s="174" t="s">
        <v>3783</v>
      </c>
      <c r="C1622" s="174" t="s">
        <v>3784</v>
      </c>
      <c r="D1622" s="174"/>
      <c r="E1622" s="174"/>
      <c r="F1622" s="175"/>
      <c r="G1622" s="173"/>
    </row>
    <row r="1623">
      <c r="A1623" s="173"/>
      <c r="B1623" s="174" t="s">
        <v>3785</v>
      </c>
      <c r="C1623" s="174" t="s">
        <v>3784</v>
      </c>
      <c r="D1623" s="174"/>
      <c r="E1623" s="174"/>
      <c r="F1623" s="175"/>
      <c r="G1623" s="173"/>
    </row>
    <row r="1624">
      <c r="A1624" s="173"/>
      <c r="B1624" s="174" t="s">
        <v>3786</v>
      </c>
      <c r="C1624" s="174" t="s">
        <v>3787</v>
      </c>
      <c r="D1624" s="174"/>
      <c r="E1624" s="174"/>
      <c r="F1624" s="175"/>
      <c r="G1624" s="173"/>
    </row>
    <row r="1625">
      <c r="A1625" s="173"/>
      <c r="B1625" s="174" t="s">
        <v>3788</v>
      </c>
      <c r="C1625" s="174" t="s">
        <v>3789</v>
      </c>
      <c r="D1625" s="174"/>
      <c r="E1625" s="174"/>
      <c r="F1625" s="179"/>
      <c r="G1625" s="173"/>
    </row>
    <row r="1626">
      <c r="A1626" s="173"/>
      <c r="B1626" s="174" t="s">
        <v>3790</v>
      </c>
      <c r="C1626" s="174" t="s">
        <v>3791</v>
      </c>
      <c r="D1626" s="174"/>
      <c r="E1626" s="174"/>
      <c r="F1626" s="175"/>
      <c r="G1626" s="173"/>
    </row>
    <row r="1627">
      <c r="A1627" s="173"/>
      <c r="B1627" s="174" t="s">
        <v>3792</v>
      </c>
      <c r="C1627" s="174" t="s">
        <v>3793</v>
      </c>
      <c r="D1627" s="174"/>
      <c r="E1627" s="174"/>
      <c r="F1627" s="175"/>
      <c r="G1627" s="178"/>
    </row>
    <row r="1628">
      <c r="A1628" s="173"/>
      <c r="B1628" s="174" t="s">
        <v>3794</v>
      </c>
      <c r="C1628" s="174" t="s">
        <v>3795</v>
      </c>
      <c r="D1628" s="174"/>
      <c r="E1628" s="174"/>
      <c r="F1628" s="175"/>
      <c r="G1628" s="178"/>
    </row>
    <row r="1629">
      <c r="A1629" s="173"/>
      <c r="B1629" s="174" t="s">
        <v>3796</v>
      </c>
      <c r="C1629" s="174" t="s">
        <v>3797</v>
      </c>
      <c r="D1629" s="174"/>
      <c r="E1629" s="174"/>
      <c r="F1629" s="175"/>
      <c r="G1629" s="173"/>
    </row>
    <row r="1630">
      <c r="A1630" s="173"/>
      <c r="B1630" s="174" t="s">
        <v>3798</v>
      </c>
      <c r="C1630" s="174" t="s">
        <v>3799</v>
      </c>
      <c r="D1630" s="174"/>
      <c r="E1630" s="174"/>
      <c r="F1630" s="175"/>
      <c r="G1630" s="178"/>
    </row>
    <row r="1631">
      <c r="A1631" s="173"/>
      <c r="B1631" s="174" t="s">
        <v>3800</v>
      </c>
      <c r="C1631" s="174" t="s">
        <v>3799</v>
      </c>
      <c r="D1631" s="174"/>
      <c r="E1631" s="174"/>
      <c r="F1631" s="175"/>
      <c r="G1631" s="178"/>
    </row>
    <row r="1632">
      <c r="A1632" s="173"/>
      <c r="B1632" s="174" t="s">
        <v>3801</v>
      </c>
      <c r="C1632" s="174" t="s">
        <v>3802</v>
      </c>
      <c r="D1632" s="174"/>
      <c r="E1632" s="174"/>
      <c r="F1632" s="175"/>
      <c r="G1632" s="173"/>
    </row>
    <row r="1633">
      <c r="A1633" s="173"/>
      <c r="B1633" s="174" t="s">
        <v>323</v>
      </c>
      <c r="C1633" s="174" t="s">
        <v>3803</v>
      </c>
      <c r="D1633" s="174"/>
      <c r="E1633" s="174"/>
      <c r="F1633" s="175"/>
      <c r="G1633" s="173"/>
    </row>
    <row r="1634">
      <c r="A1634" s="173"/>
      <c r="B1634" s="174" t="s">
        <v>3804</v>
      </c>
      <c r="C1634" s="174" t="s">
        <v>3803</v>
      </c>
      <c r="D1634" s="174"/>
      <c r="E1634" s="174"/>
      <c r="F1634" s="175"/>
      <c r="G1634" s="173"/>
    </row>
    <row r="1635">
      <c r="A1635" s="173"/>
      <c r="B1635" s="176" t="s">
        <v>3805</v>
      </c>
      <c r="C1635" s="176" t="s">
        <v>3806</v>
      </c>
      <c r="D1635" s="177">
        <v>43580.0</v>
      </c>
      <c r="E1635" s="176" t="s">
        <v>15</v>
      </c>
      <c r="F1635" s="176" t="s">
        <v>928</v>
      </c>
      <c r="G1635" s="178"/>
    </row>
    <row r="1636">
      <c r="A1636" s="173"/>
      <c r="B1636" s="174" t="s">
        <v>3807</v>
      </c>
      <c r="C1636" s="174" t="s">
        <v>3808</v>
      </c>
      <c r="D1636" s="174"/>
      <c r="E1636" s="174"/>
      <c r="F1636" s="175"/>
      <c r="G1636" s="173"/>
    </row>
    <row r="1637">
      <c r="A1637" s="173"/>
      <c r="B1637" s="174" t="s">
        <v>3809</v>
      </c>
      <c r="C1637" s="174" t="s">
        <v>3808</v>
      </c>
      <c r="D1637" s="174"/>
      <c r="E1637" s="174"/>
      <c r="F1637" s="175"/>
      <c r="G1637" s="173"/>
    </row>
    <row r="1638">
      <c r="A1638" s="173"/>
      <c r="B1638" s="174" t="s">
        <v>3810</v>
      </c>
      <c r="C1638" s="174" t="s">
        <v>3811</v>
      </c>
      <c r="D1638" s="174"/>
      <c r="E1638" s="174"/>
      <c r="F1638" s="179"/>
      <c r="G1638" s="178"/>
    </row>
    <row r="1639">
      <c r="A1639" s="173"/>
      <c r="B1639" s="174" t="s">
        <v>3812</v>
      </c>
      <c r="C1639" s="174" t="s">
        <v>3811</v>
      </c>
      <c r="D1639" s="174"/>
      <c r="E1639" s="174"/>
      <c r="F1639" s="175"/>
      <c r="G1639" s="173"/>
    </row>
    <row r="1640">
      <c r="A1640" s="173"/>
      <c r="B1640" s="174" t="s">
        <v>3813</v>
      </c>
      <c r="C1640" s="174" t="s">
        <v>3814</v>
      </c>
      <c r="D1640" s="174"/>
      <c r="E1640" s="174"/>
      <c r="F1640" s="175"/>
      <c r="G1640" s="173"/>
    </row>
    <row r="1641">
      <c r="A1641" s="173"/>
      <c r="B1641" s="174" t="s">
        <v>3815</v>
      </c>
      <c r="C1641" s="174" t="s">
        <v>3816</v>
      </c>
      <c r="D1641" s="174"/>
      <c r="E1641" s="174"/>
      <c r="F1641" s="175"/>
      <c r="G1641" s="173"/>
    </row>
    <row r="1642">
      <c r="A1642" s="173"/>
      <c r="B1642" s="174" t="s">
        <v>3817</v>
      </c>
      <c r="C1642" s="174" t="s">
        <v>3818</v>
      </c>
      <c r="D1642" s="174"/>
      <c r="E1642" s="174"/>
      <c r="F1642" s="175"/>
      <c r="G1642" s="173"/>
    </row>
    <row r="1643">
      <c r="A1643" s="173"/>
      <c r="B1643" s="174" t="s">
        <v>3819</v>
      </c>
      <c r="C1643" s="174" t="s">
        <v>1148</v>
      </c>
      <c r="D1643" s="174"/>
      <c r="E1643" s="174"/>
      <c r="F1643" s="175"/>
      <c r="G1643" s="173"/>
    </row>
    <row r="1644">
      <c r="A1644" s="173"/>
      <c r="B1644" s="174" t="s">
        <v>3820</v>
      </c>
      <c r="C1644" s="174" t="s">
        <v>1148</v>
      </c>
      <c r="D1644" s="174"/>
      <c r="E1644" s="174"/>
      <c r="F1644" s="175"/>
      <c r="G1644" s="173"/>
    </row>
    <row r="1645">
      <c r="A1645" s="173"/>
      <c r="B1645" s="174" t="s">
        <v>3821</v>
      </c>
      <c r="C1645" s="174" t="s">
        <v>3822</v>
      </c>
      <c r="D1645" s="174"/>
      <c r="E1645" s="174"/>
      <c r="F1645" s="175"/>
      <c r="G1645" s="178"/>
    </row>
    <row r="1646">
      <c r="A1646" s="173"/>
      <c r="B1646" s="174" t="s">
        <v>3823</v>
      </c>
      <c r="C1646" s="174" t="s">
        <v>3822</v>
      </c>
      <c r="D1646" s="174"/>
      <c r="E1646" s="174"/>
      <c r="F1646" s="175"/>
      <c r="G1646" s="173"/>
    </row>
    <row r="1647">
      <c r="A1647" s="173"/>
      <c r="B1647" s="174" t="s">
        <v>3824</v>
      </c>
      <c r="C1647" s="174" t="s">
        <v>3822</v>
      </c>
      <c r="D1647" s="174"/>
      <c r="E1647" s="174"/>
      <c r="F1647" s="175"/>
      <c r="G1647" s="178"/>
    </row>
    <row r="1648">
      <c r="A1648" s="173"/>
      <c r="B1648" s="174" t="s">
        <v>3825</v>
      </c>
      <c r="C1648" s="174" t="s">
        <v>3826</v>
      </c>
      <c r="D1648" s="174"/>
      <c r="E1648" s="174"/>
      <c r="F1648" s="175"/>
      <c r="G1648" s="173"/>
    </row>
    <row r="1649">
      <c r="A1649" s="173"/>
      <c r="B1649" s="174" t="s">
        <v>3827</v>
      </c>
      <c r="C1649" s="174" t="s">
        <v>3828</v>
      </c>
      <c r="D1649" s="174"/>
      <c r="E1649" s="174"/>
      <c r="F1649" s="175"/>
      <c r="G1649" s="173"/>
    </row>
    <row r="1650">
      <c r="A1650" s="173"/>
      <c r="B1650" s="174" t="s">
        <v>3829</v>
      </c>
      <c r="C1650" s="174" t="s">
        <v>3830</v>
      </c>
      <c r="D1650" s="174"/>
      <c r="E1650" s="174"/>
      <c r="F1650" s="175"/>
      <c r="G1650" s="173"/>
    </row>
    <row r="1651">
      <c r="A1651" s="173"/>
      <c r="B1651" s="174" t="s">
        <v>2053</v>
      </c>
      <c r="C1651" s="174" t="s">
        <v>3831</v>
      </c>
      <c r="D1651" s="174"/>
      <c r="E1651" s="174"/>
      <c r="F1651" s="175"/>
      <c r="G1651" s="178"/>
    </row>
    <row r="1652">
      <c r="A1652" s="173"/>
      <c r="B1652" s="174" t="s">
        <v>3832</v>
      </c>
      <c r="C1652" s="174" t="s">
        <v>3831</v>
      </c>
      <c r="D1652" s="174"/>
      <c r="E1652" s="174"/>
      <c r="F1652" s="175"/>
      <c r="G1652" s="173"/>
    </row>
    <row r="1653">
      <c r="A1653" s="173"/>
      <c r="B1653" s="174" t="s">
        <v>3833</v>
      </c>
      <c r="C1653" s="174" t="s">
        <v>3834</v>
      </c>
      <c r="D1653" s="174"/>
      <c r="E1653" s="174"/>
      <c r="F1653" s="175"/>
      <c r="G1653" s="178"/>
    </row>
    <row r="1654">
      <c r="A1654" s="173"/>
      <c r="B1654" s="176" t="s">
        <v>3835</v>
      </c>
      <c r="C1654" s="176" t="s">
        <v>3834</v>
      </c>
      <c r="D1654" s="177">
        <v>43321.0</v>
      </c>
      <c r="E1654" s="176" t="s">
        <v>15</v>
      </c>
      <c r="F1654" s="176" t="s">
        <v>928</v>
      </c>
      <c r="G1654" s="178"/>
    </row>
    <row r="1655">
      <c r="A1655" s="173"/>
      <c r="B1655" s="174" t="s">
        <v>3836</v>
      </c>
      <c r="C1655" s="174" t="s">
        <v>3837</v>
      </c>
      <c r="D1655" s="174"/>
      <c r="E1655" s="174"/>
      <c r="F1655" s="175"/>
      <c r="G1655" s="173"/>
    </row>
    <row r="1656">
      <c r="A1656" s="173"/>
      <c r="B1656" s="174" t="s">
        <v>3838</v>
      </c>
      <c r="C1656" s="174" t="s">
        <v>3839</v>
      </c>
      <c r="D1656" s="174"/>
      <c r="E1656" s="174"/>
      <c r="F1656" s="175"/>
      <c r="G1656" s="173"/>
    </row>
    <row r="1657">
      <c r="A1657" s="173"/>
      <c r="B1657" s="174" t="s">
        <v>3840</v>
      </c>
      <c r="C1657" s="174" t="s">
        <v>3841</v>
      </c>
      <c r="D1657" s="174"/>
      <c r="E1657" s="174"/>
      <c r="F1657" s="175"/>
      <c r="G1657" s="173"/>
    </row>
    <row r="1658">
      <c r="A1658" s="173"/>
      <c r="B1658" s="174" t="s">
        <v>3842</v>
      </c>
      <c r="C1658" s="174" t="s">
        <v>3841</v>
      </c>
      <c r="D1658" s="174"/>
      <c r="E1658" s="174"/>
      <c r="F1658" s="175"/>
      <c r="G1658" s="173"/>
    </row>
    <row r="1659">
      <c r="A1659" s="173"/>
      <c r="B1659" s="174" t="s">
        <v>3843</v>
      </c>
      <c r="C1659" s="174" t="s">
        <v>3844</v>
      </c>
      <c r="D1659" s="174"/>
      <c r="E1659" s="174"/>
      <c r="F1659" s="175"/>
      <c r="G1659" s="173"/>
    </row>
    <row r="1660">
      <c r="A1660" s="173"/>
      <c r="B1660" s="174" t="s">
        <v>3845</v>
      </c>
      <c r="C1660" s="174" t="s">
        <v>3846</v>
      </c>
      <c r="D1660" s="174"/>
      <c r="E1660" s="174"/>
      <c r="F1660" s="175"/>
      <c r="G1660" s="173"/>
    </row>
    <row r="1661">
      <c r="A1661" s="173"/>
      <c r="B1661" s="174" t="s">
        <v>3847</v>
      </c>
      <c r="C1661" s="174" t="s">
        <v>3848</v>
      </c>
      <c r="D1661" s="174"/>
      <c r="E1661" s="174"/>
      <c r="F1661" s="175"/>
      <c r="G1661" s="173"/>
    </row>
    <row r="1662">
      <c r="A1662" s="173"/>
      <c r="B1662" s="174" t="s">
        <v>3849</v>
      </c>
      <c r="C1662" s="174" t="s">
        <v>3850</v>
      </c>
      <c r="D1662" s="174"/>
      <c r="E1662" s="174"/>
      <c r="F1662" s="175"/>
      <c r="G1662" s="173"/>
    </row>
    <row r="1663">
      <c r="A1663" s="173"/>
      <c r="B1663" s="174" t="s">
        <v>3851</v>
      </c>
      <c r="C1663" s="174" t="s">
        <v>3852</v>
      </c>
      <c r="D1663" s="174"/>
      <c r="E1663" s="174"/>
      <c r="F1663" s="175"/>
      <c r="G1663" s="173"/>
    </row>
    <row r="1664">
      <c r="A1664" s="173"/>
      <c r="B1664" s="174" t="s">
        <v>3853</v>
      </c>
      <c r="C1664" s="174" t="s">
        <v>3854</v>
      </c>
      <c r="D1664" s="174"/>
      <c r="E1664" s="174"/>
      <c r="F1664" s="175"/>
      <c r="G1664" s="178"/>
    </row>
    <row r="1665">
      <c r="A1665" s="173"/>
      <c r="B1665" s="174" t="s">
        <v>3855</v>
      </c>
      <c r="C1665" s="174" t="s">
        <v>3856</v>
      </c>
      <c r="D1665" s="174"/>
      <c r="E1665" s="174"/>
      <c r="F1665" s="175"/>
      <c r="G1665" s="173"/>
    </row>
    <row r="1666">
      <c r="A1666" s="173"/>
      <c r="B1666" s="174" t="s">
        <v>3857</v>
      </c>
      <c r="C1666" s="174" t="s">
        <v>3858</v>
      </c>
      <c r="D1666" s="174"/>
      <c r="E1666" s="174"/>
      <c r="F1666" s="175"/>
      <c r="G1666" s="173"/>
    </row>
    <row r="1667">
      <c r="A1667" s="173"/>
      <c r="B1667" s="174" t="s">
        <v>3859</v>
      </c>
      <c r="C1667" s="174" t="s">
        <v>3860</v>
      </c>
      <c r="D1667" s="174"/>
      <c r="E1667" s="174"/>
      <c r="F1667" s="175"/>
      <c r="G1667" s="178"/>
    </row>
    <row r="1668">
      <c r="A1668" s="173"/>
      <c r="B1668" s="174" t="s">
        <v>3861</v>
      </c>
      <c r="C1668" s="174" t="s">
        <v>3860</v>
      </c>
      <c r="D1668" s="174"/>
      <c r="E1668" s="174"/>
      <c r="F1668" s="175"/>
      <c r="G1668" s="173"/>
    </row>
    <row r="1669">
      <c r="A1669" s="173"/>
      <c r="B1669" s="174" t="s">
        <v>3862</v>
      </c>
      <c r="C1669" s="174" t="s">
        <v>3860</v>
      </c>
      <c r="D1669" s="174"/>
      <c r="E1669" s="174"/>
      <c r="F1669" s="175"/>
      <c r="G1669" s="173"/>
    </row>
    <row r="1670">
      <c r="A1670" s="173"/>
      <c r="B1670" s="174" t="s">
        <v>3863</v>
      </c>
      <c r="C1670" s="174" t="s">
        <v>3864</v>
      </c>
      <c r="D1670" s="174"/>
      <c r="E1670" s="174"/>
      <c r="F1670" s="175"/>
      <c r="G1670" s="178"/>
    </row>
    <row r="1671">
      <c r="A1671" s="173"/>
      <c r="B1671" s="176" t="s">
        <v>3865</v>
      </c>
      <c r="C1671" s="176" t="s">
        <v>3866</v>
      </c>
      <c r="D1671" s="177">
        <v>43566.0</v>
      </c>
      <c r="E1671" s="176" t="s">
        <v>15</v>
      </c>
      <c r="F1671" s="176" t="s">
        <v>928</v>
      </c>
      <c r="G1671" s="178"/>
    </row>
    <row r="1672">
      <c r="A1672" s="173"/>
      <c r="B1672" s="174" t="s">
        <v>3867</v>
      </c>
      <c r="C1672" s="174" t="s">
        <v>3866</v>
      </c>
      <c r="D1672" s="174"/>
      <c r="E1672" s="174"/>
      <c r="F1672" s="179"/>
      <c r="G1672" s="178"/>
    </row>
    <row r="1673">
      <c r="A1673" s="173"/>
      <c r="B1673" s="176" t="s">
        <v>3868</v>
      </c>
      <c r="C1673" s="176" t="s">
        <v>3866</v>
      </c>
      <c r="D1673" s="177">
        <v>43734.0</v>
      </c>
      <c r="E1673" s="176" t="s">
        <v>15</v>
      </c>
      <c r="F1673" s="176" t="s">
        <v>928</v>
      </c>
      <c r="G1673" s="178"/>
    </row>
    <row r="1674">
      <c r="A1674" s="173"/>
      <c r="B1674" s="174" t="s">
        <v>3869</v>
      </c>
      <c r="C1674" s="174" t="s">
        <v>3866</v>
      </c>
      <c r="D1674" s="174"/>
      <c r="E1674" s="174"/>
      <c r="F1674" s="175"/>
      <c r="G1674" s="178"/>
    </row>
    <row r="1675">
      <c r="A1675" s="173"/>
      <c r="B1675" s="174" t="s">
        <v>3870</v>
      </c>
      <c r="C1675" s="174" t="s">
        <v>3871</v>
      </c>
      <c r="D1675" s="174"/>
      <c r="E1675" s="174"/>
      <c r="F1675" s="175"/>
      <c r="G1675" s="178"/>
    </row>
    <row r="1676">
      <c r="A1676" s="173"/>
      <c r="B1676" s="174" t="s">
        <v>3872</v>
      </c>
      <c r="C1676" s="174" t="s">
        <v>3873</v>
      </c>
      <c r="D1676" s="174"/>
      <c r="E1676" s="174"/>
      <c r="F1676" s="175"/>
      <c r="G1676" s="182"/>
    </row>
    <row r="1677">
      <c r="A1677" s="173"/>
      <c r="B1677" s="174" t="s">
        <v>2432</v>
      </c>
      <c r="C1677" s="174" t="s">
        <v>3874</v>
      </c>
      <c r="D1677" s="174"/>
      <c r="E1677" s="174"/>
      <c r="F1677" s="175"/>
      <c r="G1677" s="173"/>
    </row>
    <row r="1678">
      <c r="A1678" s="173"/>
      <c r="B1678" s="174" t="s">
        <v>3875</v>
      </c>
      <c r="C1678" s="174" t="s">
        <v>3876</v>
      </c>
      <c r="D1678" s="174"/>
      <c r="E1678" s="174"/>
      <c r="F1678" s="175"/>
      <c r="G1678" s="173"/>
    </row>
    <row r="1679">
      <c r="A1679" s="173"/>
      <c r="B1679" s="174" t="s">
        <v>3877</v>
      </c>
      <c r="C1679" s="174" t="s">
        <v>3876</v>
      </c>
      <c r="D1679" s="174"/>
      <c r="E1679" s="174"/>
      <c r="F1679" s="175"/>
      <c r="G1679" s="173"/>
    </row>
    <row r="1680">
      <c r="A1680" s="173"/>
      <c r="B1680" s="174" t="s">
        <v>3878</v>
      </c>
      <c r="C1680" s="174" t="s">
        <v>3879</v>
      </c>
      <c r="D1680" s="174"/>
      <c r="E1680" s="174"/>
      <c r="F1680" s="179"/>
      <c r="G1680" s="173"/>
    </row>
    <row r="1681">
      <c r="A1681" s="173"/>
      <c r="B1681" s="174" t="s">
        <v>3880</v>
      </c>
      <c r="C1681" s="174" t="s">
        <v>3881</v>
      </c>
      <c r="D1681" s="174"/>
      <c r="E1681" s="174"/>
      <c r="F1681" s="175"/>
      <c r="G1681" s="173"/>
    </row>
    <row r="1682">
      <c r="A1682" s="173"/>
      <c r="B1682" s="174" t="s">
        <v>3882</v>
      </c>
      <c r="C1682" s="174" t="s">
        <v>3883</v>
      </c>
      <c r="D1682" s="174"/>
      <c r="E1682" s="174"/>
      <c r="F1682" s="175"/>
      <c r="G1682" s="173"/>
    </row>
    <row r="1683">
      <c r="A1683" s="173"/>
      <c r="B1683" s="174" t="s">
        <v>2367</v>
      </c>
      <c r="C1683" s="174" t="s">
        <v>3883</v>
      </c>
      <c r="D1683" s="174"/>
      <c r="E1683" s="174"/>
      <c r="F1683" s="175"/>
      <c r="G1683" s="173"/>
    </row>
    <row r="1684">
      <c r="A1684" s="173"/>
      <c r="B1684" s="174" t="s">
        <v>3884</v>
      </c>
      <c r="C1684" s="174" t="s">
        <v>3885</v>
      </c>
      <c r="D1684" s="174"/>
      <c r="E1684" s="174"/>
      <c r="F1684" s="175"/>
      <c r="G1684" s="173"/>
    </row>
    <row r="1685">
      <c r="A1685" s="173"/>
      <c r="B1685" s="174" t="s">
        <v>3886</v>
      </c>
      <c r="C1685" s="174" t="s">
        <v>3885</v>
      </c>
      <c r="D1685" s="174"/>
      <c r="E1685" s="174"/>
      <c r="F1685" s="175"/>
      <c r="G1685" s="178"/>
    </row>
    <row r="1686">
      <c r="A1686" s="173"/>
      <c r="B1686" s="174" t="s">
        <v>3887</v>
      </c>
      <c r="C1686" s="174" t="s">
        <v>3885</v>
      </c>
      <c r="D1686" s="174"/>
      <c r="E1686" s="174"/>
      <c r="F1686" s="175"/>
      <c r="G1686" s="173"/>
    </row>
    <row r="1687">
      <c r="A1687" s="173"/>
      <c r="B1687" s="174" t="s">
        <v>3888</v>
      </c>
      <c r="C1687" s="174" t="s">
        <v>3885</v>
      </c>
      <c r="D1687" s="174"/>
      <c r="E1687" s="174"/>
      <c r="F1687" s="175"/>
      <c r="G1687" s="178"/>
    </row>
    <row r="1688">
      <c r="A1688" s="173"/>
      <c r="B1688" s="174" t="s">
        <v>3889</v>
      </c>
      <c r="C1688" s="174" t="s">
        <v>3885</v>
      </c>
      <c r="D1688" s="174"/>
      <c r="E1688" s="174"/>
      <c r="F1688" s="175"/>
      <c r="G1688" s="173"/>
    </row>
    <row r="1689">
      <c r="A1689" s="173"/>
      <c r="B1689" s="174" t="s">
        <v>3890</v>
      </c>
      <c r="C1689" s="174" t="s">
        <v>3885</v>
      </c>
      <c r="D1689" s="174"/>
      <c r="E1689" s="174"/>
      <c r="F1689" s="175"/>
      <c r="G1689" s="173"/>
    </row>
    <row r="1690">
      <c r="A1690" s="173"/>
      <c r="B1690" s="176" t="s">
        <v>3891</v>
      </c>
      <c r="C1690" s="176" t="s">
        <v>243</v>
      </c>
      <c r="D1690" s="177">
        <v>43657.0</v>
      </c>
      <c r="E1690" s="176" t="s">
        <v>15</v>
      </c>
      <c r="F1690" s="176" t="s">
        <v>928</v>
      </c>
      <c r="G1690" s="178"/>
    </row>
    <row r="1691">
      <c r="A1691" s="173"/>
      <c r="B1691" s="176" t="s">
        <v>242</v>
      </c>
      <c r="C1691" s="176" t="s">
        <v>243</v>
      </c>
      <c r="D1691" s="177">
        <v>43405.0</v>
      </c>
      <c r="E1691" s="176" t="s">
        <v>15</v>
      </c>
      <c r="F1691" s="176" t="s">
        <v>2183</v>
      </c>
      <c r="G1691" s="182"/>
    </row>
    <row r="1692">
      <c r="A1692" s="173"/>
      <c r="B1692" s="174" t="s">
        <v>3892</v>
      </c>
      <c r="C1692" s="174" t="s">
        <v>3893</v>
      </c>
      <c r="D1692" s="174"/>
      <c r="E1692" s="174"/>
      <c r="F1692" s="175"/>
      <c r="G1692" s="173"/>
    </row>
    <row r="1693">
      <c r="A1693" s="173"/>
      <c r="B1693" s="176" t="s">
        <v>3894</v>
      </c>
      <c r="C1693" s="176" t="s">
        <v>3895</v>
      </c>
      <c r="D1693" s="177">
        <v>43580.0</v>
      </c>
      <c r="E1693" s="176" t="s">
        <v>15</v>
      </c>
      <c r="F1693" s="176" t="s">
        <v>928</v>
      </c>
      <c r="G1693" s="178"/>
    </row>
    <row r="1694">
      <c r="A1694" s="173"/>
      <c r="B1694" s="174" t="s">
        <v>3896</v>
      </c>
      <c r="C1694" s="174" t="s">
        <v>3895</v>
      </c>
      <c r="D1694" s="174"/>
      <c r="E1694" s="174"/>
      <c r="F1694" s="175"/>
      <c r="G1694" s="178"/>
    </row>
    <row r="1695">
      <c r="A1695" s="173"/>
      <c r="B1695" s="176" t="s">
        <v>3119</v>
      </c>
      <c r="C1695" s="176" t="s">
        <v>3895</v>
      </c>
      <c r="D1695" s="177">
        <v>43622.0</v>
      </c>
      <c r="E1695" s="176" t="s">
        <v>15</v>
      </c>
      <c r="F1695" s="176" t="s">
        <v>928</v>
      </c>
      <c r="G1695" s="178"/>
    </row>
    <row r="1696">
      <c r="A1696" s="173"/>
      <c r="B1696" s="176" t="s">
        <v>3897</v>
      </c>
      <c r="C1696" s="176" t="s">
        <v>3895</v>
      </c>
      <c r="D1696" s="176" t="s">
        <v>3898</v>
      </c>
      <c r="E1696" s="176" t="s">
        <v>15</v>
      </c>
      <c r="F1696" s="176" t="s">
        <v>928</v>
      </c>
      <c r="G1696" s="178"/>
    </row>
    <row r="1697">
      <c r="A1697" s="173"/>
      <c r="B1697" s="174" t="s">
        <v>3899</v>
      </c>
      <c r="C1697" s="174" t="s">
        <v>3900</v>
      </c>
      <c r="D1697" s="174"/>
      <c r="E1697" s="174"/>
      <c r="F1697" s="175"/>
      <c r="G1697" s="173"/>
    </row>
    <row r="1698">
      <c r="A1698" s="173"/>
      <c r="B1698" s="174" t="s">
        <v>3901</v>
      </c>
      <c r="C1698" s="174" t="s">
        <v>3900</v>
      </c>
      <c r="D1698" s="174"/>
      <c r="E1698" s="174"/>
      <c r="F1698" s="175"/>
      <c r="G1698" s="173"/>
    </row>
    <row r="1699">
      <c r="A1699" s="173"/>
      <c r="B1699" s="176" t="s">
        <v>3902</v>
      </c>
      <c r="C1699" s="176" t="s">
        <v>3903</v>
      </c>
      <c r="D1699" s="177">
        <v>43853.0</v>
      </c>
      <c r="E1699" s="176" t="s">
        <v>15</v>
      </c>
      <c r="F1699" s="176" t="s">
        <v>928</v>
      </c>
      <c r="G1699" s="178"/>
    </row>
    <row r="1700">
      <c r="A1700" s="173"/>
      <c r="B1700" s="174" t="s">
        <v>3904</v>
      </c>
      <c r="C1700" s="174" t="s">
        <v>3905</v>
      </c>
      <c r="D1700" s="174"/>
      <c r="E1700" s="174"/>
      <c r="F1700" s="175"/>
      <c r="G1700" s="173"/>
    </row>
    <row r="1701">
      <c r="A1701" s="173"/>
      <c r="B1701" s="174" t="s">
        <v>3906</v>
      </c>
      <c r="C1701" s="174" t="s">
        <v>3907</v>
      </c>
      <c r="D1701" s="174"/>
      <c r="E1701" s="174"/>
      <c r="F1701" s="175"/>
      <c r="G1701" s="178"/>
    </row>
    <row r="1702">
      <c r="A1702" s="173"/>
      <c r="B1702" s="176" t="s">
        <v>1006</v>
      </c>
      <c r="C1702" s="176" t="s">
        <v>3907</v>
      </c>
      <c r="D1702" s="177">
        <v>43566.0</v>
      </c>
      <c r="E1702" s="176" t="s">
        <v>15</v>
      </c>
      <c r="F1702" s="176" t="s">
        <v>928</v>
      </c>
      <c r="G1702" s="178"/>
    </row>
    <row r="1703">
      <c r="A1703" s="173"/>
      <c r="B1703" s="174" t="s">
        <v>3908</v>
      </c>
      <c r="C1703" s="174" t="s">
        <v>3907</v>
      </c>
      <c r="D1703" s="174"/>
      <c r="E1703" s="174"/>
      <c r="F1703" s="175"/>
      <c r="G1703" s="178"/>
    </row>
    <row r="1704">
      <c r="A1704" s="173"/>
      <c r="B1704" s="174" t="s">
        <v>3909</v>
      </c>
      <c r="C1704" s="174" t="s">
        <v>3910</v>
      </c>
      <c r="D1704" s="174"/>
      <c r="E1704" s="174"/>
      <c r="F1704" s="175"/>
      <c r="G1704" s="178"/>
    </row>
    <row r="1705">
      <c r="A1705" s="173"/>
      <c r="B1705" s="174" t="s">
        <v>3911</v>
      </c>
      <c r="C1705" s="174" t="s">
        <v>3910</v>
      </c>
      <c r="D1705" s="174"/>
      <c r="E1705" s="174"/>
      <c r="F1705" s="175"/>
      <c r="G1705" s="173"/>
    </row>
    <row r="1706">
      <c r="A1706" s="173"/>
      <c r="B1706" s="174" t="s">
        <v>3912</v>
      </c>
      <c r="C1706" s="174" t="s">
        <v>3910</v>
      </c>
      <c r="D1706" s="174"/>
      <c r="E1706" s="174"/>
      <c r="F1706" s="175"/>
      <c r="G1706" s="178"/>
    </row>
    <row r="1707">
      <c r="A1707" s="173"/>
      <c r="B1707" s="174" t="s">
        <v>3913</v>
      </c>
      <c r="C1707" s="174" t="s">
        <v>3914</v>
      </c>
      <c r="D1707" s="174"/>
      <c r="E1707" s="174"/>
      <c r="F1707" s="175"/>
      <c r="G1707" s="173"/>
    </row>
    <row r="1708">
      <c r="A1708" s="173"/>
      <c r="B1708" s="174" t="s">
        <v>3915</v>
      </c>
      <c r="C1708" s="174" t="s">
        <v>3914</v>
      </c>
      <c r="D1708" s="174"/>
      <c r="E1708" s="174"/>
      <c r="F1708" s="175"/>
      <c r="G1708" s="173"/>
    </row>
    <row r="1709">
      <c r="A1709" s="173"/>
      <c r="B1709" s="174" t="s">
        <v>3916</v>
      </c>
      <c r="C1709" s="174" t="s">
        <v>3917</v>
      </c>
      <c r="D1709" s="174"/>
      <c r="E1709" s="174"/>
      <c r="F1709" s="175"/>
      <c r="G1709" s="173"/>
    </row>
    <row r="1710">
      <c r="A1710" s="173"/>
      <c r="B1710" s="174" t="s">
        <v>3918</v>
      </c>
      <c r="C1710" s="174" t="s">
        <v>3919</v>
      </c>
      <c r="D1710" s="174"/>
      <c r="E1710" s="174"/>
      <c r="F1710" s="175"/>
      <c r="G1710" s="173"/>
    </row>
    <row r="1711">
      <c r="A1711" s="173"/>
      <c r="B1711" s="174" t="s">
        <v>3920</v>
      </c>
      <c r="C1711" s="174" t="s">
        <v>3919</v>
      </c>
      <c r="D1711" s="174"/>
      <c r="E1711" s="174"/>
      <c r="F1711" s="175"/>
      <c r="G1711" s="173"/>
    </row>
    <row r="1712">
      <c r="A1712" s="173"/>
      <c r="B1712" s="174" t="s">
        <v>3921</v>
      </c>
      <c r="C1712" s="174" t="s">
        <v>3922</v>
      </c>
      <c r="D1712" s="174"/>
      <c r="E1712" s="174"/>
      <c r="F1712" s="175"/>
      <c r="G1712" s="173"/>
    </row>
    <row r="1713">
      <c r="A1713" s="173"/>
      <c r="B1713" s="174" t="s">
        <v>3923</v>
      </c>
      <c r="C1713" s="174" t="s">
        <v>3924</v>
      </c>
      <c r="D1713" s="174"/>
      <c r="E1713" s="174"/>
      <c r="F1713" s="175"/>
      <c r="G1713" s="173"/>
    </row>
    <row r="1714">
      <c r="A1714" s="173"/>
      <c r="B1714" s="174" t="s">
        <v>3925</v>
      </c>
      <c r="C1714" s="174" t="s">
        <v>3924</v>
      </c>
      <c r="D1714" s="174"/>
      <c r="E1714" s="174"/>
      <c r="F1714" s="175"/>
      <c r="G1714" s="178"/>
    </row>
    <row r="1715">
      <c r="A1715" s="173"/>
      <c r="B1715" s="174" t="s">
        <v>3926</v>
      </c>
      <c r="C1715" s="174" t="s">
        <v>3927</v>
      </c>
      <c r="D1715" s="174"/>
      <c r="E1715" s="174"/>
      <c r="F1715" s="175"/>
      <c r="G1715" s="178"/>
    </row>
    <row r="1716">
      <c r="A1716" s="173"/>
      <c r="B1716" s="174" t="s">
        <v>3928</v>
      </c>
      <c r="C1716" s="174" t="s">
        <v>3929</v>
      </c>
      <c r="D1716" s="174"/>
      <c r="E1716" s="174"/>
      <c r="F1716" s="175"/>
      <c r="G1716" s="173"/>
    </row>
    <row r="1717">
      <c r="A1717" s="173"/>
      <c r="B1717" s="174" t="s">
        <v>3930</v>
      </c>
      <c r="C1717" s="174" t="s">
        <v>3931</v>
      </c>
      <c r="D1717" s="174"/>
      <c r="E1717" s="174"/>
      <c r="F1717" s="175"/>
      <c r="G1717" s="173"/>
    </row>
    <row r="1718">
      <c r="A1718" s="173"/>
      <c r="B1718" s="176" t="s">
        <v>3932</v>
      </c>
      <c r="C1718" s="176" t="s">
        <v>3933</v>
      </c>
      <c r="D1718" s="180">
        <v>43059.0</v>
      </c>
      <c r="E1718" s="151" t="s">
        <v>15</v>
      </c>
      <c r="F1718" s="139" t="s">
        <v>1417</v>
      </c>
      <c r="G1718" s="178"/>
    </row>
    <row r="1719">
      <c r="A1719" s="173"/>
      <c r="B1719" s="176" t="s">
        <v>3934</v>
      </c>
      <c r="C1719" s="176" t="s">
        <v>3933</v>
      </c>
      <c r="D1719" s="177">
        <v>42465.0</v>
      </c>
      <c r="E1719" s="176" t="s">
        <v>15</v>
      </c>
      <c r="F1719" s="176" t="s">
        <v>907</v>
      </c>
      <c r="G1719" s="178"/>
    </row>
    <row r="1720">
      <c r="A1720" s="173"/>
      <c r="B1720" s="174" t="s">
        <v>3935</v>
      </c>
      <c r="C1720" s="174" t="s">
        <v>3936</v>
      </c>
      <c r="D1720" s="174"/>
      <c r="E1720" s="174"/>
      <c r="F1720" s="175"/>
      <c r="G1720" s="173"/>
    </row>
    <row r="1721">
      <c r="A1721" s="173"/>
      <c r="B1721" s="174" t="s">
        <v>3937</v>
      </c>
      <c r="C1721" s="174" t="s">
        <v>3936</v>
      </c>
      <c r="D1721" s="174"/>
      <c r="E1721" s="174"/>
      <c r="F1721" s="175"/>
      <c r="G1721" s="173"/>
    </row>
    <row r="1722">
      <c r="A1722" s="173"/>
      <c r="B1722" s="174" t="s">
        <v>3938</v>
      </c>
      <c r="C1722" s="174" t="s">
        <v>3936</v>
      </c>
      <c r="D1722" s="174"/>
      <c r="E1722" s="174"/>
      <c r="F1722" s="175"/>
      <c r="G1722" s="173"/>
    </row>
    <row r="1723">
      <c r="A1723" s="173"/>
      <c r="B1723" s="174" t="s">
        <v>3939</v>
      </c>
      <c r="C1723" s="174" t="s">
        <v>3940</v>
      </c>
      <c r="D1723" s="174"/>
      <c r="E1723" s="174"/>
      <c r="F1723" s="175"/>
      <c r="G1723" s="173"/>
    </row>
    <row r="1724">
      <c r="A1724" s="173"/>
      <c r="B1724" s="174" t="s">
        <v>3941</v>
      </c>
      <c r="C1724" s="174" t="s">
        <v>3942</v>
      </c>
      <c r="D1724" s="174"/>
      <c r="E1724" s="174"/>
      <c r="F1724" s="175"/>
      <c r="G1724" s="182"/>
    </row>
    <row r="1725">
      <c r="A1725" s="173"/>
      <c r="B1725" s="174" t="s">
        <v>3943</v>
      </c>
      <c r="C1725" s="174" t="s">
        <v>3942</v>
      </c>
      <c r="D1725" s="174"/>
      <c r="E1725" s="174"/>
      <c r="F1725" s="175"/>
      <c r="G1725" s="173"/>
    </row>
    <row r="1726">
      <c r="A1726" s="173"/>
      <c r="B1726" s="174" t="s">
        <v>3944</v>
      </c>
      <c r="C1726" s="174" t="s">
        <v>3945</v>
      </c>
      <c r="D1726" s="174"/>
      <c r="E1726" s="174"/>
      <c r="F1726" s="175"/>
      <c r="G1726" s="178"/>
    </row>
    <row r="1727">
      <c r="A1727" s="173"/>
      <c r="B1727" s="174" t="s">
        <v>3946</v>
      </c>
      <c r="C1727" s="174" t="s">
        <v>3945</v>
      </c>
      <c r="D1727" s="174"/>
      <c r="E1727" s="174"/>
      <c r="F1727" s="175"/>
      <c r="G1727" s="178"/>
    </row>
    <row r="1728">
      <c r="A1728" s="173"/>
      <c r="B1728" s="174" t="s">
        <v>3947</v>
      </c>
      <c r="C1728" s="174" t="s">
        <v>3948</v>
      </c>
      <c r="D1728" s="174"/>
      <c r="E1728" s="174"/>
      <c r="F1728" s="175"/>
      <c r="G1728" s="178"/>
    </row>
    <row r="1729">
      <c r="A1729" s="173"/>
      <c r="B1729" s="174" t="s">
        <v>3949</v>
      </c>
      <c r="C1729" s="174" t="s">
        <v>3948</v>
      </c>
      <c r="D1729" s="174"/>
      <c r="E1729" s="174"/>
      <c r="F1729" s="175"/>
      <c r="G1729" s="173"/>
    </row>
    <row r="1730">
      <c r="A1730" s="173"/>
      <c r="B1730" s="174" t="s">
        <v>3950</v>
      </c>
      <c r="C1730" s="174" t="s">
        <v>3951</v>
      </c>
      <c r="D1730" s="174"/>
      <c r="E1730" s="174"/>
      <c r="F1730" s="175"/>
      <c r="G1730" s="173"/>
    </row>
    <row r="1731">
      <c r="A1731" s="173"/>
      <c r="B1731" s="174" t="s">
        <v>3952</v>
      </c>
      <c r="C1731" s="174" t="s">
        <v>3953</v>
      </c>
      <c r="D1731" s="174"/>
      <c r="E1731" s="174"/>
      <c r="F1731" s="179"/>
      <c r="G1731" s="173"/>
    </row>
    <row r="1732">
      <c r="A1732" s="173"/>
      <c r="B1732" s="174" t="s">
        <v>3954</v>
      </c>
      <c r="C1732" s="174" t="s">
        <v>3955</v>
      </c>
      <c r="D1732" s="174"/>
      <c r="E1732" s="174"/>
      <c r="F1732" s="175"/>
      <c r="G1732" s="173"/>
    </row>
    <row r="1733">
      <c r="A1733" s="173"/>
      <c r="B1733" s="174" t="s">
        <v>3956</v>
      </c>
      <c r="C1733" s="174" t="s">
        <v>3957</v>
      </c>
      <c r="D1733" s="174"/>
      <c r="E1733" s="174"/>
      <c r="F1733" s="175"/>
      <c r="G1733" s="173"/>
    </row>
    <row r="1734">
      <c r="A1734" s="173"/>
      <c r="B1734" s="174" t="s">
        <v>3958</v>
      </c>
      <c r="C1734" s="174" t="s">
        <v>3957</v>
      </c>
      <c r="D1734" s="174"/>
      <c r="E1734" s="174"/>
      <c r="F1734" s="175"/>
      <c r="G1734" s="173"/>
    </row>
    <row r="1735">
      <c r="A1735" s="173"/>
      <c r="B1735" s="174" t="s">
        <v>3959</v>
      </c>
      <c r="C1735" s="174" t="s">
        <v>3957</v>
      </c>
      <c r="D1735" s="174"/>
      <c r="E1735" s="174"/>
      <c r="F1735" s="175"/>
      <c r="G1735" s="173"/>
    </row>
    <row r="1736">
      <c r="A1736" s="173"/>
      <c r="B1736" s="174" t="s">
        <v>3960</v>
      </c>
      <c r="C1736" s="174" t="s">
        <v>3957</v>
      </c>
      <c r="D1736" s="174"/>
      <c r="E1736" s="174"/>
      <c r="F1736" s="175"/>
      <c r="G1736" s="178"/>
    </row>
    <row r="1737">
      <c r="A1737" s="173"/>
      <c r="B1737" s="174" t="s">
        <v>3961</v>
      </c>
      <c r="C1737" s="174" t="s">
        <v>3962</v>
      </c>
      <c r="D1737" s="174"/>
      <c r="E1737" s="174"/>
      <c r="F1737" s="175"/>
      <c r="G1737" s="173"/>
    </row>
    <row r="1738">
      <c r="A1738" s="173"/>
      <c r="B1738" s="174" t="s">
        <v>3963</v>
      </c>
      <c r="C1738" s="174" t="s">
        <v>3962</v>
      </c>
      <c r="D1738" s="174"/>
      <c r="E1738" s="174"/>
      <c r="F1738" s="175"/>
      <c r="G1738" s="178"/>
    </row>
    <row r="1739">
      <c r="A1739" s="173"/>
      <c r="B1739" s="174" t="s">
        <v>3964</v>
      </c>
      <c r="C1739" s="174" t="s">
        <v>3962</v>
      </c>
      <c r="D1739" s="174"/>
      <c r="E1739" s="174"/>
      <c r="F1739" s="175"/>
      <c r="G1739" s="178"/>
    </row>
    <row r="1740">
      <c r="A1740" s="173"/>
      <c r="B1740" s="174" t="s">
        <v>3965</v>
      </c>
      <c r="C1740" s="174" t="s">
        <v>3966</v>
      </c>
      <c r="D1740" s="174"/>
      <c r="E1740" s="174"/>
      <c r="F1740" s="175"/>
      <c r="G1740" s="173"/>
    </row>
    <row r="1741">
      <c r="A1741" s="173"/>
      <c r="B1741" s="174" t="s">
        <v>3967</v>
      </c>
      <c r="C1741" s="174" t="s">
        <v>3966</v>
      </c>
      <c r="D1741" s="174"/>
      <c r="E1741" s="174"/>
      <c r="F1741" s="175"/>
      <c r="G1741" s="173"/>
    </row>
    <row r="1742">
      <c r="A1742" s="173"/>
      <c r="B1742" s="174" t="s">
        <v>3968</v>
      </c>
      <c r="C1742" s="174" t="s">
        <v>3969</v>
      </c>
      <c r="D1742" s="174"/>
      <c r="E1742" s="174"/>
      <c r="F1742" s="175"/>
      <c r="G1742" s="178"/>
    </row>
    <row r="1743">
      <c r="A1743" s="173"/>
      <c r="B1743" s="174" t="s">
        <v>3970</v>
      </c>
      <c r="C1743" s="174" t="s">
        <v>3969</v>
      </c>
      <c r="D1743" s="174"/>
      <c r="E1743" s="174"/>
      <c r="F1743" s="179"/>
      <c r="G1743" s="178"/>
    </row>
    <row r="1744">
      <c r="A1744" s="173"/>
      <c r="B1744" s="174" t="s">
        <v>3971</v>
      </c>
      <c r="C1744" s="174" t="s">
        <v>1165</v>
      </c>
      <c r="D1744" s="174"/>
      <c r="E1744" s="174"/>
      <c r="F1744" s="175"/>
      <c r="G1744" s="178"/>
    </row>
    <row r="1745">
      <c r="A1745" s="173"/>
      <c r="B1745" s="174" t="s">
        <v>3972</v>
      </c>
      <c r="C1745" s="174" t="s">
        <v>3973</v>
      </c>
      <c r="D1745" s="174"/>
      <c r="E1745" s="174"/>
      <c r="F1745" s="179"/>
      <c r="G1745" s="178"/>
    </row>
    <row r="1746">
      <c r="A1746" s="173"/>
      <c r="B1746" s="174" t="s">
        <v>3974</v>
      </c>
      <c r="C1746" s="174" t="s">
        <v>3975</v>
      </c>
      <c r="D1746" s="174"/>
      <c r="E1746" s="174"/>
      <c r="F1746" s="175"/>
      <c r="G1746" s="178"/>
    </row>
    <row r="1747">
      <c r="A1747" s="173"/>
      <c r="B1747" s="176" t="s">
        <v>3976</v>
      </c>
      <c r="C1747" s="176" t="s">
        <v>3975</v>
      </c>
      <c r="D1747" s="177">
        <v>43979.0</v>
      </c>
      <c r="E1747" s="176" t="s">
        <v>15</v>
      </c>
      <c r="F1747" s="176" t="s">
        <v>928</v>
      </c>
      <c r="G1747" s="178"/>
    </row>
    <row r="1748">
      <c r="A1748" s="173"/>
      <c r="B1748" s="174" t="s">
        <v>3961</v>
      </c>
      <c r="C1748" s="174" t="s">
        <v>3975</v>
      </c>
      <c r="D1748" s="174"/>
      <c r="E1748" s="174"/>
      <c r="F1748" s="179"/>
      <c r="G1748" s="178"/>
    </row>
    <row r="1749">
      <c r="A1749" s="173"/>
      <c r="B1749" s="174" t="s">
        <v>3977</v>
      </c>
      <c r="C1749" s="174" t="s">
        <v>3975</v>
      </c>
      <c r="D1749" s="174"/>
      <c r="E1749" s="174"/>
      <c r="F1749" s="175"/>
      <c r="G1749" s="178"/>
    </row>
    <row r="1750">
      <c r="A1750" s="173"/>
      <c r="B1750" s="174" t="s">
        <v>3978</v>
      </c>
      <c r="C1750" s="174" t="s">
        <v>3979</v>
      </c>
      <c r="D1750" s="174"/>
      <c r="E1750" s="174"/>
      <c r="F1750" s="175"/>
      <c r="G1750" s="182"/>
    </row>
    <row r="1751">
      <c r="A1751" s="173"/>
      <c r="B1751" s="174" t="s">
        <v>3980</v>
      </c>
      <c r="C1751" s="174" t="s">
        <v>3981</v>
      </c>
      <c r="D1751" s="174"/>
      <c r="E1751" s="174"/>
      <c r="F1751" s="175"/>
      <c r="G1751" s="178"/>
    </row>
    <row r="1752">
      <c r="A1752" s="173"/>
      <c r="B1752" s="174" t="s">
        <v>3982</v>
      </c>
      <c r="C1752" s="174" t="s">
        <v>3983</v>
      </c>
      <c r="D1752" s="174"/>
      <c r="E1752" s="174"/>
      <c r="F1752" s="175"/>
      <c r="G1752" s="173"/>
    </row>
    <row r="1753">
      <c r="A1753" s="173"/>
      <c r="B1753" s="176" t="s">
        <v>3984</v>
      </c>
      <c r="C1753" s="176" t="s">
        <v>210</v>
      </c>
      <c r="D1753" s="163">
        <v>42563.0</v>
      </c>
      <c r="E1753" s="103" t="s">
        <v>15</v>
      </c>
      <c r="F1753" s="139" t="s">
        <v>3985</v>
      </c>
      <c r="G1753" s="178"/>
    </row>
    <row r="1754">
      <c r="A1754" s="173"/>
      <c r="B1754" s="176" t="s">
        <v>3986</v>
      </c>
      <c r="C1754" s="176" t="s">
        <v>210</v>
      </c>
      <c r="D1754" s="177">
        <v>43454.0</v>
      </c>
      <c r="E1754" s="176" t="s">
        <v>15</v>
      </c>
      <c r="F1754" s="176" t="s">
        <v>928</v>
      </c>
      <c r="G1754" s="178"/>
    </row>
    <row r="1755">
      <c r="A1755" s="173"/>
      <c r="B1755" s="151" t="s">
        <v>209</v>
      </c>
      <c r="C1755" s="186" t="s">
        <v>210</v>
      </c>
      <c r="D1755" s="180">
        <v>43454.0</v>
      </c>
      <c r="E1755" s="151" t="s">
        <v>15</v>
      </c>
      <c r="F1755" s="176" t="s">
        <v>3646</v>
      </c>
      <c r="G1755" s="182"/>
    </row>
    <row r="1756">
      <c r="A1756" s="173"/>
      <c r="B1756" s="174" t="s">
        <v>3987</v>
      </c>
      <c r="C1756" s="174" t="s">
        <v>3988</v>
      </c>
      <c r="D1756" s="174"/>
      <c r="E1756" s="174"/>
      <c r="F1756" s="175"/>
      <c r="G1756" s="173"/>
    </row>
    <row r="1757">
      <c r="A1757" s="173"/>
      <c r="B1757" s="174" t="s">
        <v>3989</v>
      </c>
      <c r="C1757" s="174" t="s">
        <v>3990</v>
      </c>
      <c r="D1757" s="174"/>
      <c r="E1757" s="174"/>
      <c r="F1757" s="175"/>
      <c r="G1757" s="178"/>
    </row>
    <row r="1758">
      <c r="A1758" s="173"/>
      <c r="B1758" s="174" t="s">
        <v>3991</v>
      </c>
      <c r="C1758" s="174" t="s">
        <v>3990</v>
      </c>
      <c r="D1758" s="174"/>
      <c r="E1758" s="174"/>
      <c r="F1758" s="175"/>
      <c r="G1758" s="178"/>
    </row>
    <row r="1759">
      <c r="A1759" s="173"/>
      <c r="B1759" s="174" t="s">
        <v>3992</v>
      </c>
      <c r="C1759" s="174" t="s">
        <v>3990</v>
      </c>
      <c r="D1759" s="174"/>
      <c r="E1759" s="174"/>
      <c r="F1759" s="175"/>
      <c r="G1759" s="178"/>
    </row>
    <row r="1760">
      <c r="A1760" s="173"/>
      <c r="B1760" s="174" t="s">
        <v>3993</v>
      </c>
      <c r="C1760" s="174" t="s">
        <v>3990</v>
      </c>
      <c r="D1760" s="174"/>
      <c r="E1760" s="174"/>
      <c r="F1760" s="175"/>
      <c r="G1760" s="178"/>
    </row>
    <row r="1761">
      <c r="A1761" s="173"/>
      <c r="B1761" s="174" t="s">
        <v>3994</v>
      </c>
      <c r="C1761" s="174" t="s">
        <v>3990</v>
      </c>
      <c r="D1761" s="174"/>
      <c r="E1761" s="174"/>
      <c r="F1761" s="175"/>
      <c r="G1761" s="178"/>
    </row>
    <row r="1762">
      <c r="A1762" s="173"/>
      <c r="B1762" s="174" t="s">
        <v>3995</v>
      </c>
      <c r="C1762" s="174" t="s">
        <v>3990</v>
      </c>
      <c r="D1762" s="174"/>
      <c r="E1762" s="174"/>
      <c r="F1762" s="175"/>
      <c r="G1762" s="178"/>
    </row>
    <row r="1763">
      <c r="A1763" s="173"/>
      <c r="B1763" s="174" t="s">
        <v>3996</v>
      </c>
      <c r="C1763" s="174" t="s">
        <v>3997</v>
      </c>
      <c r="D1763" s="174"/>
      <c r="E1763" s="174"/>
      <c r="F1763" s="175"/>
      <c r="G1763" s="173"/>
    </row>
    <row r="1764">
      <c r="A1764" s="173"/>
      <c r="B1764" s="174" t="s">
        <v>3998</v>
      </c>
      <c r="C1764" s="174" t="s">
        <v>3997</v>
      </c>
      <c r="D1764" s="174"/>
      <c r="E1764" s="174"/>
      <c r="F1764" s="175"/>
      <c r="G1764" s="173"/>
    </row>
    <row r="1765">
      <c r="A1765" s="173"/>
      <c r="B1765" s="174" t="s">
        <v>3999</v>
      </c>
      <c r="C1765" s="174" t="s">
        <v>3997</v>
      </c>
      <c r="D1765" s="174"/>
      <c r="E1765" s="174"/>
      <c r="F1765" s="175"/>
      <c r="G1765" s="173"/>
    </row>
    <row r="1766">
      <c r="A1766" s="173"/>
      <c r="B1766" s="174" t="s">
        <v>4000</v>
      </c>
      <c r="C1766" s="174" t="s">
        <v>3997</v>
      </c>
      <c r="D1766" s="174"/>
      <c r="E1766" s="174"/>
      <c r="F1766" s="175"/>
      <c r="G1766" s="173"/>
    </row>
    <row r="1767">
      <c r="A1767" s="173"/>
      <c r="B1767" s="174" t="s">
        <v>4001</v>
      </c>
      <c r="C1767" s="174" t="s">
        <v>4002</v>
      </c>
      <c r="D1767" s="174"/>
      <c r="E1767" s="174"/>
      <c r="F1767" s="175"/>
      <c r="G1767" s="173"/>
    </row>
    <row r="1768">
      <c r="A1768" s="173"/>
      <c r="B1768" s="174" t="s">
        <v>4003</v>
      </c>
      <c r="C1768" s="174" t="s">
        <v>4004</v>
      </c>
      <c r="D1768" s="174"/>
      <c r="E1768" s="174"/>
      <c r="F1768" s="175"/>
      <c r="G1768" s="173"/>
    </row>
    <row r="1769">
      <c r="A1769" s="173"/>
      <c r="B1769" s="174" t="s">
        <v>4005</v>
      </c>
      <c r="C1769" s="174" t="s">
        <v>4006</v>
      </c>
      <c r="D1769" s="174"/>
      <c r="E1769" s="174"/>
      <c r="F1769" s="179"/>
      <c r="G1769" s="173"/>
    </row>
    <row r="1770">
      <c r="A1770" s="173"/>
      <c r="B1770" s="176" t="s">
        <v>4007</v>
      </c>
      <c r="C1770" s="176" t="s">
        <v>4008</v>
      </c>
      <c r="D1770" s="177">
        <v>42465.0</v>
      </c>
      <c r="E1770" s="176" t="s">
        <v>15</v>
      </c>
      <c r="F1770" s="176" t="s">
        <v>907</v>
      </c>
      <c r="G1770" s="173"/>
    </row>
    <row r="1771">
      <c r="A1771" s="173"/>
      <c r="B1771" s="176" t="s">
        <v>4009</v>
      </c>
      <c r="C1771" s="176" t="s">
        <v>4008</v>
      </c>
      <c r="D1771" s="177">
        <v>42465.0</v>
      </c>
      <c r="E1771" s="176" t="s">
        <v>15</v>
      </c>
      <c r="F1771" s="176" t="s">
        <v>907</v>
      </c>
      <c r="G1771" s="173"/>
    </row>
    <row r="1772">
      <c r="A1772" s="173"/>
      <c r="B1772" s="174" t="s">
        <v>4010</v>
      </c>
      <c r="C1772" s="174" t="s">
        <v>4011</v>
      </c>
      <c r="D1772" s="174"/>
      <c r="E1772" s="174"/>
      <c r="F1772" s="175"/>
      <c r="G1772" s="178"/>
    </row>
    <row r="1773">
      <c r="A1773" s="173"/>
      <c r="B1773" s="174" t="s">
        <v>4012</v>
      </c>
      <c r="C1773" s="174" t="s">
        <v>4013</v>
      </c>
      <c r="D1773" s="174"/>
      <c r="E1773" s="174"/>
      <c r="F1773" s="179"/>
      <c r="G1773" s="178"/>
    </row>
    <row r="1774">
      <c r="A1774" s="173"/>
      <c r="B1774" s="174" t="s">
        <v>4014</v>
      </c>
      <c r="C1774" s="174" t="s">
        <v>4013</v>
      </c>
      <c r="D1774" s="174"/>
      <c r="E1774" s="174"/>
      <c r="F1774" s="175"/>
      <c r="G1774" s="178"/>
    </row>
    <row r="1775">
      <c r="A1775" s="173"/>
      <c r="B1775" s="174" t="s">
        <v>4015</v>
      </c>
      <c r="C1775" s="174" t="s">
        <v>4016</v>
      </c>
      <c r="D1775" s="174"/>
      <c r="E1775" s="174"/>
      <c r="F1775" s="175"/>
      <c r="G1775" s="178"/>
    </row>
    <row r="1776">
      <c r="A1776" s="173"/>
      <c r="B1776" s="174" t="s">
        <v>4017</v>
      </c>
      <c r="C1776" s="174" t="s">
        <v>4018</v>
      </c>
      <c r="D1776" s="174"/>
      <c r="E1776" s="174"/>
      <c r="F1776" s="175"/>
      <c r="G1776" s="173"/>
    </row>
    <row r="1777">
      <c r="A1777" s="173"/>
      <c r="B1777" s="174" t="s">
        <v>4019</v>
      </c>
      <c r="C1777" s="174" t="s">
        <v>4020</v>
      </c>
      <c r="D1777" s="174"/>
      <c r="E1777" s="174"/>
      <c r="F1777" s="175"/>
      <c r="G1777" s="178"/>
    </row>
    <row r="1778">
      <c r="A1778" s="173"/>
      <c r="B1778" s="174" t="s">
        <v>4021</v>
      </c>
      <c r="C1778" s="174" t="s">
        <v>4022</v>
      </c>
      <c r="D1778" s="174"/>
      <c r="E1778" s="174"/>
      <c r="F1778" s="175"/>
      <c r="G1778" s="173"/>
    </row>
    <row r="1779">
      <c r="A1779" s="173"/>
      <c r="B1779" s="174" t="s">
        <v>3648</v>
      </c>
      <c r="C1779" s="174" t="s">
        <v>4023</v>
      </c>
      <c r="D1779" s="174"/>
      <c r="E1779" s="174"/>
      <c r="F1779" s="175"/>
      <c r="G1779" s="173"/>
    </row>
    <row r="1780">
      <c r="A1780" s="173"/>
      <c r="B1780" s="174" t="s">
        <v>2070</v>
      </c>
      <c r="C1780" s="174" t="s">
        <v>4024</v>
      </c>
      <c r="D1780" s="174"/>
      <c r="E1780" s="174"/>
      <c r="F1780" s="175"/>
      <c r="G1780" s="173"/>
    </row>
    <row r="1781">
      <c r="A1781" s="173"/>
      <c r="B1781" s="174" t="s">
        <v>4025</v>
      </c>
      <c r="C1781" s="174" t="s">
        <v>4026</v>
      </c>
      <c r="D1781" s="174"/>
      <c r="E1781" s="174"/>
      <c r="F1781" s="175"/>
      <c r="G1781" s="178"/>
    </row>
    <row r="1782">
      <c r="A1782" s="173"/>
      <c r="B1782" s="174" t="s">
        <v>4027</v>
      </c>
      <c r="C1782" s="174" t="s">
        <v>4028</v>
      </c>
      <c r="D1782" s="174"/>
      <c r="E1782" s="174"/>
      <c r="F1782" s="175"/>
      <c r="G1782" s="178"/>
    </row>
    <row r="1783">
      <c r="A1783" s="173"/>
      <c r="B1783" s="174" t="s">
        <v>4029</v>
      </c>
      <c r="C1783" s="174" t="s">
        <v>4028</v>
      </c>
      <c r="D1783" s="174"/>
      <c r="E1783" s="174"/>
      <c r="F1783" s="175"/>
      <c r="G1783" s="182"/>
    </row>
    <row r="1784">
      <c r="A1784" s="173"/>
      <c r="B1784" s="174" t="s">
        <v>4030</v>
      </c>
      <c r="C1784" s="174" t="s">
        <v>4028</v>
      </c>
      <c r="D1784" s="174"/>
      <c r="E1784" s="174"/>
      <c r="F1784" s="175"/>
      <c r="G1784" s="178"/>
    </row>
    <row r="1785">
      <c r="A1785" s="173"/>
      <c r="B1785" s="174" t="s">
        <v>4031</v>
      </c>
      <c r="C1785" s="174" t="s">
        <v>4032</v>
      </c>
      <c r="D1785" s="174"/>
      <c r="E1785" s="174"/>
      <c r="F1785" s="175"/>
      <c r="G1785" s="178"/>
    </row>
    <row r="1786">
      <c r="A1786" s="173"/>
      <c r="B1786" s="174" t="s">
        <v>4033</v>
      </c>
      <c r="C1786" s="174" t="s">
        <v>4034</v>
      </c>
      <c r="D1786" s="174"/>
      <c r="E1786" s="174"/>
      <c r="F1786" s="175"/>
      <c r="G1786" s="173"/>
    </row>
    <row r="1787">
      <c r="A1787" s="173"/>
      <c r="B1787" s="174" t="s">
        <v>4035</v>
      </c>
      <c r="C1787" s="174" t="s">
        <v>4036</v>
      </c>
      <c r="D1787" s="174"/>
      <c r="E1787" s="174"/>
      <c r="F1787" s="175"/>
      <c r="G1787" s="173"/>
    </row>
    <row r="1788">
      <c r="A1788" s="173"/>
      <c r="B1788" s="174" t="s">
        <v>4037</v>
      </c>
      <c r="C1788" s="174" t="s">
        <v>4038</v>
      </c>
      <c r="D1788" s="174"/>
      <c r="E1788" s="174"/>
      <c r="F1788" s="175"/>
      <c r="G1788" s="173"/>
    </row>
    <row r="1789">
      <c r="A1789" s="173"/>
      <c r="B1789" s="174" t="s">
        <v>4039</v>
      </c>
      <c r="C1789" s="174" t="s">
        <v>4040</v>
      </c>
      <c r="D1789" s="174"/>
      <c r="E1789" s="174"/>
      <c r="F1789" s="175"/>
      <c r="G1789" s="173"/>
    </row>
    <row r="1790">
      <c r="A1790" s="173"/>
      <c r="B1790" s="174" t="s">
        <v>4041</v>
      </c>
      <c r="C1790" s="174" t="s">
        <v>4042</v>
      </c>
      <c r="D1790" s="174"/>
      <c r="E1790" s="174"/>
      <c r="F1790" s="175"/>
      <c r="G1790" s="178"/>
    </row>
    <row r="1791">
      <c r="A1791" s="173"/>
      <c r="B1791" s="174" t="s">
        <v>4043</v>
      </c>
      <c r="C1791" s="174" t="s">
        <v>4042</v>
      </c>
      <c r="D1791" s="174"/>
      <c r="E1791" s="174"/>
      <c r="F1791" s="175"/>
      <c r="G1791" s="173"/>
    </row>
    <row r="1792">
      <c r="A1792" s="173"/>
      <c r="B1792" s="174" t="s">
        <v>4044</v>
      </c>
      <c r="C1792" s="174" t="s">
        <v>4045</v>
      </c>
      <c r="D1792" s="174"/>
      <c r="E1792" s="174"/>
      <c r="F1792" s="175"/>
      <c r="G1792" s="173"/>
    </row>
    <row r="1793">
      <c r="A1793" s="173"/>
      <c r="B1793" s="174" t="s">
        <v>4046</v>
      </c>
      <c r="C1793" s="174" t="s">
        <v>4047</v>
      </c>
      <c r="D1793" s="174"/>
      <c r="E1793" s="174"/>
      <c r="F1793" s="175"/>
      <c r="G1793" s="173"/>
    </row>
    <row r="1794">
      <c r="A1794" s="173"/>
      <c r="B1794" s="174" t="s">
        <v>4048</v>
      </c>
      <c r="C1794" s="174" t="s">
        <v>4049</v>
      </c>
      <c r="D1794" s="174"/>
      <c r="E1794" s="174"/>
      <c r="F1794" s="175"/>
      <c r="G1794" s="173"/>
    </row>
    <row r="1795">
      <c r="A1795" s="173"/>
      <c r="B1795" s="174" t="s">
        <v>4050</v>
      </c>
      <c r="C1795" s="174" t="s">
        <v>4049</v>
      </c>
      <c r="D1795" s="174"/>
      <c r="E1795" s="174"/>
      <c r="F1795" s="175"/>
      <c r="G1795" s="173"/>
    </row>
    <row r="1796">
      <c r="A1796" s="173"/>
      <c r="B1796" s="174" t="s">
        <v>4051</v>
      </c>
      <c r="C1796" s="174" t="s">
        <v>4049</v>
      </c>
      <c r="D1796" s="174"/>
      <c r="E1796" s="174"/>
      <c r="F1796" s="175"/>
      <c r="G1796" s="173"/>
    </row>
    <row r="1797">
      <c r="A1797" s="173"/>
      <c r="B1797" s="174" t="s">
        <v>4052</v>
      </c>
      <c r="C1797" s="174" t="s">
        <v>4049</v>
      </c>
      <c r="D1797" s="174"/>
      <c r="E1797" s="174"/>
      <c r="F1797" s="175"/>
      <c r="G1797" s="178"/>
    </row>
    <row r="1798">
      <c r="A1798" s="173"/>
      <c r="B1798" s="174" t="s">
        <v>4053</v>
      </c>
      <c r="C1798" s="174" t="s">
        <v>4049</v>
      </c>
      <c r="D1798" s="174"/>
      <c r="E1798" s="174"/>
      <c r="F1798" s="175"/>
      <c r="G1798" s="178"/>
    </row>
    <row r="1799">
      <c r="A1799" s="173"/>
      <c r="B1799" s="174" t="s">
        <v>4054</v>
      </c>
      <c r="C1799" s="174" t="s">
        <v>4049</v>
      </c>
      <c r="D1799" s="174"/>
      <c r="E1799" s="174"/>
      <c r="F1799" s="175"/>
      <c r="G1799" s="173"/>
    </row>
    <row r="1800">
      <c r="A1800" s="173"/>
      <c r="B1800" s="174" t="s">
        <v>4055</v>
      </c>
      <c r="C1800" s="174" t="s">
        <v>4056</v>
      </c>
      <c r="D1800" s="174"/>
      <c r="E1800" s="174"/>
      <c r="F1800" s="175"/>
      <c r="G1800" s="173"/>
    </row>
    <row r="1801">
      <c r="A1801" s="173"/>
      <c r="B1801" s="174" t="s">
        <v>4057</v>
      </c>
      <c r="C1801" s="174" t="s">
        <v>4056</v>
      </c>
      <c r="D1801" s="174"/>
      <c r="E1801" s="174"/>
      <c r="F1801" s="175"/>
      <c r="G1801" s="178"/>
    </row>
    <row r="1802">
      <c r="A1802" s="173"/>
      <c r="B1802" s="174">
        <v>1348.0</v>
      </c>
      <c r="C1802" s="174" t="s">
        <v>4058</v>
      </c>
      <c r="D1802" s="174"/>
      <c r="E1802" s="174"/>
      <c r="F1802" s="175"/>
      <c r="G1802" s="178"/>
    </row>
    <row r="1803">
      <c r="A1803" s="173"/>
      <c r="B1803" s="174" t="s">
        <v>4059</v>
      </c>
      <c r="C1803" s="174" t="s">
        <v>4060</v>
      </c>
      <c r="D1803" s="174"/>
      <c r="E1803" s="174"/>
      <c r="F1803" s="175"/>
      <c r="G1803" s="178"/>
    </row>
    <row r="1804">
      <c r="A1804" s="173"/>
      <c r="B1804" s="174" t="s">
        <v>4061</v>
      </c>
      <c r="C1804" s="174" t="s">
        <v>4062</v>
      </c>
      <c r="D1804" s="174"/>
      <c r="E1804" s="174"/>
      <c r="F1804" s="175"/>
      <c r="G1804" s="178"/>
    </row>
    <row r="1805">
      <c r="A1805" s="173"/>
      <c r="B1805" s="176" t="s">
        <v>4063</v>
      </c>
      <c r="C1805" s="176" t="s">
        <v>4064</v>
      </c>
      <c r="D1805" s="177">
        <v>43636.0</v>
      </c>
      <c r="E1805" s="176" t="s">
        <v>15</v>
      </c>
      <c r="F1805" s="176" t="s">
        <v>928</v>
      </c>
      <c r="G1805" s="182"/>
    </row>
    <row r="1806">
      <c r="A1806" s="173"/>
      <c r="B1806" s="174" t="s">
        <v>4065</v>
      </c>
      <c r="C1806" s="174" t="s">
        <v>4066</v>
      </c>
      <c r="D1806" s="174"/>
      <c r="E1806" s="174"/>
      <c r="F1806" s="175"/>
      <c r="G1806" s="173"/>
    </row>
    <row r="1807">
      <c r="A1807" s="173"/>
      <c r="B1807" s="174" t="s">
        <v>4067</v>
      </c>
      <c r="C1807" s="174" t="s">
        <v>4068</v>
      </c>
      <c r="D1807" s="174"/>
      <c r="E1807" s="174"/>
      <c r="F1807" s="175"/>
      <c r="G1807" s="173"/>
    </row>
    <row r="1808">
      <c r="A1808" s="173"/>
      <c r="B1808" s="174" t="s">
        <v>4069</v>
      </c>
      <c r="C1808" s="174" t="s">
        <v>4070</v>
      </c>
      <c r="D1808" s="174"/>
      <c r="E1808" s="174"/>
      <c r="F1808" s="175"/>
      <c r="G1808" s="178"/>
    </row>
    <row r="1809">
      <c r="A1809" s="173"/>
      <c r="B1809" s="174" t="s">
        <v>4071</v>
      </c>
      <c r="C1809" s="174" t="s">
        <v>4072</v>
      </c>
      <c r="D1809" s="174"/>
      <c r="E1809" s="174"/>
      <c r="F1809" s="175"/>
      <c r="G1809" s="178"/>
    </row>
    <row r="1810">
      <c r="A1810" s="173"/>
      <c r="B1810" s="174" t="s">
        <v>4073</v>
      </c>
      <c r="C1810" s="174" t="s">
        <v>4072</v>
      </c>
      <c r="D1810" s="174"/>
      <c r="E1810" s="174"/>
      <c r="F1810" s="175"/>
      <c r="G1810" s="178"/>
    </row>
    <row r="1811">
      <c r="A1811" s="173"/>
      <c r="B1811" s="174" t="s">
        <v>3656</v>
      </c>
      <c r="C1811" s="174" t="s">
        <v>4072</v>
      </c>
      <c r="D1811" s="174"/>
      <c r="E1811" s="174"/>
      <c r="F1811" s="175"/>
      <c r="G1811" s="178"/>
    </row>
    <row r="1812">
      <c r="A1812" s="173"/>
      <c r="B1812" s="174" t="s">
        <v>4074</v>
      </c>
      <c r="C1812" s="174" t="s">
        <v>4072</v>
      </c>
      <c r="D1812" s="174"/>
      <c r="E1812" s="174"/>
      <c r="F1812" s="175"/>
      <c r="G1812" s="173"/>
    </row>
    <row r="1813">
      <c r="A1813" s="173"/>
      <c r="B1813" s="174" t="s">
        <v>4075</v>
      </c>
      <c r="C1813" s="174" t="s">
        <v>4076</v>
      </c>
      <c r="D1813" s="174"/>
      <c r="E1813" s="174"/>
      <c r="F1813" s="175"/>
      <c r="G1813" s="173"/>
    </row>
    <row r="1814">
      <c r="A1814" s="173"/>
      <c r="B1814" s="174" t="s">
        <v>4077</v>
      </c>
      <c r="C1814" s="174" t="s">
        <v>4078</v>
      </c>
      <c r="D1814" s="174"/>
      <c r="E1814" s="174"/>
      <c r="F1814" s="175"/>
      <c r="G1814" s="173"/>
    </row>
    <row r="1815">
      <c r="A1815" s="173"/>
      <c r="B1815" s="174" t="s">
        <v>4079</v>
      </c>
      <c r="C1815" s="174" t="s">
        <v>4080</v>
      </c>
      <c r="D1815" s="174"/>
      <c r="E1815" s="174"/>
      <c r="F1815" s="175"/>
      <c r="G1815" s="178"/>
    </row>
    <row r="1816">
      <c r="A1816" s="173"/>
      <c r="B1816" s="174" t="s">
        <v>2261</v>
      </c>
      <c r="C1816" s="174" t="s">
        <v>4081</v>
      </c>
      <c r="D1816" s="174"/>
      <c r="E1816" s="174"/>
      <c r="F1816" s="175"/>
      <c r="G1816" s="173"/>
    </row>
    <row r="1817">
      <c r="A1817" s="173"/>
      <c r="B1817" s="174" t="s">
        <v>4082</v>
      </c>
      <c r="C1817" s="174" t="s">
        <v>4081</v>
      </c>
      <c r="D1817" s="174"/>
      <c r="E1817" s="174"/>
      <c r="F1817" s="175"/>
      <c r="G1817" s="173"/>
    </row>
    <row r="1818">
      <c r="A1818" s="173"/>
      <c r="B1818" s="174" t="s">
        <v>4083</v>
      </c>
      <c r="C1818" s="174" t="s">
        <v>4081</v>
      </c>
      <c r="D1818" s="174"/>
      <c r="E1818" s="174"/>
      <c r="F1818" s="175"/>
      <c r="G1818" s="173"/>
    </row>
    <row r="1819">
      <c r="A1819" s="173"/>
      <c r="B1819" s="174" t="s">
        <v>4084</v>
      </c>
      <c r="C1819" s="174" t="s">
        <v>4081</v>
      </c>
      <c r="D1819" s="174"/>
      <c r="E1819" s="174"/>
      <c r="F1819" s="175"/>
      <c r="G1819" s="178"/>
    </row>
    <row r="1820">
      <c r="A1820" s="173"/>
      <c r="B1820" s="174" t="s">
        <v>4085</v>
      </c>
      <c r="C1820" s="174" t="s">
        <v>4081</v>
      </c>
      <c r="D1820" s="174"/>
      <c r="E1820" s="174"/>
      <c r="F1820" s="175"/>
      <c r="G1820" s="178"/>
    </row>
    <row r="1821">
      <c r="A1821" s="173"/>
      <c r="B1821" s="174" t="s">
        <v>4086</v>
      </c>
      <c r="C1821" s="174" t="s">
        <v>4087</v>
      </c>
      <c r="D1821" s="174"/>
      <c r="E1821" s="174"/>
      <c r="F1821" s="175"/>
      <c r="G1821" s="178"/>
    </row>
    <row r="1822">
      <c r="A1822" s="173"/>
      <c r="B1822" s="174" t="s">
        <v>4088</v>
      </c>
      <c r="C1822" s="174" t="s">
        <v>4087</v>
      </c>
      <c r="D1822" s="174"/>
      <c r="E1822" s="174"/>
      <c r="F1822" s="175"/>
      <c r="G1822" s="178"/>
    </row>
    <row r="1823">
      <c r="A1823" s="173"/>
      <c r="B1823" s="174" t="s">
        <v>4089</v>
      </c>
      <c r="C1823" s="174" t="s">
        <v>4090</v>
      </c>
      <c r="D1823" s="174"/>
      <c r="E1823" s="174"/>
      <c r="F1823" s="175"/>
      <c r="G1823" s="173"/>
    </row>
    <row r="1824">
      <c r="A1824" s="173"/>
      <c r="B1824" s="174" t="s">
        <v>4091</v>
      </c>
      <c r="C1824" s="174" t="s">
        <v>4092</v>
      </c>
      <c r="D1824" s="174"/>
      <c r="E1824" s="174"/>
      <c r="F1824" s="175"/>
      <c r="G1824" s="178"/>
    </row>
    <row r="1825">
      <c r="A1825" s="173"/>
      <c r="B1825" s="174" t="s">
        <v>4093</v>
      </c>
      <c r="C1825" s="174" t="s">
        <v>4094</v>
      </c>
      <c r="D1825" s="174"/>
      <c r="E1825" s="174"/>
      <c r="F1825" s="175"/>
      <c r="G1825" s="178"/>
    </row>
    <row r="1826">
      <c r="A1826" s="173"/>
      <c r="B1826" s="174" t="s">
        <v>4095</v>
      </c>
      <c r="C1826" s="174" t="s">
        <v>4096</v>
      </c>
      <c r="D1826" s="174"/>
      <c r="E1826" s="174"/>
      <c r="F1826" s="175"/>
      <c r="G1826" s="173"/>
    </row>
    <row r="1827">
      <c r="A1827" s="173"/>
      <c r="B1827" s="174" t="s">
        <v>4097</v>
      </c>
      <c r="C1827" s="174" t="s">
        <v>4098</v>
      </c>
      <c r="D1827" s="174"/>
      <c r="E1827" s="174"/>
      <c r="F1827" s="175"/>
      <c r="G1827" s="173"/>
    </row>
    <row r="1828">
      <c r="A1828" s="173"/>
      <c r="B1828" s="174" t="s">
        <v>4099</v>
      </c>
      <c r="C1828" s="174" t="s">
        <v>4100</v>
      </c>
      <c r="D1828" s="174"/>
      <c r="E1828" s="174"/>
      <c r="F1828" s="175"/>
      <c r="G1828" s="173"/>
    </row>
    <row r="1829">
      <c r="A1829" s="173"/>
      <c r="B1829" s="174" t="s">
        <v>4101</v>
      </c>
      <c r="C1829" s="174" t="s">
        <v>4102</v>
      </c>
      <c r="D1829" s="174"/>
      <c r="E1829" s="174"/>
      <c r="F1829" s="175"/>
      <c r="G1829" s="173"/>
    </row>
    <row r="1830">
      <c r="A1830" s="173"/>
      <c r="B1830" s="174" t="s">
        <v>4103</v>
      </c>
      <c r="C1830" s="174" t="s">
        <v>4104</v>
      </c>
      <c r="D1830" s="174"/>
      <c r="E1830" s="174"/>
      <c r="F1830" s="175"/>
      <c r="G1830" s="173"/>
    </row>
    <row r="1831">
      <c r="A1831" s="173"/>
      <c r="B1831" s="174" t="s">
        <v>1824</v>
      </c>
      <c r="C1831" s="174" t="s">
        <v>4105</v>
      </c>
      <c r="D1831" s="174"/>
      <c r="E1831" s="174"/>
      <c r="F1831" s="175"/>
      <c r="G1831" s="173"/>
    </row>
    <row r="1832">
      <c r="A1832" s="173"/>
      <c r="B1832" s="174" t="s">
        <v>4106</v>
      </c>
      <c r="C1832" s="174" t="s">
        <v>4107</v>
      </c>
      <c r="D1832" s="174"/>
      <c r="E1832" s="174"/>
      <c r="F1832" s="179"/>
      <c r="G1832" s="173"/>
    </row>
    <row r="1833">
      <c r="A1833" s="173"/>
      <c r="B1833" s="174" t="s">
        <v>4108</v>
      </c>
      <c r="C1833" s="174" t="s">
        <v>4109</v>
      </c>
      <c r="D1833" s="174"/>
      <c r="E1833" s="174"/>
      <c r="F1833" s="175"/>
      <c r="G1833" s="173"/>
    </row>
    <row r="1834">
      <c r="A1834" s="173"/>
      <c r="B1834" s="174" t="s">
        <v>4110</v>
      </c>
      <c r="C1834" s="174" t="s">
        <v>4111</v>
      </c>
      <c r="D1834" s="174"/>
      <c r="E1834" s="174"/>
      <c r="F1834" s="175"/>
      <c r="G1834" s="173"/>
    </row>
    <row r="1835">
      <c r="A1835" s="173"/>
      <c r="B1835" s="174" t="s">
        <v>4112</v>
      </c>
      <c r="C1835" s="174" t="s">
        <v>4113</v>
      </c>
      <c r="D1835" s="174"/>
      <c r="E1835" s="174"/>
      <c r="F1835" s="175"/>
      <c r="G1835" s="178"/>
    </row>
    <row r="1836">
      <c r="A1836" s="173"/>
      <c r="B1836" s="174" t="s">
        <v>4114</v>
      </c>
      <c r="C1836" s="174" t="s">
        <v>4115</v>
      </c>
      <c r="D1836" s="174"/>
      <c r="E1836" s="174"/>
      <c r="F1836" s="175"/>
      <c r="G1836" s="173"/>
    </row>
    <row r="1837">
      <c r="A1837" s="173"/>
      <c r="B1837" s="174" t="s">
        <v>4116</v>
      </c>
      <c r="C1837" s="174" t="s">
        <v>4115</v>
      </c>
      <c r="D1837" s="174"/>
      <c r="E1837" s="174"/>
      <c r="F1837" s="175"/>
      <c r="G1837" s="173"/>
    </row>
    <row r="1838">
      <c r="A1838" s="173"/>
      <c r="B1838" s="174" t="s">
        <v>4117</v>
      </c>
      <c r="C1838" s="174" t="s">
        <v>4118</v>
      </c>
      <c r="D1838" s="174"/>
      <c r="E1838" s="174"/>
      <c r="F1838" s="175"/>
      <c r="G1838" s="178"/>
    </row>
    <row r="1839">
      <c r="A1839" s="173"/>
      <c r="B1839" s="174" t="s">
        <v>4119</v>
      </c>
      <c r="C1839" s="174" t="s">
        <v>4120</v>
      </c>
      <c r="D1839" s="174"/>
      <c r="E1839" s="174"/>
      <c r="F1839" s="175"/>
      <c r="G1839" s="178"/>
    </row>
    <row r="1840">
      <c r="A1840" s="173"/>
      <c r="B1840" s="174" t="s">
        <v>4121</v>
      </c>
      <c r="C1840" s="174" t="s">
        <v>4120</v>
      </c>
      <c r="D1840" s="174"/>
      <c r="E1840" s="174"/>
      <c r="F1840" s="175"/>
      <c r="G1840" s="173"/>
    </row>
    <row r="1841">
      <c r="A1841" s="173"/>
      <c r="B1841" s="174" t="s">
        <v>4122</v>
      </c>
      <c r="C1841" s="174" t="s">
        <v>4120</v>
      </c>
      <c r="D1841" s="174"/>
      <c r="E1841" s="174"/>
      <c r="F1841" s="179"/>
      <c r="G1841" s="173"/>
    </row>
    <row r="1842">
      <c r="A1842" s="173"/>
      <c r="B1842" s="174" t="s">
        <v>4123</v>
      </c>
      <c r="C1842" s="174" t="s">
        <v>4124</v>
      </c>
      <c r="D1842" s="174"/>
      <c r="E1842" s="174"/>
      <c r="F1842" s="175"/>
      <c r="G1842" s="173"/>
    </row>
    <row r="1843">
      <c r="A1843" s="173"/>
      <c r="B1843" s="174" t="s">
        <v>4125</v>
      </c>
      <c r="C1843" s="174" t="s">
        <v>4124</v>
      </c>
      <c r="D1843" s="174"/>
      <c r="E1843" s="174"/>
      <c r="F1843" s="175"/>
      <c r="G1843" s="178"/>
    </row>
    <row r="1844">
      <c r="A1844" s="173"/>
      <c r="B1844" s="174" t="s">
        <v>4126</v>
      </c>
      <c r="C1844" s="174" t="s">
        <v>4127</v>
      </c>
      <c r="D1844" s="174"/>
      <c r="E1844" s="174"/>
      <c r="F1844" s="175"/>
      <c r="G1844" s="173"/>
    </row>
    <row r="1845">
      <c r="A1845" s="173"/>
      <c r="B1845" s="174" t="s">
        <v>4128</v>
      </c>
      <c r="C1845" s="174" t="s">
        <v>4129</v>
      </c>
      <c r="D1845" s="174"/>
      <c r="E1845" s="174"/>
      <c r="F1845" s="175"/>
      <c r="G1845" s="173"/>
    </row>
    <row r="1846">
      <c r="A1846" s="173"/>
      <c r="B1846" s="174" t="s">
        <v>4130</v>
      </c>
      <c r="C1846" s="174" t="s">
        <v>4131</v>
      </c>
      <c r="D1846" s="174"/>
      <c r="E1846" s="174"/>
      <c r="F1846" s="175"/>
      <c r="G1846" s="173"/>
    </row>
    <row r="1847">
      <c r="A1847" s="173"/>
      <c r="B1847" s="174" t="s">
        <v>4132</v>
      </c>
      <c r="C1847" s="174" t="s">
        <v>4133</v>
      </c>
      <c r="D1847" s="174"/>
      <c r="E1847" s="174"/>
      <c r="F1847" s="175"/>
      <c r="G1847" s="173"/>
    </row>
    <row r="1848">
      <c r="A1848" s="173"/>
      <c r="B1848" s="174" t="s">
        <v>4134</v>
      </c>
      <c r="C1848" s="174" t="s">
        <v>4135</v>
      </c>
      <c r="D1848" s="174"/>
      <c r="E1848" s="174"/>
      <c r="F1848" s="175"/>
      <c r="G1848" s="178"/>
    </row>
    <row r="1849">
      <c r="A1849" s="173"/>
      <c r="B1849" s="174" t="s">
        <v>4136</v>
      </c>
      <c r="C1849" s="174" t="s">
        <v>4137</v>
      </c>
      <c r="D1849" s="174"/>
      <c r="E1849" s="174"/>
      <c r="F1849" s="175"/>
      <c r="G1849" s="178"/>
    </row>
    <row r="1850">
      <c r="A1850" s="173"/>
      <c r="B1850" s="174" t="s">
        <v>4138</v>
      </c>
      <c r="C1850" s="174" t="s">
        <v>4139</v>
      </c>
      <c r="D1850" s="174"/>
      <c r="E1850" s="174"/>
      <c r="F1850" s="175"/>
      <c r="G1850" s="178"/>
    </row>
    <row r="1851">
      <c r="A1851" s="173"/>
      <c r="B1851" s="174" t="s">
        <v>4140</v>
      </c>
      <c r="C1851" s="174" t="s">
        <v>449</v>
      </c>
      <c r="D1851" s="174"/>
      <c r="E1851" s="174"/>
      <c r="F1851" s="175"/>
      <c r="G1851" s="173"/>
    </row>
    <row r="1852">
      <c r="A1852" s="173"/>
      <c r="B1852" s="174" t="s">
        <v>4141</v>
      </c>
      <c r="C1852" s="174" t="s">
        <v>449</v>
      </c>
      <c r="D1852" s="174"/>
      <c r="E1852" s="174"/>
      <c r="F1852" s="175"/>
      <c r="G1852" s="173"/>
    </row>
    <row r="1853">
      <c r="A1853" s="173"/>
      <c r="B1853" s="176" t="s">
        <v>448</v>
      </c>
      <c r="C1853" s="176" t="s">
        <v>449</v>
      </c>
      <c r="D1853" s="177">
        <v>44140.0</v>
      </c>
      <c r="E1853" s="176" t="s">
        <v>15</v>
      </c>
      <c r="F1853" s="176" t="s">
        <v>3354</v>
      </c>
      <c r="G1853" s="178"/>
    </row>
    <row r="1854">
      <c r="A1854" s="173"/>
      <c r="B1854" s="174" t="s">
        <v>4142</v>
      </c>
      <c r="C1854" s="174" t="s">
        <v>449</v>
      </c>
      <c r="D1854" s="174"/>
      <c r="E1854" s="174"/>
      <c r="F1854" s="175"/>
      <c r="G1854" s="173"/>
    </row>
    <row r="1855">
      <c r="A1855" s="173"/>
      <c r="B1855" s="174" t="s">
        <v>4143</v>
      </c>
      <c r="C1855" s="174" t="s">
        <v>449</v>
      </c>
      <c r="D1855" s="174"/>
      <c r="E1855" s="174"/>
      <c r="F1855" s="175"/>
      <c r="G1855" s="173"/>
    </row>
    <row r="1856">
      <c r="A1856" s="173"/>
      <c r="B1856" s="174" t="s">
        <v>4144</v>
      </c>
      <c r="C1856" s="174" t="s">
        <v>4145</v>
      </c>
      <c r="D1856" s="174"/>
      <c r="E1856" s="174"/>
      <c r="F1856" s="175"/>
      <c r="G1856" s="182"/>
    </row>
    <row r="1857">
      <c r="A1857" s="173"/>
      <c r="B1857" s="174" t="s">
        <v>4146</v>
      </c>
      <c r="C1857" s="174" t="s">
        <v>4147</v>
      </c>
      <c r="D1857" s="174"/>
      <c r="E1857" s="174"/>
      <c r="F1857" s="175"/>
      <c r="G1857" s="178"/>
    </row>
    <row r="1858">
      <c r="A1858" s="173"/>
      <c r="B1858" s="174" t="s">
        <v>4148</v>
      </c>
      <c r="C1858" s="174" t="s">
        <v>4147</v>
      </c>
      <c r="D1858" s="174"/>
      <c r="E1858" s="174"/>
      <c r="F1858" s="175"/>
      <c r="G1858" s="178"/>
    </row>
    <row r="1859">
      <c r="A1859" s="173"/>
      <c r="B1859" s="174" t="s">
        <v>4149</v>
      </c>
      <c r="C1859" s="174" t="s">
        <v>4150</v>
      </c>
      <c r="D1859" s="174"/>
      <c r="E1859" s="174"/>
      <c r="F1859" s="175"/>
      <c r="G1859" s="178"/>
    </row>
    <row r="1860">
      <c r="A1860" s="173"/>
      <c r="B1860" s="174" t="s">
        <v>4151</v>
      </c>
      <c r="C1860" s="174" t="s">
        <v>4152</v>
      </c>
      <c r="D1860" s="174"/>
      <c r="E1860" s="174"/>
      <c r="F1860" s="175"/>
      <c r="G1860" s="173"/>
    </row>
    <row r="1861">
      <c r="A1861" s="173"/>
      <c r="B1861" s="174" t="s">
        <v>4153</v>
      </c>
      <c r="C1861" s="174" t="s">
        <v>4152</v>
      </c>
      <c r="D1861" s="174"/>
      <c r="E1861" s="174"/>
      <c r="F1861" s="175"/>
      <c r="G1861" s="173"/>
    </row>
    <row r="1862">
      <c r="A1862" s="173"/>
      <c r="B1862" s="174" t="s">
        <v>4154</v>
      </c>
      <c r="C1862" s="174" t="s">
        <v>4155</v>
      </c>
      <c r="D1862" s="174"/>
      <c r="E1862" s="174"/>
      <c r="F1862" s="175"/>
      <c r="G1862" s="173"/>
    </row>
    <row r="1863">
      <c r="A1863" s="173"/>
      <c r="B1863" s="174" t="s">
        <v>4156</v>
      </c>
      <c r="C1863" s="174" t="s">
        <v>4157</v>
      </c>
      <c r="D1863" s="174"/>
      <c r="E1863" s="174"/>
      <c r="F1863" s="175"/>
      <c r="G1863" s="178"/>
    </row>
    <row r="1864">
      <c r="A1864" s="173"/>
      <c r="B1864" s="174" t="s">
        <v>4158</v>
      </c>
      <c r="C1864" s="174" t="s">
        <v>4159</v>
      </c>
      <c r="D1864" s="174"/>
      <c r="E1864" s="174"/>
      <c r="F1864" s="175"/>
      <c r="G1864" s="173"/>
    </row>
    <row r="1865">
      <c r="A1865" s="173"/>
      <c r="B1865" s="174" t="s">
        <v>4160</v>
      </c>
      <c r="C1865" s="174" t="s">
        <v>4159</v>
      </c>
      <c r="D1865" s="174"/>
      <c r="E1865" s="174"/>
      <c r="F1865" s="175"/>
      <c r="G1865" s="173"/>
    </row>
    <row r="1866">
      <c r="A1866" s="173"/>
      <c r="B1866" s="174" t="s">
        <v>4161</v>
      </c>
      <c r="C1866" s="174" t="s">
        <v>4159</v>
      </c>
      <c r="D1866" s="174"/>
      <c r="E1866" s="174"/>
      <c r="F1866" s="175"/>
      <c r="G1866" s="173"/>
    </row>
    <row r="1867">
      <c r="A1867" s="173"/>
      <c r="B1867" s="174" t="s">
        <v>4162</v>
      </c>
      <c r="C1867" s="174" t="s">
        <v>4159</v>
      </c>
      <c r="D1867" s="174"/>
      <c r="E1867" s="174"/>
      <c r="F1867" s="175"/>
      <c r="G1867" s="178"/>
    </row>
    <row r="1868">
      <c r="A1868" s="173"/>
      <c r="B1868" s="174" t="s">
        <v>4163</v>
      </c>
      <c r="C1868" s="174" t="s">
        <v>4164</v>
      </c>
      <c r="D1868" s="174"/>
      <c r="E1868" s="174"/>
      <c r="F1868" s="175"/>
      <c r="G1868" s="173"/>
    </row>
    <row r="1869">
      <c r="A1869" s="173"/>
      <c r="B1869" s="174" t="s">
        <v>4165</v>
      </c>
      <c r="C1869" s="174" t="s">
        <v>4166</v>
      </c>
      <c r="D1869" s="174"/>
      <c r="E1869" s="174"/>
      <c r="F1869" s="175"/>
      <c r="G1869" s="173"/>
    </row>
    <row r="1870">
      <c r="A1870" s="173"/>
      <c r="B1870" s="176" t="s">
        <v>388</v>
      </c>
      <c r="C1870" s="176" t="s">
        <v>389</v>
      </c>
      <c r="D1870" s="177">
        <v>43923.0</v>
      </c>
      <c r="E1870" s="176" t="s">
        <v>15</v>
      </c>
      <c r="F1870" s="176" t="s">
        <v>2135</v>
      </c>
      <c r="G1870" s="178"/>
    </row>
    <row r="1871">
      <c r="A1871" s="173"/>
      <c r="B1871" s="174" t="s">
        <v>2614</v>
      </c>
      <c r="C1871" s="174" t="s">
        <v>389</v>
      </c>
      <c r="D1871" s="174"/>
      <c r="E1871" s="174"/>
      <c r="F1871" s="179"/>
      <c r="G1871" s="178"/>
    </row>
    <row r="1872">
      <c r="A1872" s="173"/>
      <c r="B1872" s="174" t="s">
        <v>4167</v>
      </c>
      <c r="C1872" s="174" t="s">
        <v>4168</v>
      </c>
      <c r="D1872" s="174"/>
      <c r="E1872" s="174"/>
      <c r="F1872" s="175"/>
      <c r="G1872" s="173"/>
    </row>
    <row r="1873">
      <c r="A1873" s="173"/>
      <c r="B1873" s="174" t="s">
        <v>4169</v>
      </c>
      <c r="C1873" s="174" t="s">
        <v>4168</v>
      </c>
      <c r="D1873" s="174"/>
      <c r="E1873" s="174"/>
      <c r="F1873" s="179"/>
      <c r="G1873" s="173"/>
    </row>
    <row r="1874">
      <c r="A1874" s="173"/>
      <c r="B1874" s="174" t="s">
        <v>4170</v>
      </c>
      <c r="C1874" s="174" t="s">
        <v>4171</v>
      </c>
      <c r="D1874" s="174"/>
      <c r="E1874" s="174"/>
      <c r="F1874" s="175"/>
      <c r="G1874" s="173"/>
    </row>
    <row r="1875">
      <c r="A1875" s="173"/>
      <c r="B1875" s="174" t="s">
        <v>4172</v>
      </c>
      <c r="C1875" s="174" t="s">
        <v>4171</v>
      </c>
      <c r="D1875" s="174"/>
      <c r="E1875" s="174"/>
      <c r="F1875" s="175"/>
      <c r="G1875" s="173"/>
    </row>
    <row r="1876">
      <c r="A1876" s="173"/>
      <c r="B1876" s="174" t="s">
        <v>4173</v>
      </c>
      <c r="C1876" s="174" t="s">
        <v>4171</v>
      </c>
      <c r="D1876" s="174"/>
      <c r="E1876" s="174"/>
      <c r="F1876" s="175"/>
      <c r="G1876" s="173"/>
    </row>
    <row r="1877">
      <c r="A1877" s="173"/>
      <c r="B1877" s="174" t="s">
        <v>4174</v>
      </c>
      <c r="C1877" s="174" t="s">
        <v>4175</v>
      </c>
      <c r="D1877" s="174"/>
      <c r="E1877" s="174"/>
      <c r="F1877" s="175"/>
      <c r="G1877" s="173"/>
    </row>
    <row r="1878">
      <c r="A1878" s="173"/>
      <c r="B1878" s="174" t="s">
        <v>4176</v>
      </c>
      <c r="C1878" s="174" t="s">
        <v>4175</v>
      </c>
      <c r="D1878" s="174"/>
      <c r="E1878" s="174"/>
      <c r="F1878" s="175"/>
      <c r="G1878" s="173"/>
    </row>
    <row r="1879">
      <c r="A1879" s="173"/>
      <c r="B1879" s="174" t="s">
        <v>4177</v>
      </c>
      <c r="C1879" s="174" t="s">
        <v>4178</v>
      </c>
      <c r="D1879" s="174"/>
      <c r="E1879" s="174"/>
      <c r="F1879" s="175"/>
      <c r="G1879" s="178"/>
    </row>
    <row r="1880">
      <c r="A1880" s="173"/>
      <c r="B1880" s="174" t="s">
        <v>4179</v>
      </c>
      <c r="C1880" s="174" t="s">
        <v>4178</v>
      </c>
      <c r="D1880" s="174"/>
      <c r="E1880" s="174"/>
      <c r="F1880" s="175"/>
      <c r="G1880" s="178"/>
    </row>
    <row r="1881">
      <c r="A1881" s="173"/>
      <c r="B1881" s="174" t="s">
        <v>4180</v>
      </c>
      <c r="C1881" s="174" t="s">
        <v>4181</v>
      </c>
      <c r="D1881" s="174"/>
      <c r="E1881" s="174"/>
      <c r="F1881" s="175"/>
      <c r="G1881" s="173"/>
    </row>
    <row r="1882">
      <c r="A1882" s="173"/>
      <c r="B1882" s="174" t="s">
        <v>4182</v>
      </c>
      <c r="C1882" s="174" t="s">
        <v>4181</v>
      </c>
      <c r="D1882" s="174"/>
      <c r="E1882" s="174"/>
      <c r="F1882" s="175"/>
      <c r="G1882" s="173"/>
    </row>
    <row r="1883">
      <c r="A1883" s="173"/>
      <c r="B1883" s="176" t="s">
        <v>4183</v>
      </c>
      <c r="C1883" s="176" t="s">
        <v>4184</v>
      </c>
      <c r="D1883" s="177">
        <v>43524.0</v>
      </c>
      <c r="E1883" s="176" t="s">
        <v>15</v>
      </c>
      <c r="F1883" s="176" t="s">
        <v>928</v>
      </c>
      <c r="G1883" s="178"/>
    </row>
    <row r="1884">
      <c r="A1884" s="173"/>
      <c r="B1884" s="174" t="s">
        <v>4185</v>
      </c>
      <c r="C1884" s="174" t="s">
        <v>4186</v>
      </c>
      <c r="D1884" s="174"/>
      <c r="E1884" s="174"/>
      <c r="F1884" s="175"/>
      <c r="G1884" s="173"/>
    </row>
    <row r="1885">
      <c r="A1885" s="173"/>
      <c r="B1885" s="174" t="s">
        <v>4187</v>
      </c>
      <c r="C1885" s="174" t="s">
        <v>4186</v>
      </c>
      <c r="D1885" s="174"/>
      <c r="E1885" s="174"/>
      <c r="F1885" s="175"/>
      <c r="G1885" s="173"/>
    </row>
    <row r="1886">
      <c r="A1886" s="173"/>
      <c r="B1886" s="174" t="s">
        <v>4188</v>
      </c>
      <c r="C1886" s="174" t="s">
        <v>4189</v>
      </c>
      <c r="D1886" s="174"/>
      <c r="E1886" s="174"/>
      <c r="F1886" s="179"/>
      <c r="G1886" s="173"/>
    </row>
    <row r="1887">
      <c r="A1887" s="173"/>
      <c r="B1887" s="176" t="s">
        <v>4190</v>
      </c>
      <c r="C1887" s="176" t="s">
        <v>4191</v>
      </c>
      <c r="D1887" s="177">
        <v>43552.0</v>
      </c>
      <c r="E1887" s="176" t="s">
        <v>15</v>
      </c>
      <c r="F1887" s="176" t="s">
        <v>928</v>
      </c>
      <c r="G1887" s="178"/>
    </row>
    <row r="1888">
      <c r="A1888" s="173"/>
      <c r="B1888" s="176" t="s">
        <v>4192</v>
      </c>
      <c r="C1888" s="176" t="s">
        <v>4191</v>
      </c>
      <c r="D1888" s="177">
        <v>43699.0</v>
      </c>
      <c r="E1888" s="176" t="s">
        <v>15</v>
      </c>
      <c r="F1888" s="176" t="s">
        <v>928</v>
      </c>
      <c r="G1888" s="178"/>
    </row>
    <row r="1889">
      <c r="A1889" s="173"/>
      <c r="B1889" s="174" t="s">
        <v>2829</v>
      </c>
      <c r="C1889" s="174" t="s">
        <v>4193</v>
      </c>
      <c r="D1889" s="174"/>
      <c r="E1889" s="174"/>
      <c r="F1889" s="175"/>
      <c r="G1889" s="173"/>
    </row>
    <row r="1890">
      <c r="A1890" s="173"/>
      <c r="B1890" s="174" t="s">
        <v>4194</v>
      </c>
      <c r="C1890" s="174" t="s">
        <v>4195</v>
      </c>
      <c r="D1890" s="174"/>
      <c r="E1890" s="174"/>
      <c r="F1890" s="175"/>
      <c r="G1890" s="178"/>
    </row>
    <row r="1891">
      <c r="A1891" s="173"/>
      <c r="B1891" s="174" t="s">
        <v>4196</v>
      </c>
      <c r="C1891" s="174" t="s">
        <v>4197</v>
      </c>
      <c r="D1891" s="174"/>
      <c r="E1891" s="174"/>
      <c r="F1891" s="175"/>
      <c r="G1891" s="178"/>
    </row>
    <row r="1892">
      <c r="A1892" s="173"/>
      <c r="B1892" s="174" t="s">
        <v>4198</v>
      </c>
      <c r="C1892" s="174" t="s">
        <v>4197</v>
      </c>
      <c r="D1892" s="174"/>
      <c r="E1892" s="174"/>
      <c r="F1892" s="175"/>
      <c r="G1892" s="173"/>
    </row>
    <row r="1893">
      <c r="A1893" s="173"/>
      <c r="B1893" s="174" t="s">
        <v>4199</v>
      </c>
      <c r="C1893" s="174" t="s">
        <v>4200</v>
      </c>
      <c r="D1893" s="174"/>
      <c r="E1893" s="174"/>
      <c r="F1893" s="175"/>
      <c r="G1893" s="178"/>
    </row>
    <row r="1894">
      <c r="A1894" s="173"/>
      <c r="B1894" s="174" t="s">
        <v>4201</v>
      </c>
      <c r="C1894" s="174" t="s">
        <v>4202</v>
      </c>
      <c r="D1894" s="174"/>
      <c r="E1894" s="174"/>
      <c r="F1894" s="175"/>
      <c r="G1894" s="178"/>
    </row>
    <row r="1895">
      <c r="A1895" s="173"/>
      <c r="B1895" s="174" t="s">
        <v>4203</v>
      </c>
      <c r="C1895" s="174" t="s">
        <v>4204</v>
      </c>
      <c r="D1895" s="174"/>
      <c r="E1895" s="174"/>
      <c r="F1895" s="175"/>
      <c r="G1895" s="173"/>
    </row>
    <row r="1896">
      <c r="A1896" s="173"/>
      <c r="B1896" s="174" t="s">
        <v>4205</v>
      </c>
      <c r="C1896" s="174" t="s">
        <v>4204</v>
      </c>
      <c r="D1896" s="174"/>
      <c r="E1896" s="174"/>
      <c r="F1896" s="175"/>
      <c r="G1896" s="173"/>
    </row>
    <row r="1897">
      <c r="A1897" s="173"/>
      <c r="B1897" s="174" t="s">
        <v>4206</v>
      </c>
      <c r="C1897" s="174" t="s">
        <v>4204</v>
      </c>
      <c r="D1897" s="174"/>
      <c r="E1897" s="174"/>
      <c r="F1897" s="175"/>
      <c r="G1897" s="173"/>
    </row>
    <row r="1898">
      <c r="A1898" s="173"/>
      <c r="B1898" s="174" t="s">
        <v>4207</v>
      </c>
      <c r="C1898" s="174" t="s">
        <v>4204</v>
      </c>
      <c r="D1898" s="174"/>
      <c r="E1898" s="174"/>
      <c r="F1898" s="175"/>
      <c r="G1898" s="173"/>
    </row>
    <row r="1899">
      <c r="A1899" s="173"/>
      <c r="B1899" s="174" t="s">
        <v>4208</v>
      </c>
      <c r="C1899" s="174" t="s">
        <v>4209</v>
      </c>
      <c r="D1899" s="174"/>
      <c r="E1899" s="174"/>
      <c r="F1899" s="175"/>
      <c r="G1899" s="173"/>
    </row>
    <row r="1900">
      <c r="A1900" s="173"/>
      <c r="B1900" s="174" t="s">
        <v>4210</v>
      </c>
      <c r="C1900" s="174" t="s">
        <v>4209</v>
      </c>
      <c r="D1900" s="174"/>
      <c r="E1900" s="174"/>
      <c r="F1900" s="175"/>
      <c r="G1900" s="173"/>
    </row>
    <row r="1901">
      <c r="A1901" s="173"/>
      <c r="B1901" s="174" t="s">
        <v>4211</v>
      </c>
      <c r="C1901" s="174" t="s">
        <v>4212</v>
      </c>
      <c r="D1901" s="174"/>
      <c r="E1901" s="174"/>
      <c r="F1901" s="175"/>
      <c r="G1901" s="173"/>
    </row>
    <row r="1902">
      <c r="A1902" s="173"/>
      <c r="B1902" s="174" t="s">
        <v>4213</v>
      </c>
      <c r="C1902" s="174" t="s">
        <v>4214</v>
      </c>
      <c r="D1902" s="174"/>
      <c r="E1902" s="174"/>
      <c r="F1902" s="175"/>
      <c r="G1902" s="173"/>
    </row>
    <row r="1903">
      <c r="A1903" s="173"/>
      <c r="B1903" s="174" t="s">
        <v>4215</v>
      </c>
      <c r="C1903" s="174" t="s">
        <v>4216</v>
      </c>
      <c r="D1903" s="174"/>
      <c r="E1903" s="174"/>
      <c r="F1903" s="175"/>
      <c r="G1903" s="173"/>
    </row>
    <row r="1904">
      <c r="A1904" s="173"/>
      <c r="B1904" s="174" t="s">
        <v>4217</v>
      </c>
      <c r="C1904" s="174" t="s">
        <v>4216</v>
      </c>
      <c r="D1904" s="174"/>
      <c r="E1904" s="174"/>
      <c r="F1904" s="175"/>
      <c r="G1904" s="173"/>
    </row>
    <row r="1905">
      <c r="A1905" s="173"/>
      <c r="B1905" s="174" t="s">
        <v>4218</v>
      </c>
      <c r="C1905" s="174" t="s">
        <v>4219</v>
      </c>
      <c r="D1905" s="174"/>
      <c r="E1905" s="174"/>
      <c r="F1905" s="175"/>
      <c r="G1905" s="173"/>
    </row>
    <row r="1906">
      <c r="A1906" s="173"/>
      <c r="B1906" s="174" t="s">
        <v>4220</v>
      </c>
      <c r="C1906" s="174" t="s">
        <v>4221</v>
      </c>
      <c r="D1906" s="174"/>
      <c r="E1906" s="174"/>
      <c r="F1906" s="179"/>
      <c r="G1906" s="173"/>
    </row>
    <row r="1907">
      <c r="A1907" s="173"/>
      <c r="B1907" s="174" t="s">
        <v>4222</v>
      </c>
      <c r="C1907" s="174" t="s">
        <v>4223</v>
      </c>
      <c r="D1907" s="174"/>
      <c r="E1907" s="174"/>
      <c r="F1907" s="175"/>
      <c r="G1907" s="173"/>
    </row>
    <row r="1908">
      <c r="A1908" s="173"/>
      <c r="B1908" s="174" t="s">
        <v>4224</v>
      </c>
      <c r="C1908" s="174" t="s">
        <v>4225</v>
      </c>
      <c r="D1908" s="174"/>
      <c r="E1908" s="174"/>
      <c r="F1908" s="175"/>
      <c r="G1908" s="173"/>
    </row>
    <row r="1909">
      <c r="A1909" s="173"/>
      <c r="B1909" s="174" t="s">
        <v>4226</v>
      </c>
      <c r="C1909" s="174" t="s">
        <v>4225</v>
      </c>
      <c r="D1909" s="174"/>
      <c r="E1909" s="174"/>
      <c r="F1909" s="175"/>
      <c r="G1909" s="173"/>
    </row>
    <row r="1910">
      <c r="A1910" s="173"/>
      <c r="B1910" s="174" t="s">
        <v>4227</v>
      </c>
      <c r="C1910" s="174" t="s">
        <v>4225</v>
      </c>
      <c r="D1910" s="174"/>
      <c r="E1910" s="174"/>
      <c r="F1910" s="175"/>
      <c r="G1910" s="173"/>
    </row>
    <row r="1911">
      <c r="A1911" s="173"/>
      <c r="B1911" s="174" t="s">
        <v>4228</v>
      </c>
      <c r="C1911" s="174" t="s">
        <v>4225</v>
      </c>
      <c r="D1911" s="174"/>
      <c r="E1911" s="174"/>
      <c r="F1911" s="175"/>
      <c r="G1911" s="173"/>
    </row>
    <row r="1912">
      <c r="A1912" s="173"/>
      <c r="B1912" s="174" t="s">
        <v>4229</v>
      </c>
      <c r="C1912" s="174" t="s">
        <v>4230</v>
      </c>
      <c r="D1912" s="174"/>
      <c r="E1912" s="174"/>
      <c r="F1912" s="175"/>
      <c r="G1912" s="173"/>
    </row>
    <row r="1913">
      <c r="A1913" s="173"/>
      <c r="B1913" s="174" t="s">
        <v>4231</v>
      </c>
      <c r="C1913" s="174" t="s">
        <v>4232</v>
      </c>
      <c r="D1913" s="174"/>
      <c r="E1913" s="174"/>
      <c r="F1913" s="175"/>
      <c r="G1913" s="173"/>
    </row>
    <row r="1914">
      <c r="A1914" s="173"/>
      <c r="B1914" s="174" t="s">
        <v>4233</v>
      </c>
      <c r="C1914" s="174" t="s">
        <v>4234</v>
      </c>
      <c r="D1914" s="174"/>
      <c r="E1914" s="174"/>
      <c r="F1914" s="175"/>
      <c r="G1914" s="173"/>
    </row>
    <row r="1915">
      <c r="A1915" s="173"/>
      <c r="B1915" s="174" t="s">
        <v>4235</v>
      </c>
      <c r="C1915" s="174" t="s">
        <v>4236</v>
      </c>
      <c r="D1915" s="174"/>
      <c r="E1915" s="174"/>
      <c r="F1915" s="175"/>
      <c r="G1915" s="173"/>
    </row>
    <row r="1916">
      <c r="A1916" s="173"/>
      <c r="B1916" s="174" t="s">
        <v>4237</v>
      </c>
      <c r="C1916" s="174" t="s">
        <v>4238</v>
      </c>
      <c r="D1916" s="192"/>
      <c r="E1916" s="192"/>
      <c r="F1916" s="192"/>
      <c r="G1916" s="193"/>
    </row>
    <row r="1917">
      <c r="A1917" s="173"/>
      <c r="B1917" s="194"/>
      <c r="C1917" s="194"/>
      <c r="D1917" s="195"/>
      <c r="E1917" s="195"/>
      <c r="F1917" s="195"/>
      <c r="G1917" s="193"/>
    </row>
    <row r="1918">
      <c r="A1918" s="173"/>
      <c r="B1918" s="194"/>
      <c r="C1918" s="194"/>
      <c r="D1918" s="195"/>
      <c r="E1918" s="195"/>
      <c r="F1918" s="195"/>
      <c r="G1918" s="193"/>
    </row>
    <row r="1919">
      <c r="A1919" s="196"/>
      <c r="B1919" s="197" t="s">
        <v>1</v>
      </c>
      <c r="C1919" s="198">
        <f>COUNT(D:D)</f>
        <v>194</v>
      </c>
      <c r="D1919" s="195"/>
      <c r="E1919" s="195"/>
      <c r="F1919" s="195"/>
      <c r="G1919" s="193"/>
    </row>
    <row r="1920">
      <c r="A1920" s="196"/>
      <c r="B1920" s="197" t="s">
        <v>2</v>
      </c>
      <c r="C1920" s="199">
        <v>1914.0</v>
      </c>
      <c r="D1920" s="195"/>
      <c r="E1920" s="195"/>
      <c r="F1920" s="195"/>
      <c r="G1920" s="193"/>
    </row>
    <row r="1921">
      <c r="A1921" s="196"/>
      <c r="B1921" s="197" t="s">
        <v>1014</v>
      </c>
      <c r="C1921" s="200">
        <f>IFERROR(__xludf.DUMMYFUNCTION("TO_PERCENT(C1919/C1920)"),0.1013584117032393)</f>
        <v>0.1013584117</v>
      </c>
      <c r="D1921" s="195"/>
      <c r="E1921" s="195"/>
      <c r="F1921" s="195"/>
      <c r="G1921" s="193"/>
    </row>
    <row r="1922">
      <c r="A1922" s="196"/>
      <c r="B1922" s="201"/>
      <c r="C1922" s="202"/>
      <c r="D1922" s="195"/>
      <c r="E1922" s="195"/>
      <c r="F1922" s="195"/>
      <c r="G1922" s="193"/>
    </row>
    <row r="1923">
      <c r="A1923" s="196"/>
      <c r="B1923" s="201"/>
      <c r="C1923" s="202"/>
      <c r="D1923" s="195"/>
      <c r="E1923" s="195"/>
      <c r="F1923" s="195"/>
      <c r="G1923" s="193"/>
    </row>
    <row r="1924">
      <c r="A1924" s="196"/>
      <c r="B1924" s="201"/>
      <c r="C1924" s="202"/>
      <c r="D1924" s="195"/>
      <c r="E1924" s="195"/>
      <c r="F1924" s="195"/>
      <c r="G1924" s="193"/>
    </row>
    <row r="1925">
      <c r="A1925" s="196"/>
      <c r="B1925" s="201"/>
      <c r="C1925" s="202"/>
      <c r="D1925" s="195"/>
      <c r="E1925" s="195"/>
      <c r="F1925" s="195"/>
      <c r="G1925" s="193"/>
    </row>
    <row r="1926">
      <c r="A1926" s="196"/>
      <c r="B1926" s="203"/>
      <c r="C1926" s="204"/>
      <c r="D1926" s="205"/>
      <c r="E1926" s="205"/>
      <c r="F1926" s="205"/>
      <c r="G1926" s="193"/>
    </row>
  </sheetData>
  <hyperlinks>
    <hyperlink r:id="rId1" ref="C1427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0.75"/>
    <col customWidth="1" min="3" max="3" width="18.63"/>
    <col customWidth="1" min="5" max="5" width="16.0"/>
    <col customWidth="1" min="6" max="6" width="59.38"/>
  </cols>
  <sheetData>
    <row r="1">
      <c r="A1" s="58"/>
      <c r="B1" s="206"/>
      <c r="C1" s="58"/>
      <c r="D1" s="58"/>
      <c r="E1" s="58"/>
      <c r="F1" s="58"/>
      <c r="G1" s="16"/>
      <c r="H1" s="16"/>
      <c r="I1" s="16"/>
      <c r="J1" s="16"/>
      <c r="K1" s="16"/>
      <c r="L1" s="16"/>
    </row>
    <row r="2">
      <c r="A2" s="207"/>
      <c r="B2" s="208" t="s">
        <v>113</v>
      </c>
      <c r="C2" s="208" t="s">
        <v>110</v>
      </c>
      <c r="D2" s="208" t="s">
        <v>4239</v>
      </c>
      <c r="E2" s="208" t="s">
        <v>903</v>
      </c>
      <c r="F2" s="208" t="s">
        <v>904</v>
      </c>
      <c r="G2" s="138"/>
      <c r="H2" s="138"/>
      <c r="I2" s="138"/>
      <c r="J2" s="138"/>
      <c r="K2" s="138"/>
      <c r="L2" s="138"/>
    </row>
    <row r="3">
      <c r="A3" s="98"/>
      <c r="B3" s="139" t="s">
        <v>4240</v>
      </c>
      <c r="C3" s="139" t="s">
        <v>909</v>
      </c>
      <c r="D3" s="209">
        <v>41303.0</v>
      </c>
      <c r="E3" s="186" t="s">
        <v>15</v>
      </c>
      <c r="F3" s="151" t="s">
        <v>4241</v>
      </c>
      <c r="G3" s="16"/>
      <c r="H3" s="16"/>
      <c r="I3" s="16"/>
      <c r="J3" s="16"/>
      <c r="K3" s="16"/>
      <c r="L3" s="16"/>
    </row>
    <row r="4">
      <c r="A4" s="98"/>
      <c r="B4" s="139" t="s">
        <v>586</v>
      </c>
      <c r="C4" s="139" t="s">
        <v>587</v>
      </c>
      <c r="D4" s="140">
        <v>44315.0</v>
      </c>
      <c r="E4" s="139" t="s">
        <v>15</v>
      </c>
      <c r="F4" s="181" t="s">
        <v>1438</v>
      </c>
      <c r="G4" s="16"/>
      <c r="H4" s="16"/>
      <c r="I4" s="16"/>
      <c r="J4" s="16"/>
      <c r="K4" s="16"/>
      <c r="L4" s="16"/>
    </row>
    <row r="5">
      <c r="A5" s="98"/>
      <c r="B5" s="139" t="s">
        <v>1028</v>
      </c>
      <c r="C5" s="139" t="s">
        <v>4242</v>
      </c>
      <c r="D5" s="209">
        <v>39705.0</v>
      </c>
      <c r="E5" s="151" t="s">
        <v>4243</v>
      </c>
      <c r="F5" s="151" t="s">
        <v>4244</v>
      </c>
      <c r="G5" s="16"/>
      <c r="H5" s="16"/>
      <c r="I5" s="16"/>
      <c r="J5" s="16"/>
      <c r="K5" s="16"/>
      <c r="L5" s="16"/>
    </row>
    <row r="6">
      <c r="A6" s="98"/>
      <c r="B6" s="139" t="s">
        <v>4245</v>
      </c>
      <c r="C6" s="139" t="s">
        <v>4246</v>
      </c>
      <c r="D6" s="140">
        <v>42964.0</v>
      </c>
      <c r="E6" s="139" t="s">
        <v>15</v>
      </c>
      <c r="F6" s="139" t="s">
        <v>4247</v>
      </c>
      <c r="G6" s="16"/>
      <c r="H6" s="16"/>
      <c r="I6" s="16"/>
      <c r="J6" s="16"/>
      <c r="K6" s="16"/>
      <c r="L6" s="16"/>
    </row>
    <row r="7">
      <c r="A7" s="98"/>
      <c r="B7" s="141" t="s">
        <v>2681</v>
      </c>
      <c r="C7" s="141" t="s">
        <v>4248</v>
      </c>
      <c r="D7" s="150"/>
      <c r="E7" s="150"/>
      <c r="F7" s="150"/>
      <c r="G7" s="16"/>
      <c r="H7" s="16"/>
      <c r="I7" s="16"/>
      <c r="J7" s="16"/>
      <c r="K7" s="16"/>
      <c r="L7" s="16"/>
    </row>
    <row r="8">
      <c r="A8" s="98"/>
      <c r="B8" s="139" t="s">
        <v>1258</v>
      </c>
      <c r="C8" s="139" t="s">
        <v>140</v>
      </c>
      <c r="D8" s="209">
        <v>40477.0</v>
      </c>
      <c r="E8" s="151" t="s">
        <v>4249</v>
      </c>
      <c r="F8" s="151" t="s">
        <v>4250</v>
      </c>
      <c r="G8" s="210"/>
      <c r="H8" s="210"/>
      <c r="I8" s="210"/>
      <c r="J8" s="210"/>
      <c r="K8" s="210"/>
      <c r="L8" s="210"/>
    </row>
    <row r="9">
      <c r="A9" s="98"/>
      <c r="B9" s="141" t="s">
        <v>4251</v>
      </c>
      <c r="C9" s="141" t="s">
        <v>1676</v>
      </c>
      <c r="D9" s="150"/>
      <c r="E9" s="150"/>
      <c r="F9" s="211"/>
      <c r="G9" s="16"/>
      <c r="H9" s="16"/>
      <c r="I9" s="16"/>
      <c r="J9" s="16"/>
      <c r="K9" s="16"/>
      <c r="L9" s="16"/>
    </row>
    <row r="10">
      <c r="A10" s="98"/>
      <c r="B10" s="139" t="s">
        <v>4252</v>
      </c>
      <c r="C10" s="139" t="s">
        <v>4253</v>
      </c>
      <c r="D10" s="140">
        <v>42824.0</v>
      </c>
      <c r="E10" s="139" t="s">
        <v>15</v>
      </c>
      <c r="F10" s="139" t="s">
        <v>928</v>
      </c>
      <c r="G10" s="16"/>
      <c r="H10" s="16"/>
      <c r="I10" s="16"/>
      <c r="J10" s="16"/>
      <c r="K10" s="16"/>
      <c r="L10" s="16"/>
    </row>
    <row r="11">
      <c r="A11" s="98"/>
      <c r="B11" s="139" t="s">
        <v>4254</v>
      </c>
      <c r="C11" s="139" t="s">
        <v>4255</v>
      </c>
      <c r="D11" s="140">
        <v>42964.0</v>
      </c>
      <c r="E11" s="139" t="s">
        <v>15</v>
      </c>
      <c r="F11" s="139" t="s">
        <v>4247</v>
      </c>
      <c r="G11" s="16"/>
      <c r="H11" s="16"/>
      <c r="I11" s="16"/>
      <c r="J11" s="16"/>
      <c r="K11" s="16"/>
      <c r="L11" s="16"/>
    </row>
    <row r="12">
      <c r="A12" s="98"/>
      <c r="B12" s="139" t="s">
        <v>4256</v>
      </c>
      <c r="C12" s="139" t="s">
        <v>820</v>
      </c>
      <c r="D12" s="140">
        <v>42936.0</v>
      </c>
      <c r="E12" s="139" t="s">
        <v>15</v>
      </c>
      <c r="F12" s="139" t="s">
        <v>928</v>
      </c>
      <c r="G12" s="16"/>
      <c r="H12" s="16"/>
      <c r="I12" s="16"/>
      <c r="J12" s="16"/>
      <c r="K12" s="16"/>
      <c r="L12" s="16"/>
    </row>
    <row r="13">
      <c r="A13" s="98"/>
      <c r="B13" s="139" t="s">
        <v>4257</v>
      </c>
      <c r="C13" s="139" t="s">
        <v>277</v>
      </c>
      <c r="D13" s="212">
        <v>42880.0</v>
      </c>
      <c r="E13" s="151" t="s">
        <v>15</v>
      </c>
      <c r="F13" s="151" t="s">
        <v>928</v>
      </c>
      <c r="G13" s="16"/>
      <c r="H13" s="16"/>
      <c r="I13" s="16"/>
      <c r="J13" s="16"/>
      <c r="K13" s="16"/>
      <c r="L13" s="16"/>
    </row>
    <row r="14">
      <c r="A14" s="98"/>
      <c r="B14" s="139" t="s">
        <v>4258</v>
      </c>
      <c r="C14" s="139" t="s">
        <v>4259</v>
      </c>
      <c r="D14" s="180">
        <v>42950.0</v>
      </c>
      <c r="E14" s="151" t="s">
        <v>15</v>
      </c>
      <c r="F14" s="151" t="s">
        <v>928</v>
      </c>
      <c r="G14" s="16"/>
      <c r="H14" s="16"/>
      <c r="I14" s="16"/>
      <c r="J14" s="16"/>
      <c r="K14" s="16"/>
      <c r="L14" s="16"/>
    </row>
    <row r="15">
      <c r="A15" s="98"/>
      <c r="B15" s="139" t="s">
        <v>1043</v>
      </c>
      <c r="C15" s="139" t="s">
        <v>702</v>
      </c>
      <c r="D15" s="209">
        <v>39705.0</v>
      </c>
      <c r="E15" s="151" t="s">
        <v>4243</v>
      </c>
      <c r="F15" s="151" t="s">
        <v>4260</v>
      </c>
      <c r="G15" s="16"/>
      <c r="H15" s="16"/>
      <c r="I15" s="16"/>
      <c r="J15" s="16"/>
      <c r="K15" s="16"/>
      <c r="L15" s="16"/>
    </row>
    <row r="16">
      <c r="A16" s="98"/>
      <c r="B16" s="139" t="s">
        <v>4261</v>
      </c>
      <c r="C16" s="139" t="s">
        <v>922</v>
      </c>
      <c r="D16" s="209">
        <v>39705.0</v>
      </c>
      <c r="E16" s="151" t="s">
        <v>4243</v>
      </c>
      <c r="F16" s="151" t="s">
        <v>4262</v>
      </c>
      <c r="G16" s="16"/>
      <c r="H16" s="16"/>
      <c r="I16" s="16"/>
      <c r="J16" s="16"/>
      <c r="K16" s="16"/>
      <c r="L16" s="16"/>
    </row>
    <row r="17">
      <c r="A17" s="98"/>
      <c r="B17" s="141" t="s">
        <v>4263</v>
      </c>
      <c r="C17" s="141" t="s">
        <v>4264</v>
      </c>
      <c r="D17" s="213"/>
      <c r="E17" s="214"/>
      <c r="F17" s="215" t="s">
        <v>4265</v>
      </c>
      <c r="G17" s="16"/>
      <c r="H17" s="16"/>
      <c r="I17" s="16"/>
      <c r="J17" s="16"/>
      <c r="K17" s="16"/>
      <c r="L17" s="16"/>
    </row>
    <row r="18">
      <c r="A18" s="98"/>
      <c r="B18" s="139" t="s">
        <v>4266</v>
      </c>
      <c r="C18" s="139" t="s">
        <v>269</v>
      </c>
      <c r="D18" s="180">
        <v>42976.0</v>
      </c>
      <c r="E18" s="151" t="s">
        <v>15</v>
      </c>
      <c r="F18" s="151" t="s">
        <v>928</v>
      </c>
      <c r="G18" s="16"/>
      <c r="H18" s="16"/>
      <c r="I18" s="16"/>
      <c r="J18" s="16"/>
      <c r="K18" s="16"/>
      <c r="L18" s="16"/>
    </row>
    <row r="19">
      <c r="A19" s="98"/>
      <c r="B19" s="141" t="s">
        <v>4267</v>
      </c>
      <c r="C19" s="141" t="s">
        <v>163</v>
      </c>
      <c r="D19" s="213"/>
      <c r="E19" s="214"/>
      <c r="F19" s="215"/>
      <c r="G19" s="16"/>
      <c r="H19" s="16"/>
      <c r="I19" s="16"/>
      <c r="J19" s="16"/>
      <c r="K19" s="16"/>
      <c r="L19" s="16"/>
    </row>
    <row r="20">
      <c r="A20" s="98"/>
      <c r="B20" s="139" t="s">
        <v>931</v>
      </c>
      <c r="C20" s="103" t="s">
        <v>501</v>
      </c>
      <c r="D20" s="140">
        <v>39406.0</v>
      </c>
      <c r="E20" s="103" t="s">
        <v>4268</v>
      </c>
      <c r="F20" s="151" t="s">
        <v>4269</v>
      </c>
      <c r="G20" s="16"/>
      <c r="H20" s="16"/>
      <c r="I20" s="16"/>
      <c r="J20" s="16"/>
      <c r="K20" s="16"/>
      <c r="L20" s="16"/>
    </row>
    <row r="21">
      <c r="A21" s="98"/>
      <c r="B21" s="139" t="s">
        <v>4270</v>
      </c>
      <c r="C21" s="139" t="s">
        <v>1056</v>
      </c>
      <c r="D21" s="209">
        <v>39705.0</v>
      </c>
      <c r="E21" s="151" t="s">
        <v>4243</v>
      </c>
      <c r="F21" s="151" t="s">
        <v>4260</v>
      </c>
      <c r="G21" s="16"/>
      <c r="H21" s="16"/>
      <c r="I21" s="16"/>
      <c r="J21" s="16"/>
      <c r="K21" s="16"/>
      <c r="L21" s="16"/>
    </row>
    <row r="22">
      <c r="A22" s="98"/>
      <c r="B22" s="139" t="s">
        <v>4271</v>
      </c>
      <c r="C22" s="139" t="s">
        <v>315</v>
      </c>
      <c r="D22" s="209">
        <v>40631.0</v>
      </c>
      <c r="E22" s="186" t="s">
        <v>15</v>
      </c>
      <c r="F22" s="151" t="s">
        <v>932</v>
      </c>
      <c r="G22" s="16"/>
      <c r="H22" s="16"/>
      <c r="I22" s="16"/>
      <c r="J22" s="16"/>
      <c r="K22" s="16"/>
      <c r="L22" s="16"/>
    </row>
    <row r="23">
      <c r="A23" s="98"/>
      <c r="B23" s="139" t="s">
        <v>4272</v>
      </c>
      <c r="C23" s="139" t="s">
        <v>1058</v>
      </c>
      <c r="D23" s="163">
        <v>42894.0</v>
      </c>
      <c r="E23" s="139" t="s">
        <v>15</v>
      </c>
      <c r="F23" s="139" t="s">
        <v>928</v>
      </c>
      <c r="G23" s="16"/>
      <c r="H23" s="16"/>
      <c r="I23" s="16"/>
      <c r="J23" s="16"/>
      <c r="K23" s="16"/>
      <c r="L23" s="16"/>
    </row>
    <row r="24">
      <c r="A24" s="98"/>
      <c r="B24" s="139" t="s">
        <v>4273</v>
      </c>
      <c r="C24" s="139" t="s">
        <v>1192</v>
      </c>
      <c r="D24" s="216">
        <v>40120.0</v>
      </c>
      <c r="E24" s="139" t="s">
        <v>4274</v>
      </c>
      <c r="F24" s="139" t="s">
        <v>4275</v>
      </c>
      <c r="G24" s="16"/>
      <c r="H24" s="16"/>
      <c r="I24" s="16"/>
      <c r="J24" s="16"/>
      <c r="K24" s="16"/>
      <c r="L24" s="16"/>
    </row>
    <row r="25">
      <c r="A25" s="98"/>
      <c r="B25" s="139" t="s">
        <v>1064</v>
      </c>
      <c r="C25" s="139" t="s">
        <v>1065</v>
      </c>
      <c r="D25" s="209">
        <v>39705.0</v>
      </c>
      <c r="E25" s="151" t="s">
        <v>4243</v>
      </c>
      <c r="F25" s="151" t="s">
        <v>4269</v>
      </c>
      <c r="G25" s="16"/>
      <c r="H25" s="16"/>
      <c r="I25" s="16"/>
      <c r="J25" s="16"/>
      <c r="K25" s="16"/>
      <c r="L25" s="16"/>
    </row>
    <row r="26">
      <c r="A26" s="98"/>
      <c r="B26" s="139" t="s">
        <v>1067</v>
      </c>
      <c r="C26" s="139" t="s">
        <v>733</v>
      </c>
      <c r="D26" s="209">
        <v>39705.0</v>
      </c>
      <c r="E26" s="151" t="s">
        <v>4243</v>
      </c>
      <c r="F26" s="151" t="s">
        <v>4260</v>
      </c>
      <c r="G26" s="16"/>
      <c r="H26" s="16"/>
      <c r="I26" s="16"/>
      <c r="J26" s="16"/>
      <c r="K26" s="16"/>
      <c r="L26" s="16"/>
    </row>
    <row r="27">
      <c r="A27" s="98"/>
      <c r="B27" s="139" t="s">
        <v>4276</v>
      </c>
      <c r="C27" s="139" t="s">
        <v>589</v>
      </c>
      <c r="D27" s="140">
        <v>42922.0</v>
      </c>
      <c r="E27" s="139" t="s">
        <v>15</v>
      </c>
      <c r="F27" s="139" t="s">
        <v>928</v>
      </c>
      <c r="G27" s="16"/>
      <c r="H27" s="16"/>
      <c r="I27" s="16"/>
      <c r="J27" s="16"/>
      <c r="K27" s="16"/>
      <c r="L27" s="16"/>
    </row>
    <row r="28">
      <c r="A28" s="98"/>
      <c r="B28" s="139" t="s">
        <v>4277</v>
      </c>
      <c r="C28" s="139" t="s">
        <v>4278</v>
      </c>
      <c r="D28" s="209">
        <v>39705.0</v>
      </c>
      <c r="E28" s="151" t="s">
        <v>4243</v>
      </c>
      <c r="F28" s="151" t="s">
        <v>4260</v>
      </c>
      <c r="G28" s="16"/>
      <c r="H28" s="16"/>
      <c r="I28" s="17" t="s">
        <v>14</v>
      </c>
      <c r="K28" s="16"/>
      <c r="L28" s="16"/>
    </row>
    <row r="29">
      <c r="A29" s="98"/>
      <c r="B29" s="139" t="s">
        <v>3285</v>
      </c>
      <c r="C29" s="139" t="s">
        <v>4279</v>
      </c>
      <c r="D29" s="140">
        <v>40337.0</v>
      </c>
      <c r="E29" s="139" t="s">
        <v>4280</v>
      </c>
      <c r="F29" s="139" t="s">
        <v>4281</v>
      </c>
      <c r="G29" s="16"/>
      <c r="H29" s="16"/>
      <c r="I29" s="217">
        <v>42817.0</v>
      </c>
      <c r="K29" s="16"/>
      <c r="L29" s="16"/>
    </row>
    <row r="30">
      <c r="A30" s="98"/>
      <c r="B30" s="139" t="s">
        <v>4282</v>
      </c>
      <c r="C30" s="139" t="s">
        <v>4283</v>
      </c>
      <c r="D30" s="180">
        <v>42880.0</v>
      </c>
      <c r="E30" s="151" t="s">
        <v>15</v>
      </c>
      <c r="F30" s="151" t="s">
        <v>928</v>
      </c>
      <c r="G30" s="16"/>
      <c r="H30" s="16"/>
      <c r="I30" s="16"/>
      <c r="J30" s="16"/>
      <c r="K30" s="16"/>
      <c r="L30" s="16"/>
    </row>
    <row r="31">
      <c r="A31" s="98"/>
      <c r="B31" s="139" t="s">
        <v>1084</v>
      </c>
      <c r="C31" s="139" t="s">
        <v>318</v>
      </c>
      <c r="D31" s="209">
        <v>39705.0</v>
      </c>
      <c r="E31" s="151" t="s">
        <v>4243</v>
      </c>
      <c r="F31" s="151" t="s">
        <v>4260</v>
      </c>
      <c r="G31" s="16"/>
      <c r="H31" s="16"/>
      <c r="I31" s="16"/>
      <c r="J31" s="16"/>
      <c r="K31" s="16"/>
      <c r="L31" s="16"/>
    </row>
    <row r="32">
      <c r="A32" s="98"/>
      <c r="B32" s="139" t="s">
        <v>1082</v>
      </c>
      <c r="C32" s="139" t="s">
        <v>1083</v>
      </c>
      <c r="D32" s="218">
        <v>39705.0</v>
      </c>
      <c r="E32" s="219" t="s">
        <v>4243</v>
      </c>
      <c r="F32" s="151" t="s">
        <v>4260</v>
      </c>
      <c r="G32" s="16"/>
      <c r="H32" s="16"/>
      <c r="I32" s="16"/>
      <c r="J32" s="16"/>
      <c r="K32" s="16"/>
      <c r="L32" s="16"/>
    </row>
    <row r="33">
      <c r="A33" s="98"/>
      <c r="B33" s="139" t="s">
        <v>4284</v>
      </c>
      <c r="C33" s="139" t="s">
        <v>4285</v>
      </c>
      <c r="D33" s="140">
        <v>42838.0</v>
      </c>
      <c r="E33" s="139" t="s">
        <v>15</v>
      </c>
      <c r="F33" s="139" t="s">
        <v>928</v>
      </c>
      <c r="G33" s="16"/>
      <c r="H33" s="16"/>
      <c r="I33" s="16"/>
      <c r="J33" s="16"/>
      <c r="K33" s="16"/>
      <c r="L33" s="16"/>
    </row>
    <row r="34">
      <c r="A34" s="98"/>
      <c r="B34" s="139" t="s">
        <v>958</v>
      </c>
      <c r="C34" s="139" t="s">
        <v>459</v>
      </c>
      <c r="D34" s="209">
        <v>39406.0</v>
      </c>
      <c r="E34" s="151" t="s">
        <v>4268</v>
      </c>
      <c r="F34" s="151" t="s">
        <v>4260</v>
      </c>
      <c r="G34" s="16"/>
      <c r="H34" s="16"/>
      <c r="I34" s="16"/>
      <c r="J34" s="16"/>
      <c r="K34" s="16"/>
      <c r="L34" s="16"/>
    </row>
    <row r="35">
      <c r="A35" s="98"/>
      <c r="B35" s="139" t="s">
        <v>4286</v>
      </c>
      <c r="C35" s="139" t="s">
        <v>4287</v>
      </c>
      <c r="D35" s="140">
        <v>42817.0</v>
      </c>
      <c r="E35" s="139" t="s">
        <v>15</v>
      </c>
      <c r="F35" s="139" t="s">
        <v>928</v>
      </c>
      <c r="G35" s="16"/>
      <c r="H35" s="16"/>
      <c r="I35" s="16"/>
      <c r="J35" s="16"/>
      <c r="K35" s="16"/>
      <c r="L35" s="16"/>
    </row>
    <row r="36">
      <c r="A36" s="98"/>
      <c r="B36" s="141" t="s">
        <v>1012</v>
      </c>
      <c r="C36" s="141" t="s">
        <v>185</v>
      </c>
      <c r="D36" s="155"/>
      <c r="E36" s="141"/>
      <c r="F36" s="141" t="s">
        <v>4265</v>
      </c>
      <c r="G36" s="16"/>
      <c r="H36" s="16"/>
      <c r="I36" s="16"/>
      <c r="J36" s="16"/>
      <c r="K36" s="16"/>
      <c r="L36" s="16"/>
    </row>
    <row r="37">
      <c r="A37" s="98"/>
      <c r="B37" s="139" t="s">
        <v>4288</v>
      </c>
      <c r="C37" s="139" t="s">
        <v>503</v>
      </c>
      <c r="D37" s="140">
        <v>40218.0</v>
      </c>
      <c r="E37" s="139" t="s">
        <v>15</v>
      </c>
      <c r="F37" s="139" t="s">
        <v>4289</v>
      </c>
      <c r="G37" s="16"/>
      <c r="H37" s="16"/>
      <c r="I37" s="16"/>
      <c r="J37" s="16"/>
      <c r="K37" s="16"/>
      <c r="L37" s="16"/>
    </row>
    <row r="38">
      <c r="A38" s="98"/>
      <c r="B38" s="139" t="s">
        <v>4290</v>
      </c>
      <c r="C38" s="139" t="s">
        <v>343</v>
      </c>
      <c r="D38" s="140">
        <v>42817.0</v>
      </c>
      <c r="E38" s="139" t="s">
        <v>15</v>
      </c>
      <c r="F38" s="151" t="s">
        <v>1130</v>
      </c>
      <c r="G38" s="16"/>
      <c r="H38" s="16"/>
      <c r="I38" s="16"/>
      <c r="J38" s="16"/>
      <c r="K38" s="16"/>
      <c r="L38" s="16"/>
    </row>
    <row r="39">
      <c r="A39" s="98"/>
      <c r="B39" s="139" t="s">
        <v>4291</v>
      </c>
      <c r="C39" s="139" t="s">
        <v>800</v>
      </c>
      <c r="D39" s="209">
        <v>40148.0</v>
      </c>
      <c r="E39" s="186" t="s">
        <v>15</v>
      </c>
      <c r="F39" s="151" t="s">
        <v>4292</v>
      </c>
      <c r="G39" s="16"/>
      <c r="H39" s="16"/>
      <c r="I39" s="16"/>
      <c r="J39" s="16"/>
      <c r="K39" s="16"/>
      <c r="L39" s="16"/>
    </row>
    <row r="40">
      <c r="A40" s="98"/>
      <c r="B40" s="139" t="s">
        <v>4293</v>
      </c>
      <c r="C40" s="139" t="s">
        <v>4294</v>
      </c>
      <c r="D40" s="140">
        <v>42845.0</v>
      </c>
      <c r="E40" s="139" t="s">
        <v>15</v>
      </c>
      <c r="F40" s="139" t="s">
        <v>928</v>
      </c>
      <c r="G40" s="16"/>
      <c r="H40" s="16"/>
      <c r="I40" s="16"/>
      <c r="J40" s="16"/>
      <c r="K40" s="16"/>
      <c r="L40" s="16"/>
    </row>
    <row r="41">
      <c r="A41" s="98"/>
      <c r="B41" s="139" t="s">
        <v>4295</v>
      </c>
      <c r="C41" s="139" t="s">
        <v>4296</v>
      </c>
      <c r="D41" s="140">
        <v>42817.0</v>
      </c>
      <c r="E41" s="139" t="s">
        <v>15</v>
      </c>
      <c r="F41" s="139" t="s">
        <v>928</v>
      </c>
      <c r="G41" s="16"/>
      <c r="H41" s="16"/>
      <c r="I41" s="16"/>
      <c r="J41" s="16"/>
      <c r="K41" s="16"/>
      <c r="L41" s="16"/>
    </row>
    <row r="42">
      <c r="A42" s="98"/>
      <c r="B42" s="139" t="s">
        <v>4297</v>
      </c>
      <c r="C42" s="139" t="s">
        <v>745</v>
      </c>
      <c r="D42" s="140">
        <v>42908.0</v>
      </c>
      <c r="E42" s="139" t="s">
        <v>15</v>
      </c>
      <c r="F42" s="139" t="s">
        <v>928</v>
      </c>
      <c r="G42" s="16"/>
      <c r="H42" s="16"/>
      <c r="I42" s="16"/>
      <c r="J42" s="16"/>
      <c r="K42" s="16"/>
      <c r="L42" s="16"/>
    </row>
    <row r="43">
      <c r="A43" s="98"/>
      <c r="B43" s="139" t="s">
        <v>4298</v>
      </c>
      <c r="C43" s="139" t="s">
        <v>4299</v>
      </c>
      <c r="D43" s="140">
        <v>42957.0</v>
      </c>
      <c r="E43" s="139" t="s">
        <v>15</v>
      </c>
      <c r="F43" s="139" t="s">
        <v>4247</v>
      </c>
      <c r="G43" s="16"/>
      <c r="H43" s="16"/>
      <c r="I43" s="16"/>
      <c r="J43" s="16"/>
      <c r="K43" s="16"/>
      <c r="L43" s="16"/>
    </row>
    <row r="44">
      <c r="A44" s="98"/>
      <c r="B44" s="220" t="s">
        <v>1122</v>
      </c>
      <c r="C44" s="220" t="s">
        <v>1123</v>
      </c>
      <c r="D44" s="221">
        <v>39705.0</v>
      </c>
      <c r="E44" s="220" t="s">
        <v>4300</v>
      </c>
      <c r="F44" s="220" t="s">
        <v>4301</v>
      </c>
      <c r="G44" s="16"/>
      <c r="H44" s="16"/>
      <c r="I44" s="16"/>
      <c r="J44" s="16"/>
      <c r="K44" s="16"/>
      <c r="L44" s="16"/>
    </row>
    <row r="45">
      <c r="A45" s="98"/>
      <c r="B45" s="139" t="s">
        <v>323</v>
      </c>
      <c r="C45" s="139" t="s">
        <v>4302</v>
      </c>
      <c r="D45" s="140">
        <v>42894.0</v>
      </c>
      <c r="E45" s="139" t="s">
        <v>15</v>
      </c>
      <c r="F45" s="139" t="s">
        <v>928</v>
      </c>
      <c r="G45" s="16"/>
      <c r="H45" s="16"/>
      <c r="I45" s="16"/>
      <c r="J45" s="16"/>
      <c r="K45" s="16"/>
      <c r="L45" s="16"/>
    </row>
    <row r="46">
      <c r="A46" s="98"/>
      <c r="B46" s="139" t="s">
        <v>4303</v>
      </c>
      <c r="C46" s="139" t="s">
        <v>482</v>
      </c>
      <c r="D46" s="140">
        <v>42852.0</v>
      </c>
      <c r="E46" s="139" t="s">
        <v>15</v>
      </c>
      <c r="F46" s="139" t="s">
        <v>928</v>
      </c>
      <c r="G46" s="16"/>
      <c r="H46" s="16"/>
      <c r="I46" s="16"/>
      <c r="J46" s="16"/>
      <c r="K46" s="16"/>
      <c r="L46" s="16"/>
    </row>
    <row r="47">
      <c r="A47" s="98"/>
      <c r="B47" s="139" t="s">
        <v>1126</v>
      </c>
      <c r="C47" s="139" t="s">
        <v>4304</v>
      </c>
      <c r="D47" s="163">
        <v>39705.0</v>
      </c>
      <c r="E47" s="139" t="s">
        <v>4243</v>
      </c>
      <c r="F47" s="151" t="s">
        <v>4260</v>
      </c>
      <c r="G47" s="16"/>
      <c r="H47" s="16"/>
      <c r="I47" s="16"/>
      <c r="J47" s="16"/>
      <c r="K47" s="16"/>
      <c r="L47" s="16"/>
    </row>
    <row r="48">
      <c r="A48" s="98"/>
      <c r="B48" s="139" t="s">
        <v>1351</v>
      </c>
      <c r="C48" s="139" t="s">
        <v>4305</v>
      </c>
      <c r="D48" s="222">
        <v>40477.0</v>
      </c>
      <c r="E48" s="151" t="s">
        <v>4249</v>
      </c>
      <c r="F48" s="151" t="s">
        <v>4306</v>
      </c>
      <c r="G48" s="16"/>
      <c r="H48" s="16"/>
      <c r="I48" s="16"/>
      <c r="J48" s="16"/>
      <c r="K48" s="16"/>
      <c r="L48" s="16"/>
    </row>
    <row r="49">
      <c r="A49" s="98"/>
      <c r="B49" s="139" t="s">
        <v>4307</v>
      </c>
      <c r="C49" s="139" t="s">
        <v>992</v>
      </c>
      <c r="D49" s="140">
        <v>42915.0</v>
      </c>
      <c r="E49" s="139" t="s">
        <v>15</v>
      </c>
      <c r="F49" s="139" t="s">
        <v>928</v>
      </c>
      <c r="G49" s="16"/>
      <c r="H49" s="16"/>
      <c r="I49" s="16"/>
      <c r="J49" s="16"/>
      <c r="K49" s="16"/>
      <c r="L49" s="16"/>
    </row>
    <row r="50">
      <c r="A50" s="98"/>
      <c r="B50" s="139" t="s">
        <v>4308</v>
      </c>
      <c r="C50" s="139" t="s">
        <v>4309</v>
      </c>
      <c r="D50" s="140">
        <v>42950.0</v>
      </c>
      <c r="E50" s="139" t="s">
        <v>15</v>
      </c>
      <c r="F50" s="139" t="s">
        <v>928</v>
      </c>
      <c r="G50" s="16"/>
      <c r="H50" s="16"/>
      <c r="I50" s="16"/>
      <c r="J50" s="16"/>
      <c r="K50" s="16"/>
      <c r="L50" s="16"/>
    </row>
    <row r="51">
      <c r="A51" s="98"/>
      <c r="B51" s="139" t="s">
        <v>4310</v>
      </c>
      <c r="C51" s="139" t="s">
        <v>4311</v>
      </c>
      <c r="D51" s="140">
        <v>42957.0</v>
      </c>
      <c r="E51" s="139" t="s">
        <v>15</v>
      </c>
      <c r="F51" s="139" t="s">
        <v>4247</v>
      </c>
      <c r="G51" s="16"/>
      <c r="H51" s="16"/>
      <c r="I51" s="16"/>
      <c r="J51" s="16"/>
      <c r="K51" s="16"/>
      <c r="L51" s="16"/>
    </row>
    <row r="52">
      <c r="A52" s="98"/>
      <c r="B52" s="141" t="s">
        <v>4312</v>
      </c>
      <c r="C52" s="141" t="s">
        <v>4313</v>
      </c>
      <c r="D52" s="150"/>
      <c r="E52" s="150"/>
      <c r="F52" s="150"/>
      <c r="G52" s="16"/>
      <c r="H52" s="16"/>
      <c r="I52" s="16"/>
      <c r="J52" s="16"/>
      <c r="K52" s="16"/>
      <c r="L52" s="16"/>
    </row>
    <row r="53">
      <c r="A53" s="98"/>
      <c r="B53" s="139" t="s">
        <v>1371</v>
      </c>
      <c r="C53" s="139" t="s">
        <v>999</v>
      </c>
      <c r="D53" s="222">
        <v>40477.0</v>
      </c>
      <c r="E53" s="151" t="s">
        <v>4249</v>
      </c>
      <c r="F53" s="151" t="s">
        <v>4314</v>
      </c>
      <c r="G53" s="16"/>
      <c r="H53" s="16"/>
      <c r="I53" s="16"/>
      <c r="J53" s="16"/>
      <c r="K53" s="16"/>
      <c r="L53" s="16"/>
    </row>
    <row r="54">
      <c r="A54" s="98"/>
      <c r="B54" s="139" t="s">
        <v>1156</v>
      </c>
      <c r="C54" s="139" t="s">
        <v>1157</v>
      </c>
      <c r="D54" s="163">
        <v>39705.0</v>
      </c>
      <c r="E54" s="139" t="s">
        <v>4243</v>
      </c>
      <c r="F54" s="151" t="s">
        <v>4260</v>
      </c>
      <c r="G54" s="16"/>
      <c r="H54" s="16"/>
      <c r="I54" s="16"/>
      <c r="J54" s="16"/>
      <c r="K54" s="16"/>
      <c r="L54" s="16"/>
    </row>
    <row r="55">
      <c r="A55" s="98"/>
      <c r="B55" s="139" t="s">
        <v>4315</v>
      </c>
      <c r="C55" s="139" t="s">
        <v>4316</v>
      </c>
      <c r="D55" s="223">
        <v>42999.0</v>
      </c>
      <c r="E55" s="151" t="s">
        <v>15</v>
      </c>
      <c r="F55" s="151" t="s">
        <v>928</v>
      </c>
      <c r="G55" s="16"/>
      <c r="H55" s="16"/>
      <c r="I55" s="16"/>
      <c r="J55" s="16"/>
      <c r="K55" s="16"/>
      <c r="L55" s="16"/>
    </row>
    <row r="56">
      <c r="A56" s="98"/>
      <c r="B56" s="139" t="s">
        <v>1122</v>
      </c>
      <c r="C56" s="139" t="s">
        <v>4317</v>
      </c>
      <c r="D56" s="223">
        <v>42943.0</v>
      </c>
      <c r="E56" s="151" t="s">
        <v>15</v>
      </c>
      <c r="F56" s="151" t="s">
        <v>928</v>
      </c>
      <c r="G56" s="16"/>
      <c r="H56" s="16"/>
      <c r="I56" s="16"/>
      <c r="J56" s="16"/>
      <c r="K56" s="16"/>
      <c r="L56" s="16"/>
    </row>
    <row r="57">
      <c r="A57" s="98"/>
      <c r="B57" s="139" t="s">
        <v>4318</v>
      </c>
      <c r="C57" s="139" t="s">
        <v>4319</v>
      </c>
      <c r="D57" s="223">
        <v>42866.0</v>
      </c>
      <c r="E57" s="151" t="s">
        <v>15</v>
      </c>
      <c r="F57" s="151" t="s">
        <v>928</v>
      </c>
      <c r="G57" s="16"/>
      <c r="H57" s="16"/>
      <c r="I57" s="16"/>
      <c r="J57" s="16"/>
      <c r="K57" s="16"/>
      <c r="L57" s="16"/>
    </row>
    <row r="58">
      <c r="A58" s="98"/>
      <c r="B58" s="141" t="s">
        <v>4320</v>
      </c>
      <c r="C58" s="141" t="s">
        <v>4042</v>
      </c>
      <c r="D58" s="224"/>
      <c r="E58" s="215"/>
      <c r="F58" s="215"/>
      <c r="G58" s="16"/>
      <c r="H58" s="16"/>
      <c r="I58" s="16"/>
      <c r="J58" s="16"/>
      <c r="K58" s="16"/>
      <c r="L58" s="16"/>
    </row>
    <row r="59">
      <c r="A59" s="98"/>
      <c r="B59" s="220" t="s">
        <v>4321</v>
      </c>
      <c r="C59" s="220" t="s">
        <v>4322</v>
      </c>
      <c r="D59" s="225">
        <v>42283.0</v>
      </c>
      <c r="E59" s="226" t="s">
        <v>4323</v>
      </c>
      <c r="F59" s="227" t="s">
        <v>4324</v>
      </c>
      <c r="G59" s="16"/>
      <c r="H59" s="16"/>
      <c r="I59" s="16"/>
      <c r="J59" s="16"/>
      <c r="K59" s="16"/>
      <c r="L59" s="16"/>
    </row>
    <row r="60">
      <c r="A60" s="98"/>
      <c r="B60" s="139" t="s">
        <v>1010</v>
      </c>
      <c r="C60" s="139" t="s">
        <v>307</v>
      </c>
      <c r="D60" s="209">
        <v>39406.0</v>
      </c>
      <c r="E60" s="151" t="s">
        <v>4268</v>
      </c>
      <c r="F60" s="151" t="s">
        <v>4325</v>
      </c>
      <c r="G60" s="16"/>
      <c r="H60" s="16"/>
      <c r="I60" s="16"/>
      <c r="J60" s="16"/>
      <c r="K60" s="16"/>
      <c r="L60" s="16"/>
    </row>
    <row r="61">
      <c r="A61" s="98"/>
      <c r="B61" s="139" t="s">
        <v>1008</v>
      </c>
      <c r="C61" s="139" t="s">
        <v>1009</v>
      </c>
      <c r="D61" s="209">
        <v>39406.0</v>
      </c>
      <c r="E61" s="151" t="s">
        <v>4268</v>
      </c>
      <c r="F61" s="151" t="s">
        <v>4260</v>
      </c>
      <c r="G61" s="16"/>
      <c r="H61" s="16"/>
      <c r="I61" s="16"/>
      <c r="J61" s="16"/>
      <c r="K61" s="16"/>
      <c r="L61" s="16"/>
    </row>
    <row r="62">
      <c r="A62" s="98"/>
      <c r="B62" s="228" t="s">
        <v>683</v>
      </c>
      <c r="C62" s="228" t="s">
        <v>4326</v>
      </c>
      <c r="D62" s="229">
        <v>44532.0</v>
      </c>
      <c r="E62" s="228" t="s">
        <v>15</v>
      </c>
      <c r="F62" s="176" t="s">
        <v>2820</v>
      </c>
      <c r="G62" s="16"/>
      <c r="H62" s="16"/>
      <c r="I62" s="16"/>
      <c r="J62" s="16"/>
      <c r="K62" s="16"/>
      <c r="L62" s="16"/>
    </row>
    <row r="63">
      <c r="A63" s="102"/>
      <c r="B63" s="102"/>
      <c r="C63" s="102"/>
      <c r="D63" s="102"/>
      <c r="E63" s="102"/>
      <c r="F63" s="102"/>
      <c r="G63" s="16"/>
      <c r="H63" s="16"/>
      <c r="I63" s="16"/>
      <c r="J63" s="16"/>
      <c r="K63" s="16"/>
      <c r="L63" s="16"/>
    </row>
    <row r="64">
      <c r="A64" s="102"/>
      <c r="B64" s="102"/>
      <c r="C64" s="102"/>
      <c r="D64" s="102"/>
      <c r="E64" s="102"/>
      <c r="F64" s="102"/>
      <c r="G64" s="16"/>
      <c r="H64" s="16"/>
      <c r="I64" s="16"/>
      <c r="J64" s="16"/>
      <c r="K64" s="16"/>
      <c r="L64" s="16"/>
    </row>
    <row r="65">
      <c r="A65" s="75"/>
      <c r="B65" s="144" t="s">
        <v>1</v>
      </c>
      <c r="C65" s="145">
        <f>COUNT(D:D)</f>
        <v>53</v>
      </c>
      <c r="D65" s="16"/>
      <c r="E65" s="16"/>
      <c r="F65" s="16"/>
      <c r="G65" s="16"/>
      <c r="H65" s="16"/>
      <c r="I65" s="16"/>
      <c r="J65" s="16"/>
      <c r="K65" s="16"/>
      <c r="L65" s="16"/>
    </row>
    <row r="66">
      <c r="A66" s="75"/>
      <c r="B66" s="144" t="s">
        <v>2</v>
      </c>
      <c r="C66" s="146">
        <v>60.0</v>
      </c>
      <c r="D66" s="16"/>
      <c r="E66" s="16"/>
      <c r="F66" s="16"/>
      <c r="G66" s="16"/>
      <c r="H66" s="16"/>
      <c r="I66" s="16"/>
      <c r="J66" s="16"/>
      <c r="K66" s="16"/>
      <c r="L66" s="16"/>
    </row>
    <row r="67">
      <c r="A67" s="75"/>
      <c r="B67" s="144" t="s">
        <v>1014</v>
      </c>
      <c r="C67" s="147">
        <f>IFERROR(__xludf.DUMMYFUNCTION("TO_PERCENT(C65/C66)"),0.8833333333333333)</f>
        <v>0.8833333333</v>
      </c>
      <c r="D67" s="16"/>
      <c r="E67" s="16"/>
      <c r="F67" s="16"/>
      <c r="G67" s="16"/>
      <c r="H67" s="16"/>
      <c r="I67" s="16"/>
      <c r="J67" s="16"/>
      <c r="K67" s="16"/>
      <c r="L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</row>
  </sheetData>
  <mergeCells count="2">
    <mergeCell ref="I28:J28"/>
    <mergeCell ref="I29:J2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40.5"/>
    <col customWidth="1" min="3" max="3" width="15.5"/>
    <col customWidth="1" min="5" max="5" width="16.0"/>
    <col customWidth="1" min="6" max="6" width="57.38"/>
    <col customWidth="1" min="7" max="7" width="2.88"/>
  </cols>
  <sheetData>
    <row r="1">
      <c r="A1" s="230"/>
      <c r="B1" s="206"/>
      <c r="C1" s="206"/>
      <c r="D1" s="206"/>
      <c r="E1" s="206"/>
      <c r="F1" s="206"/>
      <c r="G1" s="58"/>
    </row>
    <row r="2">
      <c r="A2" s="230"/>
      <c r="B2" s="208" t="s">
        <v>113</v>
      </c>
      <c r="C2" s="208" t="s">
        <v>110</v>
      </c>
      <c r="D2" s="208" t="s">
        <v>4239</v>
      </c>
      <c r="E2" s="208" t="s">
        <v>903</v>
      </c>
      <c r="F2" s="208" t="s">
        <v>904</v>
      </c>
      <c r="G2" s="207" t="s">
        <v>113</v>
      </c>
    </row>
    <row r="3">
      <c r="A3" s="231"/>
      <c r="B3" s="139" t="s">
        <v>2626</v>
      </c>
      <c r="C3" s="139" t="s">
        <v>909</v>
      </c>
      <c r="D3" s="212">
        <v>42726.0</v>
      </c>
      <c r="E3" s="151" t="s">
        <v>15</v>
      </c>
      <c r="F3" s="151" t="s">
        <v>4327</v>
      </c>
      <c r="G3" s="102"/>
    </row>
    <row r="4">
      <c r="A4" s="231"/>
      <c r="B4" s="139" t="s">
        <v>3323</v>
      </c>
      <c r="C4" s="139" t="s">
        <v>909</v>
      </c>
      <c r="D4" s="212">
        <v>42726.0</v>
      </c>
      <c r="E4" s="151" t="s">
        <v>15</v>
      </c>
      <c r="F4" s="151" t="s">
        <v>4327</v>
      </c>
      <c r="G4" s="102"/>
    </row>
    <row r="5">
      <c r="A5" s="231"/>
      <c r="B5" s="139" t="s">
        <v>4328</v>
      </c>
      <c r="C5" s="139" t="s">
        <v>909</v>
      </c>
      <c r="D5" s="212">
        <v>42726.0</v>
      </c>
      <c r="E5" s="151" t="s">
        <v>15</v>
      </c>
      <c r="F5" s="151" t="s">
        <v>4327</v>
      </c>
      <c r="G5" s="102"/>
    </row>
    <row r="6">
      <c r="A6" s="231"/>
      <c r="B6" s="139" t="s">
        <v>4329</v>
      </c>
      <c r="C6" s="139" t="s">
        <v>909</v>
      </c>
      <c r="D6" s="212">
        <v>42726.0</v>
      </c>
      <c r="E6" s="151" t="s">
        <v>15</v>
      </c>
      <c r="F6" s="151" t="s">
        <v>4327</v>
      </c>
      <c r="G6" s="102"/>
    </row>
    <row r="7">
      <c r="A7" s="231"/>
      <c r="B7" s="139" t="s">
        <v>4330</v>
      </c>
      <c r="C7" s="139" t="s">
        <v>909</v>
      </c>
      <c r="D7" s="212">
        <v>42726.0</v>
      </c>
      <c r="E7" s="151" t="s">
        <v>15</v>
      </c>
      <c r="F7" s="151" t="s">
        <v>4327</v>
      </c>
      <c r="G7" s="102"/>
    </row>
    <row r="8">
      <c r="A8" s="231"/>
      <c r="B8" s="139" t="s">
        <v>4331</v>
      </c>
      <c r="C8" s="139" t="s">
        <v>909</v>
      </c>
      <c r="D8" s="212">
        <v>42726.0</v>
      </c>
      <c r="E8" s="151" t="s">
        <v>15</v>
      </c>
      <c r="F8" s="151" t="s">
        <v>4327</v>
      </c>
      <c r="G8" s="102"/>
    </row>
    <row r="9">
      <c r="A9" s="231"/>
      <c r="B9" s="139" t="s">
        <v>1177</v>
      </c>
      <c r="C9" s="139" t="s">
        <v>922</v>
      </c>
      <c r="D9" s="209">
        <v>40120.0</v>
      </c>
      <c r="E9" s="232" t="s">
        <v>4274</v>
      </c>
      <c r="F9" s="151" t="s">
        <v>4262</v>
      </c>
      <c r="G9" s="102"/>
    </row>
    <row r="10">
      <c r="A10" s="231"/>
      <c r="B10" s="139" t="s">
        <v>4332</v>
      </c>
      <c r="C10" s="139" t="s">
        <v>277</v>
      </c>
      <c r="D10" s="140">
        <v>40099.0</v>
      </c>
      <c r="E10" s="103" t="s">
        <v>15</v>
      </c>
      <c r="F10" s="139" t="s">
        <v>928</v>
      </c>
      <c r="G10" s="102"/>
    </row>
    <row r="11">
      <c r="A11" s="231"/>
      <c r="B11" s="139" t="s">
        <v>4333</v>
      </c>
      <c r="C11" s="139" t="s">
        <v>4334</v>
      </c>
      <c r="D11" s="140">
        <v>42353.0</v>
      </c>
      <c r="E11" s="139" t="s">
        <v>15</v>
      </c>
      <c r="F11" s="139" t="s">
        <v>4335</v>
      </c>
      <c r="G11" s="102"/>
    </row>
    <row r="12">
      <c r="A12" s="231"/>
      <c r="B12" s="139" t="s">
        <v>4336</v>
      </c>
      <c r="C12" s="139" t="s">
        <v>940</v>
      </c>
      <c r="D12" s="209">
        <v>42451.0</v>
      </c>
      <c r="E12" s="186" t="s">
        <v>15</v>
      </c>
      <c r="F12" s="151" t="s">
        <v>4337</v>
      </c>
      <c r="G12" s="102"/>
    </row>
    <row r="13">
      <c r="A13" s="231"/>
      <c r="B13" s="139" t="s">
        <v>4338</v>
      </c>
      <c r="C13" s="139" t="s">
        <v>733</v>
      </c>
      <c r="D13" s="209">
        <v>40120.0</v>
      </c>
      <c r="E13" s="186" t="s">
        <v>15</v>
      </c>
      <c r="F13" s="151" t="s">
        <v>4339</v>
      </c>
      <c r="G13" s="102"/>
    </row>
    <row r="14">
      <c r="A14" s="231"/>
      <c r="B14" s="139" t="s">
        <v>4340</v>
      </c>
      <c r="C14" s="139" t="s">
        <v>4279</v>
      </c>
      <c r="D14" s="140">
        <v>40337.0</v>
      </c>
      <c r="E14" s="139" t="s">
        <v>4280</v>
      </c>
      <c r="F14" s="139" t="s">
        <v>4341</v>
      </c>
      <c r="G14" s="102"/>
    </row>
    <row r="15">
      <c r="A15" s="231"/>
      <c r="B15" s="139" t="s">
        <v>952</v>
      </c>
      <c r="C15" s="139" t="s">
        <v>953</v>
      </c>
      <c r="D15" s="140">
        <v>39973.0</v>
      </c>
      <c r="E15" s="139" t="s">
        <v>15</v>
      </c>
      <c r="F15" s="139" t="s">
        <v>954</v>
      </c>
      <c r="G15" s="102"/>
    </row>
    <row r="16">
      <c r="A16" s="231"/>
      <c r="B16" s="139" t="s">
        <v>4342</v>
      </c>
      <c r="C16" s="139" t="s">
        <v>4343</v>
      </c>
      <c r="D16" s="209">
        <v>39777.0</v>
      </c>
      <c r="E16" s="186" t="s">
        <v>15</v>
      </c>
      <c r="F16" s="151" t="s">
        <v>4344</v>
      </c>
      <c r="G16" s="102"/>
    </row>
    <row r="17">
      <c r="A17" s="231"/>
      <c r="B17" s="139" t="s">
        <v>4345</v>
      </c>
      <c r="C17" s="139" t="s">
        <v>4346</v>
      </c>
      <c r="D17" s="233">
        <v>39791.0</v>
      </c>
      <c r="E17" s="186" t="s">
        <v>15</v>
      </c>
      <c r="F17" s="151" t="s">
        <v>4347</v>
      </c>
      <c r="G17" s="102"/>
    </row>
    <row r="18">
      <c r="A18" s="231"/>
      <c r="B18" s="153" t="s">
        <v>1131</v>
      </c>
      <c r="C18" s="153" t="s">
        <v>814</v>
      </c>
      <c r="D18" s="154">
        <v>41338.0</v>
      </c>
      <c r="E18" s="153" t="s">
        <v>15</v>
      </c>
      <c r="F18" s="153" t="s">
        <v>1132</v>
      </c>
      <c r="G18" s="102"/>
    </row>
    <row r="19">
      <c r="A19" s="231"/>
      <c r="B19" s="139" t="s">
        <v>1158</v>
      </c>
      <c r="C19" s="139" t="s">
        <v>1159</v>
      </c>
      <c r="D19" s="140">
        <v>39705.0</v>
      </c>
      <c r="E19" s="139" t="s">
        <v>4243</v>
      </c>
      <c r="F19" s="151" t="s">
        <v>4260</v>
      </c>
      <c r="G19" s="102"/>
    </row>
    <row r="20">
      <c r="A20" s="231"/>
      <c r="B20" s="139" t="s">
        <v>4348</v>
      </c>
      <c r="C20" s="139" t="s">
        <v>1247</v>
      </c>
      <c r="D20" s="234">
        <v>40050.0</v>
      </c>
      <c r="E20" s="139" t="s">
        <v>15</v>
      </c>
      <c r="F20" s="139" t="s">
        <v>928</v>
      </c>
      <c r="G20" s="102"/>
    </row>
    <row r="21">
      <c r="A21" s="231"/>
      <c r="B21" s="139" t="s">
        <v>4349</v>
      </c>
      <c r="C21" s="139" t="s">
        <v>4350</v>
      </c>
      <c r="D21" s="140">
        <v>42472.0</v>
      </c>
      <c r="E21" s="139" t="s">
        <v>15</v>
      </c>
      <c r="F21" s="139" t="s">
        <v>4351</v>
      </c>
      <c r="G21" s="102"/>
    </row>
    <row r="22">
      <c r="A22" s="231"/>
      <c r="B22" s="139" t="s">
        <v>4352</v>
      </c>
      <c r="C22" s="139" t="s">
        <v>4322</v>
      </c>
      <c r="D22" s="209">
        <v>42332.0</v>
      </c>
      <c r="E22" s="186" t="s">
        <v>15</v>
      </c>
      <c r="F22" s="151" t="s">
        <v>4353</v>
      </c>
      <c r="G22" s="102"/>
    </row>
    <row r="23">
      <c r="A23" s="231"/>
      <c r="B23" s="139" t="s">
        <v>4354</v>
      </c>
      <c r="C23" s="139" t="s">
        <v>435</v>
      </c>
      <c r="D23" s="140">
        <v>42472.0</v>
      </c>
      <c r="E23" s="139" t="s">
        <v>15</v>
      </c>
      <c r="F23" s="139" t="s">
        <v>4355</v>
      </c>
      <c r="G23" s="102"/>
    </row>
    <row r="24">
      <c r="A24" s="231"/>
      <c r="B24" s="139" t="s">
        <v>4356</v>
      </c>
      <c r="C24" s="139" t="s">
        <v>1392</v>
      </c>
      <c r="D24" s="140">
        <v>40246.0</v>
      </c>
      <c r="E24" s="139" t="s">
        <v>15</v>
      </c>
      <c r="F24" s="139" t="s">
        <v>4357</v>
      </c>
      <c r="G24" s="102"/>
    </row>
    <row r="25">
      <c r="A25" s="235"/>
      <c r="B25" s="143"/>
      <c r="C25" s="143"/>
      <c r="D25" s="143"/>
      <c r="E25" s="143"/>
      <c r="F25" s="143"/>
      <c r="G25" s="102"/>
    </row>
    <row r="26">
      <c r="A26" s="235"/>
      <c r="B26" s="143"/>
      <c r="C26" s="143"/>
      <c r="D26" s="143"/>
      <c r="E26" s="143"/>
      <c r="F26" s="143"/>
      <c r="G26" s="102"/>
    </row>
    <row r="27">
      <c r="A27" s="236"/>
      <c r="B27" s="144" t="s">
        <v>1</v>
      </c>
      <c r="C27" s="145">
        <f>COUNT(D:D)</f>
        <v>22</v>
      </c>
      <c r="D27" s="143"/>
      <c r="E27" s="143"/>
      <c r="F27" s="143"/>
      <c r="G27" s="102"/>
    </row>
    <row r="28">
      <c r="A28" s="236"/>
      <c r="B28" s="144" t="s">
        <v>2</v>
      </c>
      <c r="C28" s="146">
        <v>22.0</v>
      </c>
      <c r="D28" s="143"/>
      <c r="E28" s="143"/>
      <c r="F28" s="143"/>
      <c r="G28" s="102"/>
    </row>
    <row r="29">
      <c r="A29" s="236"/>
      <c r="B29" s="144" t="s">
        <v>1014</v>
      </c>
      <c r="C29" s="147">
        <f>IFERROR(__xludf.DUMMYFUNCTION("TO_PERCENT(C27/C28)"),1.0)</f>
        <v>1</v>
      </c>
      <c r="D29" s="143"/>
      <c r="E29" s="143"/>
      <c r="F29" s="143"/>
      <c r="G29" s="102"/>
    </row>
    <row r="30">
      <c r="A30" s="235"/>
      <c r="B30" s="143"/>
      <c r="C30" s="143"/>
      <c r="D30" s="143"/>
      <c r="E30" s="143"/>
      <c r="F30" s="143"/>
      <c r="G30" s="102"/>
    </row>
    <row r="31">
      <c r="A31" s="235"/>
      <c r="B31" s="143"/>
      <c r="C31" s="143"/>
      <c r="D31" s="143"/>
      <c r="E31" s="143"/>
      <c r="F31" s="143"/>
      <c r="G31" s="102"/>
    </row>
    <row r="32">
      <c r="A32" s="235"/>
      <c r="B32" s="143"/>
      <c r="C32" s="143"/>
      <c r="D32" s="143"/>
      <c r="E32" s="143"/>
      <c r="F32" s="143"/>
      <c r="G32" s="102"/>
    </row>
    <row r="33">
      <c r="A33" s="235"/>
      <c r="B33" s="143"/>
      <c r="C33" s="143"/>
      <c r="D33" s="143"/>
      <c r="E33" s="143"/>
      <c r="F33" s="143"/>
      <c r="G33" s="102"/>
    </row>
    <row r="34">
      <c r="A34" s="235"/>
      <c r="B34" s="143"/>
      <c r="C34" s="143"/>
      <c r="D34" s="143"/>
      <c r="E34" s="143"/>
      <c r="F34" s="143"/>
      <c r="G34" s="10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37.5"/>
    <col customWidth="1" min="3" max="3" width="22.13"/>
    <col customWidth="1" min="5" max="5" width="13.38"/>
    <col customWidth="1" min="6" max="6" width="46.75"/>
    <col customWidth="1" min="7" max="7" width="3.38"/>
  </cols>
  <sheetData>
    <row r="1">
      <c r="A1" s="58" t="s">
        <v>4358</v>
      </c>
      <c r="B1" s="206"/>
      <c r="C1" s="206"/>
      <c r="D1" s="206"/>
      <c r="E1" s="206"/>
      <c r="F1" s="206"/>
      <c r="G1" s="16"/>
    </row>
    <row r="2">
      <c r="A2" s="207"/>
      <c r="B2" s="208" t="s">
        <v>113</v>
      </c>
      <c r="C2" s="208" t="s">
        <v>110</v>
      </c>
      <c r="D2" s="208" t="s">
        <v>4239</v>
      </c>
      <c r="E2" s="208" t="s">
        <v>903</v>
      </c>
      <c r="F2" s="208" t="s">
        <v>904</v>
      </c>
      <c r="G2" s="138"/>
    </row>
    <row r="3">
      <c r="A3" s="98"/>
      <c r="B3" s="141" t="s">
        <v>4359</v>
      </c>
      <c r="C3" s="141" t="s">
        <v>4360</v>
      </c>
      <c r="D3" s="150"/>
      <c r="E3" s="150"/>
      <c r="F3" s="150"/>
      <c r="G3" s="102"/>
    </row>
    <row r="4">
      <c r="A4" s="98"/>
      <c r="B4" s="141" t="s">
        <v>4361</v>
      </c>
      <c r="C4" s="141" t="s">
        <v>4362</v>
      </c>
      <c r="D4" s="150"/>
      <c r="E4" s="150"/>
      <c r="F4" s="150"/>
      <c r="G4" s="102"/>
    </row>
    <row r="5">
      <c r="A5" s="98"/>
      <c r="B5" s="141" t="s">
        <v>4363</v>
      </c>
      <c r="C5" s="141" t="s">
        <v>4364</v>
      </c>
      <c r="D5" s="150"/>
      <c r="E5" s="150"/>
      <c r="F5" s="150"/>
      <c r="G5" s="102"/>
    </row>
    <row r="6">
      <c r="A6" s="98"/>
      <c r="B6" s="139" t="s">
        <v>4365</v>
      </c>
      <c r="C6" s="139" t="s">
        <v>4366</v>
      </c>
      <c r="D6" s="140">
        <v>42283.0</v>
      </c>
      <c r="E6" s="139" t="s">
        <v>15</v>
      </c>
      <c r="F6" s="139" t="s">
        <v>928</v>
      </c>
      <c r="G6" s="102"/>
    </row>
    <row r="7">
      <c r="A7" s="98"/>
      <c r="B7" s="141" t="s">
        <v>4367</v>
      </c>
      <c r="C7" s="141" t="s">
        <v>4368</v>
      </c>
      <c r="D7" s="150"/>
      <c r="E7" s="150"/>
      <c r="F7" s="150"/>
      <c r="G7" s="102"/>
    </row>
    <row r="8">
      <c r="A8" s="98"/>
      <c r="B8" s="139" t="s">
        <v>4369</v>
      </c>
      <c r="C8" s="139" t="s">
        <v>4370</v>
      </c>
      <c r="D8" s="140">
        <v>42577.0</v>
      </c>
      <c r="E8" s="139" t="s">
        <v>15</v>
      </c>
      <c r="F8" s="139" t="s">
        <v>928</v>
      </c>
      <c r="G8" s="102"/>
    </row>
    <row r="9">
      <c r="A9" s="98"/>
      <c r="B9" s="141" t="s">
        <v>4371</v>
      </c>
      <c r="C9" s="141" t="s">
        <v>4372</v>
      </c>
      <c r="D9" s="150"/>
      <c r="E9" s="150"/>
      <c r="F9" s="150"/>
      <c r="G9" s="102"/>
    </row>
    <row r="10">
      <c r="A10" s="98"/>
      <c r="B10" s="141" t="s">
        <v>4373</v>
      </c>
      <c r="C10" s="141" t="s">
        <v>4374</v>
      </c>
      <c r="D10" s="150"/>
      <c r="E10" s="150"/>
      <c r="F10" s="150"/>
      <c r="G10" s="102"/>
    </row>
    <row r="11">
      <c r="A11" s="98"/>
      <c r="B11" s="139" t="s">
        <v>4375</v>
      </c>
      <c r="C11" s="139" t="s">
        <v>148</v>
      </c>
      <c r="D11" s="140">
        <v>43060.0</v>
      </c>
      <c r="E11" s="139" t="s">
        <v>15</v>
      </c>
      <c r="F11" s="139" t="s">
        <v>4376</v>
      </c>
      <c r="G11" s="102"/>
    </row>
    <row r="12">
      <c r="A12" s="98"/>
      <c r="B12" s="141" t="s">
        <v>4377</v>
      </c>
      <c r="C12" s="141" t="s">
        <v>4378</v>
      </c>
      <c r="D12" s="150"/>
      <c r="E12" s="150"/>
      <c r="F12" s="150"/>
      <c r="G12" s="102"/>
    </row>
    <row r="13">
      <c r="A13" s="98"/>
      <c r="B13" s="139" t="s">
        <v>4379</v>
      </c>
      <c r="C13" s="139" t="s">
        <v>277</v>
      </c>
      <c r="D13" s="140">
        <v>39462.0</v>
      </c>
      <c r="E13" s="139" t="s">
        <v>15</v>
      </c>
      <c r="F13" s="139" t="s">
        <v>928</v>
      </c>
      <c r="G13" s="102"/>
    </row>
    <row r="14">
      <c r="A14" s="98"/>
      <c r="B14" s="220" t="s">
        <v>1265</v>
      </c>
      <c r="C14" s="220" t="s">
        <v>702</v>
      </c>
      <c r="D14" s="237">
        <v>40477.0</v>
      </c>
      <c r="E14" s="227" t="s">
        <v>4380</v>
      </c>
      <c r="F14" s="220" t="s">
        <v>4381</v>
      </c>
      <c r="G14" s="102"/>
    </row>
    <row r="15">
      <c r="A15" s="98"/>
      <c r="B15" s="139" t="s">
        <v>4382</v>
      </c>
      <c r="C15" s="139" t="s">
        <v>4383</v>
      </c>
      <c r="D15" s="140">
        <v>42696.0</v>
      </c>
      <c r="E15" s="139" t="s">
        <v>15</v>
      </c>
      <c r="F15" s="139" t="s">
        <v>928</v>
      </c>
      <c r="G15" s="102"/>
    </row>
    <row r="16">
      <c r="A16" s="98"/>
      <c r="B16" s="220" t="s">
        <v>4384</v>
      </c>
      <c r="C16" s="220" t="s">
        <v>583</v>
      </c>
      <c r="D16" s="238">
        <v>42283.0</v>
      </c>
      <c r="E16" s="220" t="s">
        <v>4323</v>
      </c>
      <c r="F16" s="220" t="s">
        <v>4324</v>
      </c>
      <c r="G16" s="102"/>
    </row>
    <row r="17">
      <c r="A17" s="98"/>
      <c r="B17" s="139" t="s">
        <v>4385</v>
      </c>
      <c r="C17" s="139" t="s">
        <v>808</v>
      </c>
      <c r="D17" s="140">
        <v>41240.0</v>
      </c>
      <c r="E17" s="139" t="s">
        <v>15</v>
      </c>
      <c r="F17" s="139" t="s">
        <v>928</v>
      </c>
      <c r="G17" s="102"/>
    </row>
    <row r="18">
      <c r="A18" s="98"/>
      <c r="B18" s="139" t="s">
        <v>4386</v>
      </c>
      <c r="C18" s="139" t="s">
        <v>4264</v>
      </c>
      <c r="D18" s="140">
        <v>41362.0</v>
      </c>
      <c r="E18" s="139" t="s">
        <v>15</v>
      </c>
      <c r="F18" s="139" t="s">
        <v>4387</v>
      </c>
      <c r="G18" s="102"/>
    </row>
    <row r="19">
      <c r="A19" s="98"/>
      <c r="B19" s="139" t="s">
        <v>4388</v>
      </c>
      <c r="C19" s="139" t="s">
        <v>4389</v>
      </c>
      <c r="D19" s="140">
        <v>42670.0</v>
      </c>
      <c r="E19" s="139" t="s">
        <v>15</v>
      </c>
      <c r="F19" s="139" t="s">
        <v>1066</v>
      </c>
      <c r="G19" s="102"/>
    </row>
    <row r="20">
      <c r="A20" s="98"/>
      <c r="B20" s="139" t="s">
        <v>4390</v>
      </c>
      <c r="C20" s="139" t="s">
        <v>4391</v>
      </c>
      <c r="D20" s="140">
        <v>43083.0</v>
      </c>
      <c r="E20" s="139" t="s">
        <v>15</v>
      </c>
      <c r="F20" s="139" t="s">
        <v>4392</v>
      </c>
      <c r="G20" s="102"/>
    </row>
    <row r="21">
      <c r="A21" s="98"/>
      <c r="B21" s="141" t="s">
        <v>4393</v>
      </c>
      <c r="C21" s="141" t="s">
        <v>4394</v>
      </c>
      <c r="D21" s="150"/>
      <c r="E21" s="150"/>
      <c r="F21" s="150"/>
      <c r="G21" s="102"/>
    </row>
    <row r="22">
      <c r="A22" s="98"/>
      <c r="B22" s="139" t="s">
        <v>794</v>
      </c>
      <c r="C22" s="139" t="s">
        <v>226</v>
      </c>
      <c r="D22" s="239">
        <v>44812.0</v>
      </c>
      <c r="E22" s="139" t="s">
        <v>15</v>
      </c>
      <c r="F22" s="181" t="s">
        <v>4395</v>
      </c>
      <c r="G22" s="102"/>
    </row>
    <row r="23">
      <c r="A23" s="98"/>
      <c r="B23" s="139" t="s">
        <v>4396</v>
      </c>
      <c r="C23" s="139" t="s">
        <v>4397</v>
      </c>
      <c r="D23" s="140">
        <v>43139.0</v>
      </c>
      <c r="E23" s="186" t="s">
        <v>15</v>
      </c>
      <c r="F23" s="186" t="s">
        <v>4398</v>
      </c>
      <c r="G23" s="102"/>
    </row>
    <row r="24">
      <c r="A24" s="98"/>
      <c r="B24" s="141" t="s">
        <v>4399</v>
      </c>
      <c r="C24" s="141" t="s">
        <v>4400</v>
      </c>
      <c r="D24" s="150"/>
      <c r="E24" s="150"/>
      <c r="F24" s="150"/>
      <c r="G24" s="102"/>
    </row>
    <row r="25">
      <c r="A25" s="98"/>
      <c r="B25" s="141" t="s">
        <v>4401</v>
      </c>
      <c r="C25" s="141" t="s">
        <v>4402</v>
      </c>
      <c r="D25" s="150"/>
      <c r="E25" s="150"/>
      <c r="F25" s="150"/>
      <c r="G25" s="102"/>
    </row>
    <row r="26">
      <c r="A26" s="98"/>
      <c r="B26" s="141" t="s">
        <v>4403</v>
      </c>
      <c r="C26" s="141" t="s">
        <v>4404</v>
      </c>
      <c r="D26" s="150"/>
      <c r="E26" s="150"/>
      <c r="F26" s="150"/>
      <c r="G26" s="102"/>
    </row>
    <row r="27">
      <c r="A27" s="98"/>
      <c r="B27" s="139" t="s">
        <v>4405</v>
      </c>
      <c r="C27" s="139" t="s">
        <v>1056</v>
      </c>
      <c r="D27" s="216">
        <v>39705.0</v>
      </c>
      <c r="E27" s="139" t="s">
        <v>4243</v>
      </c>
      <c r="F27" s="139" t="s">
        <v>4406</v>
      </c>
      <c r="G27" s="102"/>
    </row>
    <row r="28">
      <c r="A28" s="98"/>
      <c r="B28" s="141" t="s">
        <v>4407</v>
      </c>
      <c r="C28" s="141" t="s">
        <v>4408</v>
      </c>
      <c r="D28" s="150"/>
      <c r="E28" s="150"/>
      <c r="F28" s="150"/>
      <c r="G28" s="102"/>
    </row>
    <row r="29">
      <c r="A29" s="98"/>
      <c r="B29" s="141" t="s">
        <v>4409</v>
      </c>
      <c r="C29" s="141" t="s">
        <v>4410</v>
      </c>
      <c r="D29" s="150"/>
      <c r="E29" s="150"/>
      <c r="F29" s="150"/>
      <c r="G29" s="102"/>
    </row>
    <row r="30">
      <c r="A30" s="98"/>
      <c r="B30" s="139" t="s">
        <v>730</v>
      </c>
      <c r="C30" s="139" t="s">
        <v>731</v>
      </c>
      <c r="D30" s="212">
        <v>44637.0</v>
      </c>
      <c r="E30" s="151" t="s">
        <v>15</v>
      </c>
      <c r="F30" s="176" t="s">
        <v>4411</v>
      </c>
      <c r="G30" s="102"/>
    </row>
    <row r="31">
      <c r="A31" s="98"/>
      <c r="B31" s="141" t="s">
        <v>4412</v>
      </c>
      <c r="C31" s="141" t="s">
        <v>4413</v>
      </c>
      <c r="D31" s="150"/>
      <c r="E31" s="150"/>
      <c r="F31" s="150"/>
      <c r="G31" s="102"/>
    </row>
    <row r="32">
      <c r="A32" s="98"/>
      <c r="B32" s="139" t="s">
        <v>4414</v>
      </c>
      <c r="C32" s="139" t="s">
        <v>4415</v>
      </c>
      <c r="D32" s="140">
        <v>42283.0</v>
      </c>
      <c r="E32" s="139" t="s">
        <v>15</v>
      </c>
      <c r="F32" s="139" t="s">
        <v>928</v>
      </c>
      <c r="G32" s="102"/>
    </row>
    <row r="33">
      <c r="A33" s="98"/>
      <c r="B33" s="139" t="s">
        <v>4416</v>
      </c>
      <c r="C33" s="139" t="s">
        <v>4417</v>
      </c>
      <c r="D33" s="140">
        <v>42325.0</v>
      </c>
      <c r="E33" s="139" t="s">
        <v>15</v>
      </c>
      <c r="F33" s="139" t="s">
        <v>4418</v>
      </c>
      <c r="G33" s="102"/>
    </row>
    <row r="34">
      <c r="A34" s="98"/>
      <c r="B34" s="141" t="s">
        <v>4419</v>
      </c>
      <c r="C34" s="141" t="s">
        <v>4420</v>
      </c>
      <c r="D34" s="150"/>
      <c r="E34" s="150"/>
      <c r="F34" s="150"/>
      <c r="G34" s="102"/>
    </row>
    <row r="35">
      <c r="A35" s="98"/>
      <c r="B35" s="141" t="s">
        <v>861</v>
      </c>
      <c r="C35" s="141" t="s">
        <v>4421</v>
      </c>
      <c r="D35" s="150"/>
      <c r="E35" s="150"/>
      <c r="F35" s="150"/>
      <c r="G35" s="102"/>
    </row>
    <row r="36">
      <c r="A36" s="98"/>
      <c r="B36" s="139" t="s">
        <v>4422</v>
      </c>
      <c r="C36" s="139" t="s">
        <v>4423</v>
      </c>
      <c r="D36" s="140">
        <v>40792.0</v>
      </c>
      <c r="E36" s="139" t="s">
        <v>15</v>
      </c>
      <c r="F36" s="139" t="s">
        <v>4424</v>
      </c>
      <c r="G36" s="102"/>
    </row>
    <row r="37">
      <c r="A37" s="98"/>
      <c r="B37" s="139" t="s">
        <v>4273</v>
      </c>
      <c r="C37" s="139" t="s">
        <v>1192</v>
      </c>
      <c r="D37" s="216">
        <v>40120.0</v>
      </c>
      <c r="E37" s="139" t="s">
        <v>4274</v>
      </c>
      <c r="F37" s="139" t="s">
        <v>4275</v>
      </c>
      <c r="G37" s="102"/>
    </row>
    <row r="38">
      <c r="A38" s="98"/>
      <c r="B38" s="139" t="s">
        <v>4425</v>
      </c>
      <c r="C38" s="139" t="s">
        <v>2340</v>
      </c>
      <c r="D38" s="222">
        <v>39980.0</v>
      </c>
      <c r="E38" s="186" t="s">
        <v>15</v>
      </c>
      <c r="F38" s="151" t="s">
        <v>4426</v>
      </c>
      <c r="G38" s="102"/>
    </row>
    <row r="39">
      <c r="A39" s="98"/>
      <c r="B39" s="220" t="s">
        <v>4427</v>
      </c>
      <c r="C39" s="220" t="s">
        <v>940</v>
      </c>
      <c r="D39" s="238">
        <v>42283.0</v>
      </c>
      <c r="E39" s="220" t="s">
        <v>4323</v>
      </c>
      <c r="F39" s="220" t="s">
        <v>4324</v>
      </c>
      <c r="G39" s="102"/>
    </row>
    <row r="40">
      <c r="A40" s="98"/>
      <c r="B40" s="141" t="s">
        <v>4428</v>
      </c>
      <c r="C40" s="141" t="s">
        <v>4429</v>
      </c>
      <c r="D40" s="150"/>
      <c r="E40" s="150"/>
      <c r="F40" s="150"/>
      <c r="G40" s="102"/>
    </row>
    <row r="41">
      <c r="A41" s="98"/>
      <c r="B41" s="141" t="s">
        <v>4430</v>
      </c>
      <c r="C41" s="141" t="s">
        <v>4431</v>
      </c>
      <c r="D41" s="150"/>
      <c r="E41" s="150"/>
      <c r="F41" s="150"/>
      <c r="G41" s="102"/>
    </row>
    <row r="42">
      <c r="A42" s="98"/>
      <c r="B42" s="141" t="s">
        <v>4432</v>
      </c>
      <c r="C42" s="141" t="s">
        <v>4433</v>
      </c>
      <c r="D42" s="150"/>
      <c r="E42" s="150"/>
      <c r="F42" s="150"/>
      <c r="G42" s="102"/>
    </row>
    <row r="43">
      <c r="A43" s="98"/>
      <c r="B43" s="141" t="s">
        <v>4434</v>
      </c>
      <c r="C43" s="141" t="s">
        <v>4435</v>
      </c>
      <c r="D43" s="150"/>
      <c r="E43" s="150"/>
      <c r="F43" s="150"/>
      <c r="G43" s="102"/>
    </row>
    <row r="44">
      <c r="A44" s="98"/>
      <c r="B44" s="139" t="s">
        <v>4436</v>
      </c>
      <c r="C44" s="139" t="s">
        <v>4437</v>
      </c>
      <c r="D44" s="209">
        <v>39938.0</v>
      </c>
      <c r="E44" s="186" t="s">
        <v>15</v>
      </c>
      <c r="F44" s="139" t="s">
        <v>4438</v>
      </c>
      <c r="G44" s="102"/>
    </row>
    <row r="45">
      <c r="A45" s="98"/>
      <c r="B45" s="141" t="s">
        <v>4439</v>
      </c>
      <c r="C45" s="141" t="s">
        <v>4440</v>
      </c>
      <c r="D45" s="150"/>
      <c r="E45" s="150"/>
      <c r="F45" s="150"/>
      <c r="G45" s="102"/>
    </row>
    <row r="46">
      <c r="A46" s="98"/>
      <c r="B46" s="141" t="s">
        <v>4441</v>
      </c>
      <c r="C46" s="141" t="s">
        <v>4442</v>
      </c>
      <c r="D46" s="150"/>
      <c r="E46" s="150"/>
      <c r="F46" s="150"/>
      <c r="G46" s="102"/>
    </row>
    <row r="47">
      <c r="A47" s="98"/>
      <c r="B47" s="141" t="s">
        <v>4443</v>
      </c>
      <c r="C47" s="141" t="s">
        <v>4444</v>
      </c>
      <c r="D47" s="150"/>
      <c r="E47" s="150"/>
      <c r="F47" s="141"/>
      <c r="G47" s="102"/>
    </row>
    <row r="48">
      <c r="A48" s="98"/>
      <c r="B48" s="141" t="s">
        <v>4445</v>
      </c>
      <c r="C48" s="141" t="s">
        <v>4446</v>
      </c>
      <c r="D48" s="150"/>
      <c r="E48" s="150"/>
      <c r="F48" s="141" t="s">
        <v>4447</v>
      </c>
      <c r="G48" s="102"/>
    </row>
    <row r="49">
      <c r="A49" s="98"/>
      <c r="B49" s="141" t="s">
        <v>4448</v>
      </c>
      <c r="C49" s="141" t="s">
        <v>4449</v>
      </c>
      <c r="D49" s="150"/>
      <c r="E49" s="150"/>
      <c r="F49" s="141"/>
      <c r="G49" s="102"/>
    </row>
    <row r="50">
      <c r="A50" s="98"/>
      <c r="B50" s="139" t="s">
        <v>4450</v>
      </c>
      <c r="C50" s="139" t="s">
        <v>568</v>
      </c>
      <c r="D50" s="140">
        <v>40918.0</v>
      </c>
      <c r="E50" s="139" t="s">
        <v>15</v>
      </c>
      <c r="F50" s="139" t="s">
        <v>4451</v>
      </c>
      <c r="G50" s="102"/>
    </row>
    <row r="51">
      <c r="A51" s="98"/>
      <c r="B51" s="141" t="s">
        <v>4452</v>
      </c>
      <c r="C51" s="141" t="s">
        <v>6</v>
      </c>
      <c r="D51" s="150"/>
      <c r="E51" s="150"/>
      <c r="F51" s="141"/>
      <c r="G51" s="102"/>
    </row>
    <row r="52">
      <c r="A52" s="98"/>
      <c r="B52" s="141" t="s">
        <v>4453</v>
      </c>
      <c r="C52" s="141" t="s">
        <v>6</v>
      </c>
      <c r="D52" s="150"/>
      <c r="E52" s="150"/>
      <c r="F52" s="141"/>
      <c r="G52" s="102"/>
    </row>
    <row r="53">
      <c r="A53" s="98"/>
      <c r="B53" s="141" t="s">
        <v>4454</v>
      </c>
      <c r="C53" s="141" t="s">
        <v>6</v>
      </c>
      <c r="D53" s="150"/>
      <c r="E53" s="150"/>
      <c r="F53" s="141"/>
      <c r="G53" s="102"/>
    </row>
    <row r="54">
      <c r="A54" s="98"/>
      <c r="B54" s="141" t="s">
        <v>4455</v>
      </c>
      <c r="C54" s="141" t="s">
        <v>6</v>
      </c>
      <c r="D54" s="150"/>
      <c r="E54" s="150"/>
      <c r="F54" s="141"/>
      <c r="G54" s="102"/>
    </row>
    <row r="55">
      <c r="A55" s="98"/>
      <c r="B55" s="139" t="s">
        <v>4456</v>
      </c>
      <c r="C55" s="139" t="s">
        <v>548</v>
      </c>
      <c r="D55" s="140">
        <v>42542.0</v>
      </c>
      <c r="E55" s="139" t="s">
        <v>15</v>
      </c>
      <c r="F55" s="139" t="s">
        <v>928</v>
      </c>
      <c r="G55" s="102"/>
    </row>
    <row r="56">
      <c r="A56" s="98"/>
      <c r="B56" s="139" t="s">
        <v>1203</v>
      </c>
      <c r="C56" s="139" t="s">
        <v>4457</v>
      </c>
      <c r="D56" s="209">
        <v>40120.0</v>
      </c>
      <c r="E56" s="151" t="s">
        <v>4274</v>
      </c>
      <c r="F56" s="151" t="s">
        <v>4260</v>
      </c>
      <c r="G56" s="102"/>
    </row>
    <row r="57">
      <c r="A57" s="98"/>
      <c r="B57" s="141" t="s">
        <v>4458</v>
      </c>
      <c r="C57" s="141" t="s">
        <v>4459</v>
      </c>
      <c r="D57" s="150"/>
      <c r="E57" s="150"/>
      <c r="F57" s="150"/>
      <c r="G57" s="102"/>
    </row>
    <row r="58">
      <c r="A58" s="98"/>
      <c r="B58" s="139" t="s">
        <v>4460</v>
      </c>
      <c r="C58" s="139" t="s">
        <v>4461</v>
      </c>
      <c r="D58" s="140">
        <v>42775.0</v>
      </c>
      <c r="E58" s="139" t="s">
        <v>15</v>
      </c>
      <c r="F58" s="139" t="s">
        <v>4462</v>
      </c>
      <c r="G58" s="102"/>
    </row>
    <row r="59">
      <c r="A59" s="98"/>
      <c r="B59" s="141" t="s">
        <v>4463</v>
      </c>
      <c r="C59" s="141" t="s">
        <v>4464</v>
      </c>
      <c r="D59" s="150"/>
      <c r="E59" s="150"/>
      <c r="F59" s="150"/>
      <c r="G59" s="102"/>
    </row>
    <row r="60">
      <c r="A60" s="98"/>
      <c r="B60" s="139" t="s">
        <v>4465</v>
      </c>
      <c r="C60" s="139" t="s">
        <v>1322</v>
      </c>
      <c r="D60" s="140">
        <v>40386.0</v>
      </c>
      <c r="E60" s="139" t="s">
        <v>15</v>
      </c>
      <c r="F60" s="139" t="s">
        <v>4466</v>
      </c>
      <c r="G60" s="102"/>
    </row>
    <row r="61">
      <c r="A61" s="98"/>
      <c r="B61" s="141" t="s">
        <v>4467</v>
      </c>
      <c r="C61" s="141" t="s">
        <v>4468</v>
      </c>
      <c r="D61" s="150"/>
      <c r="E61" s="150"/>
      <c r="F61" s="150"/>
      <c r="G61" s="102"/>
    </row>
    <row r="62">
      <c r="A62" s="98"/>
      <c r="B62" s="141" t="s">
        <v>4469</v>
      </c>
      <c r="C62" s="141" t="s">
        <v>4470</v>
      </c>
      <c r="D62" s="150"/>
      <c r="E62" s="150"/>
      <c r="F62" s="150"/>
      <c r="G62" s="102"/>
    </row>
    <row r="63">
      <c r="A63" s="98"/>
      <c r="B63" s="139" t="s">
        <v>4471</v>
      </c>
      <c r="C63" s="139" t="s">
        <v>4472</v>
      </c>
      <c r="D63" s="163">
        <v>41149.0</v>
      </c>
      <c r="E63" s="139" t="s">
        <v>4473</v>
      </c>
      <c r="F63" s="139" t="s">
        <v>4474</v>
      </c>
      <c r="G63" s="102"/>
    </row>
    <row r="64">
      <c r="A64" s="98"/>
      <c r="B64" s="141" t="s">
        <v>4475</v>
      </c>
      <c r="C64" s="141" t="s">
        <v>4476</v>
      </c>
      <c r="D64" s="150"/>
      <c r="E64" s="150"/>
      <c r="F64" s="150"/>
      <c r="G64" s="102"/>
    </row>
    <row r="65">
      <c r="A65" s="98"/>
      <c r="B65" s="139" t="s">
        <v>4477</v>
      </c>
      <c r="C65" s="139" t="s">
        <v>4478</v>
      </c>
      <c r="D65" s="140">
        <v>42761.0</v>
      </c>
      <c r="E65" s="139" t="s">
        <v>15</v>
      </c>
      <c r="F65" s="139" t="s">
        <v>4479</v>
      </c>
      <c r="G65" s="102"/>
    </row>
    <row r="66">
      <c r="A66" s="98"/>
      <c r="B66" s="139" t="s">
        <v>4480</v>
      </c>
      <c r="C66" s="139" t="s">
        <v>4481</v>
      </c>
      <c r="D66" s="140">
        <v>43195.0</v>
      </c>
      <c r="E66" s="139" t="s">
        <v>15</v>
      </c>
      <c r="F66" s="139" t="s">
        <v>4482</v>
      </c>
      <c r="G66" s="102"/>
    </row>
    <row r="67">
      <c r="A67" s="98"/>
      <c r="B67" s="141" t="s">
        <v>4483</v>
      </c>
      <c r="C67" s="141" t="s">
        <v>4484</v>
      </c>
      <c r="D67" s="150"/>
      <c r="E67" s="150"/>
      <c r="F67" s="150"/>
      <c r="G67" s="102"/>
    </row>
    <row r="68">
      <c r="A68" s="98"/>
      <c r="B68" s="141" t="s">
        <v>3343</v>
      </c>
      <c r="C68" s="141" t="s">
        <v>4485</v>
      </c>
      <c r="D68" s="150"/>
      <c r="E68" s="150"/>
      <c r="F68" s="150"/>
      <c r="G68" s="102"/>
    </row>
    <row r="69">
      <c r="A69" s="98"/>
      <c r="B69" s="141" t="s">
        <v>4486</v>
      </c>
      <c r="C69" s="141" t="s">
        <v>4487</v>
      </c>
      <c r="D69" s="150"/>
      <c r="E69" s="150"/>
      <c r="F69" s="150"/>
      <c r="G69" s="102"/>
    </row>
    <row r="70">
      <c r="A70" s="98"/>
      <c r="B70" s="139" t="s">
        <v>933</v>
      </c>
      <c r="C70" s="139" t="s">
        <v>4488</v>
      </c>
      <c r="D70" s="140">
        <v>39868.0</v>
      </c>
      <c r="E70" s="139" t="s">
        <v>15</v>
      </c>
      <c r="F70" s="139" t="s">
        <v>4489</v>
      </c>
      <c r="G70" s="102"/>
    </row>
    <row r="71">
      <c r="A71" s="98"/>
      <c r="B71" s="141" t="s">
        <v>4490</v>
      </c>
      <c r="C71" s="141" t="s">
        <v>4491</v>
      </c>
      <c r="D71" s="150"/>
      <c r="E71" s="150"/>
      <c r="F71" s="150"/>
      <c r="G71" s="102"/>
    </row>
    <row r="72">
      <c r="A72" s="98"/>
      <c r="B72" s="141" t="s">
        <v>4492</v>
      </c>
      <c r="C72" s="141" t="s">
        <v>4493</v>
      </c>
      <c r="D72" s="150"/>
      <c r="E72" s="150"/>
      <c r="F72" s="150"/>
      <c r="G72" s="102"/>
    </row>
    <row r="73">
      <c r="A73" s="98"/>
      <c r="B73" s="141" t="s">
        <v>4494</v>
      </c>
      <c r="C73" s="141" t="s">
        <v>4495</v>
      </c>
      <c r="D73" s="150"/>
      <c r="E73" s="150"/>
      <c r="F73" s="150"/>
      <c r="G73" s="102"/>
    </row>
    <row r="74">
      <c r="A74" s="98"/>
      <c r="B74" s="141" t="s">
        <v>616</v>
      </c>
      <c r="C74" s="141" t="s">
        <v>185</v>
      </c>
      <c r="D74" s="150"/>
      <c r="E74" s="150"/>
      <c r="F74" s="150"/>
      <c r="G74" s="102"/>
    </row>
    <row r="75">
      <c r="A75" s="98"/>
      <c r="B75" s="139" t="s">
        <v>4496</v>
      </c>
      <c r="C75" s="139" t="s">
        <v>185</v>
      </c>
      <c r="D75" s="140"/>
      <c r="E75" s="139" t="s">
        <v>4473</v>
      </c>
      <c r="F75" s="139"/>
      <c r="G75" s="102"/>
    </row>
    <row r="76">
      <c r="A76" s="98"/>
      <c r="B76" s="141" t="s">
        <v>616</v>
      </c>
      <c r="C76" s="141" t="s">
        <v>4497</v>
      </c>
      <c r="D76" s="150"/>
      <c r="E76" s="150"/>
      <c r="F76" s="150"/>
      <c r="G76" s="102"/>
    </row>
    <row r="77">
      <c r="A77" s="98"/>
      <c r="B77" s="139" t="s">
        <v>4498</v>
      </c>
      <c r="C77" s="139" t="s">
        <v>4499</v>
      </c>
      <c r="D77" s="140">
        <v>42719.0</v>
      </c>
      <c r="E77" s="139" t="s">
        <v>15</v>
      </c>
      <c r="F77" s="139" t="s">
        <v>4500</v>
      </c>
      <c r="G77" s="102"/>
    </row>
    <row r="78">
      <c r="A78" s="98"/>
      <c r="B78" s="139" t="s">
        <v>4501</v>
      </c>
      <c r="C78" s="139" t="s">
        <v>4502</v>
      </c>
      <c r="D78" s="223">
        <v>42866.0</v>
      </c>
      <c r="E78" s="151" t="s">
        <v>15</v>
      </c>
      <c r="F78" s="151" t="s">
        <v>928</v>
      </c>
      <c r="G78" s="102"/>
    </row>
    <row r="79">
      <c r="A79" s="98"/>
      <c r="B79" s="141" t="s">
        <v>4503</v>
      </c>
      <c r="C79" s="141" t="s">
        <v>4504</v>
      </c>
      <c r="D79" s="150"/>
      <c r="E79" s="150"/>
      <c r="F79" s="150"/>
      <c r="G79" s="102"/>
    </row>
    <row r="80">
      <c r="A80" s="98"/>
      <c r="B80" s="141" t="s">
        <v>4505</v>
      </c>
      <c r="C80" s="141" t="s">
        <v>4506</v>
      </c>
      <c r="D80" s="150"/>
      <c r="E80" s="150"/>
      <c r="F80" s="150"/>
      <c r="G80" s="102"/>
    </row>
    <row r="81">
      <c r="A81" s="98"/>
      <c r="B81" s="139" t="s">
        <v>4507</v>
      </c>
      <c r="C81" s="139" t="s">
        <v>4508</v>
      </c>
      <c r="D81" s="140">
        <v>40491.0</v>
      </c>
      <c r="E81" s="139" t="s">
        <v>15</v>
      </c>
      <c r="F81" s="139" t="s">
        <v>928</v>
      </c>
      <c r="G81" s="102"/>
    </row>
    <row r="82">
      <c r="A82" s="98"/>
      <c r="B82" s="141" t="s">
        <v>4509</v>
      </c>
      <c r="C82" s="141" t="s">
        <v>4510</v>
      </c>
      <c r="D82" s="150"/>
      <c r="E82" s="150"/>
      <c r="F82" s="150"/>
      <c r="G82" s="102"/>
    </row>
    <row r="83">
      <c r="A83" s="98"/>
      <c r="B83" s="141" t="s">
        <v>4511</v>
      </c>
      <c r="C83" s="141" t="s">
        <v>4512</v>
      </c>
      <c r="D83" s="150"/>
      <c r="E83" s="150"/>
      <c r="F83" s="150"/>
      <c r="G83" s="102"/>
    </row>
    <row r="84">
      <c r="A84" s="98"/>
      <c r="B84" s="141" t="s">
        <v>4513</v>
      </c>
      <c r="C84" s="141" t="s">
        <v>4514</v>
      </c>
      <c r="D84" s="150"/>
      <c r="E84" s="150"/>
      <c r="F84" s="150"/>
      <c r="G84" s="102"/>
    </row>
    <row r="85">
      <c r="A85" s="98"/>
      <c r="B85" s="141" t="s">
        <v>4515</v>
      </c>
      <c r="C85" s="141" t="s">
        <v>252</v>
      </c>
      <c r="D85" s="150"/>
      <c r="E85" s="150"/>
      <c r="F85" s="150"/>
      <c r="G85" s="102"/>
    </row>
    <row r="86">
      <c r="A86" s="98"/>
      <c r="B86" s="141" t="s">
        <v>4516</v>
      </c>
      <c r="C86" s="141" t="s">
        <v>4517</v>
      </c>
      <c r="D86" s="150"/>
      <c r="E86" s="150"/>
      <c r="F86" s="150"/>
      <c r="G86" s="102"/>
    </row>
    <row r="87">
      <c r="A87" s="98"/>
      <c r="B87" s="141" t="s">
        <v>4518</v>
      </c>
      <c r="C87" s="141" t="s">
        <v>4519</v>
      </c>
      <c r="D87" s="150"/>
      <c r="E87" s="150"/>
      <c r="F87" s="150"/>
      <c r="G87" s="102"/>
    </row>
    <row r="88">
      <c r="A88" s="98"/>
      <c r="B88" s="141" t="s">
        <v>4520</v>
      </c>
      <c r="C88" s="141" t="s">
        <v>4521</v>
      </c>
      <c r="D88" s="150"/>
      <c r="E88" s="150"/>
      <c r="F88" s="150"/>
      <c r="G88" s="102"/>
    </row>
    <row r="89">
      <c r="A89" s="98"/>
      <c r="B89" s="139" t="s">
        <v>4522</v>
      </c>
      <c r="C89" s="139" t="s">
        <v>4371</v>
      </c>
      <c r="D89" s="209">
        <v>40953.0</v>
      </c>
      <c r="E89" s="186" t="s">
        <v>15</v>
      </c>
      <c r="F89" s="151" t="s">
        <v>4523</v>
      </c>
      <c r="G89" s="102"/>
    </row>
    <row r="90">
      <c r="A90" s="98"/>
      <c r="B90" s="141" t="s">
        <v>4524</v>
      </c>
      <c r="C90" s="141" t="s">
        <v>4525</v>
      </c>
      <c r="D90" s="150"/>
      <c r="E90" s="150"/>
      <c r="F90" s="150"/>
      <c r="G90" s="102"/>
    </row>
    <row r="91">
      <c r="A91" s="98"/>
      <c r="B91" s="141" t="s">
        <v>4526</v>
      </c>
      <c r="C91" s="141" t="s">
        <v>4527</v>
      </c>
      <c r="D91" s="150"/>
      <c r="E91" s="150"/>
      <c r="F91" s="150"/>
      <c r="G91" s="102"/>
    </row>
    <row r="92">
      <c r="A92" s="98"/>
      <c r="B92" s="139" t="s">
        <v>145</v>
      </c>
      <c r="C92" s="139" t="s">
        <v>146</v>
      </c>
      <c r="D92" s="140">
        <v>42999.0</v>
      </c>
      <c r="E92" s="139" t="s">
        <v>15</v>
      </c>
      <c r="F92" s="139" t="s">
        <v>4528</v>
      </c>
      <c r="G92" s="102"/>
    </row>
    <row r="93">
      <c r="A93" s="98"/>
      <c r="B93" s="141" t="s">
        <v>4529</v>
      </c>
      <c r="C93" s="141" t="s">
        <v>4530</v>
      </c>
      <c r="D93" s="150"/>
      <c r="E93" s="150"/>
      <c r="F93" s="150"/>
      <c r="G93" s="102"/>
    </row>
    <row r="94">
      <c r="A94" s="98"/>
      <c r="B94" s="141" t="s">
        <v>4531</v>
      </c>
      <c r="C94" s="141" t="s">
        <v>4532</v>
      </c>
      <c r="D94" s="150"/>
      <c r="E94" s="150"/>
      <c r="F94" s="150"/>
      <c r="G94" s="102"/>
    </row>
    <row r="95">
      <c r="A95" s="98"/>
      <c r="B95" s="141" t="s">
        <v>4533</v>
      </c>
      <c r="C95" s="141" t="s">
        <v>4534</v>
      </c>
      <c r="D95" s="150"/>
      <c r="E95" s="150"/>
      <c r="F95" s="150"/>
      <c r="G95" s="102"/>
    </row>
    <row r="96">
      <c r="A96" s="98"/>
      <c r="B96" s="139" t="s">
        <v>4535</v>
      </c>
      <c r="C96" s="139" t="s">
        <v>4536</v>
      </c>
      <c r="D96" s="140">
        <v>41362.0</v>
      </c>
      <c r="E96" s="139" t="s">
        <v>15</v>
      </c>
      <c r="F96" s="139" t="s">
        <v>4387</v>
      </c>
      <c r="G96" s="102"/>
    </row>
    <row r="97">
      <c r="A97" s="98"/>
      <c r="B97" s="141" t="s">
        <v>4537</v>
      </c>
      <c r="C97" s="141" t="s">
        <v>4538</v>
      </c>
      <c r="D97" s="150"/>
      <c r="E97" s="150"/>
      <c r="F97" s="150"/>
      <c r="G97" s="102"/>
    </row>
    <row r="98">
      <c r="A98" s="98"/>
      <c r="B98" s="141" t="s">
        <v>4539</v>
      </c>
      <c r="C98" s="141" t="s">
        <v>4540</v>
      </c>
      <c r="D98" s="150"/>
      <c r="E98" s="150"/>
      <c r="F98" s="150"/>
      <c r="G98" s="102"/>
    </row>
    <row r="99">
      <c r="A99" s="98"/>
      <c r="B99" s="139" t="s">
        <v>4541</v>
      </c>
      <c r="C99" s="139" t="s">
        <v>4542</v>
      </c>
      <c r="D99" s="163">
        <v>42661.0</v>
      </c>
      <c r="E99" s="139" t="s">
        <v>15</v>
      </c>
      <c r="F99" s="139" t="s">
        <v>4543</v>
      </c>
      <c r="G99" s="102"/>
    </row>
    <row r="100">
      <c r="A100" s="98"/>
      <c r="B100" s="139" t="s">
        <v>4544</v>
      </c>
      <c r="C100" s="139" t="s">
        <v>4542</v>
      </c>
      <c r="D100" s="163"/>
      <c r="E100" s="139"/>
      <c r="F100" s="139"/>
      <c r="G100" s="102"/>
    </row>
    <row r="101">
      <c r="A101" s="98"/>
      <c r="B101" s="141" t="s">
        <v>4545</v>
      </c>
      <c r="C101" s="141" t="s">
        <v>4546</v>
      </c>
      <c r="D101" s="150"/>
      <c r="E101" s="150"/>
      <c r="F101" s="150"/>
      <c r="G101" s="102"/>
    </row>
    <row r="102">
      <c r="A102" s="98"/>
      <c r="B102" s="139" t="s">
        <v>4547</v>
      </c>
      <c r="C102" s="139" t="s">
        <v>4548</v>
      </c>
      <c r="D102" s="140">
        <v>41317.0</v>
      </c>
      <c r="E102" s="139" t="s">
        <v>15</v>
      </c>
      <c r="F102" s="139" t="s">
        <v>928</v>
      </c>
      <c r="G102" s="102"/>
    </row>
    <row r="103">
      <c r="A103" s="98"/>
      <c r="B103" s="141" t="s">
        <v>4549</v>
      </c>
      <c r="C103" s="141" t="s">
        <v>4550</v>
      </c>
      <c r="D103" s="150"/>
      <c r="E103" s="150"/>
      <c r="F103" s="150"/>
      <c r="G103" s="102"/>
    </row>
    <row r="104">
      <c r="A104" s="98"/>
      <c r="B104" s="141" t="s">
        <v>4551</v>
      </c>
      <c r="C104" s="141" t="s">
        <v>4552</v>
      </c>
      <c r="D104" s="150"/>
      <c r="E104" s="150"/>
      <c r="F104" s="150"/>
      <c r="G104" s="102"/>
    </row>
    <row r="105">
      <c r="A105" s="98"/>
      <c r="B105" s="141" t="s">
        <v>4553</v>
      </c>
      <c r="C105" s="141" t="s">
        <v>4554</v>
      </c>
      <c r="D105" s="150"/>
      <c r="E105" s="150"/>
      <c r="F105" s="150"/>
      <c r="G105" s="102"/>
    </row>
    <row r="106">
      <c r="A106" s="98"/>
      <c r="B106" s="141" t="s">
        <v>4555</v>
      </c>
      <c r="C106" s="141" t="s">
        <v>4556</v>
      </c>
      <c r="D106" s="150"/>
      <c r="E106" s="150"/>
      <c r="F106" s="150"/>
      <c r="G106" s="102"/>
    </row>
    <row r="107">
      <c r="A107" s="98"/>
      <c r="B107" s="141" t="s">
        <v>4557</v>
      </c>
      <c r="C107" s="141" t="s">
        <v>4558</v>
      </c>
      <c r="D107" s="150"/>
      <c r="E107" s="150"/>
      <c r="F107" s="150"/>
      <c r="G107" s="102"/>
    </row>
    <row r="108">
      <c r="A108" s="98"/>
      <c r="B108" s="141" t="s">
        <v>4559</v>
      </c>
      <c r="C108" s="141" t="s">
        <v>4560</v>
      </c>
      <c r="D108" s="150"/>
      <c r="E108" s="150"/>
      <c r="F108" s="150"/>
      <c r="G108" s="102"/>
    </row>
    <row r="109">
      <c r="A109" s="98"/>
      <c r="B109" s="220" t="s">
        <v>1248</v>
      </c>
      <c r="C109" s="220" t="s">
        <v>262</v>
      </c>
      <c r="D109" s="240">
        <v>40120.0</v>
      </c>
      <c r="E109" s="220" t="s">
        <v>4561</v>
      </c>
      <c r="F109" s="220" t="s">
        <v>4381</v>
      </c>
      <c r="G109" s="102"/>
    </row>
    <row r="110">
      <c r="A110" s="98"/>
      <c r="B110" s="139" t="s">
        <v>4562</v>
      </c>
      <c r="C110" s="139" t="s">
        <v>4563</v>
      </c>
      <c r="D110" s="140">
        <v>42325.0</v>
      </c>
      <c r="E110" s="139" t="s">
        <v>15</v>
      </c>
      <c r="F110" s="151" t="s">
        <v>932</v>
      </c>
      <c r="G110" s="102"/>
    </row>
    <row r="111">
      <c r="A111" s="98"/>
      <c r="B111" s="139" t="s">
        <v>4354</v>
      </c>
      <c r="C111" s="139" t="s">
        <v>435</v>
      </c>
      <c r="D111" s="140">
        <v>42353.0</v>
      </c>
      <c r="E111" s="139" t="s">
        <v>15</v>
      </c>
      <c r="F111" s="139" t="s">
        <v>4564</v>
      </c>
      <c r="G111" s="102"/>
    </row>
    <row r="112">
      <c r="A112" s="98"/>
      <c r="B112" s="139" t="s">
        <v>4565</v>
      </c>
      <c r="C112" s="139" t="s">
        <v>307</v>
      </c>
      <c r="D112" s="163">
        <v>42661.0</v>
      </c>
      <c r="E112" s="139" t="s">
        <v>15</v>
      </c>
      <c r="F112" s="139" t="s">
        <v>4543</v>
      </c>
      <c r="G112" s="102"/>
    </row>
    <row r="113">
      <c r="A113" s="98"/>
      <c r="B113" s="141" t="s">
        <v>4566</v>
      </c>
      <c r="C113" s="241" t="s">
        <v>4567</v>
      </c>
      <c r="D113" s="150"/>
      <c r="E113" s="150"/>
      <c r="F113" s="150"/>
      <c r="G113" s="102"/>
    </row>
    <row r="114">
      <c r="A114" s="98"/>
      <c r="B114" s="141" t="s">
        <v>4568</v>
      </c>
      <c r="C114" s="141" t="s">
        <v>4569</v>
      </c>
      <c r="D114" s="150"/>
      <c r="E114" s="150"/>
      <c r="F114" s="150"/>
      <c r="G114" s="102"/>
    </row>
    <row r="115">
      <c r="A115" s="98"/>
      <c r="B115" s="139" t="s">
        <v>4570</v>
      </c>
      <c r="C115" s="139" t="s">
        <v>4571</v>
      </c>
      <c r="D115" s="140">
        <v>42423.0</v>
      </c>
      <c r="E115" s="139" t="s">
        <v>15</v>
      </c>
      <c r="F115" s="139" t="s">
        <v>4572</v>
      </c>
      <c r="G115" s="102"/>
    </row>
    <row r="116">
      <c r="A116" s="102"/>
      <c r="B116" s="143"/>
      <c r="C116" s="143"/>
      <c r="D116" s="143"/>
      <c r="E116" s="143"/>
      <c r="F116" s="143"/>
      <c r="G116" s="102"/>
    </row>
    <row r="117">
      <c r="A117" s="102"/>
      <c r="B117" s="143"/>
      <c r="C117" s="143"/>
      <c r="D117" s="143"/>
      <c r="E117" s="143"/>
      <c r="F117" s="143"/>
      <c r="G117" s="102"/>
    </row>
    <row r="118">
      <c r="A118" s="75"/>
      <c r="B118" s="144" t="s">
        <v>1</v>
      </c>
      <c r="C118" s="145">
        <f>COUNT(D:D)</f>
        <v>44</v>
      </c>
      <c r="D118" s="143"/>
      <c r="E118" s="143"/>
      <c r="F118" s="143"/>
      <c r="G118" s="102"/>
    </row>
    <row r="119">
      <c r="A119" s="75"/>
      <c r="B119" s="144" t="s">
        <v>2</v>
      </c>
      <c r="C119" s="146">
        <v>113.0</v>
      </c>
      <c r="D119" s="143"/>
      <c r="E119" s="143"/>
      <c r="F119" s="143"/>
      <c r="G119" s="102"/>
    </row>
    <row r="120">
      <c r="A120" s="75"/>
      <c r="B120" s="144" t="s">
        <v>1014</v>
      </c>
      <c r="C120" s="147">
        <f>IFERROR(__xludf.DUMMYFUNCTION("TO_PERCENT(C118/C119)"),0.3893805309734513)</f>
        <v>0.389380531</v>
      </c>
      <c r="D120" s="143"/>
      <c r="E120" s="143"/>
      <c r="F120" s="143"/>
      <c r="G120" s="102"/>
    </row>
    <row r="121">
      <c r="A121" s="102"/>
      <c r="B121" s="143"/>
      <c r="C121" s="143"/>
      <c r="D121" s="143"/>
      <c r="E121" s="143"/>
      <c r="F121" s="143"/>
      <c r="G121" s="102"/>
    </row>
    <row r="122">
      <c r="A122" s="102"/>
      <c r="B122" s="143"/>
      <c r="C122" s="143"/>
      <c r="D122" s="143"/>
      <c r="E122" s="143"/>
      <c r="F122" s="143"/>
      <c r="G122" s="102"/>
    </row>
    <row r="123">
      <c r="A123" s="102"/>
      <c r="B123" s="143"/>
      <c r="C123" s="143"/>
      <c r="D123" s="143"/>
      <c r="E123" s="143"/>
      <c r="F123" s="143"/>
      <c r="G123" s="102"/>
    </row>
    <row r="124">
      <c r="A124" s="102"/>
      <c r="B124" s="143"/>
      <c r="C124" s="143"/>
      <c r="D124" s="143"/>
      <c r="E124" s="143"/>
      <c r="F124" s="143"/>
      <c r="G124" s="102"/>
    </row>
    <row r="125">
      <c r="A125" s="102"/>
      <c r="B125" s="242"/>
      <c r="C125" s="242"/>
      <c r="D125" s="242"/>
      <c r="E125" s="242"/>
      <c r="F125" s="242"/>
      <c r="G125" s="102"/>
    </row>
  </sheetData>
  <hyperlinks>
    <hyperlink r:id="rId1" ref="C113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33.75"/>
    <col customWidth="1" min="3" max="3" width="34.88"/>
    <col customWidth="1" min="6" max="6" width="66.5"/>
    <col customWidth="1" min="7" max="7" width="4.25"/>
  </cols>
  <sheetData>
    <row r="1">
      <c r="A1" s="59"/>
      <c r="B1" s="58"/>
      <c r="C1" s="58"/>
      <c r="D1" s="58"/>
      <c r="E1" s="58"/>
      <c r="F1" s="58"/>
      <c r="G1" s="59"/>
    </row>
    <row r="2">
      <c r="A2" s="59"/>
      <c r="B2" s="208" t="s">
        <v>113</v>
      </c>
      <c r="C2" s="208" t="s">
        <v>110</v>
      </c>
      <c r="D2" s="208" t="s">
        <v>4239</v>
      </c>
      <c r="E2" s="208" t="s">
        <v>903</v>
      </c>
      <c r="F2" s="208" t="s">
        <v>904</v>
      </c>
      <c r="G2" s="59"/>
    </row>
    <row r="3">
      <c r="A3" s="59"/>
      <c r="B3" s="141" t="s">
        <v>4573</v>
      </c>
      <c r="C3" s="141" t="s">
        <v>4574</v>
      </c>
      <c r="D3" s="150"/>
      <c r="E3" s="150"/>
      <c r="F3" s="150"/>
      <c r="G3" s="59"/>
    </row>
    <row r="4">
      <c r="A4" s="59"/>
      <c r="B4" s="141" t="s">
        <v>4575</v>
      </c>
      <c r="C4" s="141" t="s">
        <v>4558</v>
      </c>
      <c r="D4" s="150"/>
      <c r="E4" s="150"/>
      <c r="F4" s="150"/>
      <c r="G4" s="59"/>
    </row>
    <row r="5">
      <c r="A5" s="59"/>
      <c r="B5" s="139" t="s">
        <v>4576</v>
      </c>
      <c r="C5" s="139" t="s">
        <v>4577</v>
      </c>
      <c r="D5" s="163">
        <v>40547.0</v>
      </c>
      <c r="E5" s="139" t="s">
        <v>15</v>
      </c>
      <c r="F5" s="139" t="s">
        <v>928</v>
      </c>
      <c r="G5" s="59"/>
    </row>
    <row r="6">
      <c r="A6" s="59"/>
      <c r="B6" s="139" t="s">
        <v>4578</v>
      </c>
      <c r="C6" s="139" t="s">
        <v>4579</v>
      </c>
      <c r="D6" s="163">
        <v>43053.0</v>
      </c>
      <c r="E6" s="139" t="s">
        <v>15</v>
      </c>
      <c r="F6" s="139" t="s">
        <v>1011</v>
      </c>
      <c r="G6" s="59"/>
    </row>
    <row r="7">
      <c r="A7" s="59"/>
      <c r="B7" s="141" t="s">
        <v>4580</v>
      </c>
      <c r="C7" s="141" t="s">
        <v>4581</v>
      </c>
      <c r="D7" s="150"/>
      <c r="E7" s="150"/>
      <c r="F7" s="150"/>
      <c r="G7" s="59"/>
    </row>
    <row r="8">
      <c r="A8" s="59"/>
      <c r="B8" s="139" t="s">
        <v>1252</v>
      </c>
      <c r="C8" s="139" t="s">
        <v>1253</v>
      </c>
      <c r="D8" s="209">
        <v>40477.0</v>
      </c>
      <c r="E8" s="151" t="s">
        <v>4249</v>
      </c>
      <c r="F8" s="151" t="s">
        <v>4260</v>
      </c>
      <c r="G8" s="59"/>
    </row>
    <row r="9">
      <c r="A9" s="59"/>
      <c r="B9" s="141" t="s">
        <v>4582</v>
      </c>
      <c r="C9" s="141" t="s">
        <v>4583</v>
      </c>
      <c r="D9" s="150"/>
      <c r="E9" s="150"/>
      <c r="F9" s="150"/>
      <c r="G9" s="59"/>
    </row>
    <row r="10">
      <c r="A10" s="59"/>
      <c r="B10" s="141" t="s">
        <v>4584</v>
      </c>
      <c r="C10" s="141" t="s">
        <v>4585</v>
      </c>
      <c r="D10" s="150"/>
      <c r="E10" s="150"/>
      <c r="F10" s="150"/>
      <c r="G10" s="59"/>
    </row>
    <row r="11">
      <c r="A11" s="59"/>
      <c r="B11" s="141" t="s">
        <v>4586</v>
      </c>
      <c r="C11" s="141" t="s">
        <v>4587</v>
      </c>
      <c r="D11" s="150"/>
      <c r="E11" s="150"/>
      <c r="F11" s="150"/>
      <c r="G11" s="59"/>
    </row>
    <row r="12">
      <c r="A12" s="59"/>
      <c r="B12" s="141" t="s">
        <v>4588</v>
      </c>
      <c r="C12" s="141" t="s">
        <v>4589</v>
      </c>
      <c r="D12" s="150"/>
      <c r="E12" s="150"/>
      <c r="F12" s="150"/>
      <c r="G12" s="59"/>
    </row>
    <row r="13">
      <c r="A13" s="59"/>
      <c r="B13" s="141" t="s">
        <v>4590</v>
      </c>
      <c r="C13" s="141" t="s">
        <v>4591</v>
      </c>
      <c r="D13" s="150"/>
      <c r="E13" s="150"/>
      <c r="F13" s="150"/>
      <c r="G13" s="59"/>
    </row>
    <row r="14">
      <c r="A14" s="59"/>
      <c r="B14" s="141" t="s">
        <v>4373</v>
      </c>
      <c r="C14" s="141" t="s">
        <v>4374</v>
      </c>
      <c r="D14" s="150"/>
      <c r="E14" s="150"/>
      <c r="F14" s="150"/>
      <c r="G14" s="59"/>
    </row>
    <row r="15">
      <c r="A15" s="59"/>
      <c r="B15" s="139" t="s">
        <v>353</v>
      </c>
      <c r="C15" s="139" t="s">
        <v>576</v>
      </c>
      <c r="D15" s="140">
        <v>43818.0</v>
      </c>
      <c r="E15" s="139" t="s">
        <v>15</v>
      </c>
      <c r="F15" s="139" t="s">
        <v>4592</v>
      </c>
      <c r="G15" s="59"/>
    </row>
    <row r="16">
      <c r="A16" s="59"/>
      <c r="B16" s="141" t="s">
        <v>4593</v>
      </c>
      <c r="C16" s="141" t="s">
        <v>4594</v>
      </c>
      <c r="D16" s="150"/>
      <c r="E16" s="150"/>
      <c r="F16" s="150"/>
      <c r="G16" s="59"/>
    </row>
    <row r="17">
      <c r="A17" s="59"/>
      <c r="B17" s="139" t="s">
        <v>918</v>
      </c>
      <c r="C17" s="139" t="s">
        <v>153</v>
      </c>
      <c r="D17" s="140">
        <v>39406.0</v>
      </c>
      <c r="E17" s="139" t="s">
        <v>4268</v>
      </c>
      <c r="F17" s="139" t="s">
        <v>4595</v>
      </c>
      <c r="G17" s="59"/>
    </row>
    <row r="18">
      <c r="A18" s="59"/>
      <c r="B18" s="141" t="s">
        <v>4596</v>
      </c>
      <c r="C18" s="141" t="s">
        <v>4597</v>
      </c>
      <c r="D18" s="150"/>
      <c r="E18" s="150"/>
      <c r="F18" s="150"/>
      <c r="G18" s="59"/>
    </row>
    <row r="19">
      <c r="A19" s="59"/>
      <c r="B19" s="139" t="s">
        <v>4598</v>
      </c>
      <c r="C19" s="139" t="s">
        <v>4599</v>
      </c>
      <c r="D19" s="140">
        <v>39798.0</v>
      </c>
      <c r="E19" s="139" t="s">
        <v>15</v>
      </c>
      <c r="F19" s="139" t="s">
        <v>4600</v>
      </c>
      <c r="G19" s="59"/>
    </row>
    <row r="20">
      <c r="A20" s="59"/>
      <c r="B20" s="141" t="s">
        <v>4601</v>
      </c>
      <c r="C20" s="141" t="s">
        <v>4602</v>
      </c>
      <c r="D20" s="150"/>
      <c r="E20" s="150"/>
      <c r="F20" s="150"/>
      <c r="G20" s="59"/>
    </row>
    <row r="21">
      <c r="A21" s="59"/>
      <c r="B21" s="141" t="s">
        <v>4603</v>
      </c>
      <c r="C21" s="141" t="s">
        <v>4604</v>
      </c>
      <c r="D21" s="150"/>
      <c r="E21" s="150"/>
      <c r="F21" s="150"/>
      <c r="G21" s="59"/>
    </row>
    <row r="22">
      <c r="A22" s="59"/>
      <c r="B22" s="139" t="s">
        <v>4385</v>
      </c>
      <c r="C22" s="139" t="s">
        <v>808</v>
      </c>
      <c r="D22" s="239">
        <v>41240.0</v>
      </c>
      <c r="E22" s="139" t="s">
        <v>15</v>
      </c>
      <c r="F22" s="103" t="s">
        <v>928</v>
      </c>
      <c r="G22" s="59"/>
    </row>
    <row r="23">
      <c r="A23" s="59"/>
      <c r="B23" s="141" t="s">
        <v>4605</v>
      </c>
      <c r="C23" s="141" t="s">
        <v>4606</v>
      </c>
      <c r="D23" s="150"/>
      <c r="E23" s="150"/>
      <c r="F23" s="150"/>
      <c r="G23" s="59"/>
    </row>
    <row r="24">
      <c r="A24" s="59"/>
      <c r="B24" s="141" t="s">
        <v>1768</v>
      </c>
      <c r="C24" s="141" t="s">
        <v>4607</v>
      </c>
      <c r="D24" s="150"/>
      <c r="E24" s="150"/>
      <c r="F24" s="150"/>
      <c r="G24" s="59"/>
    </row>
    <row r="25">
      <c r="A25" s="59"/>
      <c r="B25" s="141" t="s">
        <v>4608</v>
      </c>
      <c r="C25" s="141" t="s">
        <v>4394</v>
      </c>
      <c r="D25" s="150"/>
      <c r="E25" s="150"/>
      <c r="F25" s="150"/>
      <c r="G25" s="59"/>
    </row>
    <row r="26">
      <c r="A26" s="59"/>
      <c r="B26" s="141" t="s">
        <v>4609</v>
      </c>
      <c r="C26" s="141" t="s">
        <v>927</v>
      </c>
      <c r="D26" s="150"/>
      <c r="E26" s="150"/>
      <c r="F26" s="150"/>
      <c r="G26" s="59"/>
    </row>
    <row r="27">
      <c r="A27" s="59"/>
      <c r="B27" s="139" t="s">
        <v>4610</v>
      </c>
      <c r="C27" s="139" t="s">
        <v>163</v>
      </c>
      <c r="D27" s="140">
        <v>40834.0</v>
      </c>
      <c r="E27" s="139" t="s">
        <v>15</v>
      </c>
      <c r="F27" s="139" t="s">
        <v>4611</v>
      </c>
      <c r="G27" s="59"/>
    </row>
    <row r="28">
      <c r="A28" s="59"/>
      <c r="B28" s="141" t="s">
        <v>4612</v>
      </c>
      <c r="C28" s="141" t="s">
        <v>4613</v>
      </c>
      <c r="D28" s="150"/>
      <c r="E28" s="150"/>
      <c r="F28" s="150"/>
      <c r="G28" s="59"/>
    </row>
    <row r="29">
      <c r="A29" s="59"/>
      <c r="B29" s="141" t="s">
        <v>4614</v>
      </c>
      <c r="C29" s="141" t="s">
        <v>4615</v>
      </c>
      <c r="D29" s="150"/>
      <c r="E29" s="150"/>
      <c r="F29" s="150"/>
      <c r="G29" s="59"/>
    </row>
    <row r="30">
      <c r="A30" s="59"/>
      <c r="B30" s="141" t="s">
        <v>4616</v>
      </c>
      <c r="C30" s="141" t="s">
        <v>4617</v>
      </c>
      <c r="D30" s="150"/>
      <c r="E30" s="150"/>
      <c r="F30" s="150"/>
      <c r="G30" s="59"/>
    </row>
    <row r="31">
      <c r="A31" s="59"/>
      <c r="B31" s="139" t="s">
        <v>730</v>
      </c>
      <c r="C31" s="139" t="s">
        <v>731</v>
      </c>
      <c r="D31" s="212">
        <v>44637.0</v>
      </c>
      <c r="E31" s="151" t="s">
        <v>15</v>
      </c>
      <c r="F31" s="176" t="s">
        <v>4411</v>
      </c>
      <c r="G31" s="59"/>
    </row>
    <row r="32">
      <c r="A32" s="59"/>
      <c r="B32" s="141" t="s">
        <v>3626</v>
      </c>
      <c r="C32" s="141" t="s">
        <v>4618</v>
      </c>
      <c r="D32" s="150"/>
      <c r="E32" s="150"/>
      <c r="F32" s="150"/>
      <c r="G32" s="59"/>
    </row>
    <row r="33">
      <c r="A33" s="59"/>
      <c r="B33" s="139" t="s">
        <v>398</v>
      </c>
      <c r="C33" s="139" t="s">
        <v>399</v>
      </c>
      <c r="D33" s="140">
        <v>43930.0</v>
      </c>
      <c r="E33" s="139" t="s">
        <v>15</v>
      </c>
      <c r="F33" s="176" t="s">
        <v>2135</v>
      </c>
      <c r="G33" s="59"/>
    </row>
    <row r="34">
      <c r="A34" s="59"/>
      <c r="B34" s="141" t="s">
        <v>4619</v>
      </c>
      <c r="C34" s="141" t="s">
        <v>4420</v>
      </c>
      <c r="D34" s="150"/>
      <c r="E34" s="150"/>
      <c r="F34" s="150"/>
      <c r="G34" s="59"/>
    </row>
    <row r="35">
      <c r="A35" s="59"/>
      <c r="B35" s="141" t="s">
        <v>4620</v>
      </c>
      <c r="C35" s="141" t="s">
        <v>4621</v>
      </c>
      <c r="D35" s="150"/>
      <c r="E35" s="150"/>
      <c r="F35" s="150"/>
      <c r="G35" s="59"/>
    </row>
    <row r="36">
      <c r="A36" s="59"/>
      <c r="B36" s="141" t="s">
        <v>4622</v>
      </c>
      <c r="C36" s="141" t="s">
        <v>4623</v>
      </c>
      <c r="D36" s="150"/>
      <c r="E36" s="150"/>
      <c r="F36" s="150"/>
      <c r="G36" s="59"/>
    </row>
    <row r="37">
      <c r="A37" s="59"/>
      <c r="B37" s="141" t="s">
        <v>4624</v>
      </c>
      <c r="C37" s="141" t="s">
        <v>4625</v>
      </c>
      <c r="D37" s="150"/>
      <c r="E37" s="150"/>
      <c r="F37" s="150"/>
      <c r="G37" s="59"/>
    </row>
    <row r="38">
      <c r="A38" s="59"/>
      <c r="B38" s="141" t="s">
        <v>4626</v>
      </c>
      <c r="C38" s="141" t="s">
        <v>4627</v>
      </c>
      <c r="D38" s="150"/>
      <c r="E38" s="150"/>
      <c r="F38" s="150"/>
      <c r="G38" s="59"/>
    </row>
    <row r="39">
      <c r="A39" s="59"/>
      <c r="B39" s="243" t="s">
        <v>4628</v>
      </c>
      <c r="C39" s="243" t="s">
        <v>4629</v>
      </c>
      <c r="D39" s="244"/>
      <c r="E39" s="243"/>
      <c r="F39" s="243"/>
      <c r="G39" s="59"/>
    </row>
    <row r="40">
      <c r="A40" s="59"/>
      <c r="B40" s="220" t="s">
        <v>4630</v>
      </c>
      <c r="C40" s="220" t="s">
        <v>4631</v>
      </c>
      <c r="D40" s="225">
        <v>42283.0</v>
      </c>
      <c r="E40" s="226" t="s">
        <v>4323</v>
      </c>
      <c r="F40" s="227" t="s">
        <v>4324</v>
      </c>
      <c r="G40" s="59"/>
    </row>
    <row r="41">
      <c r="A41" s="59"/>
      <c r="B41" s="139" t="s">
        <v>1178</v>
      </c>
      <c r="C41" s="139" t="s">
        <v>548</v>
      </c>
      <c r="D41" s="140">
        <v>43083.0</v>
      </c>
      <c r="E41" s="139" t="s">
        <v>15</v>
      </c>
      <c r="F41" s="139" t="s">
        <v>4632</v>
      </c>
      <c r="G41" s="59"/>
    </row>
    <row r="42">
      <c r="A42" s="59"/>
      <c r="B42" s="141" t="s">
        <v>4633</v>
      </c>
      <c r="C42" s="141" t="s">
        <v>4634</v>
      </c>
      <c r="D42" s="150"/>
      <c r="E42" s="150"/>
      <c r="F42" s="150"/>
      <c r="G42" s="59"/>
    </row>
    <row r="43">
      <c r="A43" s="59"/>
      <c r="B43" s="141" t="s">
        <v>4635</v>
      </c>
      <c r="C43" s="141" t="s">
        <v>4636</v>
      </c>
      <c r="D43" s="150"/>
      <c r="E43" s="150"/>
      <c r="F43" s="150"/>
      <c r="G43" s="59"/>
    </row>
    <row r="44">
      <c r="A44" s="59"/>
      <c r="B44" s="139" t="s">
        <v>4637</v>
      </c>
      <c r="C44" s="139" t="s">
        <v>4638</v>
      </c>
      <c r="D44" s="140">
        <v>43650.0</v>
      </c>
      <c r="E44" s="139" t="s">
        <v>15</v>
      </c>
      <c r="F44" s="139" t="s">
        <v>928</v>
      </c>
      <c r="G44" s="59"/>
    </row>
    <row r="45">
      <c r="A45" s="59"/>
      <c r="B45" s="141" t="s">
        <v>4639</v>
      </c>
      <c r="C45" s="141" t="s">
        <v>4640</v>
      </c>
      <c r="D45" s="150"/>
      <c r="E45" s="150"/>
      <c r="F45" s="150"/>
      <c r="G45" s="59"/>
    </row>
    <row r="46">
      <c r="A46" s="59"/>
      <c r="B46" s="141" t="s">
        <v>4641</v>
      </c>
      <c r="C46" s="141" t="s">
        <v>4642</v>
      </c>
      <c r="D46" s="150"/>
      <c r="E46" s="150"/>
      <c r="F46" s="150"/>
      <c r="G46" s="59"/>
    </row>
    <row r="47">
      <c r="A47" s="59"/>
      <c r="B47" s="141" t="s">
        <v>4643</v>
      </c>
      <c r="C47" s="141" t="s">
        <v>459</v>
      </c>
      <c r="D47" s="150"/>
      <c r="E47" s="150"/>
      <c r="F47" s="150"/>
      <c r="G47" s="59"/>
    </row>
    <row r="48">
      <c r="A48" s="59"/>
      <c r="B48" s="141" t="s">
        <v>4644</v>
      </c>
      <c r="C48" s="141" t="s">
        <v>4645</v>
      </c>
      <c r="D48" s="150"/>
      <c r="E48" s="150"/>
      <c r="F48" s="150"/>
      <c r="G48" s="59"/>
    </row>
    <row r="49">
      <c r="A49" s="59"/>
      <c r="B49" s="139" t="s">
        <v>4646</v>
      </c>
      <c r="C49" s="139" t="s">
        <v>4478</v>
      </c>
      <c r="D49" s="140">
        <v>40686.0</v>
      </c>
      <c r="E49" s="139" t="s">
        <v>15</v>
      </c>
      <c r="F49" s="139" t="s">
        <v>4647</v>
      </c>
      <c r="G49" s="59"/>
    </row>
    <row r="50">
      <c r="A50" s="59"/>
      <c r="B50" s="139" t="s">
        <v>4648</v>
      </c>
      <c r="C50" s="139" t="s">
        <v>4649</v>
      </c>
      <c r="D50" s="140">
        <v>43713.0</v>
      </c>
      <c r="E50" s="139" t="s">
        <v>15</v>
      </c>
      <c r="F50" s="139" t="s">
        <v>928</v>
      </c>
      <c r="G50" s="59"/>
    </row>
    <row r="51">
      <c r="A51" s="59"/>
      <c r="B51" s="141" t="s">
        <v>4650</v>
      </c>
      <c r="C51" s="141" t="s">
        <v>411</v>
      </c>
      <c r="D51" s="150"/>
      <c r="E51" s="150"/>
      <c r="F51" s="150"/>
      <c r="G51" s="59"/>
    </row>
    <row r="52">
      <c r="A52" s="59"/>
      <c r="B52" s="139" t="s">
        <v>4651</v>
      </c>
      <c r="C52" s="139" t="s">
        <v>4652</v>
      </c>
      <c r="D52" s="140">
        <v>42733.0</v>
      </c>
      <c r="E52" s="139" t="s">
        <v>15</v>
      </c>
      <c r="F52" s="139" t="s">
        <v>4653</v>
      </c>
      <c r="G52" s="59"/>
    </row>
    <row r="53">
      <c r="A53" s="59"/>
      <c r="B53" s="141" t="s">
        <v>4654</v>
      </c>
      <c r="C53" s="141" t="s">
        <v>4655</v>
      </c>
      <c r="D53" s="150"/>
      <c r="E53" s="150"/>
      <c r="F53" s="150"/>
      <c r="G53" s="59"/>
    </row>
    <row r="54">
      <c r="A54" s="59"/>
      <c r="B54" s="141" t="s">
        <v>4656</v>
      </c>
      <c r="C54" s="141" t="s">
        <v>4657</v>
      </c>
      <c r="D54" s="150"/>
      <c r="E54" s="150"/>
      <c r="F54" s="150"/>
      <c r="G54" s="59"/>
    </row>
    <row r="55">
      <c r="A55" s="59"/>
      <c r="B55" s="139" t="s">
        <v>4658</v>
      </c>
      <c r="C55" s="103" t="s">
        <v>4659</v>
      </c>
      <c r="D55" s="163">
        <v>41149.0</v>
      </c>
      <c r="E55" s="103" t="s">
        <v>4473</v>
      </c>
      <c r="F55" s="139" t="s">
        <v>4474</v>
      </c>
      <c r="G55" s="59"/>
    </row>
    <row r="56">
      <c r="A56" s="59"/>
      <c r="B56" s="139" t="s">
        <v>4660</v>
      </c>
      <c r="C56" s="139" t="s">
        <v>503</v>
      </c>
      <c r="D56" s="209">
        <v>40960.0</v>
      </c>
      <c r="E56" s="186" t="s">
        <v>15</v>
      </c>
      <c r="F56" s="139" t="s">
        <v>4661</v>
      </c>
      <c r="G56" s="59"/>
    </row>
    <row r="57">
      <c r="A57" s="59"/>
      <c r="B57" s="141" t="s">
        <v>4662</v>
      </c>
      <c r="C57" s="141" t="s">
        <v>4499</v>
      </c>
      <c r="D57" s="150"/>
      <c r="E57" s="150"/>
      <c r="F57" s="150"/>
      <c r="G57" s="59"/>
    </row>
    <row r="58">
      <c r="A58" s="59"/>
      <c r="B58" s="141" t="s">
        <v>4663</v>
      </c>
      <c r="C58" s="141" t="s">
        <v>4664</v>
      </c>
      <c r="D58" s="150"/>
      <c r="E58" s="150"/>
      <c r="F58" s="150"/>
      <c r="G58" s="59"/>
    </row>
    <row r="59">
      <c r="A59" s="59"/>
      <c r="B59" s="141" t="s">
        <v>4665</v>
      </c>
      <c r="C59" s="141" t="s">
        <v>4666</v>
      </c>
      <c r="D59" s="150"/>
      <c r="E59" s="150"/>
      <c r="F59" s="150"/>
      <c r="G59" s="59"/>
    </row>
    <row r="60">
      <c r="A60" s="59"/>
      <c r="B60" s="141" t="s">
        <v>4667</v>
      </c>
      <c r="C60" s="141" t="s">
        <v>4668</v>
      </c>
      <c r="D60" s="150"/>
      <c r="E60" s="150"/>
      <c r="F60" s="150"/>
      <c r="G60" s="59"/>
    </row>
    <row r="61">
      <c r="A61" s="59"/>
      <c r="B61" s="141" t="s">
        <v>4669</v>
      </c>
      <c r="C61" s="141" t="s">
        <v>4670</v>
      </c>
      <c r="D61" s="162"/>
      <c r="E61" s="150"/>
      <c r="F61" s="162"/>
      <c r="G61" s="59"/>
    </row>
    <row r="62">
      <c r="A62" s="59"/>
      <c r="B62" s="139" t="s">
        <v>4671</v>
      </c>
      <c r="C62" s="139" t="s">
        <v>4672</v>
      </c>
      <c r="D62" s="239">
        <v>43748.0</v>
      </c>
      <c r="E62" s="139" t="s">
        <v>15</v>
      </c>
      <c r="F62" s="103" t="s">
        <v>4673</v>
      </c>
      <c r="G62" s="59"/>
    </row>
    <row r="63">
      <c r="A63" s="59"/>
      <c r="B63" s="139" t="s">
        <v>4674</v>
      </c>
      <c r="C63" s="139" t="s">
        <v>4675</v>
      </c>
      <c r="D63" s="239">
        <v>40225.0</v>
      </c>
      <c r="E63" s="139" t="s">
        <v>15</v>
      </c>
      <c r="F63" s="103" t="s">
        <v>4676</v>
      </c>
      <c r="G63" s="59"/>
    </row>
    <row r="64">
      <c r="A64" s="59"/>
      <c r="B64" s="139" t="s">
        <v>251</v>
      </c>
      <c r="C64" s="139" t="s">
        <v>4677</v>
      </c>
      <c r="D64" s="239">
        <v>43650.0</v>
      </c>
      <c r="E64" s="139" t="s">
        <v>15</v>
      </c>
      <c r="F64" s="103" t="s">
        <v>4678</v>
      </c>
      <c r="G64" s="59"/>
    </row>
    <row r="65">
      <c r="A65" s="59"/>
      <c r="B65" s="141" t="s">
        <v>4679</v>
      </c>
      <c r="C65" s="141" t="s">
        <v>4680</v>
      </c>
      <c r="D65" s="245"/>
      <c r="E65" s="141"/>
      <c r="F65" s="112"/>
      <c r="G65" s="59"/>
    </row>
    <row r="66">
      <c r="A66" s="59"/>
      <c r="B66" s="141" t="s">
        <v>4681</v>
      </c>
      <c r="C66" s="141" t="s">
        <v>4682</v>
      </c>
      <c r="D66" s="245"/>
      <c r="E66" s="141"/>
      <c r="F66" s="112"/>
      <c r="G66" s="59"/>
    </row>
    <row r="67">
      <c r="A67" s="59"/>
      <c r="B67" s="139" t="s">
        <v>4683</v>
      </c>
      <c r="C67" s="103" t="s">
        <v>4684</v>
      </c>
      <c r="D67" s="163">
        <v>42661.0</v>
      </c>
      <c r="E67" s="103" t="s">
        <v>15</v>
      </c>
      <c r="F67" s="139" t="s">
        <v>4543</v>
      </c>
      <c r="G67" s="59"/>
    </row>
    <row r="68">
      <c r="A68" s="59"/>
      <c r="B68" s="141" t="s">
        <v>4685</v>
      </c>
      <c r="C68" s="141" t="s">
        <v>4686</v>
      </c>
      <c r="D68" s="162"/>
      <c r="E68" s="150"/>
      <c r="F68" s="162"/>
      <c r="G68" s="59"/>
    </row>
    <row r="69">
      <c r="A69" s="59"/>
      <c r="B69" s="139" t="s">
        <v>4687</v>
      </c>
      <c r="C69" s="139" t="s">
        <v>979</v>
      </c>
      <c r="D69" s="239">
        <v>39623.0</v>
      </c>
      <c r="E69" s="139" t="s">
        <v>15</v>
      </c>
      <c r="F69" s="103" t="s">
        <v>4688</v>
      </c>
      <c r="G69" s="59"/>
    </row>
    <row r="70">
      <c r="A70" s="59"/>
      <c r="B70" s="141" t="s">
        <v>4689</v>
      </c>
      <c r="C70" s="141" t="s">
        <v>324</v>
      </c>
      <c r="D70" s="150"/>
      <c r="E70" s="150"/>
      <c r="F70" s="150"/>
      <c r="G70" s="59"/>
    </row>
    <row r="71">
      <c r="A71" s="59"/>
      <c r="B71" s="139" t="s">
        <v>4690</v>
      </c>
      <c r="C71" s="139" t="s">
        <v>4304</v>
      </c>
      <c r="D71" s="222">
        <v>41037.0</v>
      </c>
      <c r="E71" s="186" t="s">
        <v>15</v>
      </c>
      <c r="F71" s="139" t="s">
        <v>4691</v>
      </c>
      <c r="G71" s="59"/>
    </row>
    <row r="72">
      <c r="A72" s="59"/>
      <c r="B72" s="139" t="s">
        <v>4692</v>
      </c>
      <c r="C72" s="139" t="s">
        <v>4693</v>
      </c>
      <c r="D72" s="246">
        <v>40953.0</v>
      </c>
      <c r="E72" s="103" t="s">
        <v>15</v>
      </c>
      <c r="F72" s="139" t="s">
        <v>4523</v>
      </c>
      <c r="G72" s="59"/>
    </row>
    <row r="73">
      <c r="A73" s="59"/>
      <c r="B73" s="141" t="s">
        <v>4694</v>
      </c>
      <c r="C73" s="141" t="s">
        <v>4695</v>
      </c>
      <c r="D73" s="150"/>
      <c r="E73" s="150"/>
      <c r="F73" s="150"/>
      <c r="G73" s="59"/>
    </row>
    <row r="74">
      <c r="A74" s="59"/>
      <c r="B74" s="141" t="s">
        <v>4533</v>
      </c>
      <c r="C74" s="141" t="s">
        <v>4534</v>
      </c>
      <c r="D74" s="150"/>
      <c r="E74" s="150"/>
      <c r="F74" s="150"/>
      <c r="G74" s="59"/>
    </row>
    <row r="75">
      <c r="A75" s="59"/>
      <c r="B75" s="139" t="s">
        <v>4696</v>
      </c>
      <c r="C75" s="139" t="s">
        <v>4536</v>
      </c>
      <c r="D75" s="140">
        <v>43118.0</v>
      </c>
      <c r="E75" s="139" t="s">
        <v>15</v>
      </c>
      <c r="F75" s="139" t="s">
        <v>4697</v>
      </c>
      <c r="G75" s="59"/>
    </row>
    <row r="76">
      <c r="A76" s="59"/>
      <c r="B76" s="141" t="s">
        <v>4539</v>
      </c>
      <c r="C76" s="141" t="s">
        <v>4540</v>
      </c>
      <c r="D76" s="155"/>
      <c r="E76" s="150"/>
      <c r="F76" s="150"/>
      <c r="G76" s="59"/>
    </row>
    <row r="77">
      <c r="A77" s="59"/>
      <c r="B77" s="139" t="s">
        <v>4698</v>
      </c>
      <c r="C77" s="139" t="s">
        <v>151</v>
      </c>
      <c r="D77" s="140">
        <v>40176.0</v>
      </c>
      <c r="E77" s="139" t="s">
        <v>15</v>
      </c>
      <c r="F77" s="139" t="s">
        <v>4699</v>
      </c>
      <c r="G77" s="59"/>
    </row>
    <row r="78">
      <c r="A78" s="59"/>
      <c r="B78" s="139" t="s">
        <v>4700</v>
      </c>
      <c r="C78" s="139" t="s">
        <v>4701</v>
      </c>
      <c r="D78" s="140">
        <v>42670.0</v>
      </c>
      <c r="E78" s="139" t="s">
        <v>15</v>
      </c>
      <c r="F78" s="139" t="s">
        <v>928</v>
      </c>
      <c r="G78" s="59"/>
    </row>
    <row r="79">
      <c r="A79" s="59"/>
      <c r="B79" s="139" t="s">
        <v>4702</v>
      </c>
      <c r="C79" s="139" t="s">
        <v>1363</v>
      </c>
      <c r="D79" s="216">
        <v>40281.0</v>
      </c>
      <c r="E79" s="139" t="s">
        <v>15</v>
      </c>
      <c r="F79" s="151" t="s">
        <v>932</v>
      </c>
      <c r="G79" s="59"/>
    </row>
    <row r="80">
      <c r="A80" s="59"/>
      <c r="B80" s="141" t="s">
        <v>4703</v>
      </c>
      <c r="C80" s="141" t="s">
        <v>4704</v>
      </c>
      <c r="D80" s="150"/>
      <c r="E80" s="150"/>
      <c r="F80" s="150"/>
      <c r="G80" s="59"/>
    </row>
    <row r="81">
      <c r="A81" s="59"/>
      <c r="B81" s="141" t="s">
        <v>4705</v>
      </c>
      <c r="C81" s="141" t="s">
        <v>4706</v>
      </c>
      <c r="D81" s="150"/>
      <c r="E81" s="150"/>
      <c r="F81" s="150"/>
      <c r="G81" s="59"/>
    </row>
    <row r="82">
      <c r="A82" s="59"/>
      <c r="B82" s="141" t="s">
        <v>4707</v>
      </c>
      <c r="C82" s="141" t="s">
        <v>4708</v>
      </c>
      <c r="D82" s="150"/>
      <c r="E82" s="150"/>
      <c r="F82" s="150"/>
      <c r="G82" s="59"/>
    </row>
    <row r="83">
      <c r="A83" s="59"/>
      <c r="B83" s="141" t="s">
        <v>4709</v>
      </c>
      <c r="C83" s="141" t="s">
        <v>4710</v>
      </c>
      <c r="D83" s="150"/>
      <c r="E83" s="150"/>
      <c r="F83" s="150"/>
      <c r="G83" s="59"/>
    </row>
    <row r="84">
      <c r="A84" s="59"/>
      <c r="B84" s="139" t="s">
        <v>4349</v>
      </c>
      <c r="C84" s="139" t="s">
        <v>370</v>
      </c>
      <c r="D84" s="140">
        <v>42471.0</v>
      </c>
      <c r="E84" s="139" t="s">
        <v>15</v>
      </c>
      <c r="F84" s="139" t="s">
        <v>4711</v>
      </c>
      <c r="G84" s="59"/>
    </row>
    <row r="85">
      <c r="A85" s="59"/>
      <c r="B85" s="141" t="s">
        <v>4712</v>
      </c>
      <c r="C85" s="141" t="s">
        <v>4713</v>
      </c>
      <c r="D85" s="150"/>
      <c r="E85" s="150"/>
      <c r="F85" s="150"/>
      <c r="G85" s="59"/>
    </row>
    <row r="86">
      <c r="A86" s="59"/>
      <c r="B86" s="141" t="s">
        <v>4714</v>
      </c>
      <c r="C86" s="141" t="s">
        <v>4715</v>
      </c>
      <c r="D86" s="150"/>
      <c r="E86" s="150"/>
      <c r="F86" s="150"/>
      <c r="G86" s="59"/>
    </row>
    <row r="87">
      <c r="A87" s="59"/>
      <c r="B87" s="139" t="s">
        <v>434</v>
      </c>
      <c r="C87" s="139" t="s">
        <v>435</v>
      </c>
      <c r="D87" s="140">
        <v>44070.0</v>
      </c>
      <c r="E87" s="139" t="s">
        <v>15</v>
      </c>
      <c r="F87" s="176" t="s">
        <v>1573</v>
      </c>
      <c r="G87" s="59"/>
    </row>
    <row r="88">
      <c r="A88" s="59"/>
      <c r="B88" s="139" t="s">
        <v>4716</v>
      </c>
      <c r="C88" s="139" t="s">
        <v>4717</v>
      </c>
      <c r="D88" s="239">
        <v>42985.0</v>
      </c>
      <c r="E88" s="139" t="s">
        <v>15</v>
      </c>
      <c r="F88" s="103" t="s">
        <v>928</v>
      </c>
      <c r="G88" s="59"/>
    </row>
    <row r="89">
      <c r="A89" s="59"/>
      <c r="B89" s="141" t="s">
        <v>4568</v>
      </c>
      <c r="C89" s="141" t="s">
        <v>4718</v>
      </c>
      <c r="D89" s="150"/>
      <c r="E89" s="150"/>
      <c r="F89" s="150"/>
      <c r="G89" s="59"/>
    </row>
    <row r="90">
      <c r="A90" s="59"/>
      <c r="B90" s="141" t="s">
        <v>1084</v>
      </c>
      <c r="C90" s="141" t="s">
        <v>4719</v>
      </c>
      <c r="D90" s="150"/>
      <c r="E90" s="150"/>
      <c r="F90" s="150"/>
      <c r="G90" s="59"/>
    </row>
    <row r="91">
      <c r="A91" s="59"/>
      <c r="B91" s="247"/>
      <c r="C91" s="247"/>
      <c r="D91" s="247"/>
      <c r="E91" s="247"/>
      <c r="F91" s="247"/>
      <c r="G91" s="59"/>
    </row>
    <row r="92">
      <c r="A92" s="59"/>
      <c r="B92" s="247"/>
      <c r="C92" s="247"/>
      <c r="D92" s="247"/>
      <c r="E92" s="247"/>
      <c r="F92" s="247"/>
      <c r="G92" s="59"/>
    </row>
    <row r="93">
      <c r="A93" s="59"/>
      <c r="B93" s="144" t="s">
        <v>1</v>
      </c>
      <c r="C93" s="145">
        <f>COUNT(D:D)</f>
        <v>32</v>
      </c>
      <c r="D93" s="247"/>
      <c r="E93" s="247"/>
      <c r="F93" s="247"/>
      <c r="G93" s="59"/>
    </row>
    <row r="94">
      <c r="A94" s="59"/>
      <c r="B94" s="144" t="s">
        <v>2</v>
      </c>
      <c r="C94" s="146">
        <v>89.0</v>
      </c>
      <c r="D94" s="247"/>
      <c r="E94" s="247"/>
      <c r="F94" s="247"/>
      <c r="G94" s="59"/>
    </row>
    <row r="95">
      <c r="A95" s="59"/>
      <c r="B95" s="144" t="s">
        <v>1014</v>
      </c>
      <c r="C95" s="147">
        <f>IFERROR(__xludf.DUMMYFUNCTION("TO_PERCENT(C93/C94)"),0.3595505617977528)</f>
        <v>0.3595505618</v>
      </c>
      <c r="D95" s="247"/>
      <c r="E95" s="247"/>
      <c r="F95" s="247"/>
      <c r="G95" s="59"/>
    </row>
    <row r="96">
      <c r="A96" s="59"/>
      <c r="B96" s="247"/>
      <c r="C96" s="247"/>
      <c r="D96" s="247"/>
      <c r="E96" s="247"/>
      <c r="F96" s="247"/>
      <c r="G96" s="59"/>
    </row>
    <row r="97">
      <c r="A97" s="59"/>
      <c r="B97" s="247"/>
      <c r="C97" s="247"/>
      <c r="D97" s="247"/>
      <c r="E97" s="247"/>
      <c r="F97" s="247"/>
      <c r="G97" s="59"/>
    </row>
    <row r="98">
      <c r="A98" s="59"/>
      <c r="B98" s="247"/>
      <c r="C98" s="247"/>
      <c r="D98" s="247"/>
      <c r="E98" s="247"/>
      <c r="F98" s="247"/>
      <c r="G98" s="59"/>
    </row>
    <row r="99">
      <c r="A99" s="59"/>
      <c r="B99" s="247"/>
      <c r="C99" s="247"/>
      <c r="D99" s="247"/>
      <c r="E99" s="247"/>
      <c r="F99" s="247"/>
      <c r="G99" s="59"/>
    </row>
    <row r="100">
      <c r="A100" s="59"/>
      <c r="B100" s="248"/>
      <c r="C100" s="248"/>
      <c r="D100" s="248"/>
      <c r="E100" s="248"/>
      <c r="F100" s="248"/>
      <c r="G100" s="5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33.75"/>
    <col customWidth="1" min="3" max="3" width="34.88"/>
    <col customWidth="1" min="6" max="6" width="66.5"/>
    <col customWidth="1" min="7" max="7" width="4.25"/>
  </cols>
  <sheetData>
    <row r="1">
      <c r="A1" s="59"/>
      <c r="B1" s="58"/>
      <c r="C1" s="58"/>
      <c r="D1" s="58"/>
      <c r="E1" s="58"/>
      <c r="F1" s="58"/>
      <c r="G1" s="59"/>
    </row>
    <row r="2">
      <c r="A2" s="59"/>
      <c r="B2" s="208" t="s">
        <v>113</v>
      </c>
      <c r="C2" s="208" t="s">
        <v>110</v>
      </c>
      <c r="D2" s="208" t="s">
        <v>4239</v>
      </c>
      <c r="E2" s="208" t="s">
        <v>903</v>
      </c>
      <c r="F2" s="208" t="s">
        <v>904</v>
      </c>
      <c r="G2" s="59"/>
    </row>
    <row r="3">
      <c r="A3" s="59"/>
      <c r="B3" s="141" t="s">
        <v>4720</v>
      </c>
      <c r="C3" s="141" t="s">
        <v>4721</v>
      </c>
      <c r="D3" s="249"/>
      <c r="E3" s="141"/>
      <c r="F3" s="141"/>
      <c r="G3" s="59"/>
    </row>
    <row r="4">
      <c r="A4" s="59"/>
      <c r="B4" s="141" t="s">
        <v>4722</v>
      </c>
      <c r="C4" s="141" t="s">
        <v>4723</v>
      </c>
      <c r="D4" s="150"/>
      <c r="E4" s="150"/>
      <c r="F4" s="150"/>
      <c r="G4" s="59"/>
    </row>
    <row r="5">
      <c r="A5" s="59"/>
      <c r="B5" s="141" t="s">
        <v>4724</v>
      </c>
      <c r="C5" s="141" t="s">
        <v>4725</v>
      </c>
      <c r="D5" s="150"/>
      <c r="E5" s="150"/>
      <c r="F5" s="150"/>
      <c r="G5" s="59"/>
    </row>
    <row r="6">
      <c r="A6" s="59"/>
      <c r="B6" s="139" t="s">
        <v>4726</v>
      </c>
      <c r="C6" s="139" t="s">
        <v>1027</v>
      </c>
      <c r="D6" s="180">
        <v>40092.0</v>
      </c>
      <c r="E6" s="151" t="s">
        <v>15</v>
      </c>
      <c r="F6" s="139" t="s">
        <v>1066</v>
      </c>
      <c r="G6" s="59"/>
    </row>
    <row r="7">
      <c r="A7" s="59"/>
      <c r="B7" s="141" t="s">
        <v>4727</v>
      </c>
      <c r="C7" s="141" t="s">
        <v>4728</v>
      </c>
      <c r="D7" s="150"/>
      <c r="E7" s="150"/>
      <c r="F7" s="150"/>
      <c r="G7" s="59"/>
    </row>
    <row r="8">
      <c r="A8" s="59"/>
      <c r="B8" s="141" t="s">
        <v>4729</v>
      </c>
      <c r="C8" s="141" t="s">
        <v>4730</v>
      </c>
      <c r="D8" s="150"/>
      <c r="E8" s="150"/>
      <c r="F8" s="150"/>
      <c r="G8" s="59"/>
    </row>
    <row r="9">
      <c r="A9" s="59"/>
      <c r="B9" s="141" t="s">
        <v>4731</v>
      </c>
      <c r="C9" s="141" t="s">
        <v>4732</v>
      </c>
      <c r="D9" s="150"/>
      <c r="E9" s="150"/>
      <c r="F9" s="150"/>
      <c r="G9" s="59"/>
    </row>
    <row r="10">
      <c r="A10" s="59"/>
      <c r="B10" s="139" t="s">
        <v>4733</v>
      </c>
      <c r="C10" s="139" t="s">
        <v>1255</v>
      </c>
      <c r="D10" s="222">
        <v>40449.0</v>
      </c>
      <c r="E10" s="186" t="s">
        <v>15</v>
      </c>
      <c r="F10" s="151" t="s">
        <v>4734</v>
      </c>
      <c r="G10" s="59"/>
    </row>
    <row r="11">
      <c r="A11" s="59"/>
      <c r="B11" s="141" t="s">
        <v>4735</v>
      </c>
      <c r="C11" s="141" t="s">
        <v>4736</v>
      </c>
      <c r="D11" s="150"/>
      <c r="E11" s="150"/>
      <c r="F11" s="150"/>
      <c r="G11" s="59"/>
    </row>
    <row r="12">
      <c r="A12" s="59"/>
      <c r="B12" s="141" t="s">
        <v>4737</v>
      </c>
      <c r="C12" s="141" t="s">
        <v>4585</v>
      </c>
      <c r="D12" s="150"/>
      <c r="E12" s="150"/>
      <c r="F12" s="150"/>
      <c r="G12" s="59"/>
    </row>
    <row r="13">
      <c r="A13" s="59"/>
      <c r="B13" s="141" t="s">
        <v>4738</v>
      </c>
      <c r="C13" s="141" t="s">
        <v>4739</v>
      </c>
      <c r="D13" s="150"/>
      <c r="E13" s="150"/>
      <c r="F13" s="150"/>
      <c r="G13" s="59"/>
    </row>
    <row r="14">
      <c r="A14" s="59"/>
      <c r="B14" s="141" t="s">
        <v>4740</v>
      </c>
      <c r="C14" s="141" t="s">
        <v>4741</v>
      </c>
      <c r="D14" s="150"/>
      <c r="E14" s="150"/>
      <c r="F14" s="150"/>
      <c r="G14" s="59"/>
    </row>
    <row r="15">
      <c r="A15" s="59"/>
      <c r="B15" s="141" t="s">
        <v>4742</v>
      </c>
      <c r="C15" s="141" t="s">
        <v>4743</v>
      </c>
      <c r="D15" s="150"/>
      <c r="E15" s="150"/>
      <c r="F15" s="150"/>
      <c r="G15" s="59"/>
    </row>
    <row r="16">
      <c r="A16" s="59"/>
      <c r="B16" s="141" t="s">
        <v>4744</v>
      </c>
      <c r="C16" s="141" t="s">
        <v>4745</v>
      </c>
      <c r="D16" s="150"/>
      <c r="E16" s="150"/>
      <c r="F16" s="150"/>
      <c r="G16" s="59"/>
    </row>
    <row r="17">
      <c r="A17" s="59"/>
      <c r="B17" s="141" t="s">
        <v>4371</v>
      </c>
      <c r="C17" s="141" t="s">
        <v>4746</v>
      </c>
      <c r="D17" s="150"/>
      <c r="E17" s="150"/>
      <c r="F17" s="150"/>
      <c r="G17" s="59"/>
    </row>
    <row r="18">
      <c r="A18" s="59"/>
      <c r="B18" s="141" t="s">
        <v>4747</v>
      </c>
      <c r="C18" s="141" t="s">
        <v>4748</v>
      </c>
      <c r="D18" s="150"/>
      <c r="E18" s="150"/>
      <c r="F18" s="162"/>
      <c r="G18" s="59"/>
    </row>
    <row r="19">
      <c r="A19" s="59"/>
      <c r="B19" s="141" t="s">
        <v>4749</v>
      </c>
      <c r="C19" s="141" t="s">
        <v>4748</v>
      </c>
      <c r="D19" s="150"/>
      <c r="E19" s="150"/>
      <c r="F19" s="162"/>
      <c r="G19" s="59"/>
    </row>
    <row r="20">
      <c r="A20" s="59"/>
      <c r="B20" s="139" t="s">
        <v>575</v>
      </c>
      <c r="C20" s="139" t="s">
        <v>576</v>
      </c>
      <c r="D20" s="140">
        <v>44308.0</v>
      </c>
      <c r="E20" s="139" t="s">
        <v>15</v>
      </c>
      <c r="F20" s="181" t="s">
        <v>1438</v>
      </c>
      <c r="G20" s="59"/>
    </row>
    <row r="21">
      <c r="A21" s="59"/>
      <c r="B21" s="141" t="s">
        <v>4750</v>
      </c>
      <c r="C21" s="141" t="s">
        <v>4751</v>
      </c>
      <c r="D21" s="150"/>
      <c r="E21" s="150"/>
      <c r="F21" s="150"/>
      <c r="G21" s="59"/>
    </row>
    <row r="22">
      <c r="A22" s="59"/>
      <c r="B22" s="141" t="s">
        <v>4752</v>
      </c>
      <c r="C22" s="141" t="s">
        <v>4753</v>
      </c>
      <c r="D22" s="150"/>
      <c r="E22" s="150"/>
      <c r="F22" s="150"/>
      <c r="G22" s="59"/>
    </row>
    <row r="23">
      <c r="A23" s="59"/>
      <c r="B23" s="141" t="s">
        <v>4754</v>
      </c>
      <c r="C23" s="141" t="s">
        <v>4755</v>
      </c>
      <c r="D23" s="150"/>
      <c r="E23" s="150"/>
      <c r="F23" s="150"/>
      <c r="G23" s="59"/>
    </row>
    <row r="24">
      <c r="A24" s="59"/>
      <c r="B24" s="139" t="s">
        <v>4756</v>
      </c>
      <c r="C24" s="139" t="s">
        <v>4757</v>
      </c>
      <c r="D24" s="246">
        <v>40708.0</v>
      </c>
      <c r="E24" s="103" t="s">
        <v>15</v>
      </c>
      <c r="F24" s="139" t="s">
        <v>928</v>
      </c>
      <c r="G24" s="59"/>
    </row>
    <row r="25">
      <c r="A25" s="59"/>
      <c r="B25" s="220" t="s">
        <v>926</v>
      </c>
      <c r="C25" s="220" t="s">
        <v>927</v>
      </c>
      <c r="D25" s="238">
        <v>39406.0</v>
      </c>
      <c r="E25" s="250" t="s">
        <v>4758</v>
      </c>
      <c r="F25" s="220" t="s">
        <v>4381</v>
      </c>
      <c r="G25" s="59"/>
    </row>
    <row r="26">
      <c r="A26" s="59"/>
      <c r="B26" s="139" t="s">
        <v>4759</v>
      </c>
      <c r="C26" s="139" t="s">
        <v>4760</v>
      </c>
      <c r="D26" s="140">
        <v>39959.0</v>
      </c>
      <c r="E26" s="139" t="s">
        <v>15</v>
      </c>
      <c r="F26" s="139" t="s">
        <v>928</v>
      </c>
      <c r="G26" s="59"/>
    </row>
    <row r="27">
      <c r="A27" s="59"/>
      <c r="B27" s="220" t="s">
        <v>4761</v>
      </c>
      <c r="C27" s="220" t="s">
        <v>1273</v>
      </c>
      <c r="D27" s="238">
        <v>42283.0</v>
      </c>
      <c r="E27" s="220" t="s">
        <v>4323</v>
      </c>
      <c r="F27" s="220" t="s">
        <v>4324</v>
      </c>
      <c r="G27" s="59"/>
    </row>
    <row r="28">
      <c r="A28" s="59"/>
      <c r="B28" s="141" t="s">
        <v>4762</v>
      </c>
      <c r="C28" s="141" t="s">
        <v>4763</v>
      </c>
      <c r="D28" s="155"/>
      <c r="E28" s="141"/>
      <c r="F28" s="141"/>
      <c r="G28" s="59"/>
    </row>
    <row r="29">
      <c r="A29" s="59"/>
      <c r="B29" s="141" t="s">
        <v>4764</v>
      </c>
      <c r="C29" s="141" t="s">
        <v>4765</v>
      </c>
      <c r="D29" s="155"/>
      <c r="E29" s="141"/>
      <c r="F29" s="141"/>
      <c r="G29" s="59"/>
    </row>
    <row r="30">
      <c r="A30" s="59"/>
      <c r="B30" s="141" t="s">
        <v>4766</v>
      </c>
      <c r="C30" s="141" t="s">
        <v>4767</v>
      </c>
      <c r="D30" s="155"/>
      <c r="E30" s="141"/>
      <c r="F30" s="141"/>
      <c r="G30" s="59"/>
    </row>
    <row r="31">
      <c r="A31" s="59"/>
      <c r="B31" s="141" t="s">
        <v>4768</v>
      </c>
      <c r="C31" s="141" t="s">
        <v>4769</v>
      </c>
      <c r="D31" s="155"/>
      <c r="E31" s="141"/>
      <c r="F31" s="141"/>
      <c r="G31" s="59"/>
    </row>
    <row r="32">
      <c r="A32" s="59"/>
      <c r="B32" s="141" t="s">
        <v>4770</v>
      </c>
      <c r="C32" s="141" t="s">
        <v>4771</v>
      </c>
      <c r="D32" s="155"/>
      <c r="E32" s="141"/>
      <c r="F32" s="141"/>
      <c r="G32" s="59"/>
    </row>
    <row r="33">
      <c r="A33" s="59"/>
      <c r="B33" s="139" t="s">
        <v>4772</v>
      </c>
      <c r="C33" s="139" t="s">
        <v>4773</v>
      </c>
      <c r="D33" s="140">
        <v>44924.0</v>
      </c>
      <c r="E33" s="139" t="s">
        <v>15</v>
      </c>
      <c r="F33" s="139" t="s">
        <v>928</v>
      </c>
      <c r="G33" s="59"/>
    </row>
    <row r="34">
      <c r="A34" s="59"/>
      <c r="B34" s="220" t="s">
        <v>1275</v>
      </c>
      <c r="C34" s="220" t="s">
        <v>936</v>
      </c>
      <c r="D34" s="237">
        <v>40477.0</v>
      </c>
      <c r="E34" s="227" t="s">
        <v>4380</v>
      </c>
      <c r="F34" s="220" t="s">
        <v>4381</v>
      </c>
      <c r="G34" s="59"/>
    </row>
    <row r="35">
      <c r="A35" s="59"/>
      <c r="B35" s="141" t="s">
        <v>4774</v>
      </c>
      <c r="C35" s="141" t="s">
        <v>4775</v>
      </c>
      <c r="D35" s="150"/>
      <c r="E35" s="150"/>
      <c r="F35" s="150"/>
      <c r="G35" s="59"/>
    </row>
    <row r="36">
      <c r="A36" s="59"/>
      <c r="B36" s="141" t="s">
        <v>4776</v>
      </c>
      <c r="C36" s="141" t="s">
        <v>4777</v>
      </c>
      <c r="D36" s="150"/>
      <c r="E36" s="150"/>
      <c r="F36" s="150"/>
      <c r="G36" s="59"/>
    </row>
    <row r="37">
      <c r="A37" s="59"/>
      <c r="B37" s="141" t="s">
        <v>4778</v>
      </c>
      <c r="C37" s="141" t="s">
        <v>4779</v>
      </c>
      <c r="D37" s="150"/>
      <c r="E37" s="150"/>
      <c r="F37" s="150"/>
      <c r="G37" s="59"/>
    </row>
    <row r="38">
      <c r="A38" s="59"/>
      <c r="B38" s="141" t="s">
        <v>4780</v>
      </c>
      <c r="C38" s="141" t="s">
        <v>4781</v>
      </c>
      <c r="D38" s="150"/>
      <c r="E38" s="150"/>
      <c r="F38" s="150"/>
      <c r="G38" s="59"/>
    </row>
    <row r="39">
      <c r="A39" s="59"/>
      <c r="B39" s="141" t="s">
        <v>4782</v>
      </c>
      <c r="C39" s="141" t="s">
        <v>399</v>
      </c>
      <c r="D39" s="150"/>
      <c r="E39" s="150"/>
      <c r="F39" s="150"/>
      <c r="G39" s="59"/>
    </row>
    <row r="40">
      <c r="A40" s="59"/>
      <c r="B40" s="141" t="s">
        <v>4783</v>
      </c>
      <c r="C40" s="141" t="s">
        <v>4784</v>
      </c>
      <c r="D40" s="150"/>
      <c r="E40" s="150"/>
      <c r="F40" s="150"/>
      <c r="G40" s="59"/>
    </row>
    <row r="41">
      <c r="A41" s="59"/>
      <c r="B41" s="141" t="s">
        <v>4785</v>
      </c>
      <c r="C41" s="141" t="s">
        <v>4786</v>
      </c>
      <c r="D41" s="150"/>
      <c r="E41" s="150"/>
      <c r="F41" s="150"/>
      <c r="G41" s="59"/>
    </row>
    <row r="42">
      <c r="A42" s="59"/>
      <c r="B42" s="141" t="s">
        <v>4787</v>
      </c>
      <c r="C42" s="141" t="s">
        <v>4421</v>
      </c>
      <c r="D42" s="150"/>
      <c r="E42" s="150"/>
      <c r="F42" s="150"/>
      <c r="G42" s="59"/>
    </row>
    <row r="43">
      <c r="A43" s="59"/>
      <c r="B43" s="139" t="s">
        <v>4422</v>
      </c>
      <c r="C43" s="139" t="s">
        <v>4423</v>
      </c>
      <c r="D43" s="140">
        <v>40792.0</v>
      </c>
      <c r="E43" s="139" t="s">
        <v>15</v>
      </c>
      <c r="F43" s="139" t="s">
        <v>928</v>
      </c>
      <c r="G43" s="59"/>
    </row>
    <row r="44">
      <c r="A44" s="59"/>
      <c r="B44" s="139" t="s">
        <v>4788</v>
      </c>
      <c r="C44" s="139" t="s">
        <v>4789</v>
      </c>
      <c r="D44" s="140">
        <v>40859.0</v>
      </c>
      <c r="E44" s="139" t="s">
        <v>15</v>
      </c>
      <c r="F44" s="139" t="s">
        <v>928</v>
      </c>
      <c r="G44" s="59"/>
    </row>
    <row r="45">
      <c r="A45" s="59"/>
      <c r="B45" s="139" t="s">
        <v>4790</v>
      </c>
      <c r="C45" s="139" t="s">
        <v>2340</v>
      </c>
      <c r="D45" s="233">
        <v>39980.0</v>
      </c>
      <c r="E45" s="186" t="s">
        <v>15</v>
      </c>
      <c r="F45" s="151" t="s">
        <v>4426</v>
      </c>
      <c r="G45" s="59"/>
    </row>
    <row r="46">
      <c r="A46" s="59"/>
      <c r="B46" s="141" t="s">
        <v>4791</v>
      </c>
      <c r="C46" s="141" t="s">
        <v>4792</v>
      </c>
      <c r="D46" s="245"/>
      <c r="E46" s="141"/>
      <c r="F46" s="141"/>
      <c r="G46" s="59"/>
    </row>
    <row r="47">
      <c r="A47" s="59"/>
      <c r="B47" s="141" t="s">
        <v>4793</v>
      </c>
      <c r="C47" s="141" t="s">
        <v>4792</v>
      </c>
      <c r="D47" s="245"/>
      <c r="E47" s="141"/>
      <c r="F47" s="141"/>
      <c r="G47" s="59"/>
    </row>
    <row r="48">
      <c r="A48" s="59"/>
      <c r="B48" s="141" t="s">
        <v>4794</v>
      </c>
      <c r="C48" s="141" t="s">
        <v>4431</v>
      </c>
      <c r="D48" s="155"/>
      <c r="E48" s="141"/>
      <c r="F48" s="141"/>
      <c r="G48" s="59"/>
    </row>
    <row r="49">
      <c r="A49" s="59"/>
      <c r="B49" s="139" t="s">
        <v>4795</v>
      </c>
      <c r="C49" s="139" t="s">
        <v>4796</v>
      </c>
      <c r="D49" s="140">
        <v>42684.0</v>
      </c>
      <c r="E49" s="103" t="s">
        <v>15</v>
      </c>
      <c r="F49" s="139" t="s">
        <v>928</v>
      </c>
      <c r="G49" s="59"/>
    </row>
    <row r="50">
      <c r="A50" s="59"/>
      <c r="B50" s="153" t="s">
        <v>4797</v>
      </c>
      <c r="C50" s="153" t="s">
        <v>1065</v>
      </c>
      <c r="D50" s="154">
        <v>40645.0</v>
      </c>
      <c r="E50" s="153" t="s">
        <v>15</v>
      </c>
      <c r="F50" s="153" t="s">
        <v>1132</v>
      </c>
      <c r="G50" s="59"/>
    </row>
    <row r="51">
      <c r="A51" s="59"/>
      <c r="B51" s="141" t="s">
        <v>4798</v>
      </c>
      <c r="C51" s="141" t="s">
        <v>4799</v>
      </c>
      <c r="D51" s="150"/>
      <c r="E51" s="150"/>
      <c r="F51" s="150"/>
      <c r="G51" s="59"/>
    </row>
    <row r="52">
      <c r="A52" s="59"/>
      <c r="B52" s="141" t="s">
        <v>4800</v>
      </c>
      <c r="C52" s="141" t="s">
        <v>4801</v>
      </c>
      <c r="D52" s="150"/>
      <c r="E52" s="150"/>
      <c r="F52" s="150"/>
      <c r="G52" s="59"/>
    </row>
    <row r="53">
      <c r="A53" s="59"/>
      <c r="B53" s="141" t="s">
        <v>4802</v>
      </c>
      <c r="C53" s="141" t="s">
        <v>4803</v>
      </c>
      <c r="D53" s="150"/>
      <c r="E53" s="150"/>
      <c r="F53" s="150"/>
      <c r="G53" s="59"/>
    </row>
    <row r="54">
      <c r="A54" s="59"/>
      <c r="B54" s="141" t="s">
        <v>4804</v>
      </c>
      <c r="C54" s="141" t="s">
        <v>4805</v>
      </c>
      <c r="D54" s="150"/>
      <c r="E54" s="150"/>
      <c r="F54" s="150"/>
      <c r="G54" s="59"/>
    </row>
    <row r="55">
      <c r="A55" s="59"/>
      <c r="B55" s="141" t="s">
        <v>4806</v>
      </c>
      <c r="C55" s="141" t="s">
        <v>4807</v>
      </c>
      <c r="D55" s="249"/>
      <c r="E55" s="141"/>
      <c r="F55" s="141"/>
      <c r="G55" s="59"/>
    </row>
    <row r="56">
      <c r="A56" s="59"/>
      <c r="B56" s="141" t="s">
        <v>4808</v>
      </c>
      <c r="C56" s="141" t="s">
        <v>4809</v>
      </c>
      <c r="D56" s="155"/>
      <c r="E56" s="141"/>
      <c r="F56" s="141"/>
      <c r="G56" s="59"/>
    </row>
    <row r="57">
      <c r="A57" s="59"/>
      <c r="B57" s="141" t="s">
        <v>4448</v>
      </c>
      <c r="C57" s="141" t="s">
        <v>4449</v>
      </c>
      <c r="D57" s="155"/>
      <c r="E57" s="141"/>
      <c r="F57" s="141"/>
      <c r="G57" s="59"/>
    </row>
    <row r="58">
      <c r="A58" s="59"/>
      <c r="B58" s="139" t="s">
        <v>4810</v>
      </c>
      <c r="C58" s="139" t="s">
        <v>568</v>
      </c>
      <c r="D58" s="140">
        <v>40920.0</v>
      </c>
      <c r="E58" s="139" t="s">
        <v>15</v>
      </c>
      <c r="F58" s="139" t="s">
        <v>4451</v>
      </c>
      <c r="G58" s="59"/>
    </row>
    <row r="59">
      <c r="A59" s="59"/>
      <c r="B59" s="139" t="s">
        <v>414</v>
      </c>
      <c r="C59" s="139" t="s">
        <v>415</v>
      </c>
      <c r="D59" s="140">
        <v>44026.0</v>
      </c>
      <c r="E59" s="176" t="s">
        <v>15</v>
      </c>
      <c r="F59" s="176" t="s">
        <v>1510</v>
      </c>
      <c r="G59" s="59"/>
    </row>
    <row r="60">
      <c r="A60" s="59"/>
      <c r="B60" s="139" t="s">
        <v>4811</v>
      </c>
      <c r="C60" s="139" t="s">
        <v>415</v>
      </c>
      <c r="D60" s="140">
        <v>44194.0</v>
      </c>
      <c r="E60" s="176" t="s">
        <v>15</v>
      </c>
      <c r="F60" s="176" t="s">
        <v>928</v>
      </c>
      <c r="G60" s="59"/>
    </row>
    <row r="61">
      <c r="A61" s="59"/>
      <c r="B61" s="141" t="s">
        <v>4812</v>
      </c>
      <c r="C61" s="141" t="s">
        <v>4813</v>
      </c>
      <c r="D61" s="150"/>
      <c r="E61" s="150"/>
      <c r="F61" s="150"/>
      <c r="G61" s="59"/>
    </row>
    <row r="62">
      <c r="A62" s="59"/>
      <c r="B62" s="139" t="s">
        <v>547</v>
      </c>
      <c r="C62" s="139" t="s">
        <v>548</v>
      </c>
      <c r="D62" s="177">
        <v>44364.0</v>
      </c>
      <c r="E62" s="176" t="s">
        <v>15</v>
      </c>
      <c r="F62" s="181" t="s">
        <v>1461</v>
      </c>
      <c r="G62" s="59"/>
    </row>
    <row r="63">
      <c r="A63" s="59"/>
      <c r="B63" s="141" t="s">
        <v>4814</v>
      </c>
      <c r="C63" s="141" t="s">
        <v>4815</v>
      </c>
      <c r="D63" s="245"/>
      <c r="E63" s="141"/>
      <c r="F63" s="112"/>
      <c r="G63" s="59"/>
    </row>
    <row r="64">
      <c r="A64" s="59"/>
      <c r="B64" s="141" t="s">
        <v>4816</v>
      </c>
      <c r="C64" s="141" t="s">
        <v>4817</v>
      </c>
      <c r="D64" s="162"/>
      <c r="E64" s="150"/>
      <c r="F64" s="162"/>
      <c r="G64" s="59"/>
    </row>
    <row r="65">
      <c r="A65" s="59"/>
      <c r="B65" s="141" t="s">
        <v>4818</v>
      </c>
      <c r="C65" s="141" t="s">
        <v>4819</v>
      </c>
      <c r="D65" s="162"/>
      <c r="E65" s="150"/>
      <c r="F65" s="162"/>
      <c r="G65" s="59"/>
    </row>
    <row r="66">
      <c r="A66" s="59"/>
      <c r="B66" s="141" t="s">
        <v>4820</v>
      </c>
      <c r="C66" s="141" t="s">
        <v>4821</v>
      </c>
      <c r="D66" s="150"/>
      <c r="E66" s="150"/>
      <c r="F66" s="150"/>
      <c r="G66" s="59"/>
    </row>
    <row r="67">
      <c r="A67" s="59"/>
      <c r="B67" s="141" t="s">
        <v>4822</v>
      </c>
      <c r="C67" s="141" t="s">
        <v>4823</v>
      </c>
      <c r="D67" s="150"/>
      <c r="E67" s="150"/>
      <c r="F67" s="150"/>
      <c r="G67" s="59"/>
    </row>
    <row r="68">
      <c r="A68" s="59"/>
      <c r="B68" s="141" t="s">
        <v>4824</v>
      </c>
      <c r="C68" s="141" t="s">
        <v>4825</v>
      </c>
      <c r="D68" s="150"/>
      <c r="E68" s="150"/>
      <c r="F68" s="150"/>
      <c r="G68" s="59"/>
    </row>
    <row r="69">
      <c r="A69" s="59"/>
      <c r="B69" s="141" t="s">
        <v>4826</v>
      </c>
      <c r="C69" s="141" t="s">
        <v>4827</v>
      </c>
      <c r="D69" s="150"/>
      <c r="E69" s="150"/>
      <c r="F69" s="150"/>
      <c r="G69" s="59"/>
    </row>
    <row r="70">
      <c r="A70" s="59"/>
      <c r="B70" s="141" t="s">
        <v>4828</v>
      </c>
      <c r="C70" s="141" t="s">
        <v>4640</v>
      </c>
      <c r="D70" s="150"/>
      <c r="E70" s="150"/>
      <c r="F70" s="150"/>
      <c r="G70" s="59"/>
    </row>
    <row r="71">
      <c r="A71" s="59"/>
      <c r="B71" s="141" t="s">
        <v>4829</v>
      </c>
      <c r="C71" s="141" t="s">
        <v>4830</v>
      </c>
      <c r="D71" s="150"/>
      <c r="E71" s="150"/>
      <c r="F71" s="150"/>
      <c r="G71" s="59"/>
    </row>
    <row r="72">
      <c r="A72" s="59"/>
      <c r="B72" s="141" t="s">
        <v>4831</v>
      </c>
      <c r="C72" s="141" t="s">
        <v>4832</v>
      </c>
      <c r="D72" s="162"/>
      <c r="E72" s="150"/>
      <c r="F72" s="162"/>
      <c r="G72" s="59"/>
    </row>
    <row r="73">
      <c r="A73" s="59"/>
      <c r="B73" s="220" t="s">
        <v>1209</v>
      </c>
      <c r="C73" s="220" t="s">
        <v>4833</v>
      </c>
      <c r="D73" s="237">
        <v>40120.0</v>
      </c>
      <c r="E73" s="227" t="s">
        <v>4561</v>
      </c>
      <c r="F73" s="227" t="s">
        <v>4381</v>
      </c>
      <c r="G73" s="59"/>
    </row>
    <row r="74">
      <c r="A74" s="59"/>
      <c r="B74" s="139" t="s">
        <v>4834</v>
      </c>
      <c r="C74" s="139" t="s">
        <v>4835</v>
      </c>
      <c r="D74" s="234">
        <v>41149.0</v>
      </c>
      <c r="E74" s="139" t="s">
        <v>4473</v>
      </c>
      <c r="F74" s="103" t="s">
        <v>4474</v>
      </c>
      <c r="G74" s="59"/>
    </row>
    <row r="75">
      <c r="A75" s="59"/>
      <c r="B75" s="141" t="s">
        <v>4836</v>
      </c>
      <c r="C75" s="141" t="s">
        <v>4837</v>
      </c>
      <c r="D75" s="150"/>
      <c r="E75" s="150"/>
      <c r="F75" s="150"/>
      <c r="G75" s="59"/>
    </row>
    <row r="76">
      <c r="A76" s="59"/>
      <c r="B76" s="139" t="s">
        <v>4342</v>
      </c>
      <c r="C76" s="139" t="s">
        <v>459</v>
      </c>
      <c r="D76" s="209">
        <v>39777.0</v>
      </c>
      <c r="E76" s="186" t="s">
        <v>15</v>
      </c>
      <c r="F76" s="151" t="s">
        <v>4344</v>
      </c>
      <c r="G76" s="59"/>
    </row>
    <row r="77">
      <c r="A77" s="59"/>
      <c r="B77" s="141" t="s">
        <v>4838</v>
      </c>
      <c r="C77" s="141" t="s">
        <v>4839</v>
      </c>
      <c r="D77" s="150"/>
      <c r="E77" s="150"/>
      <c r="F77" s="150"/>
      <c r="G77" s="59"/>
    </row>
    <row r="78">
      <c r="A78" s="59"/>
      <c r="B78" s="141" t="s">
        <v>4840</v>
      </c>
      <c r="C78" s="141" t="s">
        <v>4841</v>
      </c>
      <c r="D78" s="150"/>
      <c r="E78" s="150"/>
      <c r="F78" s="150"/>
      <c r="G78" s="59"/>
    </row>
    <row r="79">
      <c r="A79" s="59"/>
      <c r="B79" s="139" t="s">
        <v>4842</v>
      </c>
      <c r="C79" s="139" t="s">
        <v>643</v>
      </c>
      <c r="D79" s="140">
        <v>44511.0</v>
      </c>
      <c r="E79" s="139" t="s">
        <v>15</v>
      </c>
      <c r="F79" s="176" t="s">
        <v>2820</v>
      </c>
      <c r="G79" s="59"/>
    </row>
    <row r="80">
      <c r="A80" s="59"/>
      <c r="B80" s="141" t="s">
        <v>4843</v>
      </c>
      <c r="C80" s="141" t="s">
        <v>4844</v>
      </c>
      <c r="D80" s="150"/>
      <c r="E80" s="150"/>
      <c r="F80" s="150"/>
      <c r="G80" s="59"/>
    </row>
    <row r="81">
      <c r="A81" s="59"/>
      <c r="B81" s="141" t="s">
        <v>4845</v>
      </c>
      <c r="C81" s="141" t="s">
        <v>4846</v>
      </c>
      <c r="D81" s="162"/>
      <c r="E81" s="150"/>
      <c r="F81" s="251"/>
      <c r="G81" s="59"/>
    </row>
    <row r="82">
      <c r="A82" s="59"/>
      <c r="B82" s="139" t="s">
        <v>1455</v>
      </c>
      <c r="C82" s="139" t="s">
        <v>759</v>
      </c>
      <c r="D82" s="239">
        <v>40554.0</v>
      </c>
      <c r="E82" s="139" t="s">
        <v>15</v>
      </c>
      <c r="F82" s="252" t="s">
        <v>4847</v>
      </c>
      <c r="G82" s="59"/>
    </row>
    <row r="83">
      <c r="A83" s="59"/>
      <c r="B83" s="139" t="s">
        <v>410</v>
      </c>
      <c r="C83" s="139" t="s">
        <v>411</v>
      </c>
      <c r="D83" s="239">
        <v>43944.0</v>
      </c>
      <c r="E83" s="139" t="s">
        <v>15</v>
      </c>
      <c r="F83" s="252" t="s">
        <v>4848</v>
      </c>
      <c r="G83" s="59"/>
    </row>
    <row r="84">
      <c r="A84" s="59"/>
      <c r="B84" s="141" t="s">
        <v>4849</v>
      </c>
      <c r="C84" s="141" t="s">
        <v>4850</v>
      </c>
      <c r="D84" s="150"/>
      <c r="E84" s="150"/>
      <c r="F84" s="162"/>
      <c r="G84" s="59"/>
    </row>
    <row r="85">
      <c r="A85" s="59"/>
      <c r="B85" s="139" t="s">
        <v>4851</v>
      </c>
      <c r="C85" s="139" t="s">
        <v>4852</v>
      </c>
      <c r="D85" s="177">
        <v>44287.0</v>
      </c>
      <c r="E85" s="176" t="s">
        <v>15</v>
      </c>
      <c r="F85" s="181" t="s">
        <v>1438</v>
      </c>
      <c r="G85" s="59"/>
    </row>
    <row r="86">
      <c r="A86" s="59"/>
      <c r="B86" s="141" t="s">
        <v>4853</v>
      </c>
      <c r="C86" s="141" t="s">
        <v>4854</v>
      </c>
      <c r="D86" s="150"/>
      <c r="E86" s="150"/>
      <c r="F86" s="150"/>
      <c r="G86" s="59"/>
    </row>
    <row r="87">
      <c r="A87" s="59"/>
      <c r="B87" s="141" t="s">
        <v>4855</v>
      </c>
      <c r="C87" s="141" t="s">
        <v>4856</v>
      </c>
      <c r="D87" s="150"/>
      <c r="E87" s="150"/>
      <c r="F87" s="150"/>
      <c r="G87" s="59"/>
    </row>
    <row r="88">
      <c r="A88" s="59"/>
      <c r="B88" s="141" t="s">
        <v>1012</v>
      </c>
      <c r="C88" s="141" t="s">
        <v>185</v>
      </c>
      <c r="D88" s="150"/>
      <c r="E88" s="150"/>
      <c r="F88" s="150"/>
      <c r="G88" s="59"/>
    </row>
    <row r="89">
      <c r="A89" s="59"/>
      <c r="B89" s="141" t="s">
        <v>4857</v>
      </c>
      <c r="C89" s="141" t="s">
        <v>4858</v>
      </c>
      <c r="D89" s="150"/>
      <c r="E89" s="150"/>
      <c r="F89" s="150"/>
      <c r="G89" s="59"/>
    </row>
    <row r="90">
      <c r="A90" s="59"/>
      <c r="B90" s="141" t="s">
        <v>3815</v>
      </c>
      <c r="C90" s="141" t="s">
        <v>4859</v>
      </c>
      <c r="D90" s="150"/>
      <c r="E90" s="150"/>
      <c r="F90" s="150"/>
      <c r="G90" s="59"/>
    </row>
    <row r="91">
      <c r="A91" s="59"/>
      <c r="B91" s="141" t="s">
        <v>616</v>
      </c>
      <c r="C91" s="141" t="s">
        <v>4497</v>
      </c>
      <c r="D91" s="155"/>
      <c r="E91" s="141"/>
      <c r="F91" s="174"/>
      <c r="G91" s="59"/>
    </row>
    <row r="92">
      <c r="A92" s="59"/>
      <c r="B92" s="141" t="s">
        <v>4860</v>
      </c>
      <c r="C92" s="141" t="s">
        <v>4861</v>
      </c>
      <c r="D92" s="155"/>
      <c r="E92" s="141"/>
      <c r="F92" s="174"/>
      <c r="G92" s="59"/>
    </row>
    <row r="93">
      <c r="A93" s="59"/>
      <c r="B93" s="139" t="s">
        <v>4862</v>
      </c>
      <c r="C93" s="139" t="s">
        <v>559</v>
      </c>
      <c r="D93" s="163">
        <v>44371.0</v>
      </c>
      <c r="E93" s="139" t="s">
        <v>15</v>
      </c>
      <c r="F93" s="181" t="s">
        <v>1461</v>
      </c>
      <c r="G93" s="59"/>
    </row>
    <row r="94">
      <c r="A94" s="59"/>
      <c r="B94" s="139" t="s">
        <v>4863</v>
      </c>
      <c r="C94" s="139" t="s">
        <v>4864</v>
      </c>
      <c r="D94" s="163">
        <v>41233.0</v>
      </c>
      <c r="E94" s="139" t="s">
        <v>15</v>
      </c>
      <c r="F94" s="139" t="s">
        <v>928</v>
      </c>
      <c r="G94" s="59"/>
    </row>
    <row r="95">
      <c r="A95" s="59"/>
      <c r="B95" s="141" t="s">
        <v>4865</v>
      </c>
      <c r="C95" s="141" t="s">
        <v>4866</v>
      </c>
      <c r="D95" s="155"/>
      <c r="E95" s="141"/>
      <c r="F95" s="253"/>
      <c r="G95" s="59"/>
    </row>
    <row r="96">
      <c r="A96" s="59"/>
      <c r="B96" s="139" t="s">
        <v>4867</v>
      </c>
      <c r="C96" s="139" t="s">
        <v>4868</v>
      </c>
      <c r="D96" s="239">
        <v>42605.0</v>
      </c>
      <c r="E96" s="139" t="s">
        <v>15</v>
      </c>
      <c r="F96" s="103" t="s">
        <v>928</v>
      </c>
      <c r="G96" s="59"/>
    </row>
    <row r="97">
      <c r="A97" s="59"/>
      <c r="B97" s="139" t="s">
        <v>4869</v>
      </c>
      <c r="C97" s="139" t="s">
        <v>570</v>
      </c>
      <c r="D97" s="239">
        <v>39728.0</v>
      </c>
      <c r="E97" s="139" t="s">
        <v>15</v>
      </c>
      <c r="F97" s="103" t="s">
        <v>4870</v>
      </c>
      <c r="G97" s="59"/>
    </row>
    <row r="98">
      <c r="A98" s="59"/>
      <c r="B98" s="139" t="s">
        <v>4295</v>
      </c>
      <c r="C98" s="139" t="s">
        <v>4296</v>
      </c>
      <c r="D98" s="140">
        <v>42817.0</v>
      </c>
      <c r="E98" s="139" t="s">
        <v>15</v>
      </c>
      <c r="F98" s="139" t="s">
        <v>1066</v>
      </c>
      <c r="G98" s="59"/>
    </row>
    <row r="99">
      <c r="A99" s="59"/>
      <c r="B99" s="141" t="s">
        <v>4871</v>
      </c>
      <c r="C99" s="141" t="s">
        <v>1120</v>
      </c>
      <c r="D99" s="150"/>
      <c r="E99" s="150"/>
      <c r="F99" s="150"/>
      <c r="G99" s="59"/>
    </row>
    <row r="100">
      <c r="A100" s="59"/>
      <c r="B100" s="141" t="s">
        <v>4872</v>
      </c>
      <c r="C100" s="141" t="s">
        <v>4873</v>
      </c>
      <c r="D100" s="150"/>
      <c r="E100" s="150"/>
      <c r="F100" s="150"/>
      <c r="G100" s="59"/>
    </row>
    <row r="101">
      <c r="A101" s="59"/>
      <c r="B101" s="139" t="s">
        <v>323</v>
      </c>
      <c r="C101" s="139" t="s">
        <v>324</v>
      </c>
      <c r="D101" s="140">
        <v>43860.0</v>
      </c>
      <c r="E101" s="151" t="s">
        <v>15</v>
      </c>
      <c r="F101" s="176" t="s">
        <v>2025</v>
      </c>
      <c r="G101" s="59"/>
    </row>
    <row r="102">
      <c r="A102" s="59"/>
      <c r="B102" s="141" t="s">
        <v>4874</v>
      </c>
      <c r="C102" s="141" t="s">
        <v>250</v>
      </c>
      <c r="D102" s="150"/>
      <c r="E102" s="150"/>
      <c r="F102" s="150"/>
      <c r="G102" s="59"/>
    </row>
    <row r="103">
      <c r="A103" s="59"/>
      <c r="B103" s="220" t="s">
        <v>1228</v>
      </c>
      <c r="C103" s="220" t="s">
        <v>1229</v>
      </c>
      <c r="D103" s="240">
        <v>40120.0</v>
      </c>
      <c r="E103" s="220" t="s">
        <v>4561</v>
      </c>
      <c r="F103" s="220" t="s">
        <v>4381</v>
      </c>
      <c r="G103" s="59"/>
    </row>
    <row r="104">
      <c r="A104" s="59"/>
      <c r="B104" s="139" t="s">
        <v>145</v>
      </c>
      <c r="C104" s="139" t="s">
        <v>146</v>
      </c>
      <c r="D104" s="140">
        <v>42999.0</v>
      </c>
      <c r="E104" s="103" t="s">
        <v>15</v>
      </c>
      <c r="F104" s="139" t="s">
        <v>4528</v>
      </c>
      <c r="G104" s="59"/>
    </row>
    <row r="105">
      <c r="A105" s="59"/>
      <c r="B105" s="141" t="s">
        <v>4875</v>
      </c>
      <c r="C105" s="141" t="s">
        <v>4530</v>
      </c>
      <c r="D105" s="150"/>
      <c r="E105" s="150"/>
      <c r="F105" s="150"/>
      <c r="G105" s="59"/>
    </row>
    <row r="106">
      <c r="A106" s="59"/>
      <c r="B106" s="141" t="s">
        <v>4876</v>
      </c>
      <c r="C106" s="141" t="s">
        <v>4877</v>
      </c>
      <c r="D106" s="150"/>
      <c r="E106" s="150"/>
      <c r="F106" s="150"/>
      <c r="G106" s="59"/>
    </row>
    <row r="107">
      <c r="A107" s="59"/>
      <c r="B107" s="141" t="s">
        <v>4878</v>
      </c>
      <c r="C107" s="141" t="s">
        <v>4879</v>
      </c>
      <c r="D107" s="150"/>
      <c r="E107" s="150"/>
      <c r="F107" s="150"/>
      <c r="G107" s="59"/>
    </row>
    <row r="108">
      <c r="A108" s="59"/>
      <c r="B108" s="141" t="s">
        <v>4537</v>
      </c>
      <c r="C108" s="141" t="s">
        <v>4880</v>
      </c>
      <c r="D108" s="150"/>
      <c r="E108" s="150"/>
      <c r="F108" s="150"/>
      <c r="G108" s="59"/>
    </row>
    <row r="109">
      <c r="A109" s="59"/>
      <c r="B109" s="141" t="s">
        <v>4881</v>
      </c>
      <c r="C109" s="141" t="s">
        <v>4882</v>
      </c>
      <c r="D109" s="155"/>
      <c r="E109" s="141"/>
      <c r="F109" s="141"/>
      <c r="G109" s="59"/>
    </row>
    <row r="110">
      <c r="A110" s="59"/>
      <c r="B110" s="141" t="s">
        <v>4883</v>
      </c>
      <c r="C110" s="141" t="s">
        <v>4540</v>
      </c>
      <c r="D110" s="155"/>
      <c r="E110" s="141"/>
      <c r="F110" s="141"/>
      <c r="G110" s="59"/>
    </row>
    <row r="111">
      <c r="A111" s="59"/>
      <c r="B111" s="141" t="s">
        <v>4884</v>
      </c>
      <c r="C111" s="141" t="s">
        <v>4885</v>
      </c>
      <c r="D111" s="224"/>
      <c r="E111" s="214"/>
      <c r="F111" s="215"/>
      <c r="G111" s="59"/>
    </row>
    <row r="112">
      <c r="A112" s="59"/>
      <c r="B112" s="139" t="s">
        <v>2070</v>
      </c>
      <c r="C112" s="139" t="s">
        <v>4886</v>
      </c>
      <c r="D112" s="223">
        <v>44194.0</v>
      </c>
      <c r="E112" s="151" t="s">
        <v>15</v>
      </c>
      <c r="F112" s="151" t="s">
        <v>928</v>
      </c>
      <c r="G112" s="59"/>
    </row>
    <row r="113">
      <c r="A113" s="59"/>
      <c r="B113" s="141" t="s">
        <v>4887</v>
      </c>
      <c r="C113" s="141" t="s">
        <v>4888</v>
      </c>
      <c r="D113" s="224"/>
      <c r="E113" s="214"/>
      <c r="F113" s="215"/>
      <c r="G113" s="59"/>
    </row>
    <row r="114">
      <c r="A114" s="59"/>
      <c r="B114" s="139" t="s">
        <v>4547</v>
      </c>
      <c r="C114" s="139" t="s">
        <v>4548</v>
      </c>
      <c r="D114" s="223">
        <v>41317.0</v>
      </c>
      <c r="E114" s="151" t="s">
        <v>15</v>
      </c>
      <c r="F114" s="151" t="s">
        <v>928</v>
      </c>
      <c r="G114" s="59"/>
    </row>
    <row r="115">
      <c r="A115" s="59"/>
      <c r="B115" s="141" t="s">
        <v>4889</v>
      </c>
      <c r="C115" s="141" t="s">
        <v>4890</v>
      </c>
      <c r="D115" s="224"/>
      <c r="E115" s="214"/>
      <c r="F115" s="215"/>
      <c r="G115" s="59"/>
    </row>
    <row r="116">
      <c r="A116" s="59"/>
      <c r="B116" s="141" t="s">
        <v>4549</v>
      </c>
      <c r="C116" s="141" t="s">
        <v>4550</v>
      </c>
      <c r="D116" s="224"/>
      <c r="E116" s="214"/>
      <c r="F116" s="215"/>
      <c r="G116" s="59"/>
    </row>
    <row r="117">
      <c r="A117" s="59"/>
      <c r="B117" s="141" t="s">
        <v>4891</v>
      </c>
      <c r="C117" s="141" t="s">
        <v>4892</v>
      </c>
      <c r="D117" s="224"/>
      <c r="E117" s="214"/>
      <c r="F117" s="215"/>
      <c r="G117" s="59"/>
    </row>
    <row r="118">
      <c r="A118" s="59"/>
      <c r="B118" s="139" t="s">
        <v>428</v>
      </c>
      <c r="C118" s="139" t="s">
        <v>4893</v>
      </c>
      <c r="D118" s="140">
        <v>44070.0</v>
      </c>
      <c r="E118" s="176" t="s">
        <v>15</v>
      </c>
      <c r="F118" s="176" t="s">
        <v>1573</v>
      </c>
      <c r="G118" s="59"/>
    </row>
    <row r="119">
      <c r="A119" s="59"/>
      <c r="B119" s="141" t="s">
        <v>4894</v>
      </c>
      <c r="C119" s="141" t="s">
        <v>4895</v>
      </c>
      <c r="D119" s="150"/>
      <c r="E119" s="150"/>
      <c r="F119" s="150"/>
      <c r="G119" s="59"/>
    </row>
    <row r="120">
      <c r="A120" s="59"/>
      <c r="B120" s="139" t="s">
        <v>4896</v>
      </c>
      <c r="C120" s="139" t="s">
        <v>4897</v>
      </c>
      <c r="D120" s="140">
        <v>44231.0</v>
      </c>
      <c r="E120" s="176" t="s">
        <v>15</v>
      </c>
      <c r="F120" s="176" t="s">
        <v>1504</v>
      </c>
      <c r="G120" s="59"/>
    </row>
    <row r="121">
      <c r="A121" s="59"/>
      <c r="B121" s="139" t="s">
        <v>4898</v>
      </c>
      <c r="C121" s="139" t="s">
        <v>1161</v>
      </c>
      <c r="D121" s="140">
        <v>40491.0</v>
      </c>
      <c r="E121" s="139" t="s">
        <v>4899</v>
      </c>
      <c r="F121" s="139" t="s">
        <v>1066</v>
      </c>
      <c r="G121" s="59"/>
    </row>
    <row r="122">
      <c r="A122" s="59"/>
      <c r="B122" s="141" t="s">
        <v>4900</v>
      </c>
      <c r="C122" s="141" t="s">
        <v>4901</v>
      </c>
      <c r="D122" s="150"/>
      <c r="E122" s="150"/>
      <c r="F122" s="150"/>
      <c r="G122" s="59"/>
    </row>
    <row r="123">
      <c r="A123" s="59"/>
      <c r="B123" s="141" t="s">
        <v>4902</v>
      </c>
      <c r="C123" s="141" t="s">
        <v>4903</v>
      </c>
      <c r="D123" s="150"/>
      <c r="E123" s="150"/>
      <c r="F123" s="150"/>
      <c r="G123" s="59"/>
    </row>
    <row r="124">
      <c r="A124" s="59"/>
      <c r="B124" s="141" t="s">
        <v>4904</v>
      </c>
      <c r="C124" s="141" t="s">
        <v>4903</v>
      </c>
      <c r="D124" s="150"/>
      <c r="E124" s="150"/>
      <c r="F124" s="150"/>
      <c r="G124" s="59"/>
    </row>
    <row r="125">
      <c r="A125" s="59"/>
      <c r="B125" s="141" t="s">
        <v>4905</v>
      </c>
      <c r="C125" s="141" t="s">
        <v>4906</v>
      </c>
      <c r="D125" s="150"/>
      <c r="E125" s="150"/>
      <c r="F125" s="150"/>
      <c r="G125" s="59"/>
    </row>
    <row r="126">
      <c r="A126" s="59"/>
      <c r="B126" s="141" t="s">
        <v>4907</v>
      </c>
      <c r="C126" s="141" t="s">
        <v>4906</v>
      </c>
      <c r="D126" s="150"/>
      <c r="E126" s="150"/>
      <c r="F126" s="150"/>
      <c r="G126" s="59"/>
    </row>
    <row r="127">
      <c r="A127" s="59"/>
      <c r="B127" s="141" t="s">
        <v>4908</v>
      </c>
      <c r="C127" s="141" t="s">
        <v>4909</v>
      </c>
      <c r="D127" s="150"/>
      <c r="E127" s="150"/>
      <c r="F127" s="150"/>
      <c r="G127" s="59"/>
    </row>
    <row r="128">
      <c r="A128" s="59"/>
      <c r="B128" s="141" t="s">
        <v>4910</v>
      </c>
      <c r="C128" s="141" t="s">
        <v>4911</v>
      </c>
      <c r="D128" s="150"/>
      <c r="E128" s="150"/>
      <c r="F128" s="150"/>
      <c r="G128" s="59"/>
    </row>
    <row r="129">
      <c r="A129" s="59"/>
      <c r="B129" s="141" t="s">
        <v>4912</v>
      </c>
      <c r="C129" s="141" t="s">
        <v>4913</v>
      </c>
      <c r="D129" s="150"/>
      <c r="E129" s="150"/>
      <c r="F129" s="150"/>
      <c r="G129" s="59"/>
    </row>
    <row r="130">
      <c r="A130" s="59"/>
      <c r="B130" s="141" t="s">
        <v>4914</v>
      </c>
      <c r="C130" s="141" t="s">
        <v>4915</v>
      </c>
      <c r="D130" s="150"/>
      <c r="E130" s="150"/>
      <c r="F130" s="150"/>
      <c r="G130" s="59"/>
    </row>
    <row r="131">
      <c r="A131" s="59"/>
      <c r="B131" s="141" t="s">
        <v>4916</v>
      </c>
      <c r="C131" s="141" t="s">
        <v>4917</v>
      </c>
      <c r="D131" s="150"/>
      <c r="E131" s="150"/>
      <c r="F131" s="150"/>
      <c r="G131" s="59"/>
    </row>
    <row r="132">
      <c r="A132" s="59"/>
      <c r="B132" s="141" t="s">
        <v>4918</v>
      </c>
      <c r="C132" s="141" t="s">
        <v>4919</v>
      </c>
      <c r="D132" s="150"/>
      <c r="E132" s="150"/>
      <c r="F132" s="150"/>
      <c r="G132" s="59"/>
    </row>
    <row r="133">
      <c r="A133" s="59"/>
      <c r="B133" s="139" t="s">
        <v>1387</v>
      </c>
      <c r="C133" s="139" t="s">
        <v>4920</v>
      </c>
      <c r="D133" s="209">
        <v>40477.0</v>
      </c>
      <c r="E133" s="151" t="s">
        <v>4249</v>
      </c>
      <c r="F133" s="151" t="s">
        <v>4260</v>
      </c>
      <c r="G133" s="59"/>
    </row>
    <row r="134">
      <c r="A134" s="59"/>
      <c r="B134" s="139" t="s">
        <v>4921</v>
      </c>
      <c r="C134" s="139" t="s">
        <v>307</v>
      </c>
      <c r="D134" s="140">
        <v>39434.0</v>
      </c>
      <c r="E134" s="139" t="s">
        <v>15</v>
      </c>
      <c r="F134" s="139" t="s">
        <v>928</v>
      </c>
      <c r="G134" s="59"/>
    </row>
    <row r="135">
      <c r="A135" s="59"/>
      <c r="B135" s="139" t="s">
        <v>4356</v>
      </c>
      <c r="C135" s="139" t="s">
        <v>1392</v>
      </c>
      <c r="D135" s="209">
        <v>40246.0</v>
      </c>
      <c r="E135" s="186" t="s">
        <v>15</v>
      </c>
      <c r="F135" s="139" t="s">
        <v>4357</v>
      </c>
      <c r="G135" s="59"/>
    </row>
    <row r="136">
      <c r="A136" s="59"/>
      <c r="B136" s="141" t="s">
        <v>4922</v>
      </c>
      <c r="C136" s="141" t="s">
        <v>4923</v>
      </c>
      <c r="D136" s="155"/>
      <c r="E136" s="141"/>
      <c r="F136" s="141"/>
      <c r="G136" s="59"/>
    </row>
    <row r="137">
      <c r="A137" s="59"/>
      <c r="B137" s="141" t="s">
        <v>4924</v>
      </c>
      <c r="C137" s="141" t="s">
        <v>4925</v>
      </c>
      <c r="D137" s="155"/>
      <c r="E137" s="141"/>
      <c r="F137" s="141"/>
      <c r="G137" s="59"/>
    </row>
    <row r="138">
      <c r="A138" s="59"/>
      <c r="B138" s="139" t="s">
        <v>4926</v>
      </c>
      <c r="C138" s="139" t="s">
        <v>4927</v>
      </c>
      <c r="D138" s="163">
        <v>42339.0</v>
      </c>
      <c r="E138" s="139" t="s">
        <v>15</v>
      </c>
      <c r="F138" s="139" t="s">
        <v>4928</v>
      </c>
      <c r="G138" s="59"/>
    </row>
    <row r="139">
      <c r="A139" s="59"/>
      <c r="B139" s="141" t="s">
        <v>4929</v>
      </c>
      <c r="C139" s="141" t="s">
        <v>4930</v>
      </c>
      <c r="D139" s="155"/>
      <c r="E139" s="141"/>
      <c r="F139" s="141"/>
      <c r="G139" s="59"/>
    </row>
    <row r="140">
      <c r="A140" s="59"/>
      <c r="B140" s="141" t="s">
        <v>4931</v>
      </c>
      <c r="C140" s="141" t="s">
        <v>4932</v>
      </c>
      <c r="D140" s="150"/>
      <c r="E140" s="150"/>
      <c r="F140" s="150"/>
      <c r="G140" s="59"/>
    </row>
    <row r="141">
      <c r="A141" s="59"/>
      <c r="B141" s="141" t="s">
        <v>344</v>
      </c>
      <c r="C141" s="141" t="s">
        <v>4933</v>
      </c>
      <c r="D141" s="150"/>
      <c r="E141" s="150"/>
      <c r="F141" s="150"/>
      <c r="G141" s="59"/>
    </row>
    <row r="142">
      <c r="A142" s="59"/>
      <c r="B142" s="247"/>
      <c r="C142" s="247"/>
      <c r="D142" s="247"/>
      <c r="E142" s="247"/>
      <c r="F142" s="247"/>
      <c r="G142" s="59"/>
    </row>
    <row r="143">
      <c r="A143" s="59"/>
      <c r="B143" s="247"/>
      <c r="C143" s="247"/>
      <c r="D143" s="247"/>
      <c r="E143" s="247"/>
      <c r="F143" s="247"/>
      <c r="G143" s="59"/>
    </row>
    <row r="144">
      <c r="A144" s="59"/>
      <c r="B144" s="144" t="s">
        <v>1</v>
      </c>
      <c r="C144" s="145">
        <f>COUNT(D:D)</f>
        <v>42</v>
      </c>
      <c r="D144" s="247"/>
      <c r="E144" s="247"/>
      <c r="F144" s="247"/>
      <c r="G144" s="59"/>
    </row>
    <row r="145">
      <c r="A145" s="59"/>
      <c r="B145" s="144" t="s">
        <v>2</v>
      </c>
      <c r="C145" s="146">
        <v>139.0</v>
      </c>
      <c r="D145" s="247"/>
      <c r="E145" s="247"/>
      <c r="F145" s="247"/>
      <c r="G145" s="59"/>
    </row>
    <row r="146">
      <c r="A146" s="59"/>
      <c r="B146" s="144" t="s">
        <v>1014</v>
      </c>
      <c r="C146" s="147">
        <f>IFERROR(__xludf.DUMMYFUNCTION("TO_PERCENT(C144/C145)"),0.302158273381295)</f>
        <v>0.3021582734</v>
      </c>
      <c r="D146" s="247"/>
      <c r="E146" s="247"/>
      <c r="F146" s="247"/>
      <c r="G146" s="59"/>
    </row>
    <row r="147">
      <c r="A147" s="59"/>
      <c r="B147" s="247"/>
      <c r="C147" s="247"/>
      <c r="D147" s="247"/>
      <c r="E147" s="247"/>
      <c r="F147" s="247"/>
      <c r="G147" s="59"/>
    </row>
    <row r="148">
      <c r="A148" s="59"/>
      <c r="B148" s="247"/>
      <c r="C148" s="247"/>
      <c r="D148" s="247"/>
      <c r="E148" s="247"/>
      <c r="F148" s="247"/>
      <c r="G148" s="59"/>
    </row>
    <row r="149">
      <c r="A149" s="59"/>
      <c r="B149" s="247"/>
      <c r="C149" s="247"/>
      <c r="D149" s="247"/>
      <c r="E149" s="247"/>
      <c r="F149" s="247"/>
      <c r="G149" s="59"/>
    </row>
    <row r="150">
      <c r="A150" s="59"/>
      <c r="B150" s="247"/>
      <c r="C150" s="247"/>
      <c r="D150" s="247"/>
      <c r="E150" s="247"/>
      <c r="F150" s="247"/>
      <c r="G150" s="59"/>
    </row>
    <row r="151">
      <c r="A151" s="59"/>
      <c r="B151" s="248"/>
      <c r="C151" s="248"/>
      <c r="D151" s="248"/>
      <c r="E151" s="248"/>
      <c r="F151" s="248"/>
      <c r="G151" s="59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39.25"/>
    <col customWidth="1" min="3" max="3" width="27.25"/>
    <col customWidth="1" min="6" max="6" width="78.75"/>
    <col customWidth="1" min="7" max="7" width="2.88"/>
  </cols>
  <sheetData>
    <row r="1">
      <c r="A1" s="16"/>
      <c r="B1" s="16"/>
      <c r="C1" s="16"/>
      <c r="D1" s="16"/>
      <c r="E1" s="254"/>
      <c r="F1" s="16"/>
      <c r="G1" s="16"/>
    </row>
    <row r="2">
      <c r="A2" s="255"/>
      <c r="B2" s="256" t="s">
        <v>113</v>
      </c>
      <c r="C2" s="256" t="s">
        <v>110</v>
      </c>
      <c r="D2" s="257" t="s">
        <v>902</v>
      </c>
      <c r="E2" s="257" t="s">
        <v>903</v>
      </c>
      <c r="F2" s="258" t="s">
        <v>904</v>
      </c>
      <c r="G2" s="255"/>
    </row>
    <row r="3">
      <c r="A3" s="16"/>
      <c r="B3" s="176" t="s">
        <v>4934</v>
      </c>
      <c r="C3" s="176" t="s">
        <v>1170</v>
      </c>
      <c r="D3" s="233">
        <v>39441.0</v>
      </c>
      <c r="E3" s="186" t="s">
        <v>15</v>
      </c>
      <c r="F3" s="151" t="s">
        <v>928</v>
      </c>
      <c r="G3" s="16"/>
    </row>
    <row r="4">
      <c r="A4" s="16"/>
      <c r="B4" s="174" t="s">
        <v>4369</v>
      </c>
      <c r="C4" s="174"/>
      <c r="D4" s="253"/>
      <c r="E4" s="174"/>
      <c r="F4" s="175"/>
      <c r="G4" s="16"/>
    </row>
    <row r="5">
      <c r="A5" s="16"/>
      <c r="B5" s="174" t="s">
        <v>4371</v>
      </c>
      <c r="C5" s="174" t="s">
        <v>4372</v>
      </c>
      <c r="D5" s="174"/>
      <c r="E5" s="174"/>
      <c r="F5" s="175"/>
      <c r="G5" s="16"/>
    </row>
    <row r="6">
      <c r="A6" s="16"/>
      <c r="B6" s="176" t="s">
        <v>353</v>
      </c>
      <c r="C6" s="176" t="s">
        <v>576</v>
      </c>
      <c r="D6" s="140">
        <v>43818.0</v>
      </c>
      <c r="E6" s="139" t="s">
        <v>15</v>
      </c>
      <c r="F6" s="139" t="s">
        <v>4592</v>
      </c>
      <c r="G6" s="16"/>
    </row>
    <row r="7">
      <c r="A7" s="16"/>
      <c r="B7" s="176" t="s">
        <v>4935</v>
      </c>
      <c r="C7" s="176" t="s">
        <v>4760</v>
      </c>
      <c r="D7" s="140">
        <v>39959.0</v>
      </c>
      <c r="E7" s="139" t="s">
        <v>15</v>
      </c>
      <c r="F7" s="139" t="s">
        <v>928</v>
      </c>
      <c r="G7" s="16"/>
    </row>
    <row r="8">
      <c r="A8" s="16"/>
      <c r="B8" s="176" t="s">
        <v>4936</v>
      </c>
      <c r="C8" s="176" t="s">
        <v>4937</v>
      </c>
      <c r="D8" s="140">
        <v>42472.0</v>
      </c>
      <c r="E8" s="139" t="s">
        <v>15</v>
      </c>
      <c r="F8" s="139" t="s">
        <v>4938</v>
      </c>
      <c r="G8" s="16"/>
    </row>
    <row r="9">
      <c r="A9" s="16"/>
      <c r="B9" s="174" t="s">
        <v>4939</v>
      </c>
      <c r="C9" s="174" t="s">
        <v>4940</v>
      </c>
      <c r="D9" s="174"/>
      <c r="E9" s="174"/>
      <c r="F9" s="179"/>
      <c r="G9" s="16"/>
    </row>
    <row r="10">
      <c r="A10" s="16"/>
      <c r="B10" s="174" t="s">
        <v>4941</v>
      </c>
      <c r="C10" s="174" t="s">
        <v>4940</v>
      </c>
      <c r="D10" s="174"/>
      <c r="E10" s="174"/>
      <c r="F10" s="179"/>
      <c r="G10" s="16"/>
    </row>
    <row r="11">
      <c r="A11" s="16"/>
      <c r="B11" s="174" t="s">
        <v>4942</v>
      </c>
      <c r="C11" s="174" t="s">
        <v>4940</v>
      </c>
      <c r="D11" s="174"/>
      <c r="E11" s="174"/>
      <c r="F11" s="175"/>
      <c r="G11" s="16"/>
    </row>
    <row r="12">
      <c r="A12" s="16"/>
      <c r="B12" s="174" t="s">
        <v>4943</v>
      </c>
      <c r="C12" s="174" t="s">
        <v>4940</v>
      </c>
      <c r="D12" s="174"/>
      <c r="E12" s="174"/>
      <c r="F12" s="179"/>
      <c r="G12" s="16"/>
    </row>
    <row r="13">
      <c r="A13" s="16"/>
      <c r="B13" s="174" t="s">
        <v>4944</v>
      </c>
      <c r="C13" s="174" t="s">
        <v>4940</v>
      </c>
      <c r="D13" s="259"/>
      <c r="E13" s="215"/>
      <c r="F13" s="141"/>
      <c r="G13" s="16"/>
    </row>
    <row r="14">
      <c r="A14" s="16"/>
      <c r="B14" s="176" t="s">
        <v>4945</v>
      </c>
      <c r="C14" s="176" t="s">
        <v>940</v>
      </c>
      <c r="D14" s="209">
        <v>42451.0</v>
      </c>
      <c r="E14" s="186" t="s">
        <v>15</v>
      </c>
      <c r="F14" s="151" t="s">
        <v>4337</v>
      </c>
      <c r="G14" s="16"/>
    </row>
    <row r="15">
      <c r="A15" s="16"/>
      <c r="B15" s="176" t="s">
        <v>4946</v>
      </c>
      <c r="C15" s="176" t="s">
        <v>4947</v>
      </c>
      <c r="D15" s="239">
        <v>41035.0</v>
      </c>
      <c r="E15" s="139" t="s">
        <v>15</v>
      </c>
      <c r="F15" s="103" t="s">
        <v>928</v>
      </c>
      <c r="G15" s="16"/>
    </row>
    <row r="16">
      <c r="A16" s="16"/>
      <c r="B16" s="174" t="s">
        <v>4948</v>
      </c>
      <c r="C16" s="174" t="s">
        <v>208</v>
      </c>
      <c r="D16" s="174"/>
      <c r="E16" s="174"/>
      <c r="F16" s="175"/>
      <c r="G16" s="16"/>
    </row>
    <row r="17">
      <c r="A17" s="16"/>
      <c r="B17" s="176" t="s">
        <v>531</v>
      </c>
      <c r="C17" s="176" t="s">
        <v>532</v>
      </c>
      <c r="D17" s="140"/>
      <c r="E17" s="139"/>
      <c r="F17" s="139"/>
      <c r="G17" s="16"/>
    </row>
    <row r="18">
      <c r="A18" s="16"/>
      <c r="B18" s="176" t="s">
        <v>1178</v>
      </c>
      <c r="C18" s="176" t="s">
        <v>548</v>
      </c>
      <c r="D18" s="140">
        <v>43083.0</v>
      </c>
      <c r="E18" s="139" t="s">
        <v>15</v>
      </c>
      <c r="F18" s="139" t="s">
        <v>4632</v>
      </c>
      <c r="G18" s="16"/>
    </row>
    <row r="19">
      <c r="A19" s="16"/>
      <c r="B19" s="174" t="s">
        <v>1699</v>
      </c>
      <c r="C19" s="174" t="s">
        <v>4468</v>
      </c>
      <c r="D19" s="174"/>
      <c r="E19" s="174"/>
      <c r="G19" s="16"/>
    </row>
    <row r="20">
      <c r="A20" s="16"/>
      <c r="B20" s="176" t="s">
        <v>4342</v>
      </c>
      <c r="C20" s="176" t="s">
        <v>459</v>
      </c>
      <c r="D20" s="209">
        <v>39777.0</v>
      </c>
      <c r="E20" s="186" t="s">
        <v>15</v>
      </c>
      <c r="F20" s="151" t="s">
        <v>4344</v>
      </c>
      <c r="G20" s="16"/>
    </row>
    <row r="21">
      <c r="A21" s="16"/>
      <c r="B21" s="260" t="s">
        <v>1215</v>
      </c>
      <c r="C21" s="260" t="s">
        <v>1216</v>
      </c>
      <c r="D21" s="240">
        <v>40120.0</v>
      </c>
      <c r="E21" s="220" t="s">
        <v>4561</v>
      </c>
      <c r="F21" s="220" t="s">
        <v>4381</v>
      </c>
      <c r="G21" s="16"/>
    </row>
    <row r="22">
      <c r="A22" s="16"/>
      <c r="B22" s="176" t="s">
        <v>4949</v>
      </c>
      <c r="C22" s="176" t="s">
        <v>4478</v>
      </c>
      <c r="D22" s="163">
        <v>40253.0</v>
      </c>
      <c r="E22" s="139" t="s">
        <v>15</v>
      </c>
      <c r="F22" s="139" t="s">
        <v>4950</v>
      </c>
      <c r="G22" s="16"/>
    </row>
    <row r="23">
      <c r="A23" s="16"/>
      <c r="B23" s="176" t="s">
        <v>4651</v>
      </c>
      <c r="C23" s="176" t="s">
        <v>4951</v>
      </c>
      <c r="D23" s="239">
        <v>42733.0</v>
      </c>
      <c r="E23" s="139" t="s">
        <v>15</v>
      </c>
      <c r="F23" s="103" t="s">
        <v>4653</v>
      </c>
      <c r="G23" s="16"/>
    </row>
    <row r="24">
      <c r="A24" s="16"/>
      <c r="B24" s="174" t="s">
        <v>4952</v>
      </c>
      <c r="C24" s="174" t="s">
        <v>4953</v>
      </c>
      <c r="D24" s="174"/>
      <c r="E24" s="174"/>
      <c r="F24" s="179"/>
      <c r="G24" s="16"/>
    </row>
    <row r="25">
      <c r="A25" s="16"/>
      <c r="B25" s="174" t="s">
        <v>4954</v>
      </c>
      <c r="C25" s="174" t="s">
        <v>4955</v>
      </c>
      <c r="D25" s="174"/>
      <c r="E25" s="174"/>
      <c r="F25" s="175"/>
      <c r="G25" s="16"/>
    </row>
    <row r="26">
      <c r="A26" s="16"/>
      <c r="B26" s="176" t="s">
        <v>4956</v>
      </c>
      <c r="C26" s="176" t="s">
        <v>973</v>
      </c>
      <c r="D26" s="209">
        <v>39406.0</v>
      </c>
      <c r="E26" s="151" t="s">
        <v>4268</v>
      </c>
      <c r="F26" s="139" t="s">
        <v>4957</v>
      </c>
      <c r="G26" s="16"/>
    </row>
    <row r="27">
      <c r="A27" s="16"/>
      <c r="B27" s="174" t="s">
        <v>4958</v>
      </c>
      <c r="C27" s="174" t="s">
        <v>611</v>
      </c>
      <c r="D27" s="261"/>
      <c r="E27" s="174"/>
      <c r="F27" s="262"/>
      <c r="G27" s="16"/>
    </row>
    <row r="28">
      <c r="A28" s="16"/>
      <c r="B28" s="176" t="s">
        <v>4295</v>
      </c>
      <c r="C28" s="176" t="s">
        <v>4296</v>
      </c>
      <c r="D28" s="212">
        <v>42817.0</v>
      </c>
      <c r="E28" s="151" t="s">
        <v>15</v>
      </c>
      <c r="F28" s="151" t="s">
        <v>928</v>
      </c>
      <c r="G28" s="16"/>
    </row>
    <row r="29">
      <c r="A29" s="16"/>
      <c r="B29" s="174" t="s">
        <v>4526</v>
      </c>
      <c r="C29" s="174" t="s">
        <v>4527</v>
      </c>
      <c r="D29" s="174"/>
      <c r="E29" s="174"/>
      <c r="F29" s="175"/>
      <c r="G29" s="16"/>
    </row>
    <row r="30">
      <c r="A30" s="16"/>
      <c r="B30" s="176" t="s">
        <v>4959</v>
      </c>
      <c r="C30" s="176" t="s">
        <v>161</v>
      </c>
      <c r="D30" s="209">
        <v>39406.0</v>
      </c>
      <c r="E30" s="151" t="s">
        <v>4268</v>
      </c>
      <c r="F30" s="151" t="s">
        <v>4960</v>
      </c>
      <c r="G30" s="16"/>
    </row>
    <row r="31">
      <c r="A31" s="16"/>
      <c r="B31" s="176" t="s">
        <v>4961</v>
      </c>
      <c r="C31" s="176" t="s">
        <v>4886</v>
      </c>
      <c r="D31" s="140"/>
      <c r="E31" s="176"/>
      <c r="F31" s="176"/>
      <c r="G31" s="16"/>
    </row>
    <row r="32">
      <c r="A32" s="16"/>
      <c r="B32" s="176" t="s">
        <v>428</v>
      </c>
      <c r="C32" s="176" t="s">
        <v>4893</v>
      </c>
      <c r="D32" s="140">
        <v>44070.0</v>
      </c>
      <c r="E32" s="176" t="s">
        <v>15</v>
      </c>
      <c r="F32" s="176" t="s">
        <v>1573</v>
      </c>
      <c r="G32" s="16"/>
    </row>
    <row r="33">
      <c r="A33" s="16"/>
      <c r="B33" s="176" t="s">
        <v>4354</v>
      </c>
      <c r="C33" s="176" t="s">
        <v>435</v>
      </c>
      <c r="D33" s="140">
        <v>42353.0</v>
      </c>
      <c r="E33" s="139" t="s">
        <v>15</v>
      </c>
      <c r="F33" s="103" t="s">
        <v>4564</v>
      </c>
      <c r="G33" s="16"/>
    </row>
    <row r="34">
      <c r="A34" s="16"/>
      <c r="B34" s="174" t="s">
        <v>4962</v>
      </c>
      <c r="C34" s="174" t="s">
        <v>435</v>
      </c>
      <c r="D34" s="174"/>
      <c r="E34" s="174"/>
      <c r="F34" s="175"/>
      <c r="G34" s="16"/>
    </row>
    <row r="35">
      <c r="A35" s="16"/>
      <c r="B35" s="176" t="s">
        <v>742</v>
      </c>
      <c r="C35" s="176" t="s">
        <v>435</v>
      </c>
      <c r="D35" s="177">
        <v>42471.0</v>
      </c>
      <c r="E35" s="176" t="s">
        <v>15</v>
      </c>
      <c r="F35" s="176" t="s">
        <v>4963</v>
      </c>
      <c r="G35" s="16"/>
    </row>
    <row r="36">
      <c r="A36" s="16"/>
      <c r="B36" s="174" t="s">
        <v>4964</v>
      </c>
      <c r="C36" s="174" t="s">
        <v>435</v>
      </c>
      <c r="D36" s="261"/>
      <c r="E36" s="174"/>
      <c r="F36" s="174"/>
      <c r="G36" s="16"/>
    </row>
    <row r="37">
      <c r="A37" s="16"/>
      <c r="B37" s="176" t="s">
        <v>4965</v>
      </c>
      <c r="C37" s="176" t="s">
        <v>435</v>
      </c>
      <c r="D37" s="177">
        <v>44070.0</v>
      </c>
      <c r="E37" s="176" t="s">
        <v>15</v>
      </c>
      <c r="F37" s="176" t="s">
        <v>928</v>
      </c>
      <c r="G37" s="16"/>
    </row>
    <row r="38">
      <c r="A38" s="16"/>
      <c r="B38" s="176" t="s">
        <v>4921</v>
      </c>
      <c r="C38" s="176" t="s">
        <v>307</v>
      </c>
      <c r="D38" s="140">
        <v>39434.0</v>
      </c>
      <c r="E38" s="139" t="s">
        <v>15</v>
      </c>
      <c r="F38" s="139" t="s">
        <v>928</v>
      </c>
      <c r="G38" s="16"/>
    </row>
    <row r="39">
      <c r="A39" s="16"/>
      <c r="B39" s="176" t="s">
        <v>4356</v>
      </c>
      <c r="C39" s="176" t="s">
        <v>1392</v>
      </c>
      <c r="D39" s="209">
        <v>40246.0</v>
      </c>
      <c r="E39" s="186" t="s">
        <v>15</v>
      </c>
      <c r="F39" s="139" t="s">
        <v>4357</v>
      </c>
      <c r="G39" s="16"/>
    </row>
    <row r="40">
      <c r="A40" s="16"/>
      <c r="B40" s="174" t="s">
        <v>4966</v>
      </c>
      <c r="C40" s="174" t="s">
        <v>4967</v>
      </c>
      <c r="D40" s="174"/>
      <c r="E40" s="174"/>
      <c r="F40" s="175"/>
      <c r="G40" s="16"/>
    </row>
    <row r="41">
      <c r="A41" s="16"/>
      <c r="B41" s="194"/>
      <c r="C41" s="194"/>
      <c r="D41" s="194"/>
      <c r="E41" s="194"/>
      <c r="F41" s="263"/>
      <c r="G41" s="16"/>
    </row>
    <row r="42">
      <c r="A42" s="16"/>
      <c r="B42" s="194"/>
      <c r="C42" s="194"/>
      <c r="D42" s="194"/>
      <c r="E42" s="194"/>
      <c r="F42" s="263"/>
      <c r="G42" s="16"/>
    </row>
    <row r="43">
      <c r="A43" s="16"/>
      <c r="B43" s="144" t="s">
        <v>1</v>
      </c>
      <c r="C43" s="145">
        <f>COUNT(D:D)</f>
        <v>20</v>
      </c>
      <c r="D43" s="194"/>
      <c r="E43" s="194"/>
      <c r="F43" s="263"/>
      <c r="G43" s="16"/>
    </row>
    <row r="44">
      <c r="A44" s="16"/>
      <c r="B44" s="144" t="s">
        <v>2</v>
      </c>
      <c r="C44" s="146">
        <v>38.0</v>
      </c>
      <c r="D44" s="264"/>
      <c r="E44" s="194"/>
      <c r="F44" s="194"/>
      <c r="G44" s="16"/>
    </row>
    <row r="45">
      <c r="A45" s="16"/>
      <c r="B45" s="144" t="s">
        <v>1014</v>
      </c>
      <c r="C45" s="147">
        <f>IFERROR(__xludf.DUMMYFUNCTION("TO_PERCENT(C43/C44)"),0.5263157894736842)</f>
        <v>0.5263157895</v>
      </c>
      <c r="D45" s="264"/>
      <c r="E45" s="194"/>
      <c r="F45" s="265"/>
      <c r="G45" s="16"/>
    </row>
    <row r="46">
      <c r="A46" s="16"/>
      <c r="B46" s="75"/>
      <c r="C46" s="266"/>
      <c r="D46" s="267"/>
      <c r="E46" s="194"/>
      <c r="F46" s="265"/>
      <c r="G46" s="16"/>
    </row>
    <row r="47">
      <c r="A47" s="16"/>
      <c r="B47" s="75"/>
      <c r="C47" s="266"/>
      <c r="D47" s="267"/>
      <c r="E47" s="194"/>
      <c r="F47" s="265"/>
      <c r="G47" s="16"/>
    </row>
    <row r="48">
      <c r="A48" s="16"/>
      <c r="B48" s="75"/>
      <c r="C48" s="266"/>
      <c r="D48" s="267"/>
      <c r="E48" s="194"/>
      <c r="F48" s="265"/>
      <c r="G48" s="16"/>
    </row>
    <row r="49">
      <c r="A49" s="16"/>
      <c r="B49" s="75"/>
      <c r="C49" s="266"/>
      <c r="D49" s="267"/>
      <c r="E49" s="194"/>
      <c r="F49" s="265"/>
      <c r="G49" s="16"/>
    </row>
    <row r="50">
      <c r="A50" s="16"/>
      <c r="B50" s="75"/>
      <c r="C50" s="266"/>
      <c r="D50" s="267"/>
      <c r="E50" s="194"/>
      <c r="F50" s="265"/>
      <c r="G50" s="1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6.5"/>
    <col customWidth="1" min="3" max="3" width="34.0"/>
    <col customWidth="1" min="4" max="4" width="14.5"/>
    <col customWidth="1" min="5" max="5" width="14.75"/>
    <col customWidth="1" min="6" max="6" width="62.38"/>
    <col customWidth="1" min="7" max="7" width="3.5"/>
  </cols>
  <sheetData>
    <row r="1">
      <c r="A1" s="149"/>
      <c r="B1" s="149"/>
      <c r="C1" s="149"/>
      <c r="D1" s="149"/>
      <c r="E1" s="149"/>
      <c r="F1" s="268"/>
      <c r="G1" s="269"/>
    </row>
    <row r="2">
      <c r="A2" s="149"/>
      <c r="B2" s="137" t="s">
        <v>113</v>
      </c>
      <c r="C2" s="137" t="s">
        <v>110</v>
      </c>
      <c r="D2" s="137" t="s">
        <v>902</v>
      </c>
      <c r="E2" s="137" t="s">
        <v>903</v>
      </c>
      <c r="F2" s="270" t="s">
        <v>904</v>
      </c>
      <c r="G2" s="269"/>
    </row>
    <row r="3">
      <c r="A3" s="271"/>
      <c r="B3" s="272" t="s">
        <v>4968</v>
      </c>
      <c r="C3" s="273" t="s">
        <v>4969</v>
      </c>
      <c r="D3" s="273"/>
      <c r="E3" s="273"/>
      <c r="F3" s="274"/>
      <c r="G3" s="16"/>
    </row>
    <row r="4">
      <c r="A4" s="271"/>
      <c r="B4" s="272" t="s">
        <v>4970</v>
      </c>
      <c r="C4" s="214" t="s">
        <v>911</v>
      </c>
      <c r="D4" s="214"/>
      <c r="E4" s="214"/>
      <c r="F4" s="150"/>
      <c r="G4" s="16"/>
    </row>
    <row r="5">
      <c r="A5" s="271"/>
      <c r="B5" s="272" t="s">
        <v>4971</v>
      </c>
      <c r="C5" s="214" t="s">
        <v>4972</v>
      </c>
      <c r="D5" s="214"/>
      <c r="E5" s="214"/>
      <c r="F5" s="150"/>
      <c r="G5" s="16"/>
    </row>
    <row r="6">
      <c r="A6" s="271"/>
      <c r="B6" s="272" t="s">
        <v>4973</v>
      </c>
      <c r="C6" s="214" t="s">
        <v>4974</v>
      </c>
      <c r="D6" s="214"/>
      <c r="E6" s="214"/>
      <c r="F6" s="150"/>
      <c r="G6" s="16"/>
    </row>
    <row r="7">
      <c r="A7" s="271"/>
      <c r="B7" s="272" t="s">
        <v>4975</v>
      </c>
      <c r="C7" s="214" t="s">
        <v>4976</v>
      </c>
      <c r="D7" s="214"/>
      <c r="E7" s="214"/>
      <c r="F7" s="150"/>
      <c r="G7" s="16"/>
    </row>
    <row r="8">
      <c r="A8" s="271"/>
      <c r="B8" s="272" t="s">
        <v>4977</v>
      </c>
      <c r="C8" s="214" t="s">
        <v>4978</v>
      </c>
      <c r="D8" s="214"/>
      <c r="E8" s="214"/>
      <c r="F8" s="150"/>
      <c r="G8" s="16"/>
    </row>
    <row r="9">
      <c r="A9" s="271"/>
      <c r="B9" s="272" t="s">
        <v>4979</v>
      </c>
      <c r="C9" s="214" t="s">
        <v>4980</v>
      </c>
      <c r="D9" s="214"/>
      <c r="E9" s="214"/>
      <c r="F9" s="150"/>
      <c r="G9" s="16"/>
    </row>
    <row r="10">
      <c r="A10" s="271"/>
      <c r="B10" s="272" t="s">
        <v>4981</v>
      </c>
      <c r="C10" s="214" t="s">
        <v>917</v>
      </c>
      <c r="D10" s="214"/>
      <c r="E10" s="214"/>
      <c r="F10" s="150"/>
      <c r="G10" s="16"/>
    </row>
    <row r="11">
      <c r="A11" s="271"/>
      <c r="B11" s="275" t="s">
        <v>4982</v>
      </c>
      <c r="C11" s="186" t="s">
        <v>153</v>
      </c>
      <c r="D11" s="209">
        <v>40204.0</v>
      </c>
      <c r="E11" s="186" t="s">
        <v>15</v>
      </c>
      <c r="F11" s="139" t="s">
        <v>1130</v>
      </c>
      <c r="G11" s="16"/>
    </row>
    <row r="12">
      <c r="A12" s="271"/>
      <c r="B12" s="275" t="s">
        <v>4983</v>
      </c>
      <c r="C12" s="186" t="s">
        <v>925</v>
      </c>
      <c r="D12" s="209">
        <v>39532.0</v>
      </c>
      <c r="E12" s="186" t="s">
        <v>15</v>
      </c>
      <c r="F12" s="139" t="s">
        <v>4984</v>
      </c>
      <c r="G12" s="16"/>
    </row>
    <row r="13">
      <c r="A13" s="271"/>
      <c r="B13" s="272" t="s">
        <v>4985</v>
      </c>
      <c r="C13" s="214" t="s">
        <v>4986</v>
      </c>
      <c r="D13" s="214"/>
      <c r="E13" s="214"/>
      <c r="F13" s="150"/>
      <c r="G13" s="16"/>
    </row>
    <row r="14">
      <c r="A14" s="271"/>
      <c r="B14" s="272" t="s">
        <v>4987</v>
      </c>
      <c r="C14" s="214" t="s">
        <v>4988</v>
      </c>
      <c r="D14" s="214"/>
      <c r="E14" s="214"/>
      <c r="F14" s="150"/>
      <c r="G14" s="16"/>
    </row>
    <row r="15">
      <c r="A15" s="271"/>
      <c r="B15" s="272" t="s">
        <v>4989</v>
      </c>
      <c r="C15" s="214" t="s">
        <v>4990</v>
      </c>
      <c r="D15" s="214"/>
      <c r="E15" s="214"/>
      <c r="F15" s="150"/>
      <c r="G15" s="16"/>
    </row>
    <row r="16">
      <c r="A16" s="271"/>
      <c r="B16" s="275" t="s">
        <v>4991</v>
      </c>
      <c r="C16" s="186" t="s">
        <v>501</v>
      </c>
      <c r="D16" s="209">
        <v>40568.0</v>
      </c>
      <c r="E16" s="186" t="s">
        <v>15</v>
      </c>
      <c r="F16" s="139" t="s">
        <v>4992</v>
      </c>
      <c r="G16" s="16"/>
    </row>
    <row r="17">
      <c r="A17" s="271"/>
      <c r="B17" s="276" t="s">
        <v>4993</v>
      </c>
      <c r="C17" s="226" t="s">
        <v>936</v>
      </c>
      <c r="D17" s="237">
        <v>40477.0</v>
      </c>
      <c r="E17" s="227" t="s">
        <v>4380</v>
      </c>
      <c r="F17" s="220" t="s">
        <v>4381</v>
      </c>
      <c r="G17" s="16"/>
    </row>
    <row r="18">
      <c r="A18" s="271"/>
      <c r="B18" s="272" t="s">
        <v>3171</v>
      </c>
      <c r="C18" s="214" t="s">
        <v>4994</v>
      </c>
      <c r="D18" s="214"/>
      <c r="E18" s="214"/>
      <c r="F18" s="150"/>
      <c r="G18" s="16"/>
    </row>
    <row r="19">
      <c r="A19" s="271"/>
      <c r="B19" s="275" t="s">
        <v>4995</v>
      </c>
      <c r="C19" s="186" t="s">
        <v>714</v>
      </c>
      <c r="D19" s="212">
        <v>44630.0</v>
      </c>
      <c r="E19" s="151" t="s">
        <v>15</v>
      </c>
      <c r="F19" s="176" t="s">
        <v>4411</v>
      </c>
      <c r="G19" s="16"/>
    </row>
    <row r="20">
      <c r="A20" s="271"/>
      <c r="B20" s="272" t="s">
        <v>4996</v>
      </c>
      <c r="C20" s="214" t="s">
        <v>4997</v>
      </c>
      <c r="D20" s="214"/>
      <c r="E20" s="214"/>
      <c r="F20" s="150"/>
      <c r="G20" s="16"/>
    </row>
    <row r="21">
      <c r="A21" s="271"/>
      <c r="B21" s="275" t="s">
        <v>4998</v>
      </c>
      <c r="C21" s="186" t="s">
        <v>4999</v>
      </c>
      <c r="D21" s="209">
        <v>40925.0</v>
      </c>
      <c r="E21" s="186" t="s">
        <v>15</v>
      </c>
      <c r="F21" s="139" t="s">
        <v>928</v>
      </c>
      <c r="G21" s="16"/>
    </row>
    <row r="22">
      <c r="A22" s="271"/>
      <c r="B22" s="272" t="s">
        <v>5000</v>
      </c>
      <c r="C22" s="214" t="s">
        <v>5001</v>
      </c>
      <c r="D22" s="214"/>
      <c r="E22" s="214"/>
      <c r="F22" s="150"/>
      <c r="G22" s="16"/>
    </row>
    <row r="23">
      <c r="A23" s="271"/>
      <c r="B23" s="275" t="s">
        <v>5002</v>
      </c>
      <c r="C23" s="186" t="s">
        <v>4437</v>
      </c>
      <c r="D23" s="209">
        <v>39938.0</v>
      </c>
      <c r="E23" s="186" t="s">
        <v>15</v>
      </c>
      <c r="F23" s="139" t="s">
        <v>4438</v>
      </c>
      <c r="G23" s="16"/>
    </row>
    <row r="24">
      <c r="A24" s="271"/>
      <c r="B24" s="275" t="s">
        <v>5003</v>
      </c>
      <c r="C24" s="186" t="s">
        <v>422</v>
      </c>
      <c r="D24" s="209">
        <v>40065.0</v>
      </c>
      <c r="E24" s="186" t="s">
        <v>15</v>
      </c>
      <c r="F24" s="139" t="s">
        <v>5004</v>
      </c>
      <c r="G24" s="16"/>
    </row>
    <row r="25">
      <c r="A25" s="271"/>
      <c r="B25" s="275" t="s">
        <v>2570</v>
      </c>
      <c r="C25" s="186" t="s">
        <v>2568</v>
      </c>
      <c r="D25" s="180">
        <v>43059.0</v>
      </c>
      <c r="E25" s="151" t="s">
        <v>15</v>
      </c>
      <c r="F25" s="139" t="s">
        <v>1417</v>
      </c>
      <c r="G25" s="16"/>
    </row>
    <row r="26">
      <c r="A26" s="271"/>
      <c r="B26" s="272" t="s">
        <v>5005</v>
      </c>
      <c r="C26" s="214" t="s">
        <v>5006</v>
      </c>
      <c r="D26" s="214"/>
      <c r="E26" s="214"/>
      <c r="F26" s="150"/>
      <c r="G26" s="16"/>
    </row>
    <row r="27">
      <c r="A27" s="271"/>
      <c r="B27" s="277" t="s">
        <v>2656</v>
      </c>
      <c r="C27" s="278" t="s">
        <v>951</v>
      </c>
      <c r="D27" s="279">
        <v>40798.0</v>
      </c>
      <c r="E27" s="278" t="s">
        <v>5007</v>
      </c>
      <c r="F27" s="280" t="s">
        <v>5008</v>
      </c>
      <c r="G27" s="16"/>
    </row>
    <row r="28">
      <c r="A28" s="271"/>
      <c r="B28" s="275" t="s">
        <v>5009</v>
      </c>
      <c r="C28" s="186" t="s">
        <v>412</v>
      </c>
      <c r="D28" s="212">
        <v>44616.0</v>
      </c>
      <c r="E28" s="151" t="s">
        <v>15</v>
      </c>
      <c r="F28" s="176" t="s">
        <v>4411</v>
      </c>
      <c r="G28" s="16"/>
    </row>
    <row r="29">
      <c r="A29" s="271"/>
      <c r="B29" s="275" t="s">
        <v>5010</v>
      </c>
      <c r="C29" s="186" t="s">
        <v>5011</v>
      </c>
      <c r="D29" s="209">
        <v>40267.0</v>
      </c>
      <c r="E29" s="186" t="s">
        <v>15</v>
      </c>
      <c r="F29" s="139" t="s">
        <v>5012</v>
      </c>
      <c r="G29" s="16"/>
    </row>
    <row r="30">
      <c r="A30" s="271"/>
      <c r="B30" s="276" t="s">
        <v>5013</v>
      </c>
      <c r="C30" s="226" t="s">
        <v>5014</v>
      </c>
      <c r="D30" s="237">
        <v>40477.0</v>
      </c>
      <c r="E30" s="227" t="s">
        <v>4380</v>
      </c>
      <c r="F30" s="220" t="s">
        <v>4381</v>
      </c>
      <c r="G30" s="16"/>
    </row>
    <row r="31">
      <c r="A31" s="271"/>
      <c r="B31" s="275" t="s">
        <v>5015</v>
      </c>
      <c r="C31" s="186" t="s">
        <v>1088</v>
      </c>
      <c r="D31" s="209">
        <v>39560.0</v>
      </c>
      <c r="E31" s="186" t="s">
        <v>15</v>
      </c>
      <c r="F31" s="139" t="s">
        <v>5016</v>
      </c>
      <c r="G31" s="16"/>
    </row>
    <row r="32">
      <c r="A32" s="271"/>
      <c r="B32" s="272" t="s">
        <v>5017</v>
      </c>
      <c r="C32" s="214" t="s">
        <v>5018</v>
      </c>
      <c r="D32" s="214"/>
      <c r="E32" s="214"/>
      <c r="F32" s="150"/>
      <c r="G32" s="16"/>
    </row>
    <row r="33">
      <c r="A33" s="271"/>
      <c r="B33" s="275" t="s">
        <v>5019</v>
      </c>
      <c r="C33" s="186" t="s">
        <v>503</v>
      </c>
      <c r="D33" s="209">
        <v>40960.0</v>
      </c>
      <c r="E33" s="186" t="s">
        <v>15</v>
      </c>
      <c r="F33" s="139" t="s">
        <v>4661</v>
      </c>
      <c r="G33" s="16"/>
    </row>
    <row r="34">
      <c r="A34" s="271"/>
      <c r="B34" s="272" t="s">
        <v>5020</v>
      </c>
      <c r="C34" s="214" t="s">
        <v>5021</v>
      </c>
      <c r="D34" s="214"/>
      <c r="E34" s="214"/>
      <c r="F34" s="150"/>
      <c r="G34" s="16"/>
    </row>
    <row r="35">
      <c r="A35" s="271"/>
      <c r="B35" s="272" t="s">
        <v>20</v>
      </c>
      <c r="C35" s="214" t="s">
        <v>5022</v>
      </c>
      <c r="D35" s="214"/>
      <c r="E35" s="214"/>
      <c r="F35" s="150"/>
      <c r="G35" s="16"/>
    </row>
    <row r="36">
      <c r="A36" s="271"/>
      <c r="B36" s="275" t="s">
        <v>5023</v>
      </c>
      <c r="C36" s="186" t="s">
        <v>5024</v>
      </c>
      <c r="D36" s="209">
        <v>39705.0</v>
      </c>
      <c r="E36" s="151" t="s">
        <v>4300</v>
      </c>
      <c r="F36" s="232" t="s">
        <v>5025</v>
      </c>
      <c r="G36" s="16"/>
    </row>
    <row r="37">
      <c r="A37" s="271"/>
      <c r="B37" s="275" t="s">
        <v>5026</v>
      </c>
      <c r="C37" s="186" t="s">
        <v>1334</v>
      </c>
      <c r="D37" s="209">
        <v>40694.0</v>
      </c>
      <c r="E37" s="186" t="s">
        <v>15</v>
      </c>
      <c r="F37" s="139" t="s">
        <v>5027</v>
      </c>
      <c r="G37" s="16"/>
    </row>
    <row r="38">
      <c r="A38" s="271"/>
      <c r="B38" s="275" t="s">
        <v>5028</v>
      </c>
      <c r="C38" s="186" t="s">
        <v>5029</v>
      </c>
      <c r="D38" s="209">
        <v>42283.0</v>
      </c>
      <c r="E38" s="186" t="s">
        <v>15</v>
      </c>
      <c r="F38" s="139" t="s">
        <v>5030</v>
      </c>
      <c r="G38" s="16"/>
    </row>
    <row r="39">
      <c r="A39" s="271"/>
      <c r="B39" s="275" t="s">
        <v>5031</v>
      </c>
      <c r="C39" s="186" t="s">
        <v>1225</v>
      </c>
      <c r="D39" s="209">
        <v>40106.0</v>
      </c>
      <c r="E39" s="186" t="s">
        <v>15</v>
      </c>
      <c r="F39" s="139" t="s">
        <v>5032</v>
      </c>
      <c r="G39" s="16"/>
    </row>
    <row r="40">
      <c r="A40" s="271"/>
      <c r="B40" s="276" t="s">
        <v>5033</v>
      </c>
      <c r="C40" s="226" t="s">
        <v>161</v>
      </c>
      <c r="D40" s="237">
        <v>40477.0</v>
      </c>
      <c r="E40" s="227" t="s">
        <v>4380</v>
      </c>
      <c r="F40" s="220" t="s">
        <v>4381</v>
      </c>
      <c r="G40" s="16"/>
    </row>
    <row r="41">
      <c r="A41" s="271"/>
      <c r="B41" s="275" t="s">
        <v>5034</v>
      </c>
      <c r="C41" s="186" t="s">
        <v>4305</v>
      </c>
      <c r="D41" s="222">
        <v>40477.0</v>
      </c>
      <c r="E41" s="151" t="s">
        <v>4249</v>
      </c>
      <c r="F41" s="151" t="s">
        <v>4306</v>
      </c>
      <c r="G41" s="16"/>
    </row>
    <row r="42">
      <c r="A42" s="271"/>
      <c r="B42" s="272" t="s">
        <v>5035</v>
      </c>
      <c r="C42" s="214" t="s">
        <v>814</v>
      </c>
      <c r="D42" s="214"/>
      <c r="E42" s="214"/>
      <c r="F42" s="141" t="s">
        <v>5036</v>
      </c>
      <c r="G42" s="16"/>
    </row>
    <row r="43">
      <c r="A43" s="271"/>
      <c r="B43" s="275" t="s">
        <v>5037</v>
      </c>
      <c r="C43" s="186" t="s">
        <v>5038</v>
      </c>
      <c r="D43" s="209">
        <v>40253.0</v>
      </c>
      <c r="E43" s="186" t="s">
        <v>15</v>
      </c>
      <c r="F43" s="139" t="s">
        <v>928</v>
      </c>
      <c r="G43" s="16"/>
    </row>
    <row r="44">
      <c r="A44" s="271"/>
      <c r="B44" s="277" t="s">
        <v>3778</v>
      </c>
      <c r="C44" s="278" t="s">
        <v>3777</v>
      </c>
      <c r="D44" s="279">
        <v>40241.0</v>
      </c>
      <c r="E44" s="278" t="s">
        <v>5007</v>
      </c>
      <c r="F44" s="280" t="s">
        <v>5008</v>
      </c>
      <c r="G44" s="16"/>
    </row>
    <row r="45">
      <c r="A45" s="271"/>
      <c r="B45" s="275" t="s">
        <v>5039</v>
      </c>
      <c r="C45" s="186" t="s">
        <v>5040</v>
      </c>
      <c r="D45" s="209">
        <v>39875.0</v>
      </c>
      <c r="E45" s="186" t="s">
        <v>15</v>
      </c>
      <c r="F45" s="139" t="s">
        <v>5041</v>
      </c>
      <c r="G45" s="16"/>
    </row>
    <row r="46">
      <c r="A46" s="271"/>
      <c r="B46" s="275" t="s">
        <v>5042</v>
      </c>
      <c r="C46" s="186" t="s">
        <v>1241</v>
      </c>
      <c r="D46" s="209">
        <v>40939.0</v>
      </c>
      <c r="E46" s="186" t="s">
        <v>15</v>
      </c>
      <c r="F46" s="139" t="s">
        <v>928</v>
      </c>
      <c r="G46" s="16"/>
    </row>
    <row r="47">
      <c r="A47" s="271"/>
      <c r="B47" s="275" t="s">
        <v>5043</v>
      </c>
      <c r="C47" s="186" t="s">
        <v>5044</v>
      </c>
      <c r="D47" s="209">
        <v>40841.0</v>
      </c>
      <c r="E47" s="186" t="s">
        <v>15</v>
      </c>
      <c r="F47" s="139" t="s">
        <v>928</v>
      </c>
      <c r="G47" s="16"/>
    </row>
    <row r="48">
      <c r="A48" s="271"/>
      <c r="B48" s="272" t="s">
        <v>5045</v>
      </c>
      <c r="C48" s="214" t="s">
        <v>5046</v>
      </c>
      <c r="D48" s="214"/>
      <c r="E48" s="214"/>
      <c r="F48" s="150"/>
      <c r="G48" s="16"/>
    </row>
    <row r="49">
      <c r="A49" s="271"/>
      <c r="B49" s="281" t="s">
        <v>5047</v>
      </c>
      <c r="C49" s="282" t="s">
        <v>5048</v>
      </c>
      <c r="D49" s="283"/>
      <c r="E49" s="283"/>
      <c r="F49" s="284"/>
      <c r="G49" s="16"/>
    </row>
    <row r="50">
      <c r="A50" s="158"/>
      <c r="B50" s="158"/>
      <c r="C50" s="158"/>
      <c r="D50" s="158"/>
      <c r="E50" s="158"/>
      <c r="F50" s="59"/>
      <c r="G50" s="16"/>
    </row>
    <row r="51">
      <c r="A51" s="158"/>
      <c r="B51" s="158"/>
      <c r="C51" s="158"/>
      <c r="D51" s="158"/>
      <c r="E51" s="158"/>
      <c r="F51" s="59"/>
      <c r="G51" s="16"/>
    </row>
    <row r="52">
      <c r="A52" s="285"/>
      <c r="B52" s="286" t="s">
        <v>1</v>
      </c>
      <c r="C52" s="145">
        <f>COUNT(D:D)</f>
        <v>26</v>
      </c>
      <c r="D52" s="158"/>
      <c r="E52" s="158"/>
      <c r="F52" s="59"/>
      <c r="G52" s="16"/>
    </row>
    <row r="53">
      <c r="A53" s="285"/>
      <c r="B53" s="286" t="s">
        <v>2</v>
      </c>
      <c r="C53" s="145">
        <v>47.0</v>
      </c>
      <c r="D53" s="158"/>
      <c r="E53" s="158"/>
      <c r="F53" s="59"/>
      <c r="G53" s="16"/>
    </row>
    <row r="54">
      <c r="A54" s="285"/>
      <c r="B54" s="286" t="s">
        <v>1014</v>
      </c>
      <c r="C54" s="147">
        <f>IFERROR(__xludf.DUMMYFUNCTION("TO_PERCENT(C52/C53)"),0.5531914893617021)</f>
        <v>0.5531914894</v>
      </c>
      <c r="D54" s="158"/>
      <c r="E54" s="158"/>
      <c r="F54" s="59"/>
      <c r="G54" s="16"/>
    </row>
    <row r="55">
      <c r="A55" s="158"/>
      <c r="B55" s="158"/>
      <c r="C55" s="158"/>
      <c r="D55" s="158"/>
      <c r="E55" s="158"/>
      <c r="F55" s="59"/>
      <c r="G55" s="16"/>
    </row>
    <row r="56">
      <c r="A56" s="158"/>
      <c r="B56" s="161" t="s">
        <v>5049</v>
      </c>
      <c r="C56" s="158"/>
      <c r="D56" s="158"/>
      <c r="E56" s="158"/>
      <c r="F56" s="59"/>
      <c r="G56" s="16"/>
    </row>
    <row r="57">
      <c r="A57" s="59"/>
      <c r="B57" s="59"/>
      <c r="C57" s="59"/>
      <c r="D57" s="59"/>
      <c r="E57" s="59"/>
      <c r="F57" s="59"/>
      <c r="G57" s="16"/>
    </row>
    <row r="58">
      <c r="A58" s="59"/>
      <c r="B58" s="59"/>
      <c r="C58" s="59"/>
      <c r="D58" s="59"/>
      <c r="E58" s="59"/>
      <c r="F58" s="59"/>
      <c r="G58" s="16"/>
    </row>
    <row r="59">
      <c r="A59" s="59"/>
      <c r="B59" s="59"/>
      <c r="C59" s="59"/>
      <c r="D59" s="59"/>
      <c r="E59" s="59"/>
      <c r="F59" s="59"/>
      <c r="G59" s="16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5.0"/>
    <col customWidth="1" min="3" max="3" width="32.63"/>
    <col customWidth="1" min="4" max="4" width="10.0"/>
    <col customWidth="1" min="5" max="5" width="14.75"/>
    <col customWidth="1" min="6" max="6" width="53.63"/>
  </cols>
  <sheetData>
    <row r="1">
      <c r="A1" s="156"/>
      <c r="B1" s="156"/>
      <c r="C1" s="156"/>
      <c r="D1" s="287"/>
      <c r="E1" s="156"/>
      <c r="F1" s="156"/>
      <c r="G1" s="59"/>
      <c r="H1" s="59"/>
      <c r="I1" s="59"/>
      <c r="J1" s="59"/>
      <c r="K1" s="59"/>
      <c r="L1" s="59"/>
    </row>
    <row r="2">
      <c r="A2" s="156"/>
      <c r="B2" s="160" t="s">
        <v>113</v>
      </c>
      <c r="C2" s="160" t="s">
        <v>110</v>
      </c>
      <c r="D2" s="288" t="s">
        <v>902</v>
      </c>
      <c r="E2" s="160" t="s">
        <v>903</v>
      </c>
      <c r="F2" s="160" t="s">
        <v>904</v>
      </c>
      <c r="G2" s="59"/>
      <c r="H2" s="59"/>
      <c r="I2" s="59"/>
      <c r="J2" s="59"/>
      <c r="K2" s="59"/>
      <c r="L2" s="59"/>
    </row>
    <row r="3">
      <c r="A3" s="271"/>
      <c r="B3" s="273" t="s">
        <v>5050</v>
      </c>
      <c r="C3" s="273" t="s">
        <v>906</v>
      </c>
      <c r="D3" s="289"/>
      <c r="E3" s="290"/>
      <c r="F3" s="273"/>
      <c r="G3" s="16"/>
      <c r="H3" s="16"/>
      <c r="I3" s="16"/>
      <c r="J3" s="16"/>
      <c r="K3" s="16"/>
      <c r="L3" s="16"/>
    </row>
    <row r="4">
      <c r="A4" s="271"/>
      <c r="B4" s="215" t="s">
        <v>5051</v>
      </c>
      <c r="C4" s="214" t="s">
        <v>909</v>
      </c>
      <c r="D4" s="224"/>
      <c r="E4" s="291"/>
      <c r="F4" s="214"/>
      <c r="G4" s="16"/>
      <c r="H4" s="16"/>
      <c r="I4" s="16"/>
      <c r="J4" s="16"/>
      <c r="K4" s="16"/>
      <c r="L4" s="16"/>
    </row>
    <row r="5">
      <c r="A5" s="271"/>
      <c r="B5" s="151" t="s">
        <v>5052</v>
      </c>
      <c r="C5" s="186" t="s">
        <v>334</v>
      </c>
      <c r="D5" s="222">
        <v>39952.0</v>
      </c>
      <c r="E5" s="186" t="s">
        <v>15</v>
      </c>
      <c r="F5" s="151" t="s">
        <v>5053</v>
      </c>
      <c r="G5" s="16"/>
      <c r="H5" s="16"/>
      <c r="I5" s="16"/>
      <c r="J5" s="16"/>
      <c r="K5" s="16"/>
      <c r="L5" s="16"/>
    </row>
    <row r="6">
      <c r="A6" s="271"/>
      <c r="B6" s="151" t="s">
        <v>5054</v>
      </c>
      <c r="C6" s="186" t="s">
        <v>165</v>
      </c>
      <c r="D6" s="223">
        <v>43020.0</v>
      </c>
      <c r="E6" s="151" t="s">
        <v>15</v>
      </c>
      <c r="F6" s="151" t="s">
        <v>5055</v>
      </c>
      <c r="G6" s="16"/>
      <c r="H6" s="16"/>
      <c r="I6" s="16"/>
      <c r="J6" s="16"/>
      <c r="K6" s="16"/>
      <c r="L6" s="16"/>
    </row>
    <row r="7">
      <c r="A7" s="271"/>
      <c r="B7" s="151" t="s">
        <v>5056</v>
      </c>
      <c r="C7" s="186" t="s">
        <v>1031</v>
      </c>
      <c r="D7" s="222">
        <v>41233.0</v>
      </c>
      <c r="E7" s="186" t="s">
        <v>15</v>
      </c>
      <c r="F7" s="151" t="s">
        <v>928</v>
      </c>
      <c r="G7" s="16"/>
      <c r="H7" s="16"/>
      <c r="I7" s="16"/>
      <c r="J7" s="16"/>
      <c r="K7" s="16"/>
      <c r="L7" s="16"/>
    </row>
    <row r="8">
      <c r="A8" s="271"/>
      <c r="B8" s="214" t="s">
        <v>5057</v>
      </c>
      <c r="C8" s="214" t="s">
        <v>1487</v>
      </c>
      <c r="D8" s="224"/>
      <c r="E8" s="291"/>
      <c r="F8" s="214"/>
      <c r="G8" s="16"/>
      <c r="H8" s="16"/>
      <c r="I8" s="16"/>
      <c r="J8" s="16"/>
      <c r="K8" s="16"/>
      <c r="L8" s="16"/>
    </row>
    <row r="9">
      <c r="A9" s="271"/>
      <c r="B9" s="186" t="s">
        <v>1547</v>
      </c>
      <c r="C9" s="186" t="s">
        <v>911</v>
      </c>
      <c r="D9" s="223">
        <v>43059.0</v>
      </c>
      <c r="E9" s="151" t="s">
        <v>15</v>
      </c>
      <c r="F9" s="139" t="s">
        <v>1417</v>
      </c>
      <c r="G9" s="16"/>
      <c r="H9" s="16"/>
      <c r="I9" s="16"/>
      <c r="J9" s="16"/>
      <c r="K9" s="16"/>
      <c r="L9" s="16"/>
    </row>
    <row r="10">
      <c r="A10" s="271"/>
      <c r="B10" s="151" t="s">
        <v>5058</v>
      </c>
      <c r="C10" s="186" t="s">
        <v>1255</v>
      </c>
      <c r="D10" s="222">
        <v>40449.0</v>
      </c>
      <c r="E10" s="186" t="s">
        <v>15</v>
      </c>
      <c r="F10" s="151" t="s">
        <v>5059</v>
      </c>
      <c r="G10" s="16"/>
      <c r="H10" s="16"/>
      <c r="I10" s="16"/>
      <c r="J10" s="16"/>
      <c r="K10" s="16"/>
      <c r="L10" s="16"/>
    </row>
    <row r="11">
      <c r="A11" s="271"/>
      <c r="B11" s="214" t="s">
        <v>5060</v>
      </c>
      <c r="C11" s="214" t="s">
        <v>5061</v>
      </c>
      <c r="D11" s="224"/>
      <c r="E11" s="291"/>
      <c r="F11" s="214"/>
      <c r="G11" s="16"/>
      <c r="H11" s="16"/>
      <c r="I11" s="16"/>
      <c r="J11" s="16"/>
      <c r="K11" s="16"/>
      <c r="L11" s="16"/>
    </row>
    <row r="12">
      <c r="A12" s="271"/>
      <c r="B12" s="151" t="s">
        <v>1258</v>
      </c>
      <c r="C12" s="186" t="s">
        <v>140</v>
      </c>
      <c r="D12" s="222">
        <v>40477.0</v>
      </c>
      <c r="E12" s="151" t="s">
        <v>4249</v>
      </c>
      <c r="F12" s="151" t="s">
        <v>4250</v>
      </c>
      <c r="G12" s="16"/>
      <c r="H12" s="16"/>
      <c r="I12" s="16"/>
      <c r="J12" s="16"/>
      <c r="K12" s="16"/>
      <c r="L12" s="16"/>
    </row>
    <row r="13">
      <c r="A13" s="271"/>
      <c r="B13" s="186" t="s">
        <v>1683</v>
      </c>
      <c r="C13" s="186" t="s">
        <v>913</v>
      </c>
      <c r="D13" s="223">
        <v>42465.0</v>
      </c>
      <c r="E13" s="151" t="s">
        <v>15</v>
      </c>
      <c r="F13" s="139" t="s">
        <v>907</v>
      </c>
      <c r="G13" s="16"/>
      <c r="H13" s="16"/>
      <c r="I13" s="16"/>
      <c r="J13" s="16"/>
      <c r="K13" s="16"/>
      <c r="L13" s="16"/>
    </row>
    <row r="14">
      <c r="A14" s="271"/>
      <c r="B14" s="151" t="s">
        <v>5062</v>
      </c>
      <c r="C14" s="186" t="s">
        <v>917</v>
      </c>
      <c r="D14" s="222">
        <v>39420.0</v>
      </c>
      <c r="E14" s="186" t="s">
        <v>15</v>
      </c>
      <c r="F14" s="151" t="s">
        <v>5063</v>
      </c>
      <c r="G14" s="16"/>
      <c r="H14" s="16"/>
      <c r="I14" s="16"/>
      <c r="J14" s="16"/>
      <c r="K14" s="16"/>
      <c r="L14" s="16"/>
    </row>
    <row r="15">
      <c r="A15" s="271"/>
      <c r="B15" s="214" t="s">
        <v>5064</v>
      </c>
      <c r="C15" s="214" t="s">
        <v>4971</v>
      </c>
      <c r="D15" s="224"/>
      <c r="E15" s="291"/>
      <c r="F15" s="214"/>
      <c r="G15" s="16"/>
      <c r="H15" s="16"/>
      <c r="I15" s="16"/>
      <c r="J15" s="16"/>
      <c r="K15" s="16"/>
      <c r="L15" s="16"/>
    </row>
    <row r="16">
      <c r="A16" s="271"/>
      <c r="B16" s="278" t="s">
        <v>1820</v>
      </c>
      <c r="C16" s="278" t="s">
        <v>1819</v>
      </c>
      <c r="D16" s="292">
        <v>41242.0</v>
      </c>
      <c r="E16" s="278" t="s">
        <v>5007</v>
      </c>
      <c r="F16" s="280" t="s">
        <v>5008</v>
      </c>
      <c r="G16" s="16"/>
      <c r="H16" s="16"/>
      <c r="I16" s="16"/>
      <c r="J16" s="16"/>
      <c r="K16" s="16"/>
      <c r="L16" s="16"/>
    </row>
    <row r="17">
      <c r="A17" s="271"/>
      <c r="B17" s="214" t="s">
        <v>5065</v>
      </c>
      <c r="C17" s="214" t="s">
        <v>5066</v>
      </c>
      <c r="D17" s="224"/>
      <c r="E17" s="291"/>
      <c r="F17" s="214"/>
      <c r="G17" s="16"/>
      <c r="H17" s="16"/>
      <c r="I17" s="16"/>
      <c r="J17" s="16"/>
      <c r="K17" s="16"/>
      <c r="L17" s="16"/>
    </row>
    <row r="18">
      <c r="A18" s="271"/>
      <c r="B18" s="215" t="s">
        <v>5067</v>
      </c>
      <c r="C18" s="214" t="s">
        <v>5068</v>
      </c>
      <c r="D18" s="224"/>
      <c r="E18" s="291"/>
      <c r="F18" s="214"/>
      <c r="G18" s="16"/>
      <c r="H18" s="16"/>
      <c r="I18" s="16"/>
      <c r="J18" s="16"/>
      <c r="K18" s="16"/>
      <c r="L18" s="16"/>
    </row>
    <row r="19">
      <c r="A19" s="271"/>
      <c r="B19" s="214" t="s">
        <v>5069</v>
      </c>
      <c r="C19" s="214" t="s">
        <v>4988</v>
      </c>
      <c r="D19" s="224"/>
      <c r="E19" s="291"/>
      <c r="F19" s="214"/>
      <c r="G19" s="16"/>
      <c r="H19" s="16"/>
      <c r="I19" s="16"/>
      <c r="J19" s="16"/>
      <c r="K19" s="16"/>
      <c r="L19" s="16"/>
    </row>
    <row r="20">
      <c r="A20" s="271"/>
      <c r="B20" s="151" t="s">
        <v>5070</v>
      </c>
      <c r="C20" s="186" t="s">
        <v>1050</v>
      </c>
      <c r="D20" s="222">
        <v>40792.0</v>
      </c>
      <c r="E20" s="186" t="s">
        <v>15</v>
      </c>
      <c r="F20" s="151" t="s">
        <v>5071</v>
      </c>
      <c r="G20" s="16"/>
      <c r="H20" s="16"/>
      <c r="I20" s="16"/>
      <c r="J20" s="16"/>
      <c r="K20" s="16"/>
      <c r="L20" s="16"/>
    </row>
    <row r="21">
      <c r="A21" s="271"/>
      <c r="B21" s="215" t="s">
        <v>5072</v>
      </c>
      <c r="C21" s="214" t="s">
        <v>5073</v>
      </c>
      <c r="D21" s="224"/>
      <c r="E21" s="291"/>
      <c r="G21" s="16"/>
      <c r="H21" s="16"/>
      <c r="I21" s="16"/>
      <c r="J21" s="16"/>
      <c r="K21" s="16"/>
      <c r="L21" s="16"/>
    </row>
    <row r="22">
      <c r="A22" s="271"/>
      <c r="B22" s="215" t="s">
        <v>5074</v>
      </c>
      <c r="C22" s="214" t="s">
        <v>936</v>
      </c>
      <c r="D22" s="224"/>
      <c r="E22" s="291"/>
      <c r="F22" s="214"/>
      <c r="G22" s="16"/>
      <c r="H22" s="16"/>
      <c r="I22" s="16"/>
      <c r="J22" s="16"/>
      <c r="K22" s="16"/>
      <c r="L22" s="16"/>
    </row>
    <row r="23">
      <c r="A23" s="271"/>
      <c r="B23" s="214" t="s">
        <v>5075</v>
      </c>
      <c r="C23" s="214" t="s">
        <v>5076</v>
      </c>
      <c r="D23" s="224"/>
      <c r="E23" s="291"/>
      <c r="F23" s="214"/>
      <c r="G23" s="16"/>
      <c r="H23" s="16"/>
      <c r="I23" s="16"/>
      <c r="J23" s="16"/>
      <c r="K23" s="16"/>
      <c r="L23" s="16"/>
    </row>
    <row r="24">
      <c r="A24" s="271"/>
      <c r="B24" s="215" t="s">
        <v>5077</v>
      </c>
      <c r="C24" s="214" t="s">
        <v>5078</v>
      </c>
      <c r="D24" s="224"/>
      <c r="E24" s="291"/>
      <c r="F24" s="214"/>
      <c r="G24" s="16"/>
      <c r="H24" s="16"/>
      <c r="I24" s="16"/>
      <c r="J24" s="16"/>
      <c r="K24" s="16"/>
      <c r="L24" s="16"/>
    </row>
    <row r="25">
      <c r="A25" s="271"/>
      <c r="B25" s="214" t="s">
        <v>5079</v>
      </c>
      <c r="C25" s="214" t="s">
        <v>4997</v>
      </c>
      <c r="D25" s="224"/>
      <c r="E25" s="291"/>
      <c r="F25" s="214"/>
      <c r="G25" s="16"/>
      <c r="H25" s="16"/>
      <c r="I25" s="16"/>
      <c r="J25" s="16"/>
      <c r="K25" s="16"/>
      <c r="L25" s="16"/>
    </row>
    <row r="26">
      <c r="A26" s="271"/>
      <c r="B26" s="214" t="s">
        <v>5080</v>
      </c>
      <c r="C26" s="214" t="s">
        <v>5081</v>
      </c>
      <c r="D26" s="224"/>
      <c r="E26" s="291"/>
      <c r="F26" s="214"/>
      <c r="G26" s="16"/>
      <c r="H26" s="16"/>
      <c r="I26" s="16"/>
      <c r="J26" s="16"/>
      <c r="K26" s="16"/>
      <c r="L26" s="16"/>
    </row>
    <row r="27">
      <c r="A27" s="271"/>
      <c r="B27" s="151" t="s">
        <v>5082</v>
      </c>
      <c r="C27" s="186" t="s">
        <v>733</v>
      </c>
      <c r="D27" s="222">
        <v>39763.0</v>
      </c>
      <c r="E27" s="186" t="s">
        <v>15</v>
      </c>
      <c r="F27" s="139" t="s">
        <v>5083</v>
      </c>
      <c r="G27" s="16"/>
      <c r="H27" s="16"/>
      <c r="I27" s="16"/>
      <c r="J27" s="16"/>
      <c r="K27" s="16"/>
      <c r="L27" s="16"/>
    </row>
    <row r="28">
      <c r="A28" s="271"/>
      <c r="B28" s="186" t="s">
        <v>5084</v>
      </c>
      <c r="C28" s="186" t="s">
        <v>422</v>
      </c>
      <c r="D28" s="222">
        <v>40066.0</v>
      </c>
      <c r="E28" s="186" t="s">
        <v>15</v>
      </c>
      <c r="F28" s="139" t="s">
        <v>5004</v>
      </c>
      <c r="G28" s="16"/>
      <c r="H28" s="16"/>
      <c r="I28" s="17" t="s">
        <v>21</v>
      </c>
      <c r="K28" s="16"/>
      <c r="L28" s="16"/>
    </row>
    <row r="29">
      <c r="A29" s="271"/>
      <c r="B29" s="215" t="s">
        <v>5085</v>
      </c>
      <c r="C29" s="214" t="s">
        <v>1075</v>
      </c>
      <c r="D29" s="224"/>
      <c r="E29" s="291"/>
      <c r="F29" s="214"/>
      <c r="G29" s="16"/>
      <c r="H29" s="16"/>
      <c r="I29" s="293">
        <v>39028.0</v>
      </c>
      <c r="K29" s="16"/>
      <c r="L29" s="16"/>
    </row>
    <row r="30">
      <c r="A30" s="271"/>
      <c r="B30" s="151" t="s">
        <v>5086</v>
      </c>
      <c r="C30" s="186" t="s">
        <v>191</v>
      </c>
      <c r="D30" s="223">
        <v>43440.0</v>
      </c>
      <c r="E30" s="151" t="s">
        <v>15</v>
      </c>
      <c r="F30" s="176" t="s">
        <v>3646</v>
      </c>
      <c r="G30" s="16"/>
      <c r="H30" s="16"/>
      <c r="I30" s="16"/>
      <c r="K30" s="16"/>
      <c r="L30" s="16"/>
    </row>
    <row r="31">
      <c r="A31" s="271"/>
      <c r="B31" s="186" t="s">
        <v>2658</v>
      </c>
      <c r="C31" s="186" t="s">
        <v>951</v>
      </c>
      <c r="D31" s="180">
        <v>43059.0</v>
      </c>
      <c r="E31" s="151" t="s">
        <v>15</v>
      </c>
      <c r="F31" s="139" t="s">
        <v>1417</v>
      </c>
      <c r="G31" s="16"/>
      <c r="H31" s="16"/>
      <c r="I31" s="16"/>
      <c r="J31" s="16"/>
      <c r="K31" s="16"/>
      <c r="L31" s="16"/>
    </row>
    <row r="32">
      <c r="A32" s="271"/>
      <c r="B32" s="151" t="s">
        <v>5087</v>
      </c>
      <c r="C32" s="186" t="s">
        <v>953</v>
      </c>
      <c r="D32" s="222">
        <v>39973.0</v>
      </c>
      <c r="E32" s="186" t="s">
        <v>15</v>
      </c>
      <c r="F32" s="139" t="s">
        <v>954</v>
      </c>
      <c r="G32" s="16"/>
      <c r="H32" s="16"/>
      <c r="I32" s="16"/>
      <c r="J32" s="16"/>
      <c r="K32" s="16"/>
      <c r="L32" s="16"/>
    </row>
    <row r="33">
      <c r="A33" s="271"/>
      <c r="B33" s="215" t="s">
        <v>5088</v>
      </c>
      <c r="C33" s="214" t="s">
        <v>5089</v>
      </c>
      <c r="D33" s="224"/>
      <c r="E33" s="291"/>
      <c r="F33" s="214"/>
      <c r="G33" s="16"/>
      <c r="H33" s="16"/>
      <c r="I33" s="16"/>
      <c r="J33" s="16"/>
      <c r="K33" s="16"/>
      <c r="L33" s="16"/>
    </row>
    <row r="34">
      <c r="A34" s="271"/>
      <c r="B34" s="186" t="s">
        <v>5090</v>
      </c>
      <c r="C34" s="186" t="s">
        <v>1079</v>
      </c>
      <c r="D34" s="222">
        <v>42647.0</v>
      </c>
      <c r="E34" s="186" t="s">
        <v>15</v>
      </c>
      <c r="F34" s="151" t="s">
        <v>928</v>
      </c>
      <c r="G34" s="16"/>
      <c r="H34" s="16"/>
      <c r="I34" s="16"/>
      <c r="J34" s="16"/>
      <c r="K34" s="16"/>
      <c r="L34" s="16"/>
    </row>
    <row r="35">
      <c r="A35" s="271"/>
      <c r="B35" s="151" t="s">
        <v>1089</v>
      </c>
      <c r="C35" s="186" t="s">
        <v>1090</v>
      </c>
      <c r="D35" s="222">
        <v>39705.0</v>
      </c>
      <c r="E35" s="151" t="s">
        <v>4243</v>
      </c>
      <c r="F35" s="139" t="s">
        <v>5091</v>
      </c>
      <c r="G35" s="16"/>
      <c r="H35" s="16"/>
      <c r="I35" s="16"/>
      <c r="J35" s="16"/>
      <c r="K35" s="16"/>
      <c r="L35" s="16"/>
    </row>
    <row r="36">
      <c r="A36" s="271"/>
      <c r="B36" s="151" t="s">
        <v>5092</v>
      </c>
      <c r="C36" s="186" t="s">
        <v>960</v>
      </c>
      <c r="D36" s="222">
        <v>40659.0</v>
      </c>
      <c r="E36" s="186" t="s">
        <v>15</v>
      </c>
      <c r="F36" s="151" t="s">
        <v>5093</v>
      </c>
      <c r="G36" s="16"/>
      <c r="H36" s="16"/>
      <c r="I36" s="16"/>
      <c r="J36" s="16"/>
      <c r="K36" s="16"/>
      <c r="L36" s="16"/>
    </row>
    <row r="37">
      <c r="A37" s="271"/>
      <c r="B37" s="151" t="s">
        <v>5094</v>
      </c>
      <c r="C37" s="186" t="s">
        <v>5095</v>
      </c>
      <c r="D37" s="222">
        <v>39777.0</v>
      </c>
      <c r="E37" s="186" t="s">
        <v>15</v>
      </c>
      <c r="F37" s="151" t="s">
        <v>5096</v>
      </c>
      <c r="G37" s="16"/>
      <c r="H37" s="16"/>
      <c r="I37" s="16"/>
      <c r="J37" s="16"/>
      <c r="K37" s="16"/>
      <c r="L37" s="16"/>
    </row>
    <row r="38" ht="8.25" customHeight="1">
      <c r="A38" s="271"/>
      <c r="B38" s="214" t="s">
        <v>5097</v>
      </c>
      <c r="C38" s="214" t="s">
        <v>5098</v>
      </c>
      <c r="D38" s="224"/>
      <c r="E38" s="291"/>
      <c r="F38" s="214"/>
      <c r="G38" s="16"/>
      <c r="H38" s="16"/>
      <c r="I38" s="16"/>
      <c r="J38" s="16"/>
      <c r="K38" s="16"/>
      <c r="L38" s="16"/>
    </row>
    <row r="39">
      <c r="A39" s="271"/>
      <c r="B39" s="215" t="s">
        <v>5099</v>
      </c>
      <c r="C39" s="214" t="s">
        <v>1658</v>
      </c>
      <c r="D39" s="224"/>
      <c r="E39" s="291"/>
      <c r="F39" s="214"/>
      <c r="G39" s="16"/>
      <c r="H39" s="16"/>
      <c r="I39" s="16"/>
      <c r="J39" s="16"/>
      <c r="K39" s="16"/>
      <c r="L39" s="16"/>
    </row>
    <row r="40">
      <c r="A40" s="271"/>
      <c r="B40" s="151" t="s">
        <v>1323</v>
      </c>
      <c r="C40" s="186" t="s">
        <v>1324</v>
      </c>
      <c r="D40" s="222">
        <v>40477.0</v>
      </c>
      <c r="E40" s="151" t="s">
        <v>4249</v>
      </c>
      <c r="F40" s="151" t="s">
        <v>4250</v>
      </c>
      <c r="G40" s="16"/>
      <c r="H40" s="16"/>
      <c r="I40" s="16"/>
      <c r="J40" s="16"/>
      <c r="K40" s="16"/>
      <c r="L40" s="16"/>
    </row>
    <row r="41">
      <c r="A41" s="271"/>
      <c r="B41" s="214" t="s">
        <v>5100</v>
      </c>
      <c r="C41" s="214" t="s">
        <v>5018</v>
      </c>
      <c r="D41" s="224"/>
      <c r="E41" s="291"/>
      <c r="F41" s="214"/>
      <c r="G41" s="16"/>
      <c r="H41" s="16"/>
      <c r="I41" s="16"/>
      <c r="J41" s="16"/>
      <c r="K41" s="16"/>
      <c r="L41" s="16"/>
    </row>
    <row r="42">
      <c r="A42" s="271"/>
      <c r="B42" s="215" t="s">
        <v>3700</v>
      </c>
      <c r="C42" s="214" t="s">
        <v>5101</v>
      </c>
      <c r="D42" s="224"/>
      <c r="E42" s="291"/>
      <c r="F42" s="214"/>
      <c r="G42" s="16"/>
      <c r="H42" s="16"/>
      <c r="I42" s="16"/>
      <c r="J42" s="16"/>
      <c r="K42" s="16"/>
      <c r="L42" s="16"/>
    </row>
    <row r="43">
      <c r="A43" s="271"/>
      <c r="B43" s="151" t="s">
        <v>5102</v>
      </c>
      <c r="C43" s="186" t="s">
        <v>503</v>
      </c>
      <c r="D43" s="222">
        <v>40220.0</v>
      </c>
      <c r="E43" s="186" t="s">
        <v>15</v>
      </c>
      <c r="F43" s="139" t="s">
        <v>4289</v>
      </c>
      <c r="G43" s="16"/>
      <c r="H43" s="16"/>
      <c r="I43" s="16"/>
      <c r="J43" s="16"/>
      <c r="K43" s="16"/>
      <c r="L43" s="16"/>
    </row>
    <row r="44">
      <c r="A44" s="271"/>
      <c r="B44" s="214" t="s">
        <v>5103</v>
      </c>
      <c r="C44" s="214" t="s">
        <v>5104</v>
      </c>
      <c r="D44" s="224"/>
      <c r="E44" s="291"/>
      <c r="F44" s="214"/>
      <c r="G44" s="16"/>
      <c r="H44" s="16"/>
      <c r="I44" s="16"/>
      <c r="J44" s="16"/>
      <c r="K44" s="16"/>
      <c r="L44" s="16"/>
    </row>
    <row r="45">
      <c r="A45" s="271"/>
      <c r="B45" s="215" t="s">
        <v>5105</v>
      </c>
      <c r="C45" s="214" t="s">
        <v>5106</v>
      </c>
      <c r="D45" s="224"/>
      <c r="E45" s="291"/>
      <c r="F45" s="214"/>
      <c r="G45" s="16"/>
      <c r="H45" s="16"/>
      <c r="I45" s="16"/>
      <c r="J45" s="16"/>
      <c r="K45" s="16"/>
      <c r="L45" s="16"/>
    </row>
    <row r="46">
      <c r="A46" s="271"/>
      <c r="B46" s="214" t="s">
        <v>5107</v>
      </c>
      <c r="C46" s="214" t="s">
        <v>769</v>
      </c>
      <c r="D46" s="224"/>
      <c r="E46" s="291"/>
      <c r="F46" s="214"/>
      <c r="G46" s="16"/>
      <c r="H46" s="16"/>
      <c r="I46" s="16"/>
      <c r="J46" s="16"/>
      <c r="K46" s="16"/>
      <c r="L46" s="16"/>
    </row>
    <row r="47">
      <c r="A47" s="271"/>
      <c r="B47" s="151" t="s">
        <v>5108</v>
      </c>
      <c r="C47" s="186" t="s">
        <v>800</v>
      </c>
      <c r="D47" s="222">
        <v>40806.0</v>
      </c>
      <c r="E47" s="186" t="s">
        <v>15</v>
      </c>
      <c r="F47" s="139" t="s">
        <v>5109</v>
      </c>
      <c r="G47" s="16"/>
      <c r="H47" s="16"/>
      <c r="I47" s="16"/>
      <c r="J47" s="16"/>
      <c r="K47" s="16"/>
      <c r="L47" s="16"/>
    </row>
    <row r="48">
      <c r="A48" s="271"/>
      <c r="B48" s="214" t="s">
        <v>5110</v>
      </c>
      <c r="C48" s="214" t="s">
        <v>5111</v>
      </c>
      <c r="D48" s="224"/>
      <c r="E48" s="291"/>
      <c r="F48" s="214"/>
      <c r="G48" s="16"/>
      <c r="H48" s="16"/>
      <c r="I48" s="16"/>
      <c r="J48" s="16"/>
      <c r="K48" s="16"/>
      <c r="L48" s="16"/>
    </row>
    <row r="49">
      <c r="A49" s="271"/>
      <c r="B49" s="214" t="s">
        <v>5112</v>
      </c>
      <c r="C49" s="214" t="s">
        <v>5113</v>
      </c>
      <c r="D49" s="224"/>
      <c r="E49" s="291"/>
      <c r="F49" s="214"/>
      <c r="G49" s="16"/>
      <c r="H49" s="16"/>
      <c r="I49" s="16"/>
      <c r="J49" s="16"/>
      <c r="K49" s="16"/>
      <c r="L49" s="16"/>
    </row>
    <row r="50">
      <c r="A50" s="271"/>
      <c r="B50" s="214" t="s">
        <v>5114</v>
      </c>
      <c r="C50" s="214" t="s">
        <v>5115</v>
      </c>
      <c r="D50" s="224"/>
      <c r="E50" s="291"/>
      <c r="F50" s="214"/>
      <c r="G50" s="16"/>
      <c r="H50" s="16"/>
      <c r="I50" s="16"/>
      <c r="J50" s="16"/>
      <c r="K50" s="16"/>
      <c r="L50" s="16"/>
    </row>
    <row r="51">
      <c r="A51" s="271"/>
      <c r="B51" s="215" t="s">
        <v>5116</v>
      </c>
      <c r="C51" s="214" t="s">
        <v>1123</v>
      </c>
      <c r="D51" s="224"/>
      <c r="E51" s="291"/>
      <c r="F51" s="214"/>
      <c r="G51" s="16"/>
      <c r="H51" s="16"/>
      <c r="I51" s="16"/>
      <c r="J51" s="16"/>
      <c r="K51" s="16"/>
      <c r="L51" s="16"/>
    </row>
    <row r="52">
      <c r="A52" s="271"/>
      <c r="B52" s="151" t="s">
        <v>5117</v>
      </c>
      <c r="C52" s="186" t="s">
        <v>981</v>
      </c>
      <c r="D52" s="222">
        <v>39553.0</v>
      </c>
      <c r="E52" s="186" t="s">
        <v>15</v>
      </c>
      <c r="F52" s="139" t="s">
        <v>5118</v>
      </c>
      <c r="G52" s="16"/>
      <c r="H52" s="16"/>
      <c r="I52" s="16"/>
      <c r="J52" s="16"/>
      <c r="K52" s="16"/>
      <c r="L52" s="16"/>
    </row>
    <row r="53">
      <c r="A53" s="271"/>
      <c r="B53" s="215" t="s">
        <v>5119</v>
      </c>
      <c r="C53" s="214" t="s">
        <v>5120</v>
      </c>
      <c r="D53" s="224"/>
      <c r="E53" s="291"/>
      <c r="F53" s="214"/>
      <c r="G53" s="16"/>
      <c r="H53" s="16"/>
      <c r="I53" s="16"/>
      <c r="J53" s="16"/>
      <c r="K53" s="16"/>
      <c r="L53" s="16"/>
    </row>
    <row r="54">
      <c r="A54" s="271"/>
      <c r="B54" s="214" t="s">
        <v>5121</v>
      </c>
      <c r="C54" s="214" t="s">
        <v>1346</v>
      </c>
      <c r="D54" s="224"/>
      <c r="E54" s="291"/>
      <c r="F54" s="214"/>
      <c r="G54" s="16"/>
      <c r="H54" s="16"/>
      <c r="I54" s="16"/>
      <c r="J54" s="16"/>
      <c r="K54" s="16"/>
      <c r="L54" s="16"/>
    </row>
    <row r="55">
      <c r="A55" s="271"/>
      <c r="B55" s="151" t="s">
        <v>5122</v>
      </c>
      <c r="C55" s="186" t="s">
        <v>1127</v>
      </c>
      <c r="D55" s="222">
        <v>41037.0</v>
      </c>
      <c r="E55" s="186" t="s">
        <v>15</v>
      </c>
      <c r="F55" s="139" t="s">
        <v>4691</v>
      </c>
      <c r="G55" s="16"/>
      <c r="H55" s="16"/>
      <c r="I55" s="16"/>
      <c r="J55" s="16"/>
      <c r="K55" s="16"/>
      <c r="L55" s="16"/>
    </row>
    <row r="56">
      <c r="A56" s="271"/>
      <c r="B56" s="214" t="s">
        <v>5123</v>
      </c>
      <c r="C56" s="214" t="s">
        <v>5124</v>
      </c>
      <c r="D56" s="224"/>
      <c r="E56" s="291"/>
      <c r="F56" s="214"/>
      <c r="G56" s="16"/>
      <c r="H56" s="16"/>
      <c r="I56" s="16"/>
      <c r="J56" s="16"/>
      <c r="K56" s="16"/>
      <c r="L56" s="16"/>
    </row>
    <row r="57">
      <c r="A57" s="271"/>
      <c r="B57" s="214" t="s">
        <v>5125</v>
      </c>
      <c r="C57" s="214" t="s">
        <v>3512</v>
      </c>
      <c r="D57" s="224"/>
      <c r="E57" s="291"/>
      <c r="F57" s="214"/>
      <c r="G57" s="16"/>
      <c r="H57" s="16"/>
      <c r="I57" s="16"/>
      <c r="J57" s="16"/>
      <c r="K57" s="16"/>
      <c r="L57" s="16"/>
    </row>
    <row r="58">
      <c r="A58" s="271"/>
      <c r="B58" s="227" t="s">
        <v>5126</v>
      </c>
      <c r="C58" s="226" t="s">
        <v>5127</v>
      </c>
      <c r="D58" s="225">
        <v>42283.0</v>
      </c>
      <c r="E58" s="226" t="s">
        <v>4323</v>
      </c>
      <c r="F58" s="227" t="s">
        <v>4324</v>
      </c>
      <c r="G58" s="16"/>
      <c r="H58" s="16"/>
      <c r="I58" s="16"/>
      <c r="J58" s="16"/>
      <c r="K58" s="16"/>
      <c r="L58" s="16"/>
    </row>
    <row r="59">
      <c r="A59" s="271"/>
      <c r="B59" s="215" t="s">
        <v>5128</v>
      </c>
      <c r="C59" s="214" t="s">
        <v>990</v>
      </c>
      <c r="D59" s="224"/>
      <c r="E59" s="291"/>
      <c r="F59" s="214"/>
      <c r="G59" s="16"/>
      <c r="H59" s="16"/>
      <c r="I59" s="16"/>
      <c r="J59" s="16"/>
      <c r="K59" s="16"/>
      <c r="L59" s="16"/>
    </row>
    <row r="60">
      <c r="A60" s="271"/>
      <c r="B60" s="151" t="s">
        <v>5129</v>
      </c>
      <c r="C60" s="186" t="s">
        <v>992</v>
      </c>
      <c r="D60" s="222">
        <v>39714.0</v>
      </c>
      <c r="E60" s="186" t="s">
        <v>15</v>
      </c>
      <c r="F60" s="139" t="s">
        <v>993</v>
      </c>
      <c r="G60" s="16"/>
      <c r="H60" s="16"/>
      <c r="I60" s="16"/>
      <c r="J60" s="16"/>
      <c r="K60" s="16"/>
      <c r="L60" s="16"/>
    </row>
    <row r="61">
      <c r="A61" s="271"/>
      <c r="B61" s="214" t="s">
        <v>5130</v>
      </c>
      <c r="C61" s="214" t="s">
        <v>5131</v>
      </c>
      <c r="D61" s="224"/>
      <c r="E61" s="291"/>
      <c r="F61" s="214"/>
      <c r="G61" s="16"/>
      <c r="H61" s="16"/>
      <c r="I61" s="16"/>
      <c r="J61" s="16"/>
      <c r="K61" s="16"/>
      <c r="L61" s="16"/>
    </row>
    <row r="62">
      <c r="A62" s="271"/>
      <c r="B62" s="294" t="s">
        <v>5132</v>
      </c>
      <c r="C62" s="294" t="s">
        <v>1237</v>
      </c>
      <c r="D62" s="295">
        <v>40029.0</v>
      </c>
      <c r="E62" s="294" t="s">
        <v>15</v>
      </c>
      <c r="F62" s="296" t="s">
        <v>1132</v>
      </c>
      <c r="G62" s="16"/>
      <c r="H62" s="16"/>
      <c r="I62" s="16"/>
      <c r="J62" s="16"/>
      <c r="K62" s="16"/>
      <c r="L62" s="16"/>
    </row>
    <row r="63">
      <c r="A63" s="271"/>
      <c r="B63" s="186" t="s">
        <v>5133</v>
      </c>
      <c r="C63" s="186" t="s">
        <v>5134</v>
      </c>
      <c r="D63" s="222">
        <v>42563.0</v>
      </c>
      <c r="E63" s="186" t="s">
        <v>15</v>
      </c>
      <c r="F63" s="151" t="s">
        <v>5135</v>
      </c>
      <c r="G63" s="16"/>
      <c r="H63" s="16"/>
      <c r="I63" s="16"/>
      <c r="J63" s="16"/>
      <c r="K63" s="16"/>
      <c r="L63" s="16"/>
    </row>
    <row r="64">
      <c r="A64" s="271"/>
      <c r="B64" s="186" t="s">
        <v>5136</v>
      </c>
      <c r="C64" s="186" t="s">
        <v>999</v>
      </c>
      <c r="D64" s="222">
        <v>40470.0</v>
      </c>
      <c r="E64" s="186" t="s">
        <v>15</v>
      </c>
      <c r="F64" s="151" t="s">
        <v>5137</v>
      </c>
      <c r="G64" s="16"/>
      <c r="H64" s="16"/>
      <c r="I64" s="16"/>
      <c r="J64" s="16"/>
      <c r="K64" s="16"/>
      <c r="L64" s="16"/>
    </row>
    <row r="65">
      <c r="A65" s="271"/>
      <c r="B65" s="214" t="s">
        <v>5138</v>
      </c>
      <c r="C65" s="214" t="s">
        <v>5139</v>
      </c>
      <c r="D65" s="224"/>
      <c r="E65" s="291"/>
      <c r="F65" s="214"/>
      <c r="G65" s="16"/>
      <c r="H65" s="16"/>
      <c r="I65" s="16"/>
      <c r="J65" s="16"/>
      <c r="K65" s="16"/>
      <c r="L65" s="16"/>
    </row>
    <row r="66">
      <c r="A66" s="271"/>
      <c r="B66" s="215" t="s">
        <v>5140</v>
      </c>
      <c r="C66" s="214" t="s">
        <v>5141</v>
      </c>
      <c r="D66" s="224"/>
      <c r="E66" s="291"/>
      <c r="F66" s="214"/>
      <c r="G66" s="16"/>
      <c r="H66" s="16"/>
      <c r="I66" s="16"/>
      <c r="J66" s="16"/>
      <c r="K66" s="16"/>
      <c r="L66" s="16"/>
    </row>
    <row r="67">
      <c r="A67" s="271"/>
      <c r="B67" s="215" t="s">
        <v>5142</v>
      </c>
      <c r="C67" s="214" t="s">
        <v>1751</v>
      </c>
      <c r="D67" s="224"/>
      <c r="E67" s="291"/>
      <c r="F67" s="214"/>
      <c r="G67" s="16"/>
      <c r="H67" s="16"/>
      <c r="I67" s="16"/>
      <c r="J67" s="16"/>
      <c r="K67" s="16"/>
      <c r="L67" s="16"/>
    </row>
    <row r="68">
      <c r="A68" s="271"/>
      <c r="B68" s="186" t="s">
        <v>5143</v>
      </c>
      <c r="C68" s="186" t="s">
        <v>5144</v>
      </c>
      <c r="D68" s="222">
        <v>41254.0</v>
      </c>
      <c r="E68" s="186" t="s">
        <v>15</v>
      </c>
      <c r="F68" s="151" t="s">
        <v>5145</v>
      </c>
      <c r="G68" s="16"/>
      <c r="H68" s="16"/>
      <c r="I68" s="16"/>
      <c r="J68" s="16"/>
      <c r="K68" s="16"/>
      <c r="L68" s="16"/>
    </row>
    <row r="69">
      <c r="A69" s="271"/>
      <c r="B69" s="214" t="s">
        <v>5146</v>
      </c>
      <c r="C69" s="214" t="s">
        <v>1167</v>
      </c>
      <c r="D69" s="224"/>
      <c r="E69" s="291"/>
      <c r="F69" s="214"/>
      <c r="G69" s="16"/>
      <c r="H69" s="16"/>
      <c r="I69" s="16"/>
      <c r="J69" s="16"/>
      <c r="K69" s="16"/>
      <c r="L69" s="16"/>
    </row>
    <row r="70">
      <c r="A70" s="271"/>
      <c r="B70" s="215" t="s">
        <v>1082</v>
      </c>
      <c r="C70" s="214" t="s">
        <v>5147</v>
      </c>
      <c r="D70" s="224"/>
      <c r="E70" s="291"/>
      <c r="F70" s="214"/>
      <c r="G70" s="16"/>
      <c r="H70" s="16"/>
      <c r="I70" s="16"/>
      <c r="J70" s="16"/>
      <c r="K70" s="16"/>
      <c r="L70" s="16"/>
    </row>
    <row r="71">
      <c r="A71" s="271"/>
      <c r="B71" s="215" t="s">
        <v>5148</v>
      </c>
      <c r="C71" s="214" t="s">
        <v>4322</v>
      </c>
      <c r="D71" s="224"/>
      <c r="E71" s="291"/>
      <c r="F71" s="214"/>
      <c r="G71" s="16"/>
      <c r="H71" s="16"/>
      <c r="I71" s="16"/>
      <c r="J71" s="16"/>
      <c r="K71" s="16"/>
      <c r="L71" s="16"/>
    </row>
    <row r="72">
      <c r="A72" s="271"/>
      <c r="B72" s="214" t="s">
        <v>5149</v>
      </c>
      <c r="C72" s="214" t="s">
        <v>5150</v>
      </c>
      <c r="D72" s="224"/>
      <c r="E72" s="291"/>
      <c r="F72" s="214"/>
      <c r="G72" s="16"/>
      <c r="H72" s="16"/>
      <c r="I72" s="16"/>
      <c r="J72" s="16"/>
      <c r="K72" s="16"/>
      <c r="L72" s="16"/>
    </row>
    <row r="73">
      <c r="A73" s="271"/>
      <c r="B73" s="186" t="s">
        <v>5151</v>
      </c>
      <c r="C73" s="186" t="s">
        <v>5152</v>
      </c>
      <c r="D73" s="222">
        <v>42521.0</v>
      </c>
      <c r="E73" s="186" t="s">
        <v>15</v>
      </c>
      <c r="F73" s="151" t="s">
        <v>928</v>
      </c>
      <c r="G73" s="16"/>
      <c r="H73" s="16"/>
      <c r="I73" s="16"/>
      <c r="J73" s="16"/>
      <c r="K73" s="16"/>
      <c r="L73" s="16"/>
    </row>
    <row r="74">
      <c r="A74" s="271"/>
      <c r="B74" s="186" t="s">
        <v>5153</v>
      </c>
      <c r="C74" s="186" t="s">
        <v>5154</v>
      </c>
      <c r="D74" s="222">
        <v>40113.0</v>
      </c>
      <c r="E74" s="186" t="s">
        <v>15</v>
      </c>
      <c r="F74" s="151" t="s">
        <v>5155</v>
      </c>
      <c r="G74" s="16"/>
      <c r="H74" s="16"/>
      <c r="I74" s="16"/>
      <c r="J74" s="16"/>
      <c r="K74" s="16"/>
      <c r="L74" s="16"/>
    </row>
    <row r="75">
      <c r="A75" s="271"/>
      <c r="B75" s="214" t="s">
        <v>5156</v>
      </c>
      <c r="C75" s="214" t="s">
        <v>5157</v>
      </c>
      <c r="D75" s="224"/>
      <c r="E75" s="291"/>
      <c r="F75" s="214"/>
      <c r="G75" s="16"/>
      <c r="H75" s="16"/>
      <c r="I75" s="16"/>
      <c r="J75" s="16"/>
      <c r="K75" s="16"/>
      <c r="L75" s="16"/>
    </row>
    <row r="76">
      <c r="A76" s="271"/>
      <c r="B76" s="282" t="s">
        <v>5158</v>
      </c>
      <c r="C76" s="282" t="s">
        <v>4076</v>
      </c>
      <c r="D76" s="297"/>
      <c r="E76" s="298"/>
      <c r="F76" s="282"/>
      <c r="G76" s="16"/>
      <c r="H76" s="16"/>
      <c r="I76" s="16"/>
      <c r="J76" s="16"/>
      <c r="K76" s="16"/>
      <c r="L76" s="16"/>
    </row>
    <row r="77">
      <c r="A77" s="74"/>
      <c r="B77" s="74"/>
      <c r="C77" s="74"/>
      <c r="D77" s="299"/>
      <c r="E77" s="74"/>
      <c r="F77" s="158"/>
      <c r="G77" s="16"/>
      <c r="H77" s="16"/>
      <c r="I77" s="16"/>
      <c r="J77" s="16"/>
      <c r="K77" s="16"/>
      <c r="L77" s="16"/>
    </row>
    <row r="78">
      <c r="A78" s="74"/>
      <c r="B78" s="74"/>
      <c r="C78" s="74"/>
      <c r="D78" s="299"/>
      <c r="E78" s="74"/>
      <c r="F78" s="158"/>
      <c r="G78" s="16"/>
      <c r="H78" s="16"/>
      <c r="I78" s="16"/>
      <c r="J78" s="16"/>
      <c r="K78" s="16"/>
      <c r="L78" s="16"/>
    </row>
    <row r="79">
      <c r="A79" s="75"/>
      <c r="B79" s="144" t="s">
        <v>1</v>
      </c>
      <c r="C79" s="145">
        <f>COUNT(D:D)</f>
        <v>32</v>
      </c>
      <c r="D79" s="299"/>
      <c r="E79" s="74"/>
      <c r="F79" s="158"/>
      <c r="G79" s="16"/>
      <c r="H79" s="16"/>
      <c r="I79" s="16"/>
      <c r="J79" s="16"/>
      <c r="K79" s="16"/>
      <c r="L79" s="16"/>
    </row>
    <row r="80">
      <c r="A80" s="75"/>
      <c r="B80" s="144" t="s">
        <v>2</v>
      </c>
      <c r="C80" s="145">
        <v>74.0</v>
      </c>
      <c r="D80" s="299"/>
      <c r="E80" s="74"/>
      <c r="F80" s="158"/>
      <c r="G80" s="16"/>
      <c r="H80" s="16"/>
      <c r="I80" s="16"/>
      <c r="J80" s="16"/>
      <c r="K80" s="16"/>
      <c r="L80" s="16"/>
    </row>
    <row r="81">
      <c r="A81" s="75"/>
      <c r="B81" s="144" t="s">
        <v>1014</v>
      </c>
      <c r="C81" s="147">
        <f>IFERROR(__xludf.DUMMYFUNCTION("TO_PERCENT(C79/C80)"),0.43243243243243246)</f>
        <v>0.4324324324</v>
      </c>
      <c r="D81" s="299"/>
      <c r="E81" s="74"/>
      <c r="F81" s="158"/>
      <c r="G81" s="16"/>
      <c r="H81" s="16"/>
      <c r="I81" s="16"/>
      <c r="J81" s="16"/>
      <c r="K81" s="16"/>
      <c r="L81" s="16"/>
    </row>
    <row r="82">
      <c r="A82" s="74"/>
      <c r="B82" s="74"/>
      <c r="C82" s="74"/>
      <c r="D82" s="299"/>
      <c r="E82" s="74"/>
      <c r="F82" s="158"/>
      <c r="G82" s="16"/>
      <c r="H82" s="16"/>
      <c r="I82" s="16"/>
      <c r="J82" s="16"/>
      <c r="K82" s="16"/>
      <c r="L82" s="16"/>
    </row>
    <row r="83">
      <c r="A83" s="74"/>
      <c r="B83" s="300" t="s">
        <v>5049</v>
      </c>
      <c r="C83" s="74"/>
      <c r="D83" s="299"/>
      <c r="E83" s="74"/>
      <c r="F83" s="158"/>
      <c r="G83" s="16"/>
      <c r="H83" s="16"/>
      <c r="I83" s="16"/>
      <c r="J83" s="16"/>
      <c r="K83" s="16"/>
      <c r="L83" s="16"/>
    </row>
    <row r="84">
      <c r="A84" s="16"/>
      <c r="B84" s="16"/>
      <c r="C84" s="16"/>
      <c r="D84" s="301"/>
      <c r="E84" s="16"/>
      <c r="F84" s="59"/>
      <c r="G84" s="16"/>
      <c r="H84" s="16"/>
      <c r="I84" s="16"/>
      <c r="J84" s="16"/>
      <c r="K84" s="16"/>
      <c r="L84" s="16"/>
    </row>
    <row r="85">
      <c r="A85" s="16"/>
      <c r="B85" s="16"/>
      <c r="C85" s="16"/>
      <c r="D85" s="301"/>
      <c r="E85" s="16"/>
      <c r="F85" s="59"/>
      <c r="G85" s="16"/>
      <c r="H85" s="16"/>
      <c r="I85" s="16"/>
      <c r="J85" s="16"/>
      <c r="K85" s="16"/>
      <c r="L85" s="16"/>
    </row>
    <row r="86">
      <c r="A86" s="16"/>
      <c r="B86" s="16"/>
      <c r="C86" s="16"/>
      <c r="D86" s="301"/>
      <c r="E86" s="16"/>
      <c r="F86" s="59"/>
      <c r="G86" s="16"/>
      <c r="H86" s="16"/>
      <c r="I86" s="16"/>
      <c r="J86" s="16"/>
      <c r="K86" s="16"/>
      <c r="L86" s="16"/>
    </row>
  </sheetData>
  <mergeCells count="3">
    <mergeCell ref="I28:J28"/>
    <mergeCell ref="I29:J29"/>
    <mergeCell ref="I30:J30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3.38"/>
    <col customWidth="1" min="3" max="3" width="22.88"/>
    <col customWidth="1" min="6" max="6" width="59.38"/>
  </cols>
  <sheetData>
    <row r="1">
      <c r="A1" s="156"/>
      <c r="B1" s="156"/>
      <c r="C1" s="156"/>
      <c r="D1" s="156"/>
      <c r="E1" s="156"/>
      <c r="F1" s="156"/>
      <c r="G1" s="16"/>
      <c r="H1" s="16"/>
      <c r="I1" s="16"/>
      <c r="J1" s="16"/>
      <c r="K1" s="16"/>
      <c r="L1" s="16"/>
    </row>
    <row r="2">
      <c r="A2" s="156"/>
      <c r="B2" s="160" t="s">
        <v>113</v>
      </c>
      <c r="C2" s="160" t="s">
        <v>110</v>
      </c>
      <c r="D2" s="160" t="s">
        <v>902</v>
      </c>
      <c r="E2" s="160" t="s">
        <v>903</v>
      </c>
      <c r="F2" s="160" t="s">
        <v>904</v>
      </c>
      <c r="G2" s="16"/>
      <c r="H2" s="16"/>
      <c r="I2" s="16"/>
      <c r="J2" s="16"/>
      <c r="K2" s="16"/>
      <c r="L2" s="16"/>
    </row>
    <row r="3">
      <c r="A3" s="271"/>
      <c r="B3" s="273" t="s">
        <v>5159</v>
      </c>
      <c r="C3" s="273" t="s">
        <v>5160</v>
      </c>
      <c r="D3" s="302"/>
      <c r="E3" s="273"/>
      <c r="F3" s="273"/>
      <c r="G3" s="16"/>
      <c r="H3" s="16"/>
      <c r="I3" s="16"/>
      <c r="J3" s="16"/>
      <c r="K3" s="16"/>
      <c r="L3" s="16"/>
    </row>
    <row r="4">
      <c r="A4" s="271"/>
      <c r="B4" s="214" t="s">
        <v>4977</v>
      </c>
      <c r="C4" s="214" t="s">
        <v>4978</v>
      </c>
      <c r="D4" s="213"/>
      <c r="E4" s="214"/>
      <c r="F4" s="214"/>
      <c r="G4" s="16"/>
      <c r="H4" s="16"/>
      <c r="I4" s="16"/>
      <c r="J4" s="16"/>
      <c r="K4" s="16"/>
      <c r="L4" s="16"/>
    </row>
    <row r="5">
      <c r="A5" s="271"/>
      <c r="B5" s="214" t="s">
        <v>5161</v>
      </c>
      <c r="C5" s="214" t="s">
        <v>5162</v>
      </c>
      <c r="D5" s="213"/>
      <c r="E5" s="214"/>
      <c r="F5" s="214"/>
      <c r="G5" s="16"/>
      <c r="H5" s="16"/>
      <c r="I5" s="16"/>
      <c r="J5" s="16"/>
      <c r="K5" s="16"/>
      <c r="L5" s="16"/>
    </row>
    <row r="6">
      <c r="A6" s="271"/>
      <c r="B6" s="226" t="s">
        <v>5163</v>
      </c>
      <c r="C6" s="226" t="s">
        <v>936</v>
      </c>
      <c r="D6" s="237">
        <v>40477.0</v>
      </c>
      <c r="E6" s="227" t="s">
        <v>4380</v>
      </c>
      <c r="F6" s="227" t="s">
        <v>4381</v>
      </c>
      <c r="G6" s="16"/>
      <c r="H6" s="16"/>
      <c r="I6" s="16"/>
      <c r="J6" s="16"/>
      <c r="K6" s="16"/>
      <c r="L6" s="16"/>
    </row>
    <row r="7">
      <c r="A7" s="271"/>
      <c r="B7" s="186" t="s">
        <v>4995</v>
      </c>
      <c r="C7" s="186" t="s">
        <v>714</v>
      </c>
      <c r="D7" s="212">
        <v>44630.0</v>
      </c>
      <c r="E7" s="151" t="s">
        <v>15</v>
      </c>
      <c r="F7" s="176" t="s">
        <v>4411</v>
      </c>
      <c r="G7" s="16"/>
      <c r="H7" s="16"/>
      <c r="I7" s="16"/>
      <c r="J7" s="16"/>
      <c r="K7" s="16"/>
      <c r="L7" s="16"/>
    </row>
    <row r="8">
      <c r="A8" s="271"/>
      <c r="B8" s="214" t="s">
        <v>5164</v>
      </c>
      <c r="C8" s="214" t="s">
        <v>5165</v>
      </c>
      <c r="D8" s="213"/>
      <c r="E8" s="214"/>
      <c r="F8" s="214"/>
      <c r="G8" s="16"/>
      <c r="H8" s="16"/>
      <c r="I8" s="16"/>
      <c r="J8" s="16"/>
      <c r="K8" s="16"/>
      <c r="L8" s="16"/>
    </row>
    <row r="9">
      <c r="A9" s="271"/>
      <c r="B9" s="186" t="s">
        <v>4998</v>
      </c>
      <c r="C9" s="186" t="s">
        <v>4999</v>
      </c>
      <c r="D9" s="209">
        <v>40925.0</v>
      </c>
      <c r="E9" s="186" t="s">
        <v>15</v>
      </c>
      <c r="F9" s="151" t="s">
        <v>928</v>
      </c>
      <c r="G9" s="16"/>
      <c r="H9" s="16"/>
      <c r="I9" s="16"/>
      <c r="J9" s="16"/>
      <c r="K9" s="16"/>
      <c r="L9" s="16"/>
    </row>
    <row r="10">
      <c r="A10" s="271"/>
      <c r="B10" s="214" t="s">
        <v>5000</v>
      </c>
      <c r="C10" s="214" t="s">
        <v>5001</v>
      </c>
      <c r="D10" s="213"/>
      <c r="E10" s="214"/>
      <c r="F10" s="214"/>
      <c r="G10" s="16"/>
      <c r="H10" s="16"/>
      <c r="I10" s="16"/>
      <c r="J10" s="16"/>
      <c r="K10" s="16"/>
      <c r="L10" s="16"/>
    </row>
    <row r="11">
      <c r="A11" s="271"/>
      <c r="B11" s="186" t="s">
        <v>5009</v>
      </c>
      <c r="C11" s="186" t="s">
        <v>412</v>
      </c>
      <c r="D11" s="212">
        <v>44616.0</v>
      </c>
      <c r="E11" s="151" t="s">
        <v>15</v>
      </c>
      <c r="F11" s="176" t="s">
        <v>4411</v>
      </c>
      <c r="G11" s="16"/>
      <c r="H11" s="16"/>
      <c r="I11" s="16"/>
      <c r="J11" s="16"/>
      <c r="K11" s="16"/>
      <c r="L11" s="16"/>
    </row>
    <row r="12">
      <c r="A12" s="271"/>
      <c r="B12" s="186" t="s">
        <v>5166</v>
      </c>
      <c r="C12" s="186" t="s">
        <v>1088</v>
      </c>
      <c r="D12" s="209">
        <v>39560.0</v>
      </c>
      <c r="E12" s="186" t="s">
        <v>15</v>
      </c>
      <c r="F12" s="139" t="s">
        <v>5016</v>
      </c>
      <c r="G12" s="16"/>
      <c r="H12" s="16"/>
      <c r="I12" s="16"/>
      <c r="J12" s="16"/>
      <c r="K12" s="16"/>
      <c r="L12" s="16"/>
    </row>
    <row r="13">
      <c r="A13" s="271"/>
      <c r="B13" s="214" t="s">
        <v>5167</v>
      </c>
      <c r="C13" s="214" t="s">
        <v>5168</v>
      </c>
      <c r="D13" s="213"/>
      <c r="E13" s="214"/>
      <c r="F13" s="214"/>
      <c r="G13" s="16"/>
      <c r="H13" s="16"/>
      <c r="I13" s="16"/>
      <c r="J13" s="16"/>
      <c r="K13" s="16"/>
      <c r="L13" s="16"/>
    </row>
    <row r="14">
      <c r="A14" s="271"/>
      <c r="B14" s="214" t="s">
        <v>5169</v>
      </c>
      <c r="C14" s="214" t="s">
        <v>3110</v>
      </c>
      <c r="D14" s="213"/>
      <c r="E14" s="214"/>
      <c r="F14" s="214"/>
      <c r="G14" s="16"/>
      <c r="H14" s="16"/>
      <c r="I14" s="16"/>
      <c r="J14" s="16"/>
      <c r="K14" s="16"/>
      <c r="L14" s="16"/>
    </row>
    <row r="15">
      <c r="A15" s="271"/>
      <c r="B15" s="186" t="s">
        <v>5023</v>
      </c>
      <c r="C15" s="186" t="s">
        <v>1112</v>
      </c>
      <c r="D15" s="209">
        <v>39705.0</v>
      </c>
      <c r="E15" s="151" t="s">
        <v>4243</v>
      </c>
      <c r="F15" s="151" t="s">
        <v>5170</v>
      </c>
      <c r="G15" s="16"/>
      <c r="H15" s="16"/>
      <c r="I15" s="16"/>
      <c r="J15" s="16"/>
      <c r="K15" s="16"/>
      <c r="L15" s="16"/>
    </row>
    <row r="16">
      <c r="A16" s="271"/>
      <c r="B16" s="186" t="s">
        <v>5171</v>
      </c>
      <c r="C16" s="186" t="s">
        <v>769</v>
      </c>
      <c r="D16" s="209">
        <v>42528.0</v>
      </c>
      <c r="E16" s="186" t="s">
        <v>15</v>
      </c>
      <c r="F16" s="151" t="s">
        <v>928</v>
      </c>
      <c r="G16" s="16"/>
      <c r="H16" s="16"/>
      <c r="I16" s="16"/>
      <c r="J16" s="16"/>
      <c r="K16" s="16"/>
      <c r="L16" s="16"/>
    </row>
    <row r="17">
      <c r="A17" s="271"/>
      <c r="B17" s="186" t="s">
        <v>5172</v>
      </c>
      <c r="C17" s="186" t="s">
        <v>769</v>
      </c>
      <c r="D17" s="209">
        <v>41268.0</v>
      </c>
      <c r="E17" s="186" t="s">
        <v>15</v>
      </c>
      <c r="F17" s="151" t="s">
        <v>5173</v>
      </c>
      <c r="G17" s="16"/>
      <c r="H17" s="16"/>
      <c r="I17" s="16"/>
      <c r="J17" s="16"/>
      <c r="K17" s="16"/>
      <c r="L17" s="16"/>
    </row>
    <row r="18">
      <c r="A18" s="271"/>
      <c r="B18" s="214" t="s">
        <v>5174</v>
      </c>
      <c r="C18" s="214" t="s">
        <v>769</v>
      </c>
      <c r="D18" s="213"/>
      <c r="E18" s="214"/>
      <c r="F18" s="214"/>
      <c r="G18" s="16"/>
      <c r="H18" s="16"/>
      <c r="I18" s="16"/>
      <c r="J18" s="16"/>
      <c r="K18" s="16"/>
      <c r="L18" s="16"/>
    </row>
    <row r="19">
      <c r="A19" s="271"/>
      <c r="B19" s="186" t="s">
        <v>5026</v>
      </c>
      <c r="C19" s="186" t="s">
        <v>1334</v>
      </c>
      <c r="D19" s="209">
        <v>40694.0</v>
      </c>
      <c r="E19" s="186" t="s">
        <v>15</v>
      </c>
      <c r="F19" s="139" t="s">
        <v>5027</v>
      </c>
      <c r="G19" s="16"/>
      <c r="H19" s="16"/>
      <c r="I19" s="16"/>
      <c r="J19" s="16"/>
      <c r="K19" s="16"/>
      <c r="L19" s="16"/>
    </row>
    <row r="20">
      <c r="A20" s="271"/>
      <c r="B20" s="214" t="s">
        <v>5175</v>
      </c>
      <c r="C20" s="214" t="s">
        <v>5176</v>
      </c>
      <c r="D20" s="213"/>
      <c r="E20" s="214"/>
      <c r="F20" s="214"/>
      <c r="G20" s="16"/>
      <c r="H20" s="16"/>
      <c r="I20" s="16"/>
      <c r="J20" s="16"/>
      <c r="K20" s="16"/>
      <c r="L20" s="16"/>
    </row>
    <row r="21">
      <c r="A21" s="271"/>
      <c r="B21" s="214" t="s">
        <v>5177</v>
      </c>
      <c r="C21" s="214" t="s">
        <v>5178</v>
      </c>
      <c r="D21" s="213"/>
      <c r="E21" s="214"/>
      <c r="F21" s="214"/>
      <c r="G21" s="16"/>
      <c r="H21" s="16"/>
      <c r="I21" s="16"/>
      <c r="J21" s="16"/>
      <c r="K21" s="16"/>
      <c r="L21" s="16"/>
    </row>
    <row r="22">
      <c r="A22" s="271"/>
      <c r="B22" s="186" t="s">
        <v>5031</v>
      </c>
      <c r="C22" s="186" t="s">
        <v>1225</v>
      </c>
      <c r="D22" s="209">
        <v>40106.0</v>
      </c>
      <c r="E22" s="186" t="s">
        <v>15</v>
      </c>
      <c r="F22" s="139" t="s">
        <v>5032</v>
      </c>
      <c r="G22" s="16"/>
      <c r="H22" s="16"/>
      <c r="I22" s="16"/>
      <c r="J22" s="16"/>
      <c r="K22" s="16"/>
      <c r="L22" s="16"/>
    </row>
    <row r="23">
      <c r="A23" s="271"/>
      <c r="B23" s="186" t="s">
        <v>5034</v>
      </c>
      <c r="C23" s="186" t="s">
        <v>4305</v>
      </c>
      <c r="D23" s="222">
        <v>40477.0</v>
      </c>
      <c r="E23" s="151" t="s">
        <v>4249</v>
      </c>
      <c r="F23" s="151" t="s">
        <v>4306</v>
      </c>
      <c r="G23" s="16"/>
      <c r="H23" s="16"/>
      <c r="I23" s="16"/>
      <c r="J23" s="16"/>
      <c r="K23" s="16"/>
      <c r="L23" s="16"/>
    </row>
    <row r="24">
      <c r="A24" s="271"/>
      <c r="B24" s="214" t="s">
        <v>5035</v>
      </c>
      <c r="C24" s="214" t="s">
        <v>814</v>
      </c>
      <c r="D24" s="213"/>
      <c r="E24" s="214"/>
      <c r="F24" s="215" t="s">
        <v>5179</v>
      </c>
      <c r="G24" s="16"/>
      <c r="H24" s="16"/>
      <c r="I24" s="16"/>
      <c r="J24" s="16"/>
      <c r="K24" s="16"/>
      <c r="L24" s="16"/>
    </row>
    <row r="25">
      <c r="A25" s="271"/>
      <c r="B25" s="214" t="s">
        <v>5180</v>
      </c>
      <c r="C25" s="214" t="s">
        <v>3795</v>
      </c>
      <c r="D25" s="303"/>
      <c r="E25" s="291"/>
      <c r="F25" s="291"/>
      <c r="G25" s="16"/>
      <c r="H25" s="16"/>
      <c r="I25" s="16"/>
      <c r="J25" s="16"/>
      <c r="K25" s="16"/>
      <c r="L25" s="16"/>
    </row>
    <row r="26">
      <c r="A26" s="271"/>
      <c r="B26" s="282" t="s">
        <v>5181</v>
      </c>
      <c r="C26" s="282" t="s">
        <v>5182</v>
      </c>
      <c r="D26" s="304"/>
      <c r="E26" s="298"/>
      <c r="F26" s="298"/>
      <c r="G26" s="16"/>
      <c r="H26" s="16"/>
      <c r="I26" s="16"/>
      <c r="J26" s="16"/>
      <c r="K26" s="16"/>
      <c r="L26" s="16"/>
    </row>
    <row r="27">
      <c r="A27" s="305"/>
      <c r="B27" s="305"/>
      <c r="C27" s="305"/>
      <c r="D27" s="305"/>
      <c r="E27" s="305"/>
      <c r="F27" s="305"/>
      <c r="G27" s="16"/>
      <c r="H27" s="16"/>
      <c r="I27" s="16"/>
      <c r="J27" s="16"/>
      <c r="K27" s="16"/>
      <c r="L27" s="16"/>
    </row>
    <row r="28">
      <c r="A28" s="305"/>
      <c r="B28" s="305"/>
      <c r="C28" s="305"/>
      <c r="D28" s="305"/>
      <c r="E28" s="305"/>
      <c r="F28" s="305"/>
      <c r="G28" s="16"/>
      <c r="H28" s="16"/>
      <c r="I28" s="17" t="s">
        <v>5183</v>
      </c>
      <c r="K28" s="16"/>
      <c r="L28" s="16"/>
    </row>
    <row r="29">
      <c r="A29" s="75"/>
      <c r="B29" s="144" t="s">
        <v>1</v>
      </c>
      <c r="C29" s="145">
        <f>COUNT(D:D)</f>
        <v>11</v>
      </c>
      <c r="D29" s="74"/>
      <c r="E29" s="74"/>
      <c r="F29" s="74"/>
      <c r="G29" s="16"/>
      <c r="H29" s="16"/>
      <c r="I29" s="17" t="s">
        <v>5184</v>
      </c>
      <c r="K29" s="16"/>
      <c r="L29" s="16"/>
    </row>
    <row r="30">
      <c r="A30" s="75"/>
      <c r="B30" s="144" t="s">
        <v>2</v>
      </c>
      <c r="C30" s="145">
        <v>24.0</v>
      </c>
      <c r="D30" s="74"/>
      <c r="E30" s="74"/>
      <c r="F30" s="74"/>
      <c r="G30" s="16"/>
      <c r="H30" s="16"/>
      <c r="I30" s="16"/>
      <c r="J30" s="16"/>
      <c r="K30" s="16"/>
      <c r="L30" s="16"/>
    </row>
    <row r="31">
      <c r="A31" s="75"/>
      <c r="B31" s="144" t="s">
        <v>1014</v>
      </c>
      <c r="C31" s="147">
        <f>IFERROR(__xludf.DUMMYFUNCTION("TO_PERCENT(C29/C30)"),0.4583333333333333)</f>
        <v>0.4583333333</v>
      </c>
      <c r="D31" s="74"/>
      <c r="E31" s="74"/>
      <c r="F31" s="74"/>
      <c r="G31" s="16"/>
      <c r="H31" s="16"/>
      <c r="I31" s="16"/>
      <c r="J31" s="16"/>
      <c r="K31" s="16"/>
      <c r="L31" s="16"/>
    </row>
    <row r="32">
      <c r="A32" s="74"/>
      <c r="B32" s="74"/>
      <c r="C32" s="74"/>
      <c r="D32" s="74"/>
      <c r="E32" s="74"/>
      <c r="F32" s="74"/>
      <c r="G32" s="16"/>
      <c r="H32" s="16"/>
      <c r="I32" s="16"/>
      <c r="J32" s="16"/>
      <c r="K32" s="16"/>
      <c r="L32" s="16"/>
    </row>
    <row r="33">
      <c r="A33" s="74"/>
      <c r="B33" s="74" t="s">
        <v>5049</v>
      </c>
      <c r="C33" s="74"/>
      <c r="D33" s="74"/>
      <c r="E33" s="74"/>
      <c r="F33" s="74"/>
      <c r="G33" s="16"/>
      <c r="H33" s="16"/>
      <c r="I33" s="16"/>
      <c r="J33" s="16"/>
      <c r="K33" s="16"/>
      <c r="L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</sheetData>
  <mergeCells count="2">
    <mergeCell ref="I28:J28"/>
    <mergeCell ref="I29:J29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24.13"/>
    <col customWidth="1" min="3" max="3" width="26.5"/>
    <col customWidth="1" min="6" max="6" width="78.75"/>
  </cols>
  <sheetData>
    <row r="1">
      <c r="A1" s="306"/>
      <c r="B1" s="156"/>
      <c r="C1" s="156"/>
      <c r="D1" s="156"/>
      <c r="E1" s="157"/>
      <c r="F1" s="156"/>
      <c r="G1" s="16"/>
      <c r="H1" s="16"/>
      <c r="I1" s="16"/>
      <c r="J1" s="16"/>
      <c r="K1" s="16"/>
      <c r="L1" s="16"/>
    </row>
    <row r="2">
      <c r="A2" s="156"/>
      <c r="B2" s="160" t="s">
        <v>113</v>
      </c>
      <c r="C2" s="160" t="s">
        <v>110</v>
      </c>
      <c r="D2" s="160" t="s">
        <v>902</v>
      </c>
      <c r="E2" s="160" t="s">
        <v>903</v>
      </c>
      <c r="F2" s="160" t="s">
        <v>904</v>
      </c>
      <c r="G2" s="16"/>
      <c r="H2" s="16"/>
      <c r="I2" s="16"/>
      <c r="J2" s="16"/>
      <c r="K2" s="16"/>
      <c r="L2" s="16"/>
    </row>
    <row r="3">
      <c r="A3" s="271"/>
      <c r="B3" s="273" t="s">
        <v>5185</v>
      </c>
      <c r="C3" s="273" t="s">
        <v>909</v>
      </c>
      <c r="D3" s="273"/>
      <c r="E3" s="273"/>
      <c r="F3" s="273"/>
      <c r="G3" s="59"/>
      <c r="H3" s="59"/>
      <c r="I3" s="16"/>
      <c r="J3" s="16"/>
      <c r="K3" s="16"/>
      <c r="L3" s="16"/>
    </row>
    <row r="4">
      <c r="A4" s="271"/>
      <c r="B4" s="186" t="s">
        <v>5186</v>
      </c>
      <c r="C4" s="186" t="s">
        <v>528</v>
      </c>
      <c r="D4" s="209">
        <v>40066.0</v>
      </c>
      <c r="E4" s="186" t="s">
        <v>15</v>
      </c>
      <c r="F4" s="151" t="s">
        <v>928</v>
      </c>
      <c r="G4" s="59"/>
      <c r="H4" s="59"/>
      <c r="I4" s="16"/>
      <c r="J4" s="16"/>
      <c r="K4" s="16"/>
      <c r="L4" s="16"/>
    </row>
    <row r="5">
      <c r="A5" s="271"/>
      <c r="B5" s="186" t="s">
        <v>5187</v>
      </c>
      <c r="C5" s="186" t="s">
        <v>334</v>
      </c>
      <c r="D5" s="209">
        <v>39952.0</v>
      </c>
      <c r="E5" s="186" t="s">
        <v>15</v>
      </c>
      <c r="F5" s="151" t="s">
        <v>5188</v>
      </c>
      <c r="G5" s="59"/>
      <c r="H5" s="59"/>
      <c r="I5" s="16"/>
      <c r="J5" s="16"/>
      <c r="K5" s="16"/>
      <c r="L5" s="16"/>
    </row>
    <row r="6">
      <c r="A6" s="271"/>
      <c r="B6" s="278" t="s">
        <v>2307</v>
      </c>
      <c r="C6" s="278" t="s">
        <v>2305</v>
      </c>
      <c r="D6" s="279">
        <v>40864.0</v>
      </c>
      <c r="E6" s="278" t="s">
        <v>5007</v>
      </c>
      <c r="F6" s="280" t="s">
        <v>5008</v>
      </c>
      <c r="G6" s="59"/>
      <c r="H6" s="59"/>
      <c r="I6" s="16"/>
      <c r="J6" s="16"/>
      <c r="K6" s="16"/>
      <c r="L6" s="16"/>
    </row>
    <row r="7">
      <c r="A7" s="271"/>
      <c r="B7" s="214" t="s">
        <v>5189</v>
      </c>
      <c r="C7" s="214" t="s">
        <v>5190</v>
      </c>
      <c r="D7" s="214"/>
      <c r="E7" s="214"/>
      <c r="F7" s="214"/>
      <c r="G7" s="59"/>
      <c r="H7" s="59"/>
      <c r="I7" s="16"/>
      <c r="J7" s="16"/>
      <c r="K7" s="16"/>
      <c r="L7" s="16"/>
    </row>
    <row r="8">
      <c r="A8" s="271"/>
      <c r="B8" s="186" t="s">
        <v>914</v>
      </c>
      <c r="C8" s="186" t="s">
        <v>782</v>
      </c>
      <c r="D8" s="209">
        <v>39406.0</v>
      </c>
      <c r="E8" s="151" t="s">
        <v>4268</v>
      </c>
      <c r="F8" s="151" t="s">
        <v>4960</v>
      </c>
      <c r="G8" s="59"/>
      <c r="H8" s="59"/>
      <c r="I8" s="16"/>
      <c r="J8" s="16"/>
      <c r="K8" s="16"/>
      <c r="L8" s="16"/>
    </row>
    <row r="9">
      <c r="A9" s="271"/>
      <c r="B9" s="294" t="s">
        <v>5191</v>
      </c>
      <c r="C9" s="294" t="s">
        <v>917</v>
      </c>
      <c r="D9" s="307">
        <v>39406.0</v>
      </c>
      <c r="E9" s="294" t="s">
        <v>5192</v>
      </c>
      <c r="F9" s="296" t="s">
        <v>5193</v>
      </c>
      <c r="G9" s="59"/>
      <c r="H9" s="59"/>
      <c r="I9" s="16"/>
      <c r="J9" s="16"/>
      <c r="K9" s="16"/>
      <c r="L9" s="16"/>
    </row>
    <row r="10">
      <c r="A10" s="271"/>
      <c r="B10" s="214" t="s">
        <v>5194</v>
      </c>
      <c r="C10" s="214" t="s">
        <v>5195</v>
      </c>
      <c r="D10" s="214"/>
      <c r="E10" s="214"/>
      <c r="F10" s="214"/>
      <c r="G10" s="59"/>
      <c r="H10" s="59"/>
      <c r="I10" s="16"/>
      <c r="J10" s="16"/>
      <c r="K10" s="16"/>
      <c r="L10" s="16"/>
    </row>
    <row r="11">
      <c r="A11" s="271"/>
      <c r="B11" s="214" t="s">
        <v>5196</v>
      </c>
      <c r="C11" s="214" t="s">
        <v>919</v>
      </c>
      <c r="D11" s="214"/>
      <c r="E11" s="214"/>
      <c r="F11" s="214"/>
      <c r="G11" s="59"/>
      <c r="H11" s="59"/>
      <c r="I11" s="16"/>
      <c r="J11" s="16"/>
      <c r="K11" s="16"/>
      <c r="L11" s="16"/>
    </row>
    <row r="12">
      <c r="A12" s="271"/>
      <c r="B12" s="214" t="s">
        <v>5197</v>
      </c>
      <c r="C12" s="214" t="s">
        <v>5198</v>
      </c>
      <c r="D12" s="214"/>
      <c r="E12" s="214"/>
      <c r="F12" s="214"/>
      <c r="G12" s="59"/>
      <c r="H12" s="59"/>
      <c r="I12" s="16"/>
      <c r="J12" s="16"/>
      <c r="K12" s="16"/>
      <c r="L12" s="16"/>
    </row>
    <row r="13">
      <c r="A13" s="271"/>
      <c r="B13" s="214" t="s">
        <v>5199</v>
      </c>
      <c r="C13" s="214" t="s">
        <v>4990</v>
      </c>
      <c r="D13" s="214"/>
      <c r="E13" s="214"/>
      <c r="F13" s="214"/>
      <c r="G13" s="59"/>
      <c r="H13" s="59"/>
      <c r="I13" s="16"/>
      <c r="J13" s="16"/>
      <c r="K13" s="16"/>
      <c r="L13" s="16"/>
    </row>
    <row r="14">
      <c r="A14" s="271"/>
      <c r="B14" s="186" t="s">
        <v>5200</v>
      </c>
      <c r="C14" s="186" t="s">
        <v>5201</v>
      </c>
      <c r="D14" s="209">
        <v>39770.0</v>
      </c>
      <c r="E14" s="186" t="s">
        <v>15</v>
      </c>
      <c r="F14" s="151" t="s">
        <v>5202</v>
      </c>
      <c r="G14" s="59"/>
      <c r="H14" s="59"/>
      <c r="I14" s="16"/>
      <c r="J14" s="16"/>
      <c r="K14" s="16"/>
      <c r="L14" s="16"/>
    </row>
    <row r="15">
      <c r="A15" s="271"/>
      <c r="B15" s="294" t="s">
        <v>5203</v>
      </c>
      <c r="C15" s="294" t="s">
        <v>5204</v>
      </c>
      <c r="D15" s="307">
        <v>39588.0</v>
      </c>
      <c r="E15" s="294" t="s">
        <v>15</v>
      </c>
      <c r="F15" s="296" t="s">
        <v>1132</v>
      </c>
      <c r="G15" s="59"/>
      <c r="H15" s="59"/>
      <c r="I15" s="16"/>
      <c r="J15" s="16"/>
      <c r="K15" s="16"/>
      <c r="L15" s="16"/>
    </row>
    <row r="16">
      <c r="A16" s="271"/>
      <c r="B16" s="186" t="s">
        <v>5205</v>
      </c>
      <c r="C16" s="186" t="s">
        <v>1056</v>
      </c>
      <c r="D16" s="209">
        <v>39945.0</v>
      </c>
      <c r="E16" s="186" t="s">
        <v>15</v>
      </c>
      <c r="F16" s="151" t="s">
        <v>928</v>
      </c>
      <c r="G16" s="59"/>
      <c r="H16" s="59"/>
      <c r="I16" s="16"/>
      <c r="J16" s="16"/>
      <c r="K16" s="16"/>
      <c r="L16" s="16"/>
    </row>
    <row r="17">
      <c r="A17" s="271"/>
      <c r="B17" s="214" t="s">
        <v>5206</v>
      </c>
      <c r="C17" s="214" t="s">
        <v>5207</v>
      </c>
      <c r="D17" s="214"/>
      <c r="E17" s="214"/>
      <c r="F17" s="214"/>
      <c r="G17" s="59"/>
      <c r="H17" s="59"/>
      <c r="I17" s="16"/>
      <c r="J17" s="16"/>
      <c r="K17" s="16"/>
      <c r="L17" s="16"/>
    </row>
    <row r="18">
      <c r="A18" s="271"/>
      <c r="B18" s="186" t="s">
        <v>5208</v>
      </c>
      <c r="C18" s="186" t="s">
        <v>5209</v>
      </c>
      <c r="D18" s="209">
        <v>40631.0</v>
      </c>
      <c r="E18" s="186" t="s">
        <v>15</v>
      </c>
      <c r="F18" s="151" t="s">
        <v>932</v>
      </c>
      <c r="G18" s="59"/>
      <c r="H18" s="59"/>
      <c r="I18" s="16"/>
      <c r="J18" s="16"/>
      <c r="K18" s="16"/>
      <c r="L18" s="16"/>
    </row>
    <row r="19">
      <c r="A19" s="271"/>
      <c r="B19" s="215" t="s">
        <v>5210</v>
      </c>
      <c r="C19" s="214" t="s">
        <v>5211</v>
      </c>
      <c r="D19" s="214"/>
      <c r="E19" s="214"/>
      <c r="F19" s="214"/>
      <c r="G19" s="59"/>
      <c r="H19" s="59"/>
      <c r="I19" s="16"/>
      <c r="J19" s="16"/>
      <c r="K19" s="16"/>
      <c r="L19" s="16"/>
    </row>
    <row r="20">
      <c r="A20" s="271"/>
      <c r="B20" s="186" t="s">
        <v>5212</v>
      </c>
      <c r="C20" s="186" t="s">
        <v>842</v>
      </c>
      <c r="D20" s="239">
        <v>44854.0</v>
      </c>
      <c r="E20" s="139" t="s">
        <v>15</v>
      </c>
      <c r="F20" s="181" t="s">
        <v>5213</v>
      </c>
      <c r="G20" s="59"/>
      <c r="H20" s="59"/>
      <c r="I20" s="16"/>
      <c r="J20" s="16"/>
      <c r="K20" s="16"/>
      <c r="L20" s="16"/>
    </row>
    <row r="21">
      <c r="A21" s="271"/>
      <c r="B21" s="151" t="s">
        <v>5214</v>
      </c>
      <c r="C21" s="186" t="s">
        <v>5215</v>
      </c>
      <c r="D21" s="212">
        <v>43041.0</v>
      </c>
      <c r="E21" s="151" t="s">
        <v>15</v>
      </c>
      <c r="F21" s="151" t="s">
        <v>5216</v>
      </c>
      <c r="G21" s="59"/>
      <c r="H21" s="59"/>
      <c r="I21" s="16"/>
      <c r="J21" s="16"/>
      <c r="K21" s="16"/>
      <c r="L21" s="16"/>
    </row>
    <row r="22">
      <c r="A22" s="271"/>
      <c r="B22" s="214" t="s">
        <v>5217</v>
      </c>
      <c r="C22" s="214" t="s">
        <v>5218</v>
      </c>
      <c r="D22" s="214"/>
      <c r="E22" s="214"/>
      <c r="F22" s="214"/>
      <c r="G22" s="59"/>
      <c r="H22" s="59"/>
      <c r="I22" s="16"/>
      <c r="J22" s="16"/>
      <c r="K22" s="16"/>
      <c r="L22" s="16"/>
    </row>
    <row r="23">
      <c r="A23" s="271"/>
      <c r="B23" s="214" t="s">
        <v>5219</v>
      </c>
      <c r="C23" s="214" t="s">
        <v>1075</v>
      </c>
      <c r="D23" s="214"/>
      <c r="E23" s="214"/>
      <c r="F23" s="214"/>
      <c r="G23" s="59"/>
      <c r="H23" s="59"/>
      <c r="I23" s="16"/>
      <c r="J23" s="16"/>
      <c r="K23" s="16"/>
      <c r="L23" s="16"/>
    </row>
    <row r="24">
      <c r="A24" s="271"/>
      <c r="B24" s="151" t="s">
        <v>5220</v>
      </c>
      <c r="C24" s="186" t="s">
        <v>191</v>
      </c>
      <c r="D24" s="209">
        <v>40757.0</v>
      </c>
      <c r="E24" s="186" t="s">
        <v>15</v>
      </c>
      <c r="F24" s="151" t="s">
        <v>928</v>
      </c>
      <c r="G24" s="59"/>
      <c r="H24" s="59"/>
      <c r="I24" s="16"/>
      <c r="J24" s="16"/>
      <c r="K24" s="16"/>
      <c r="L24" s="16"/>
    </row>
    <row r="25">
      <c r="A25" s="271"/>
      <c r="B25" s="214" t="s">
        <v>5221</v>
      </c>
      <c r="C25" s="214" t="s">
        <v>5222</v>
      </c>
      <c r="D25" s="214"/>
      <c r="E25" s="214"/>
      <c r="F25" s="214"/>
      <c r="G25" s="59"/>
      <c r="H25" s="59"/>
      <c r="I25" s="16"/>
      <c r="J25" s="16"/>
      <c r="K25" s="16"/>
      <c r="L25" s="16"/>
    </row>
    <row r="26">
      <c r="A26" s="271"/>
      <c r="B26" s="214" t="s">
        <v>5223</v>
      </c>
      <c r="C26" s="214" t="s">
        <v>5224</v>
      </c>
      <c r="D26" s="214"/>
      <c r="E26" s="214"/>
      <c r="F26" s="214"/>
      <c r="G26" s="59"/>
      <c r="H26" s="59"/>
      <c r="I26" s="16"/>
      <c r="J26" s="16"/>
      <c r="K26" s="16"/>
      <c r="L26" s="16"/>
    </row>
    <row r="27">
      <c r="A27" s="271"/>
      <c r="B27" s="214" t="s">
        <v>5225</v>
      </c>
      <c r="C27" s="214" t="s">
        <v>5226</v>
      </c>
      <c r="D27" s="214"/>
      <c r="E27" s="214"/>
      <c r="F27" s="214"/>
      <c r="G27" s="59"/>
      <c r="H27" s="59"/>
      <c r="I27" s="16"/>
      <c r="J27" s="16"/>
      <c r="K27" s="16"/>
      <c r="L27" s="16"/>
    </row>
    <row r="28">
      <c r="A28" s="271"/>
      <c r="B28" s="186" t="s">
        <v>5227</v>
      </c>
      <c r="C28" s="186" t="s">
        <v>953</v>
      </c>
      <c r="D28" s="209">
        <v>39455.0</v>
      </c>
      <c r="E28" s="186" t="s">
        <v>15</v>
      </c>
      <c r="F28" s="151" t="s">
        <v>5228</v>
      </c>
      <c r="G28" s="59"/>
      <c r="H28" s="59"/>
      <c r="I28" s="17" t="s">
        <v>22</v>
      </c>
      <c r="K28" s="16"/>
      <c r="L28" s="16"/>
    </row>
    <row r="29">
      <c r="A29" s="271"/>
      <c r="B29" s="226" t="s">
        <v>1207</v>
      </c>
      <c r="C29" s="226" t="s">
        <v>1208</v>
      </c>
      <c r="D29" s="237">
        <v>40120.0</v>
      </c>
      <c r="E29" s="227" t="s">
        <v>4561</v>
      </c>
      <c r="F29" s="227" t="s">
        <v>4381</v>
      </c>
      <c r="G29" s="59"/>
      <c r="H29" s="59"/>
      <c r="I29" s="293">
        <v>39383.0</v>
      </c>
      <c r="K29" s="16"/>
      <c r="L29" s="16"/>
    </row>
    <row r="30">
      <c r="A30" s="271"/>
      <c r="B30" s="139" t="s">
        <v>958</v>
      </c>
      <c r="C30" s="139" t="s">
        <v>459</v>
      </c>
      <c r="D30" s="209">
        <v>39406.0</v>
      </c>
      <c r="E30" s="151" t="s">
        <v>4268</v>
      </c>
      <c r="F30" s="151" t="s">
        <v>5229</v>
      </c>
      <c r="G30" s="59"/>
      <c r="H30" s="59"/>
      <c r="I30" s="16"/>
      <c r="J30" s="16"/>
      <c r="K30" s="16"/>
      <c r="L30" s="16"/>
    </row>
    <row r="31">
      <c r="A31" s="271"/>
      <c r="B31" s="186" t="s">
        <v>5230</v>
      </c>
      <c r="C31" s="186" t="s">
        <v>5231</v>
      </c>
      <c r="D31" s="209">
        <v>39672.0</v>
      </c>
      <c r="E31" s="186" t="s">
        <v>15</v>
      </c>
      <c r="F31" s="151" t="s">
        <v>5232</v>
      </c>
      <c r="G31" s="59"/>
      <c r="H31" s="59"/>
      <c r="I31" s="16"/>
      <c r="J31" s="16"/>
      <c r="K31" s="16"/>
      <c r="L31" s="16"/>
    </row>
    <row r="32">
      <c r="A32" s="271"/>
      <c r="B32" s="151" t="s">
        <v>5233</v>
      </c>
      <c r="C32" s="186" t="s">
        <v>960</v>
      </c>
      <c r="D32" s="209">
        <v>40659.0</v>
      </c>
      <c r="E32" s="186" t="s">
        <v>15</v>
      </c>
      <c r="F32" s="151" t="s">
        <v>5234</v>
      </c>
      <c r="G32" s="59"/>
      <c r="H32" s="59"/>
      <c r="I32" s="16"/>
      <c r="J32" s="16"/>
      <c r="K32" s="16"/>
      <c r="L32" s="16"/>
    </row>
    <row r="33">
      <c r="A33" s="271"/>
      <c r="B33" s="214" t="s">
        <v>5235</v>
      </c>
      <c r="C33" s="214" t="s">
        <v>5236</v>
      </c>
      <c r="D33" s="214"/>
      <c r="E33" s="214"/>
      <c r="F33" s="214"/>
      <c r="G33" s="59"/>
      <c r="H33" s="59"/>
      <c r="I33" s="16"/>
      <c r="J33" s="16"/>
      <c r="K33" s="16"/>
      <c r="L33" s="16"/>
    </row>
    <row r="34">
      <c r="A34" s="271"/>
      <c r="B34" s="186" t="s">
        <v>3886</v>
      </c>
      <c r="C34" s="186" t="s">
        <v>1095</v>
      </c>
      <c r="D34" s="209">
        <v>39770.0</v>
      </c>
      <c r="E34" s="186" t="s">
        <v>15</v>
      </c>
      <c r="F34" s="151" t="s">
        <v>5237</v>
      </c>
      <c r="G34" s="59"/>
      <c r="H34" s="59"/>
      <c r="I34" s="16"/>
      <c r="J34" s="16"/>
      <c r="K34" s="16"/>
      <c r="L34" s="16"/>
    </row>
    <row r="35">
      <c r="A35" s="271"/>
      <c r="B35" s="214" t="s">
        <v>5238</v>
      </c>
      <c r="C35" s="214" t="s">
        <v>5239</v>
      </c>
      <c r="D35" s="214"/>
      <c r="E35" s="214"/>
      <c r="F35" s="214"/>
      <c r="G35" s="59"/>
      <c r="H35" s="59"/>
      <c r="I35" s="16"/>
      <c r="J35" s="16"/>
      <c r="K35" s="16"/>
      <c r="L35" s="16"/>
    </row>
    <row r="36">
      <c r="A36" s="271"/>
      <c r="B36" s="186" t="s">
        <v>5240</v>
      </c>
      <c r="C36" s="186" t="s">
        <v>5241</v>
      </c>
      <c r="D36" s="209">
        <v>41150.0</v>
      </c>
      <c r="E36" s="151" t="s">
        <v>4473</v>
      </c>
      <c r="F36" s="151" t="s">
        <v>5242</v>
      </c>
      <c r="G36" s="59"/>
      <c r="H36" s="59"/>
      <c r="I36" s="16"/>
      <c r="J36" s="16"/>
      <c r="K36" s="16"/>
      <c r="L36" s="16"/>
    </row>
    <row r="37">
      <c r="A37" s="271"/>
      <c r="B37" s="214" t="s">
        <v>461</v>
      </c>
      <c r="C37" s="214" t="s">
        <v>5243</v>
      </c>
      <c r="D37" s="214"/>
      <c r="E37" s="214"/>
      <c r="F37" s="214"/>
      <c r="G37" s="59"/>
      <c r="H37" s="59"/>
      <c r="I37" s="16"/>
      <c r="J37" s="16"/>
      <c r="K37" s="16"/>
      <c r="L37" s="16"/>
    </row>
    <row r="38">
      <c r="A38" s="271"/>
      <c r="B38" s="214" t="s">
        <v>4000</v>
      </c>
      <c r="C38" s="214" t="s">
        <v>964</v>
      </c>
      <c r="D38" s="214"/>
      <c r="E38" s="214"/>
      <c r="F38" s="214"/>
      <c r="G38" s="59"/>
      <c r="H38" s="59"/>
      <c r="I38" s="16"/>
      <c r="J38" s="16"/>
      <c r="K38" s="16"/>
      <c r="L38" s="16"/>
    </row>
    <row r="39">
      <c r="A39" s="271"/>
      <c r="B39" s="227" t="s">
        <v>969</v>
      </c>
      <c r="C39" s="226" t="s">
        <v>970</v>
      </c>
      <c r="D39" s="237">
        <v>39406.0</v>
      </c>
      <c r="E39" s="227" t="s">
        <v>4758</v>
      </c>
      <c r="F39" s="227" t="s">
        <v>5244</v>
      </c>
      <c r="G39" s="59"/>
      <c r="H39" s="59"/>
      <c r="I39" s="16"/>
      <c r="J39" s="16"/>
      <c r="K39" s="16"/>
      <c r="L39" s="16"/>
    </row>
    <row r="40">
      <c r="A40" s="271"/>
      <c r="B40" s="186" t="s">
        <v>774</v>
      </c>
      <c r="C40" s="186" t="s">
        <v>775</v>
      </c>
      <c r="D40" s="212">
        <v>44805.0</v>
      </c>
      <c r="E40" s="151" t="s">
        <v>15</v>
      </c>
      <c r="F40" s="181" t="s">
        <v>5245</v>
      </c>
      <c r="G40" s="59"/>
      <c r="H40" s="59"/>
      <c r="I40" s="16"/>
      <c r="J40" s="16"/>
      <c r="K40" s="16"/>
      <c r="L40" s="16"/>
    </row>
    <row r="41">
      <c r="A41" s="271"/>
      <c r="B41" s="214" t="s">
        <v>5246</v>
      </c>
      <c r="C41" s="214" t="s">
        <v>5247</v>
      </c>
      <c r="D41" s="214"/>
      <c r="E41" s="214"/>
      <c r="F41" s="214"/>
      <c r="G41" s="59"/>
      <c r="H41" s="59"/>
      <c r="I41" s="16"/>
      <c r="J41" s="16"/>
      <c r="K41" s="16"/>
      <c r="L41" s="16"/>
    </row>
    <row r="42">
      <c r="A42" s="271"/>
      <c r="B42" s="151" t="s">
        <v>5248</v>
      </c>
      <c r="C42" s="186" t="s">
        <v>5249</v>
      </c>
      <c r="D42" s="209">
        <v>39847.0</v>
      </c>
      <c r="E42" s="186" t="s">
        <v>15</v>
      </c>
      <c r="F42" s="151" t="s">
        <v>5250</v>
      </c>
      <c r="G42" s="59"/>
      <c r="H42" s="59"/>
      <c r="I42" s="16"/>
      <c r="J42" s="16"/>
      <c r="K42" s="16"/>
      <c r="L42" s="16"/>
    </row>
    <row r="43">
      <c r="A43" s="271"/>
      <c r="B43" s="186" t="s">
        <v>5251</v>
      </c>
      <c r="C43" s="186" t="s">
        <v>1123</v>
      </c>
      <c r="D43" s="209">
        <v>39896.0</v>
      </c>
      <c r="E43" s="186" t="s">
        <v>15</v>
      </c>
      <c r="F43" s="151" t="s">
        <v>5252</v>
      </c>
      <c r="G43" s="59"/>
      <c r="H43" s="59"/>
      <c r="I43" s="16"/>
      <c r="J43" s="16"/>
      <c r="K43" s="16"/>
      <c r="L43" s="16"/>
    </row>
    <row r="44">
      <c r="A44" s="271"/>
      <c r="B44" s="151" t="s">
        <v>5253</v>
      </c>
      <c r="C44" s="186" t="s">
        <v>4371</v>
      </c>
      <c r="D44" s="209">
        <v>40722.0</v>
      </c>
      <c r="E44" s="186" t="s">
        <v>15</v>
      </c>
      <c r="F44" s="151" t="s">
        <v>5254</v>
      </c>
      <c r="G44" s="59"/>
      <c r="H44" s="59"/>
      <c r="I44" s="16"/>
      <c r="J44" s="16"/>
      <c r="K44" s="16"/>
      <c r="L44" s="16"/>
    </row>
    <row r="45">
      <c r="A45" s="271"/>
      <c r="B45" s="214" t="s">
        <v>5255</v>
      </c>
      <c r="C45" s="214" t="s">
        <v>5256</v>
      </c>
      <c r="D45" s="214"/>
      <c r="E45" s="214"/>
      <c r="F45" s="214"/>
      <c r="G45" s="59"/>
      <c r="H45" s="59"/>
      <c r="I45" s="16"/>
      <c r="J45" s="16"/>
      <c r="K45" s="16"/>
      <c r="L45" s="16"/>
    </row>
    <row r="46">
      <c r="A46" s="271"/>
      <c r="B46" s="278" t="s">
        <v>3445</v>
      </c>
      <c r="C46" s="278" t="s">
        <v>3446</v>
      </c>
      <c r="D46" s="279">
        <v>40864.0</v>
      </c>
      <c r="E46" s="278" t="s">
        <v>5007</v>
      </c>
      <c r="F46" s="308" t="s">
        <v>5257</v>
      </c>
      <c r="G46" s="59"/>
      <c r="H46" s="59"/>
      <c r="I46" s="16"/>
      <c r="J46" s="16"/>
      <c r="K46" s="16"/>
      <c r="L46" s="16"/>
    </row>
    <row r="47">
      <c r="A47" s="271"/>
      <c r="B47" s="186" t="s">
        <v>5258</v>
      </c>
      <c r="C47" s="186" t="s">
        <v>161</v>
      </c>
      <c r="D47" s="209">
        <v>39406.0</v>
      </c>
      <c r="E47" s="186" t="s">
        <v>15</v>
      </c>
      <c r="F47" s="151" t="s">
        <v>5259</v>
      </c>
      <c r="G47" s="59"/>
      <c r="H47" s="59"/>
      <c r="I47" s="16"/>
      <c r="J47" s="16"/>
      <c r="K47" s="16"/>
      <c r="L47" s="16"/>
    </row>
    <row r="48">
      <c r="A48" s="271"/>
      <c r="B48" s="186" t="s">
        <v>5260</v>
      </c>
      <c r="C48" s="186" t="s">
        <v>1127</v>
      </c>
      <c r="D48" s="209">
        <v>40204.0</v>
      </c>
      <c r="E48" s="186" t="s">
        <v>15</v>
      </c>
      <c r="F48" s="151" t="s">
        <v>5261</v>
      </c>
      <c r="G48" s="59"/>
      <c r="H48" s="59"/>
      <c r="I48" s="16"/>
      <c r="J48" s="16"/>
      <c r="K48" s="16"/>
      <c r="L48" s="16"/>
    </row>
    <row r="49">
      <c r="A49" s="271"/>
      <c r="B49" s="294" t="s">
        <v>5262</v>
      </c>
      <c r="C49" s="294" t="s">
        <v>814</v>
      </c>
      <c r="D49" s="307">
        <v>39721.0</v>
      </c>
      <c r="E49" s="294" t="s">
        <v>15</v>
      </c>
      <c r="F49" s="296" t="s">
        <v>1132</v>
      </c>
      <c r="G49" s="59"/>
      <c r="H49" s="59"/>
      <c r="I49" s="16"/>
      <c r="J49" s="16"/>
      <c r="K49" s="16"/>
      <c r="L49" s="16"/>
    </row>
    <row r="50">
      <c r="A50" s="271"/>
      <c r="B50" s="214" t="s">
        <v>5263</v>
      </c>
      <c r="C50" s="214" t="s">
        <v>5264</v>
      </c>
      <c r="D50" s="214"/>
      <c r="E50" s="214"/>
      <c r="F50" s="214"/>
      <c r="G50" s="59"/>
      <c r="H50" s="59"/>
      <c r="I50" s="16"/>
      <c r="J50" s="16"/>
      <c r="K50" s="16"/>
      <c r="L50" s="16"/>
    </row>
    <row r="51">
      <c r="A51" s="271"/>
      <c r="B51" s="186" t="s">
        <v>5265</v>
      </c>
      <c r="C51" s="186" t="s">
        <v>585</v>
      </c>
      <c r="D51" s="209">
        <v>40015.0</v>
      </c>
      <c r="E51" s="186" t="s">
        <v>15</v>
      </c>
      <c r="F51" s="151" t="s">
        <v>5266</v>
      </c>
      <c r="G51" s="59"/>
      <c r="H51" s="59"/>
      <c r="I51" s="16"/>
      <c r="J51" s="16"/>
      <c r="K51" s="16"/>
      <c r="L51" s="16"/>
    </row>
    <row r="52">
      <c r="A52" s="271"/>
      <c r="B52" s="214" t="s">
        <v>5267</v>
      </c>
      <c r="C52" s="214" t="s">
        <v>990</v>
      </c>
      <c r="D52" s="214"/>
      <c r="E52" s="214"/>
      <c r="F52" s="214"/>
      <c r="G52" s="59"/>
      <c r="H52" s="59"/>
      <c r="I52" s="16"/>
      <c r="J52" s="16"/>
      <c r="K52" s="16"/>
      <c r="L52" s="16"/>
    </row>
    <row r="53">
      <c r="A53" s="271"/>
      <c r="B53" s="151" t="s">
        <v>5268</v>
      </c>
      <c r="C53" s="186" t="s">
        <v>5269</v>
      </c>
      <c r="D53" s="209">
        <v>40631.0</v>
      </c>
      <c r="E53" s="186" t="s">
        <v>15</v>
      </c>
      <c r="F53" s="151" t="s">
        <v>5270</v>
      </c>
      <c r="G53" s="59"/>
      <c r="H53" s="59"/>
      <c r="I53" s="16"/>
      <c r="J53" s="16"/>
      <c r="K53" s="16"/>
      <c r="L53" s="16"/>
    </row>
    <row r="54">
      <c r="A54" s="271"/>
      <c r="B54" s="186" t="s">
        <v>5271</v>
      </c>
      <c r="C54" s="186" t="s">
        <v>706</v>
      </c>
      <c r="D54" s="309">
        <v>44546.0</v>
      </c>
      <c r="E54" s="139" t="s">
        <v>15</v>
      </c>
      <c r="F54" s="310" t="s">
        <v>2820</v>
      </c>
      <c r="G54" s="59"/>
      <c r="H54" s="59"/>
      <c r="I54" s="16"/>
      <c r="J54" s="16"/>
      <c r="K54" s="16"/>
      <c r="L54" s="16"/>
    </row>
    <row r="55">
      <c r="A55" s="271"/>
      <c r="B55" s="214" t="s">
        <v>5272</v>
      </c>
      <c r="C55" s="214" t="s">
        <v>5273</v>
      </c>
      <c r="D55" s="214"/>
      <c r="E55" s="214"/>
      <c r="F55" s="214"/>
      <c r="G55" s="59"/>
      <c r="H55" s="59"/>
      <c r="I55" s="16"/>
      <c r="J55" s="16"/>
      <c r="K55" s="16"/>
      <c r="L55" s="16"/>
    </row>
    <row r="56">
      <c r="A56" s="271"/>
      <c r="B56" s="214" t="s">
        <v>5274</v>
      </c>
      <c r="C56" s="214" t="s">
        <v>3651</v>
      </c>
      <c r="D56" s="214"/>
      <c r="E56" s="214"/>
      <c r="F56" s="214"/>
      <c r="G56" s="59"/>
      <c r="H56" s="59"/>
      <c r="I56" s="16"/>
      <c r="J56" s="16"/>
      <c r="K56" s="16"/>
      <c r="L56" s="16"/>
    </row>
    <row r="57">
      <c r="A57" s="271"/>
      <c r="B57" s="214" t="s">
        <v>5275</v>
      </c>
      <c r="C57" s="214" t="s">
        <v>5276</v>
      </c>
      <c r="D57" s="214"/>
      <c r="E57" s="214"/>
      <c r="F57" s="214"/>
      <c r="G57" s="59"/>
      <c r="H57" s="59"/>
      <c r="I57" s="16"/>
      <c r="J57" s="16"/>
      <c r="K57" s="16"/>
      <c r="L57" s="16"/>
    </row>
    <row r="58">
      <c r="A58" s="271"/>
      <c r="B58" s="186" t="s">
        <v>5277</v>
      </c>
      <c r="C58" s="186" t="s">
        <v>228</v>
      </c>
      <c r="D58" s="209">
        <v>41009.0</v>
      </c>
      <c r="E58" s="186" t="s">
        <v>15</v>
      </c>
      <c r="F58" s="151" t="s">
        <v>5278</v>
      </c>
      <c r="G58" s="59"/>
      <c r="H58" s="59"/>
      <c r="I58" s="16"/>
      <c r="J58" s="16"/>
      <c r="K58" s="16"/>
      <c r="L58" s="16"/>
    </row>
    <row r="59">
      <c r="A59" s="271"/>
      <c r="B59" s="214" t="s">
        <v>5279</v>
      </c>
      <c r="C59" s="214" t="s">
        <v>5280</v>
      </c>
      <c r="D59" s="214"/>
      <c r="E59" s="214"/>
      <c r="F59" s="214"/>
      <c r="G59" s="59"/>
      <c r="H59" s="59"/>
      <c r="I59" s="16"/>
      <c r="J59" s="16"/>
      <c r="K59" s="16"/>
      <c r="L59" s="16"/>
    </row>
    <row r="60">
      <c r="A60" s="271"/>
      <c r="B60" s="226" t="s">
        <v>1361</v>
      </c>
      <c r="C60" s="226" t="s">
        <v>346</v>
      </c>
      <c r="D60" s="237">
        <v>40477.0</v>
      </c>
      <c r="E60" s="227" t="s">
        <v>4380</v>
      </c>
      <c r="F60" s="227" t="s">
        <v>4381</v>
      </c>
      <c r="G60" s="59"/>
      <c r="H60" s="59"/>
      <c r="I60" s="16"/>
      <c r="J60" s="16"/>
      <c r="K60" s="16"/>
      <c r="L60" s="16"/>
    </row>
    <row r="61">
      <c r="A61" s="271"/>
      <c r="B61" s="186" t="s">
        <v>994</v>
      </c>
      <c r="C61" s="186" t="s">
        <v>1140</v>
      </c>
      <c r="D61" s="209">
        <v>39406.0</v>
      </c>
      <c r="E61" s="151" t="s">
        <v>4268</v>
      </c>
      <c r="F61" s="151" t="s">
        <v>4960</v>
      </c>
      <c r="G61" s="59"/>
      <c r="H61" s="59"/>
      <c r="I61" s="16"/>
      <c r="J61" s="16"/>
      <c r="K61" s="16"/>
      <c r="L61" s="16"/>
    </row>
    <row r="62">
      <c r="A62" s="271"/>
      <c r="B62" s="151" t="s">
        <v>5281</v>
      </c>
      <c r="C62" s="186" t="s">
        <v>1142</v>
      </c>
      <c r="D62" s="209">
        <v>39945.0</v>
      </c>
      <c r="E62" s="186" t="s">
        <v>15</v>
      </c>
      <c r="F62" s="151" t="s">
        <v>5282</v>
      </c>
      <c r="G62" s="59"/>
      <c r="H62" s="59"/>
      <c r="I62" s="16"/>
      <c r="J62" s="16"/>
      <c r="K62" s="16"/>
      <c r="L62" s="16"/>
    </row>
    <row r="63">
      <c r="A63" s="271"/>
      <c r="B63" s="186" t="s">
        <v>5283</v>
      </c>
      <c r="C63" s="186" t="s">
        <v>1144</v>
      </c>
      <c r="D63" s="209">
        <v>39581.0</v>
      </c>
      <c r="E63" s="186" t="s">
        <v>15</v>
      </c>
      <c r="F63" s="151" t="s">
        <v>928</v>
      </c>
      <c r="G63" s="59"/>
      <c r="H63" s="59"/>
      <c r="I63" s="16"/>
      <c r="J63" s="16"/>
      <c r="K63" s="16"/>
      <c r="L63" s="16"/>
    </row>
    <row r="64">
      <c r="A64" s="271"/>
      <c r="B64" s="214" t="s">
        <v>5284</v>
      </c>
      <c r="C64" s="215" t="s">
        <v>5285</v>
      </c>
      <c r="D64" s="214"/>
      <c r="E64" s="214"/>
      <c r="F64" s="214"/>
      <c r="G64" s="59"/>
      <c r="H64" s="59"/>
      <c r="I64" s="16"/>
      <c r="J64" s="16"/>
      <c r="K64" s="16"/>
      <c r="L64" s="16"/>
    </row>
    <row r="65">
      <c r="A65" s="271"/>
      <c r="B65" s="151" t="s">
        <v>5286</v>
      </c>
      <c r="C65" s="186" t="s">
        <v>5040</v>
      </c>
      <c r="D65" s="209">
        <v>39875.0</v>
      </c>
      <c r="E65" s="186" t="s">
        <v>15</v>
      </c>
      <c r="F65" s="151" t="s">
        <v>5287</v>
      </c>
      <c r="G65" s="59"/>
      <c r="H65" s="59"/>
      <c r="I65" s="16"/>
      <c r="J65" s="16"/>
      <c r="K65" s="16"/>
      <c r="L65" s="16"/>
    </row>
    <row r="66">
      <c r="A66" s="271"/>
      <c r="B66" s="214" t="s">
        <v>5288</v>
      </c>
      <c r="C66" s="214" t="s">
        <v>5289</v>
      </c>
      <c r="D66" s="214"/>
      <c r="E66" s="214"/>
      <c r="F66" s="214"/>
      <c r="G66" s="59"/>
      <c r="H66" s="59"/>
      <c r="I66" s="16"/>
      <c r="J66" s="16"/>
      <c r="K66" s="16"/>
      <c r="L66" s="16"/>
    </row>
    <row r="67">
      <c r="A67" s="271"/>
      <c r="B67" s="186" t="s">
        <v>1000</v>
      </c>
      <c r="C67" s="186" t="s">
        <v>393</v>
      </c>
      <c r="D67" s="140">
        <v>39406.0</v>
      </c>
      <c r="E67" s="103" t="s">
        <v>4268</v>
      </c>
      <c r="F67" s="151" t="s">
        <v>4260</v>
      </c>
      <c r="G67" s="59"/>
      <c r="H67" s="59"/>
      <c r="I67" s="16"/>
      <c r="J67" s="16"/>
      <c r="K67" s="16"/>
      <c r="L67" s="16"/>
    </row>
    <row r="68">
      <c r="A68" s="271"/>
      <c r="B68" s="214" t="s">
        <v>5290</v>
      </c>
      <c r="C68" s="214" t="s">
        <v>5291</v>
      </c>
      <c r="D68" s="214"/>
      <c r="E68" s="214"/>
      <c r="F68" s="214"/>
      <c r="G68" s="59"/>
      <c r="H68" s="59"/>
      <c r="I68" s="16"/>
      <c r="J68" s="16"/>
      <c r="K68" s="16"/>
      <c r="L68" s="16"/>
    </row>
    <row r="69">
      <c r="A69" s="271"/>
      <c r="B69" s="186" t="s">
        <v>5292</v>
      </c>
      <c r="C69" s="186" t="s">
        <v>1163</v>
      </c>
      <c r="D69" s="209">
        <v>40099.0</v>
      </c>
      <c r="E69" s="186" t="s">
        <v>15</v>
      </c>
      <c r="F69" s="151" t="s">
        <v>5293</v>
      </c>
      <c r="G69" s="59"/>
      <c r="H69" s="59"/>
      <c r="I69" s="16"/>
      <c r="J69" s="16"/>
      <c r="K69" s="16"/>
      <c r="L69" s="16"/>
    </row>
    <row r="70">
      <c r="A70" s="271"/>
      <c r="B70" s="186" t="s">
        <v>5294</v>
      </c>
      <c r="C70" s="186" t="s">
        <v>307</v>
      </c>
      <c r="D70" s="209">
        <v>40022.0</v>
      </c>
      <c r="E70" s="186" t="s">
        <v>15</v>
      </c>
      <c r="F70" s="151" t="s">
        <v>5295</v>
      </c>
      <c r="G70" s="59"/>
      <c r="H70" s="59"/>
      <c r="I70" s="16"/>
      <c r="J70" s="16"/>
      <c r="K70" s="16"/>
      <c r="L70" s="16"/>
    </row>
    <row r="71">
      <c r="A71" s="271"/>
      <c r="B71" s="151" t="s">
        <v>5296</v>
      </c>
      <c r="C71" s="186" t="s">
        <v>5044</v>
      </c>
      <c r="D71" s="209">
        <v>39861.0</v>
      </c>
      <c r="E71" s="186" t="s">
        <v>15</v>
      </c>
      <c r="F71" s="151" t="s">
        <v>928</v>
      </c>
      <c r="G71" s="59"/>
      <c r="H71" s="59"/>
      <c r="I71" s="16"/>
      <c r="J71" s="16"/>
      <c r="K71" s="16"/>
      <c r="L71" s="16"/>
    </row>
    <row r="72">
      <c r="A72" s="271"/>
      <c r="B72" s="227" t="s">
        <v>5297</v>
      </c>
      <c r="C72" s="226" t="s">
        <v>1009</v>
      </c>
      <c r="D72" s="237">
        <v>42283.0</v>
      </c>
      <c r="E72" s="226" t="s">
        <v>4323</v>
      </c>
      <c r="F72" s="227" t="s">
        <v>5298</v>
      </c>
      <c r="G72" s="59"/>
      <c r="H72" s="59"/>
      <c r="I72" s="16"/>
      <c r="J72" s="16"/>
      <c r="K72" s="16"/>
      <c r="L72" s="16"/>
    </row>
    <row r="73">
      <c r="A73" s="271"/>
      <c r="B73" s="282" t="s">
        <v>5299</v>
      </c>
      <c r="C73" s="282" t="s">
        <v>5048</v>
      </c>
      <c r="D73" s="311"/>
      <c r="E73" s="298"/>
      <c r="F73" s="298"/>
      <c r="G73" s="16"/>
      <c r="H73" s="16"/>
      <c r="I73" s="16"/>
      <c r="J73" s="16"/>
      <c r="K73" s="16"/>
      <c r="L73" s="16"/>
    </row>
    <row r="74">
      <c r="A74" s="74"/>
      <c r="B74" s="74"/>
      <c r="C74" s="74"/>
      <c r="D74" s="74"/>
      <c r="E74" s="312"/>
      <c r="F74" s="74"/>
      <c r="G74" s="16"/>
      <c r="H74" s="16"/>
      <c r="I74" s="16"/>
      <c r="J74" s="16"/>
      <c r="K74" s="16"/>
      <c r="L74" s="16"/>
    </row>
    <row r="75">
      <c r="A75" s="74"/>
      <c r="B75" s="74"/>
      <c r="C75" s="74"/>
      <c r="D75" s="74"/>
      <c r="E75" s="312"/>
      <c r="F75" s="74"/>
      <c r="G75" s="16"/>
      <c r="H75" s="16"/>
      <c r="I75" s="16"/>
      <c r="J75" s="16"/>
      <c r="K75" s="16"/>
      <c r="L75" s="16"/>
    </row>
    <row r="76">
      <c r="A76" s="74"/>
      <c r="B76" s="144" t="s">
        <v>1</v>
      </c>
      <c r="C76" s="145">
        <f>COUNT(D:D)</f>
        <v>42</v>
      </c>
      <c r="D76" s="74"/>
      <c r="E76" s="312"/>
      <c r="F76" s="74"/>
      <c r="G76" s="16"/>
      <c r="H76" s="16"/>
      <c r="I76" s="16"/>
      <c r="J76" s="16"/>
      <c r="K76" s="16"/>
      <c r="L76" s="16"/>
    </row>
    <row r="77">
      <c r="A77" s="74"/>
      <c r="B77" s="144" t="s">
        <v>2</v>
      </c>
      <c r="C77" s="146">
        <v>71.0</v>
      </c>
      <c r="D77" s="74"/>
      <c r="E77" s="312"/>
      <c r="F77" s="74"/>
      <c r="G77" s="16"/>
      <c r="H77" s="16"/>
      <c r="I77" s="16"/>
      <c r="J77" s="16"/>
      <c r="K77" s="16"/>
      <c r="L77" s="16"/>
    </row>
    <row r="78">
      <c r="A78" s="74"/>
      <c r="B78" s="144" t="s">
        <v>1014</v>
      </c>
      <c r="C78" s="147">
        <f>IFERROR(__xludf.DUMMYFUNCTION("TO_PERCENT(C76/C77)"),0.5915492957746479)</f>
        <v>0.5915492958</v>
      </c>
      <c r="D78" s="74"/>
      <c r="E78" s="312"/>
      <c r="F78" s="74"/>
      <c r="G78" s="16"/>
      <c r="H78" s="16"/>
      <c r="I78" s="16"/>
      <c r="J78" s="16"/>
      <c r="K78" s="16"/>
      <c r="L78" s="16"/>
    </row>
    <row r="79">
      <c r="A79" s="74"/>
      <c r="B79" s="74"/>
      <c r="C79" s="74"/>
      <c r="D79" s="74"/>
      <c r="E79" s="312"/>
      <c r="F79" s="74"/>
      <c r="G79" s="16"/>
      <c r="H79" s="16"/>
      <c r="I79" s="16"/>
      <c r="J79" s="16"/>
      <c r="K79" s="16"/>
      <c r="L79" s="16"/>
    </row>
    <row r="80">
      <c r="A80" s="74"/>
      <c r="B80" s="74" t="s">
        <v>5049</v>
      </c>
      <c r="C80" s="74"/>
      <c r="D80" s="74"/>
      <c r="E80" s="312"/>
      <c r="F80" s="74"/>
      <c r="G80" s="16"/>
      <c r="H80" s="16"/>
      <c r="I80" s="16"/>
      <c r="J80" s="16"/>
      <c r="K80" s="16"/>
      <c r="L80" s="16"/>
    </row>
    <row r="81">
      <c r="A81" s="16"/>
      <c r="B81" s="16"/>
      <c r="C81" s="16"/>
      <c r="D81" s="16"/>
      <c r="E81" s="254"/>
      <c r="F81" s="16"/>
      <c r="G81" s="16"/>
      <c r="H81" s="16"/>
      <c r="I81" s="16"/>
      <c r="J81" s="16"/>
      <c r="K81" s="16"/>
      <c r="L81" s="16"/>
    </row>
    <row r="82">
      <c r="A82" s="16"/>
      <c r="B82" s="16"/>
      <c r="C82" s="16"/>
      <c r="D82" s="16"/>
      <c r="E82" s="254"/>
      <c r="F82" s="16"/>
      <c r="G82" s="16"/>
      <c r="H82" s="16"/>
      <c r="I82" s="16"/>
      <c r="J82" s="16"/>
      <c r="K82" s="16"/>
      <c r="L82" s="16"/>
    </row>
    <row r="83">
      <c r="A83" s="16"/>
      <c r="B83" s="16"/>
      <c r="C83" s="16"/>
      <c r="D83" s="16"/>
      <c r="E83" s="254"/>
      <c r="F83" s="16"/>
      <c r="G83" s="16"/>
      <c r="H83" s="16"/>
      <c r="I83" s="16"/>
      <c r="J83" s="16"/>
      <c r="K83" s="16"/>
      <c r="L83" s="16"/>
    </row>
  </sheetData>
  <mergeCells count="2">
    <mergeCell ref="I28:J28"/>
    <mergeCell ref="I29:J29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3.75"/>
    <col customWidth="1" min="3" max="3" width="15.75"/>
    <col customWidth="1" min="4" max="4" width="13.13"/>
    <col customWidth="1" min="6" max="6" width="51.63"/>
  </cols>
  <sheetData>
    <row r="1">
      <c r="A1" s="134"/>
      <c r="B1" s="313"/>
      <c r="C1" s="314"/>
      <c r="D1" s="313"/>
      <c r="E1" s="313"/>
      <c r="F1" s="315"/>
      <c r="G1" s="172"/>
      <c r="H1" s="172"/>
      <c r="I1" s="172"/>
      <c r="J1" s="172"/>
      <c r="K1" s="172"/>
      <c r="L1" s="172"/>
    </row>
    <row r="2">
      <c r="A2" s="134"/>
      <c r="B2" s="316" t="s">
        <v>113</v>
      </c>
      <c r="C2" s="316" t="s">
        <v>110</v>
      </c>
      <c r="D2" s="316" t="s">
        <v>5300</v>
      </c>
      <c r="E2" s="316" t="s">
        <v>903</v>
      </c>
      <c r="F2" s="316" t="s">
        <v>904</v>
      </c>
      <c r="G2" s="172"/>
      <c r="H2" s="172"/>
      <c r="I2" s="172"/>
      <c r="J2" s="172"/>
      <c r="K2" s="172"/>
      <c r="L2" s="172"/>
    </row>
    <row r="3">
      <c r="A3" s="271"/>
      <c r="B3" s="317" t="s">
        <v>5301</v>
      </c>
      <c r="C3" s="317" t="s">
        <v>909</v>
      </c>
      <c r="D3" s="318">
        <v>41303.0</v>
      </c>
      <c r="E3" s="317" t="s">
        <v>15</v>
      </c>
      <c r="F3" s="319" t="s">
        <v>5302</v>
      </c>
      <c r="G3" s="16"/>
      <c r="H3" s="16"/>
      <c r="I3" s="16"/>
      <c r="J3" s="16"/>
      <c r="K3" s="16"/>
      <c r="L3" s="16"/>
    </row>
    <row r="4">
      <c r="A4" s="271"/>
      <c r="B4" s="214" t="s">
        <v>5303</v>
      </c>
      <c r="C4" s="214" t="s">
        <v>528</v>
      </c>
      <c r="D4" s="214"/>
      <c r="E4" s="214"/>
      <c r="F4" s="214"/>
      <c r="G4" s="16"/>
      <c r="H4" s="16"/>
      <c r="I4" s="16"/>
      <c r="J4" s="16"/>
      <c r="K4" s="16"/>
      <c r="L4" s="16"/>
    </row>
    <row r="5">
      <c r="A5" s="271"/>
      <c r="B5" s="226" t="s">
        <v>1033</v>
      </c>
      <c r="C5" s="226" t="s">
        <v>140</v>
      </c>
      <c r="D5" s="237">
        <v>39705.0</v>
      </c>
      <c r="E5" s="227" t="s">
        <v>4300</v>
      </c>
      <c r="F5" s="227" t="s">
        <v>4381</v>
      </c>
      <c r="G5" s="16"/>
      <c r="H5" s="16"/>
      <c r="I5" s="16"/>
      <c r="J5" s="16"/>
      <c r="K5" s="16"/>
      <c r="L5" s="16"/>
    </row>
    <row r="6">
      <c r="A6" s="271"/>
      <c r="B6" s="186" t="s">
        <v>1807</v>
      </c>
      <c r="C6" s="186" t="s">
        <v>925</v>
      </c>
      <c r="D6" s="209">
        <v>39532.0</v>
      </c>
      <c r="E6" s="186" t="s">
        <v>15</v>
      </c>
      <c r="F6" s="151" t="s">
        <v>5304</v>
      </c>
      <c r="G6" s="16"/>
      <c r="H6" s="16"/>
      <c r="I6" s="16"/>
      <c r="J6" s="16"/>
      <c r="K6" s="16"/>
      <c r="L6" s="16"/>
    </row>
    <row r="7">
      <c r="A7" s="271"/>
      <c r="B7" s="214" t="s">
        <v>5305</v>
      </c>
      <c r="C7" s="214" t="s">
        <v>5066</v>
      </c>
      <c r="D7" s="214"/>
      <c r="E7" s="214"/>
      <c r="F7" s="214"/>
      <c r="G7" s="16"/>
      <c r="H7" s="16"/>
      <c r="I7" s="16"/>
      <c r="J7" s="16"/>
      <c r="K7" s="16"/>
      <c r="L7" s="16"/>
    </row>
    <row r="8">
      <c r="A8" s="271"/>
      <c r="B8" s="214" t="s">
        <v>5306</v>
      </c>
      <c r="C8" s="214" t="s">
        <v>163</v>
      </c>
      <c r="D8" s="214"/>
      <c r="E8" s="214"/>
      <c r="F8" s="214"/>
      <c r="G8" s="16"/>
      <c r="H8" s="16"/>
      <c r="I8" s="16"/>
      <c r="J8" s="16"/>
      <c r="K8" s="16"/>
      <c r="L8" s="16"/>
    </row>
    <row r="9">
      <c r="A9" s="271"/>
      <c r="B9" s="214" t="s">
        <v>5307</v>
      </c>
      <c r="C9" s="214" t="s">
        <v>163</v>
      </c>
      <c r="D9" s="214"/>
      <c r="E9" s="214"/>
      <c r="F9" s="214"/>
      <c r="G9" s="16"/>
      <c r="H9" s="16"/>
      <c r="I9" s="16"/>
      <c r="J9" s="16"/>
      <c r="K9" s="16"/>
      <c r="L9" s="16"/>
    </row>
    <row r="10">
      <c r="A10" s="271"/>
      <c r="B10" s="186" t="s">
        <v>5308</v>
      </c>
      <c r="C10" s="186" t="s">
        <v>163</v>
      </c>
      <c r="D10" s="209">
        <v>40834.0</v>
      </c>
      <c r="E10" s="186" t="s">
        <v>15</v>
      </c>
      <c r="F10" s="151" t="s">
        <v>5309</v>
      </c>
      <c r="G10" s="16"/>
      <c r="H10" s="16"/>
      <c r="I10" s="16"/>
      <c r="J10" s="16"/>
      <c r="K10" s="16"/>
      <c r="L10" s="16"/>
    </row>
    <row r="11">
      <c r="A11" s="271"/>
      <c r="B11" s="214" t="s">
        <v>5310</v>
      </c>
      <c r="C11" s="214" t="s">
        <v>1277</v>
      </c>
      <c r="D11" s="214"/>
      <c r="E11" s="214"/>
      <c r="F11" s="214"/>
      <c r="G11" s="16"/>
      <c r="H11" s="16"/>
      <c r="I11" s="16"/>
      <c r="J11" s="16"/>
      <c r="K11" s="16"/>
      <c r="L11" s="16"/>
    </row>
    <row r="12">
      <c r="A12" s="271"/>
      <c r="B12" s="186" t="s">
        <v>5311</v>
      </c>
      <c r="C12" s="186" t="s">
        <v>1277</v>
      </c>
      <c r="D12" s="209">
        <v>40764.0</v>
      </c>
      <c r="E12" s="186" t="s">
        <v>15</v>
      </c>
      <c r="F12" s="151" t="s">
        <v>5312</v>
      </c>
      <c r="G12" s="16"/>
      <c r="H12" s="16"/>
      <c r="I12" s="16"/>
      <c r="J12" s="16"/>
      <c r="K12" s="16"/>
      <c r="L12" s="16"/>
    </row>
    <row r="13">
      <c r="A13" s="271"/>
      <c r="B13" s="186" t="s">
        <v>5313</v>
      </c>
      <c r="C13" s="186" t="s">
        <v>1277</v>
      </c>
      <c r="D13" s="209">
        <v>40764.0</v>
      </c>
      <c r="E13" s="186" t="s">
        <v>15</v>
      </c>
      <c r="F13" s="151" t="s">
        <v>5312</v>
      </c>
      <c r="G13" s="16"/>
      <c r="H13" s="16"/>
      <c r="I13" s="16"/>
      <c r="J13" s="16"/>
      <c r="K13" s="16"/>
      <c r="L13" s="16"/>
    </row>
    <row r="14">
      <c r="A14" s="271"/>
      <c r="B14" s="186" t="s">
        <v>5314</v>
      </c>
      <c r="C14" s="186" t="s">
        <v>5315</v>
      </c>
      <c r="D14" s="209">
        <v>40337.0</v>
      </c>
      <c r="E14" s="186" t="s">
        <v>15</v>
      </c>
      <c r="F14" s="151" t="s">
        <v>5316</v>
      </c>
      <c r="G14" s="16"/>
      <c r="H14" s="16"/>
      <c r="I14" s="16"/>
      <c r="J14" s="16"/>
      <c r="K14" s="16"/>
      <c r="L14" s="16"/>
    </row>
    <row r="15">
      <c r="A15" s="271"/>
      <c r="B15" s="214" t="s">
        <v>5317</v>
      </c>
      <c r="C15" s="214" t="s">
        <v>5318</v>
      </c>
      <c r="D15" s="214"/>
      <c r="E15" s="214"/>
      <c r="F15" s="214"/>
      <c r="G15" s="16"/>
      <c r="H15" s="16"/>
      <c r="I15" s="16"/>
      <c r="J15" s="16"/>
      <c r="K15" s="16"/>
      <c r="L15" s="16"/>
    </row>
    <row r="16">
      <c r="A16" s="271"/>
      <c r="B16" s="214" t="s">
        <v>5319</v>
      </c>
      <c r="C16" s="214" t="s">
        <v>5209</v>
      </c>
      <c r="D16" s="214"/>
      <c r="E16" s="214"/>
      <c r="F16" s="214"/>
      <c r="G16" s="16"/>
      <c r="H16" s="16"/>
      <c r="I16" s="16"/>
      <c r="J16" s="16"/>
      <c r="K16" s="16"/>
      <c r="L16" s="16"/>
    </row>
    <row r="17">
      <c r="A17" s="271"/>
      <c r="B17" s="186" t="s">
        <v>5320</v>
      </c>
      <c r="C17" s="186" t="s">
        <v>5209</v>
      </c>
      <c r="D17" s="209">
        <v>40631.0</v>
      </c>
      <c r="E17" s="186" t="s">
        <v>15</v>
      </c>
      <c r="F17" s="151" t="s">
        <v>928</v>
      </c>
      <c r="G17" s="16"/>
      <c r="H17" s="16"/>
      <c r="I17" s="16"/>
      <c r="J17" s="16"/>
      <c r="K17" s="16"/>
      <c r="L17" s="16"/>
    </row>
    <row r="18">
      <c r="A18" s="271"/>
      <c r="B18" s="214" t="s">
        <v>5321</v>
      </c>
      <c r="C18" s="214" t="s">
        <v>5209</v>
      </c>
      <c r="D18" s="214"/>
      <c r="E18" s="214"/>
      <c r="F18" s="214"/>
      <c r="G18" s="16"/>
      <c r="H18" s="16"/>
      <c r="I18" s="16"/>
      <c r="J18" s="16"/>
      <c r="K18" s="16"/>
      <c r="L18" s="16"/>
    </row>
    <row r="19">
      <c r="A19" s="271"/>
      <c r="B19" s="214" t="s">
        <v>5322</v>
      </c>
      <c r="C19" s="214" t="s">
        <v>5165</v>
      </c>
      <c r="D19" s="214"/>
      <c r="E19" s="214"/>
      <c r="F19" s="214"/>
      <c r="G19" s="16"/>
      <c r="H19" s="16"/>
      <c r="I19" s="16"/>
      <c r="J19" s="16"/>
      <c r="K19" s="16"/>
      <c r="L19" s="16"/>
    </row>
    <row r="20">
      <c r="A20" s="271"/>
      <c r="B20" s="214" t="s">
        <v>5323</v>
      </c>
      <c r="C20" s="214" t="s">
        <v>5165</v>
      </c>
      <c r="D20" s="214"/>
      <c r="E20" s="214"/>
      <c r="F20" s="214"/>
      <c r="G20" s="16"/>
      <c r="H20" s="16"/>
      <c r="I20" s="16"/>
      <c r="J20" s="16"/>
      <c r="K20" s="16"/>
      <c r="L20" s="16"/>
    </row>
    <row r="21">
      <c r="A21" s="271"/>
      <c r="B21" s="214" t="s">
        <v>5324</v>
      </c>
      <c r="C21" s="214" t="s">
        <v>5165</v>
      </c>
      <c r="D21" s="214"/>
      <c r="E21" s="214"/>
      <c r="F21" s="214"/>
      <c r="G21" s="16"/>
      <c r="H21" s="16"/>
      <c r="I21" s="16"/>
      <c r="J21" s="16"/>
      <c r="K21" s="16"/>
      <c r="L21" s="16"/>
    </row>
    <row r="22">
      <c r="A22" s="271"/>
      <c r="B22" s="214" t="s">
        <v>5325</v>
      </c>
      <c r="C22" s="214" t="s">
        <v>5326</v>
      </c>
      <c r="D22" s="214"/>
      <c r="E22" s="214"/>
      <c r="F22" s="214"/>
      <c r="G22" s="16"/>
      <c r="H22" s="16"/>
      <c r="I22" s="16"/>
      <c r="J22" s="16"/>
      <c r="K22" s="16"/>
      <c r="L22" s="16"/>
    </row>
    <row r="23">
      <c r="A23" s="271"/>
      <c r="B23" s="214" t="s">
        <v>5327</v>
      </c>
      <c r="C23" s="214" t="s">
        <v>942</v>
      </c>
      <c r="D23" s="214"/>
      <c r="E23" s="214"/>
      <c r="F23" s="214"/>
      <c r="G23" s="16"/>
      <c r="H23" s="16"/>
      <c r="I23" s="16"/>
      <c r="J23" s="16"/>
      <c r="K23" s="16"/>
      <c r="L23" s="16"/>
    </row>
    <row r="24">
      <c r="A24" s="271"/>
      <c r="B24" s="186" t="s">
        <v>5328</v>
      </c>
      <c r="C24" s="186" t="s">
        <v>733</v>
      </c>
      <c r="D24" s="209">
        <v>40043.0</v>
      </c>
      <c r="E24" s="186" t="s">
        <v>15</v>
      </c>
      <c r="F24" s="151" t="s">
        <v>5329</v>
      </c>
      <c r="G24" s="16"/>
      <c r="H24" s="16"/>
      <c r="I24" s="16"/>
      <c r="J24" s="16"/>
      <c r="K24" s="16"/>
      <c r="L24" s="16"/>
    </row>
    <row r="25">
      <c r="A25" s="271"/>
      <c r="B25" s="186" t="s">
        <v>4338</v>
      </c>
      <c r="C25" s="186" t="s">
        <v>733</v>
      </c>
      <c r="D25" s="209">
        <v>40120.0</v>
      </c>
      <c r="E25" s="186" t="s">
        <v>15</v>
      </c>
      <c r="F25" s="151" t="s">
        <v>4339</v>
      </c>
      <c r="G25" s="16"/>
      <c r="H25" s="16"/>
      <c r="I25" s="16"/>
      <c r="J25" s="16"/>
      <c r="K25" s="16"/>
      <c r="L25" s="16"/>
    </row>
    <row r="26">
      <c r="A26" s="271"/>
      <c r="B26" s="186" t="s">
        <v>5330</v>
      </c>
      <c r="C26" s="186" t="s">
        <v>733</v>
      </c>
      <c r="D26" s="209">
        <v>39805.0</v>
      </c>
      <c r="E26" s="186" t="s">
        <v>15</v>
      </c>
      <c r="F26" s="151" t="s">
        <v>5331</v>
      </c>
      <c r="G26" s="16"/>
      <c r="H26" s="16"/>
      <c r="I26" s="16"/>
      <c r="J26" s="16"/>
      <c r="K26" s="16"/>
      <c r="L26" s="16"/>
    </row>
    <row r="27">
      <c r="A27" s="271"/>
      <c r="B27" s="186" t="s">
        <v>5332</v>
      </c>
      <c r="C27" s="186" t="s">
        <v>1298</v>
      </c>
      <c r="D27" s="209">
        <v>39406.0</v>
      </c>
      <c r="E27" s="186" t="s">
        <v>15</v>
      </c>
      <c r="F27" s="151" t="s">
        <v>5333</v>
      </c>
      <c r="G27" s="16"/>
      <c r="H27" s="16"/>
      <c r="I27" s="16"/>
      <c r="J27" s="16"/>
      <c r="K27" s="16"/>
      <c r="L27" s="16"/>
    </row>
    <row r="28">
      <c r="A28" s="271"/>
      <c r="B28" s="214" t="s">
        <v>5334</v>
      </c>
      <c r="C28" s="214" t="s">
        <v>5335</v>
      </c>
      <c r="D28" s="214"/>
      <c r="E28" s="214"/>
      <c r="F28" s="214"/>
      <c r="G28" s="16"/>
      <c r="H28" s="16"/>
      <c r="I28" s="320" t="s">
        <v>5336</v>
      </c>
      <c r="K28" s="16"/>
      <c r="L28" s="16"/>
    </row>
    <row r="29">
      <c r="A29" s="271"/>
      <c r="B29" s="186" t="s">
        <v>5337</v>
      </c>
      <c r="C29" s="186" t="s">
        <v>5338</v>
      </c>
      <c r="D29" s="209">
        <v>40099.0</v>
      </c>
      <c r="E29" s="186" t="s">
        <v>15</v>
      </c>
      <c r="F29" s="151" t="s">
        <v>928</v>
      </c>
      <c r="G29" s="16"/>
      <c r="H29" s="16"/>
      <c r="I29" s="320" t="s">
        <v>5339</v>
      </c>
      <c r="K29" s="16"/>
      <c r="L29" s="16"/>
    </row>
    <row r="30">
      <c r="A30" s="271"/>
      <c r="B30" s="294" t="s">
        <v>1085</v>
      </c>
      <c r="C30" s="294" t="s">
        <v>1086</v>
      </c>
      <c r="D30" s="307">
        <v>39705.0</v>
      </c>
      <c r="E30" s="294" t="s">
        <v>5340</v>
      </c>
      <c r="F30" s="296" t="s">
        <v>5341</v>
      </c>
      <c r="G30" s="16"/>
      <c r="H30" s="16"/>
      <c r="I30" s="16"/>
      <c r="J30" s="16"/>
      <c r="K30" s="16"/>
      <c r="L30" s="16"/>
    </row>
    <row r="31">
      <c r="A31" s="271"/>
      <c r="B31" s="186" t="s">
        <v>5342</v>
      </c>
      <c r="C31" s="186" t="s">
        <v>1208</v>
      </c>
      <c r="D31" s="209">
        <v>40043.0</v>
      </c>
      <c r="E31" s="186" t="s">
        <v>15</v>
      </c>
      <c r="F31" s="151" t="s">
        <v>928</v>
      </c>
      <c r="G31" s="16"/>
      <c r="H31" s="16"/>
      <c r="I31" s="16"/>
      <c r="J31" s="16"/>
      <c r="K31" s="16"/>
      <c r="L31" s="16"/>
    </row>
    <row r="32">
      <c r="A32" s="271"/>
      <c r="B32" s="186" t="s">
        <v>5343</v>
      </c>
      <c r="C32" s="186" t="s">
        <v>5344</v>
      </c>
      <c r="D32" s="209">
        <v>39714.0</v>
      </c>
      <c r="E32" s="186" t="s">
        <v>15</v>
      </c>
      <c r="F32" s="151" t="s">
        <v>928</v>
      </c>
      <c r="G32" s="16"/>
      <c r="H32" s="16"/>
      <c r="I32" s="16"/>
      <c r="J32" s="16"/>
      <c r="K32" s="16"/>
      <c r="L32" s="16"/>
    </row>
    <row r="33">
      <c r="A33" s="271"/>
      <c r="B33" s="214" t="s">
        <v>5345</v>
      </c>
      <c r="C33" s="214" t="s">
        <v>5346</v>
      </c>
      <c r="D33" s="214"/>
      <c r="E33" s="214"/>
      <c r="F33" s="214"/>
      <c r="G33" s="16"/>
      <c r="H33" s="16"/>
      <c r="I33" s="16"/>
      <c r="J33" s="16"/>
      <c r="K33" s="16"/>
      <c r="L33" s="16"/>
    </row>
    <row r="34">
      <c r="A34" s="271"/>
      <c r="B34" s="214" t="s">
        <v>5347</v>
      </c>
      <c r="C34" s="214" t="s">
        <v>759</v>
      </c>
      <c r="D34" s="214"/>
      <c r="E34" s="214"/>
      <c r="F34" s="214"/>
      <c r="G34" s="16"/>
      <c r="H34" s="16"/>
      <c r="I34" s="16"/>
      <c r="J34" s="16"/>
      <c r="K34" s="16"/>
      <c r="L34" s="16"/>
    </row>
    <row r="35">
      <c r="A35" s="271"/>
      <c r="B35" s="214" t="s">
        <v>5348</v>
      </c>
      <c r="C35" s="214" t="s">
        <v>1328</v>
      </c>
      <c r="D35" s="214"/>
      <c r="E35" s="214"/>
      <c r="F35" s="214"/>
      <c r="G35" s="16"/>
      <c r="H35" s="16"/>
      <c r="I35" s="16"/>
      <c r="J35" s="16"/>
      <c r="K35" s="16"/>
      <c r="L35" s="16"/>
    </row>
    <row r="36">
      <c r="A36" s="271"/>
      <c r="B36" s="214" t="s">
        <v>5349</v>
      </c>
      <c r="C36" s="214" t="s">
        <v>1105</v>
      </c>
      <c r="D36" s="214"/>
      <c r="E36" s="214"/>
      <c r="F36" s="214"/>
      <c r="G36" s="16"/>
      <c r="H36" s="16"/>
      <c r="I36" s="16"/>
      <c r="J36" s="16"/>
      <c r="K36" s="16"/>
      <c r="L36" s="16"/>
    </row>
    <row r="37">
      <c r="A37" s="271"/>
      <c r="B37" s="214" t="s">
        <v>5350</v>
      </c>
      <c r="C37" s="214" t="s">
        <v>964</v>
      </c>
      <c r="D37" s="214"/>
      <c r="E37" s="214"/>
      <c r="F37" s="214"/>
      <c r="G37" s="16"/>
      <c r="H37" s="16"/>
      <c r="I37" s="16"/>
      <c r="J37" s="16"/>
      <c r="K37" s="16"/>
      <c r="L37" s="16"/>
    </row>
    <row r="38">
      <c r="A38" s="271"/>
      <c r="B38" s="214" t="s">
        <v>5351</v>
      </c>
      <c r="C38" s="214" t="s">
        <v>964</v>
      </c>
      <c r="D38" s="214"/>
      <c r="E38" s="214"/>
      <c r="F38" s="214"/>
      <c r="G38" s="16"/>
      <c r="H38" s="16"/>
      <c r="I38" s="16"/>
      <c r="J38" s="16"/>
      <c r="K38" s="16"/>
      <c r="L38" s="16"/>
    </row>
    <row r="39">
      <c r="A39" s="271"/>
      <c r="B39" s="214" t="s">
        <v>5352</v>
      </c>
      <c r="C39" s="214" t="s">
        <v>964</v>
      </c>
      <c r="D39" s="214"/>
      <c r="E39" s="214"/>
      <c r="F39" s="214"/>
      <c r="G39" s="16"/>
      <c r="H39" s="16"/>
      <c r="I39" s="16"/>
      <c r="J39" s="16"/>
      <c r="K39" s="16"/>
      <c r="L39" s="16"/>
    </row>
    <row r="40">
      <c r="A40" s="271"/>
      <c r="B40" s="214" t="s">
        <v>5353</v>
      </c>
      <c r="C40" s="214" t="s">
        <v>964</v>
      </c>
      <c r="D40" s="214"/>
      <c r="E40" s="214"/>
      <c r="F40" s="214"/>
      <c r="G40" s="16"/>
      <c r="H40" s="16"/>
      <c r="I40" s="16"/>
      <c r="J40" s="16"/>
      <c r="K40" s="16"/>
      <c r="L40" s="16"/>
    </row>
    <row r="41">
      <c r="A41" s="271"/>
      <c r="B41" s="214" t="s">
        <v>5354</v>
      </c>
      <c r="C41" s="214" t="s">
        <v>964</v>
      </c>
      <c r="D41" s="214"/>
      <c r="E41" s="214"/>
      <c r="F41" s="214"/>
      <c r="G41" s="16"/>
      <c r="H41" s="16"/>
      <c r="I41" s="16"/>
      <c r="J41" s="16"/>
      <c r="K41" s="16"/>
      <c r="L41" s="16"/>
    </row>
    <row r="42">
      <c r="A42" s="271"/>
      <c r="B42" s="214" t="s">
        <v>5355</v>
      </c>
      <c r="C42" s="214" t="s">
        <v>964</v>
      </c>
      <c r="D42" s="214"/>
      <c r="E42" s="214"/>
      <c r="F42" s="214"/>
      <c r="G42" s="16"/>
      <c r="H42" s="16"/>
      <c r="I42" s="16"/>
      <c r="J42" s="16"/>
      <c r="K42" s="16"/>
      <c r="L42" s="16"/>
    </row>
    <row r="43">
      <c r="A43" s="271"/>
      <c r="B43" s="214" t="s">
        <v>5356</v>
      </c>
      <c r="C43" s="214" t="s">
        <v>964</v>
      </c>
      <c r="D43" s="214"/>
      <c r="E43" s="214"/>
      <c r="F43" s="214"/>
      <c r="G43" s="16"/>
      <c r="H43" s="16"/>
      <c r="I43" s="16"/>
      <c r="J43" s="16"/>
      <c r="K43" s="16"/>
      <c r="L43" s="16"/>
    </row>
    <row r="44">
      <c r="A44" s="271"/>
      <c r="B44" s="214" t="s">
        <v>5357</v>
      </c>
      <c r="C44" s="214" t="s">
        <v>964</v>
      </c>
      <c r="D44" s="214"/>
      <c r="E44" s="214"/>
      <c r="F44" s="214"/>
      <c r="G44" s="16"/>
      <c r="H44" s="16"/>
      <c r="I44" s="16"/>
      <c r="J44" s="16"/>
      <c r="K44" s="16"/>
      <c r="L44" s="16"/>
    </row>
    <row r="45">
      <c r="A45" s="271"/>
      <c r="B45" s="214" t="s">
        <v>5358</v>
      </c>
      <c r="C45" s="214" t="s">
        <v>964</v>
      </c>
      <c r="D45" s="214"/>
      <c r="E45" s="214"/>
      <c r="F45" s="214"/>
      <c r="G45" s="16"/>
      <c r="H45" s="16"/>
      <c r="I45" s="16"/>
      <c r="J45" s="16"/>
      <c r="K45" s="16"/>
      <c r="L45" s="16"/>
    </row>
    <row r="46">
      <c r="A46" s="271"/>
      <c r="B46" s="214" t="s">
        <v>5359</v>
      </c>
      <c r="C46" s="214" t="s">
        <v>964</v>
      </c>
      <c r="D46" s="214"/>
      <c r="E46" s="214"/>
      <c r="F46" s="214"/>
      <c r="G46" s="16"/>
      <c r="H46" s="16"/>
      <c r="I46" s="16"/>
      <c r="J46" s="16"/>
      <c r="K46" s="16"/>
      <c r="L46" s="16"/>
    </row>
    <row r="47">
      <c r="A47" s="271"/>
      <c r="B47" s="214" t="s">
        <v>5360</v>
      </c>
      <c r="C47" s="214" t="s">
        <v>964</v>
      </c>
      <c r="D47" s="214"/>
      <c r="E47" s="214"/>
      <c r="F47" s="214"/>
      <c r="G47" s="16"/>
      <c r="H47" s="16"/>
      <c r="I47" s="16"/>
      <c r="J47" s="16"/>
      <c r="K47" s="16"/>
      <c r="L47" s="16"/>
    </row>
    <row r="48">
      <c r="A48" s="271"/>
      <c r="B48" s="186" t="s">
        <v>5361</v>
      </c>
      <c r="C48" s="186" t="s">
        <v>1112</v>
      </c>
      <c r="D48" s="209">
        <v>40099.0</v>
      </c>
      <c r="E48" s="186" t="s">
        <v>15</v>
      </c>
      <c r="F48" s="151" t="s">
        <v>5362</v>
      </c>
      <c r="G48" s="16"/>
      <c r="H48" s="16"/>
      <c r="I48" s="16"/>
      <c r="J48" s="16"/>
      <c r="K48" s="16"/>
      <c r="L48" s="16"/>
    </row>
    <row r="49">
      <c r="A49" s="271"/>
      <c r="B49" s="214" t="s">
        <v>5363</v>
      </c>
      <c r="C49" s="214" t="s">
        <v>1112</v>
      </c>
      <c r="D49" s="214"/>
      <c r="E49" s="214"/>
      <c r="F49" s="214"/>
      <c r="G49" s="16"/>
      <c r="H49" s="16"/>
      <c r="I49" s="16"/>
      <c r="J49" s="16"/>
      <c r="K49" s="16"/>
      <c r="L49" s="16"/>
    </row>
    <row r="50">
      <c r="A50" s="271"/>
      <c r="B50" s="214" t="s">
        <v>5024</v>
      </c>
      <c r="C50" s="214" t="s">
        <v>1112</v>
      </c>
      <c r="D50" s="214"/>
      <c r="E50" s="214"/>
      <c r="F50" s="214"/>
      <c r="G50" s="16"/>
      <c r="H50" s="16"/>
      <c r="I50" s="16"/>
      <c r="J50" s="16"/>
      <c r="K50" s="16"/>
      <c r="L50" s="16"/>
    </row>
    <row r="51">
      <c r="A51" s="271"/>
      <c r="B51" s="214" t="s">
        <v>5364</v>
      </c>
      <c r="C51" s="214" t="s">
        <v>775</v>
      </c>
      <c r="D51" s="214"/>
      <c r="E51" s="214"/>
      <c r="F51" s="214"/>
      <c r="G51" s="16"/>
      <c r="H51" s="16"/>
      <c r="I51" s="16"/>
      <c r="J51" s="16"/>
      <c r="K51" s="16"/>
      <c r="L51" s="16"/>
    </row>
    <row r="52">
      <c r="A52" s="271"/>
      <c r="B52" s="214" t="s">
        <v>5365</v>
      </c>
      <c r="C52" s="214" t="s">
        <v>775</v>
      </c>
      <c r="D52" s="214"/>
      <c r="E52" s="214"/>
      <c r="F52" s="214"/>
      <c r="G52" s="16"/>
      <c r="H52" s="16"/>
      <c r="I52" s="16"/>
      <c r="J52" s="16"/>
      <c r="K52" s="16"/>
      <c r="L52" s="16"/>
    </row>
    <row r="53">
      <c r="A53" s="271"/>
      <c r="B53" s="214" t="s">
        <v>5366</v>
      </c>
      <c r="C53" s="214" t="s">
        <v>775</v>
      </c>
      <c r="D53" s="214"/>
      <c r="E53" s="214"/>
      <c r="F53" s="214"/>
      <c r="G53" s="16"/>
      <c r="H53" s="16"/>
      <c r="I53" s="16"/>
      <c r="J53" s="16"/>
      <c r="K53" s="16"/>
      <c r="L53" s="16"/>
    </row>
    <row r="54">
      <c r="A54" s="271"/>
      <c r="B54" s="186" t="s">
        <v>5367</v>
      </c>
      <c r="C54" s="186" t="s">
        <v>4346</v>
      </c>
      <c r="D54" s="209">
        <v>39791.0</v>
      </c>
      <c r="E54" s="186" t="s">
        <v>15</v>
      </c>
      <c r="F54" s="151" t="s">
        <v>4347</v>
      </c>
      <c r="G54" s="16"/>
      <c r="H54" s="16"/>
      <c r="I54" s="16"/>
      <c r="J54" s="16"/>
      <c r="K54" s="16"/>
      <c r="L54" s="16"/>
    </row>
    <row r="55">
      <c r="A55" s="271"/>
      <c r="B55" s="186" t="s">
        <v>5368</v>
      </c>
      <c r="C55" s="186" t="s">
        <v>4346</v>
      </c>
      <c r="D55" s="209">
        <v>39791.0</v>
      </c>
      <c r="E55" s="186" t="s">
        <v>15</v>
      </c>
      <c r="F55" s="151" t="s">
        <v>4347</v>
      </c>
      <c r="G55" s="16"/>
      <c r="H55" s="16"/>
      <c r="I55" s="16"/>
      <c r="J55" s="16"/>
      <c r="K55" s="16"/>
      <c r="L55" s="16"/>
    </row>
    <row r="56">
      <c r="A56" s="271"/>
      <c r="B56" s="186" t="s">
        <v>5369</v>
      </c>
      <c r="C56" s="186" t="s">
        <v>4346</v>
      </c>
      <c r="D56" s="209">
        <v>39791.0</v>
      </c>
      <c r="E56" s="186" t="s">
        <v>15</v>
      </c>
      <c r="F56" s="151" t="s">
        <v>4347</v>
      </c>
      <c r="G56" s="16"/>
      <c r="H56" s="16"/>
      <c r="I56" s="16"/>
      <c r="J56" s="16"/>
      <c r="K56" s="16"/>
      <c r="L56" s="16"/>
    </row>
    <row r="57">
      <c r="A57" s="271"/>
      <c r="B57" s="214" t="s">
        <v>5370</v>
      </c>
      <c r="C57" s="214" t="s">
        <v>5371</v>
      </c>
      <c r="D57" s="214"/>
      <c r="E57" s="214"/>
      <c r="F57" s="214"/>
      <c r="G57" s="16"/>
      <c r="H57" s="16"/>
      <c r="I57" s="16"/>
      <c r="J57" s="16"/>
      <c r="K57" s="16"/>
      <c r="L57" s="16"/>
    </row>
    <row r="58">
      <c r="A58" s="271"/>
      <c r="B58" s="214" t="s">
        <v>5372</v>
      </c>
      <c r="C58" s="214" t="s">
        <v>5276</v>
      </c>
      <c r="D58" s="214"/>
      <c r="E58" s="214"/>
      <c r="F58" s="214"/>
      <c r="G58" s="16"/>
      <c r="H58" s="16"/>
      <c r="I58" s="16"/>
      <c r="J58" s="16"/>
      <c r="K58" s="16"/>
      <c r="L58" s="16"/>
    </row>
    <row r="59">
      <c r="A59" s="271"/>
      <c r="B59" s="214" t="s">
        <v>5373</v>
      </c>
      <c r="C59" s="214" t="s">
        <v>5285</v>
      </c>
      <c r="D59" s="214"/>
      <c r="E59" s="214"/>
      <c r="F59" s="214"/>
      <c r="G59" s="16"/>
      <c r="H59" s="16"/>
      <c r="I59" s="16"/>
      <c r="J59" s="16"/>
      <c r="K59" s="16"/>
      <c r="L59" s="16"/>
    </row>
    <row r="60">
      <c r="A60" s="271"/>
      <c r="B60" s="214" t="s">
        <v>5374</v>
      </c>
      <c r="C60" s="214" t="s">
        <v>5285</v>
      </c>
      <c r="D60" s="214"/>
      <c r="E60" s="214"/>
      <c r="F60" s="214"/>
      <c r="G60" s="16"/>
      <c r="H60" s="16"/>
      <c r="I60" s="16"/>
      <c r="J60" s="16"/>
      <c r="K60" s="16"/>
      <c r="L60" s="16"/>
    </row>
    <row r="61">
      <c r="A61" s="271"/>
      <c r="B61" s="139" t="s">
        <v>5375</v>
      </c>
      <c r="C61" s="139" t="s">
        <v>3866</v>
      </c>
      <c r="D61" s="140">
        <v>43734.0</v>
      </c>
      <c r="E61" s="139" t="s">
        <v>15</v>
      </c>
      <c r="F61" s="139" t="s">
        <v>5376</v>
      </c>
      <c r="G61" s="16"/>
      <c r="H61" s="16"/>
      <c r="I61" s="16"/>
      <c r="J61" s="16"/>
      <c r="K61" s="16"/>
      <c r="L61" s="16"/>
    </row>
    <row r="62">
      <c r="A62" s="271"/>
      <c r="B62" s="214" t="s">
        <v>5377</v>
      </c>
      <c r="C62" s="214" t="s">
        <v>556</v>
      </c>
      <c r="D62" s="214"/>
      <c r="E62" s="214"/>
      <c r="F62" s="214"/>
      <c r="G62" s="16"/>
      <c r="H62" s="16"/>
      <c r="I62" s="16"/>
      <c r="J62" s="16"/>
      <c r="K62" s="16"/>
      <c r="L62" s="16"/>
    </row>
    <row r="63">
      <c r="A63" s="271"/>
      <c r="B63" s="214" t="s">
        <v>5378</v>
      </c>
      <c r="C63" s="214" t="s">
        <v>5379</v>
      </c>
      <c r="D63" s="214"/>
      <c r="E63" s="214"/>
      <c r="F63" s="214"/>
      <c r="G63" s="16"/>
      <c r="H63" s="16"/>
      <c r="I63" s="16"/>
      <c r="J63" s="16"/>
      <c r="K63" s="16"/>
      <c r="L63" s="16"/>
    </row>
    <row r="64">
      <c r="A64" s="271"/>
      <c r="B64" s="214" t="s">
        <v>5380</v>
      </c>
      <c r="C64" s="214" t="s">
        <v>5381</v>
      </c>
      <c r="D64" s="214"/>
      <c r="E64" s="214"/>
      <c r="F64" s="214"/>
      <c r="G64" s="16"/>
      <c r="H64" s="16"/>
      <c r="I64" s="16"/>
      <c r="J64" s="16"/>
      <c r="K64" s="16"/>
      <c r="L64" s="16"/>
    </row>
    <row r="65">
      <c r="A65" s="271"/>
      <c r="B65" s="214" t="s">
        <v>5382</v>
      </c>
      <c r="C65" s="214" t="s">
        <v>5383</v>
      </c>
      <c r="D65" s="214"/>
      <c r="E65" s="214"/>
      <c r="F65" s="214"/>
      <c r="G65" s="16"/>
      <c r="H65" s="16"/>
      <c r="I65" s="16"/>
      <c r="J65" s="16"/>
      <c r="K65" s="16"/>
      <c r="L65" s="16"/>
    </row>
    <row r="66">
      <c r="A66" s="271"/>
      <c r="B66" s="214" t="s">
        <v>5384</v>
      </c>
      <c r="C66" s="321" t="s">
        <v>5383</v>
      </c>
      <c r="D66" s="214"/>
      <c r="E66" s="214"/>
      <c r="F66" s="272"/>
      <c r="G66" s="16"/>
      <c r="H66" s="16"/>
      <c r="I66" s="16"/>
      <c r="J66" s="16"/>
      <c r="K66" s="16"/>
      <c r="L66" s="16"/>
    </row>
    <row r="67">
      <c r="A67" s="271"/>
      <c r="B67" s="214" t="s">
        <v>5385</v>
      </c>
      <c r="C67" s="214" t="s">
        <v>5383</v>
      </c>
      <c r="D67" s="214"/>
      <c r="E67" s="214"/>
      <c r="F67" s="214"/>
      <c r="G67" s="16"/>
      <c r="H67" s="16"/>
      <c r="I67" s="16"/>
      <c r="J67" s="16"/>
      <c r="K67" s="16"/>
      <c r="L67" s="16"/>
    </row>
    <row r="68">
      <c r="A68" s="158"/>
      <c r="B68" s="322"/>
      <c r="C68" s="323"/>
      <c r="D68" s="322"/>
      <c r="E68" s="322"/>
      <c r="F68" s="324"/>
      <c r="G68" s="16"/>
      <c r="H68" s="16"/>
      <c r="I68" s="16"/>
      <c r="J68" s="16"/>
      <c r="K68" s="16"/>
      <c r="L68" s="16"/>
    </row>
    <row r="69">
      <c r="A69" s="325"/>
      <c r="B69" s="254"/>
      <c r="C69" s="92"/>
      <c r="D69" s="322"/>
      <c r="E69" s="322"/>
      <c r="F69" s="324"/>
      <c r="G69" s="16"/>
      <c r="H69" s="16"/>
      <c r="I69" s="16"/>
      <c r="J69" s="16"/>
      <c r="K69" s="16"/>
      <c r="L69" s="16"/>
    </row>
    <row r="70">
      <c r="A70" s="325"/>
      <c r="B70" s="286" t="s">
        <v>1</v>
      </c>
      <c r="C70" s="145">
        <f>COUNT(D:D)</f>
        <v>21</v>
      </c>
      <c r="D70" s="322"/>
      <c r="E70" s="322"/>
      <c r="F70" s="324"/>
      <c r="G70" s="16"/>
      <c r="H70" s="16"/>
      <c r="I70" s="16"/>
      <c r="J70" s="16"/>
      <c r="K70" s="16"/>
      <c r="L70" s="16"/>
    </row>
    <row r="71">
      <c r="A71" s="325"/>
      <c r="B71" s="286" t="s">
        <v>2</v>
      </c>
      <c r="C71" s="145">
        <v>65.0</v>
      </c>
      <c r="D71" s="322"/>
      <c r="E71" s="322"/>
      <c r="F71" s="324"/>
      <c r="G71" s="16"/>
      <c r="H71" s="16"/>
      <c r="I71" s="16"/>
      <c r="J71" s="16"/>
      <c r="K71" s="16"/>
      <c r="L71" s="16"/>
    </row>
    <row r="72">
      <c r="A72" s="59"/>
      <c r="B72" s="286" t="s">
        <v>1014</v>
      </c>
      <c r="C72" s="147">
        <f>IFERROR(__xludf.DUMMYFUNCTION("TO_PERCENT(C70/C71)"),0.3230769230769231)</f>
        <v>0.3230769231</v>
      </c>
      <c r="D72" s="247"/>
      <c r="E72" s="247"/>
      <c r="F72" s="326"/>
      <c r="G72" s="16"/>
      <c r="H72" s="16"/>
      <c r="I72" s="16"/>
      <c r="J72" s="16"/>
      <c r="K72" s="16"/>
      <c r="L72" s="16"/>
    </row>
    <row r="73">
      <c r="A73" s="59"/>
      <c r="B73" s="247"/>
      <c r="C73" s="327"/>
      <c r="D73" s="247"/>
      <c r="E73" s="247"/>
      <c r="F73" s="326"/>
      <c r="G73" s="16"/>
      <c r="H73" s="16"/>
      <c r="I73" s="16"/>
      <c r="J73" s="16"/>
      <c r="K73" s="16"/>
      <c r="L73" s="16"/>
    </row>
    <row r="74">
      <c r="A74" s="59"/>
      <c r="B74" s="247"/>
      <c r="C74" s="327"/>
      <c r="D74" s="247"/>
      <c r="E74" s="247"/>
      <c r="F74" s="326"/>
      <c r="G74" s="16"/>
      <c r="H74" s="16"/>
      <c r="I74" s="16"/>
      <c r="J74" s="16"/>
      <c r="K74" s="16"/>
      <c r="L74" s="16"/>
    </row>
    <row r="75">
      <c r="A75" s="59"/>
      <c r="B75" s="247"/>
      <c r="C75" s="327"/>
      <c r="D75" s="247"/>
      <c r="E75" s="247"/>
      <c r="F75" s="326"/>
      <c r="G75" s="16"/>
      <c r="H75" s="16"/>
      <c r="I75" s="16"/>
      <c r="J75" s="16"/>
      <c r="K75" s="16"/>
      <c r="L75" s="16"/>
    </row>
    <row r="76">
      <c r="A76" s="59"/>
      <c r="B76" s="247"/>
      <c r="C76" s="327"/>
      <c r="D76" s="247"/>
      <c r="E76" s="247"/>
      <c r="F76" s="326"/>
      <c r="G76" s="16"/>
      <c r="H76" s="16"/>
      <c r="I76" s="16"/>
      <c r="J76" s="16"/>
      <c r="K76" s="16"/>
      <c r="L76" s="16"/>
    </row>
    <row r="77">
      <c r="A77" s="59"/>
      <c r="B77" s="247"/>
      <c r="C77" s="327"/>
      <c r="D77" s="247"/>
      <c r="E77" s="247"/>
      <c r="F77" s="326"/>
      <c r="G77" s="16"/>
      <c r="H77" s="16"/>
      <c r="I77" s="16"/>
      <c r="J77" s="16"/>
      <c r="K77" s="16"/>
      <c r="L77" s="16"/>
    </row>
  </sheetData>
  <mergeCells count="2">
    <mergeCell ref="I28:J28"/>
    <mergeCell ref="I29:J29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22.88"/>
    <col customWidth="1" min="3" max="3" width="24.0"/>
    <col customWidth="1" min="4" max="4" width="13.5"/>
    <col customWidth="1" min="5" max="5" width="12.63"/>
    <col customWidth="1" min="6" max="6" width="57.5"/>
    <col customWidth="1" min="12" max="12" width="9.5"/>
  </cols>
  <sheetData>
    <row r="1">
      <c r="A1" s="58"/>
      <c r="B1" s="58"/>
      <c r="C1" s="58"/>
      <c r="D1" s="58"/>
      <c r="E1" s="58"/>
      <c r="F1" s="58"/>
      <c r="G1" s="328"/>
      <c r="H1" s="328"/>
      <c r="I1" s="328"/>
      <c r="J1" s="328"/>
      <c r="K1" s="328"/>
      <c r="L1" s="328"/>
    </row>
    <row r="2">
      <c r="A2" s="207"/>
      <c r="B2" s="208" t="s">
        <v>113</v>
      </c>
      <c r="C2" s="208" t="s">
        <v>110</v>
      </c>
      <c r="D2" s="208" t="s">
        <v>4239</v>
      </c>
      <c r="E2" s="208" t="s">
        <v>903</v>
      </c>
      <c r="F2" s="208" t="s">
        <v>904</v>
      </c>
      <c r="G2" s="329"/>
      <c r="H2" s="329"/>
      <c r="I2" s="329"/>
      <c r="J2" s="329"/>
      <c r="K2" s="329"/>
      <c r="L2" s="329"/>
    </row>
    <row r="3">
      <c r="A3" s="271"/>
      <c r="B3" s="186" t="s">
        <v>2578</v>
      </c>
      <c r="C3" s="186">
        <v>311.0</v>
      </c>
      <c r="D3" s="209">
        <v>41184.0</v>
      </c>
      <c r="E3" s="186" t="s">
        <v>15</v>
      </c>
      <c r="F3" s="151" t="s">
        <v>5386</v>
      </c>
      <c r="G3" s="158"/>
      <c r="H3" s="16"/>
      <c r="I3" s="16"/>
      <c r="J3" s="16"/>
      <c r="K3" s="16"/>
      <c r="L3" s="16"/>
    </row>
    <row r="4">
      <c r="A4" s="271"/>
      <c r="B4" s="186" t="s">
        <v>5387</v>
      </c>
      <c r="C4" s="186" t="s">
        <v>5388</v>
      </c>
      <c r="D4" s="209">
        <v>39441.0</v>
      </c>
      <c r="E4" s="186" t="s">
        <v>15</v>
      </c>
      <c r="F4" s="151" t="s">
        <v>928</v>
      </c>
      <c r="G4" s="158"/>
      <c r="H4" s="16"/>
      <c r="I4" s="16"/>
      <c r="J4" s="16"/>
      <c r="K4" s="16"/>
      <c r="L4" s="16"/>
    </row>
    <row r="5">
      <c r="A5" s="271"/>
      <c r="B5" s="214" t="s">
        <v>5389</v>
      </c>
      <c r="C5" s="214" t="s">
        <v>5390</v>
      </c>
      <c r="D5" s="214"/>
      <c r="E5" s="214"/>
      <c r="F5" s="214"/>
      <c r="G5" s="158"/>
      <c r="H5" s="16"/>
      <c r="I5" s="16"/>
      <c r="J5" s="16"/>
      <c r="K5" s="16"/>
      <c r="L5" s="16"/>
    </row>
    <row r="6">
      <c r="A6" s="271"/>
      <c r="B6" s="226" t="s">
        <v>1030</v>
      </c>
      <c r="C6" s="226" t="s">
        <v>1031</v>
      </c>
      <c r="D6" s="237">
        <v>39705.0</v>
      </c>
      <c r="E6" s="227" t="s">
        <v>4300</v>
      </c>
      <c r="F6" s="227" t="s">
        <v>4381</v>
      </c>
      <c r="G6" s="158"/>
      <c r="H6" s="16"/>
      <c r="I6" s="16"/>
      <c r="J6" s="16"/>
      <c r="K6" s="16"/>
      <c r="L6" s="16"/>
    </row>
    <row r="7">
      <c r="A7" s="271"/>
      <c r="B7" s="214" t="s">
        <v>5391</v>
      </c>
      <c r="C7" s="214" t="s">
        <v>5392</v>
      </c>
      <c r="D7" s="214"/>
      <c r="E7" s="214"/>
      <c r="F7" s="214"/>
      <c r="G7" s="158"/>
      <c r="H7" s="16"/>
      <c r="I7" s="16"/>
      <c r="J7" s="16"/>
      <c r="K7" s="16"/>
      <c r="L7" s="16"/>
    </row>
    <row r="8">
      <c r="A8" s="271"/>
      <c r="B8" s="214" t="s">
        <v>5393</v>
      </c>
      <c r="C8" s="214" t="s">
        <v>2376</v>
      </c>
      <c r="D8" s="214"/>
      <c r="E8" s="214"/>
      <c r="F8" s="214"/>
      <c r="G8" s="158"/>
      <c r="H8" s="16"/>
      <c r="I8" s="16"/>
      <c r="J8" s="16"/>
      <c r="K8" s="16"/>
      <c r="L8" s="16"/>
    </row>
    <row r="9">
      <c r="A9" s="271"/>
      <c r="B9" s="226" t="s">
        <v>1256</v>
      </c>
      <c r="C9" s="226" t="s">
        <v>1257</v>
      </c>
      <c r="D9" s="237">
        <v>40477.0</v>
      </c>
      <c r="E9" s="227" t="s">
        <v>4380</v>
      </c>
      <c r="F9" s="227" t="s">
        <v>4381</v>
      </c>
      <c r="G9" s="158"/>
      <c r="H9" s="16"/>
      <c r="I9" s="16"/>
      <c r="J9" s="16"/>
      <c r="K9" s="16"/>
      <c r="L9" s="16"/>
    </row>
    <row r="10">
      <c r="A10" s="271"/>
      <c r="B10" s="186" t="s">
        <v>5394</v>
      </c>
      <c r="C10" s="186" t="s">
        <v>782</v>
      </c>
      <c r="D10" s="209">
        <v>40757.0</v>
      </c>
      <c r="E10" s="186" t="s">
        <v>15</v>
      </c>
      <c r="F10" s="151" t="s">
        <v>928</v>
      </c>
      <c r="G10" s="158"/>
      <c r="H10" s="16"/>
      <c r="I10" s="16"/>
      <c r="J10" s="16"/>
      <c r="K10" s="16"/>
      <c r="L10" s="16"/>
    </row>
    <row r="11">
      <c r="A11" s="271"/>
      <c r="B11" s="214" t="s">
        <v>5395</v>
      </c>
      <c r="C11" s="214" t="s">
        <v>5396</v>
      </c>
      <c r="D11" s="214"/>
      <c r="E11" s="214"/>
      <c r="F11" s="214"/>
      <c r="G11" s="158"/>
      <c r="H11" s="16"/>
      <c r="I11" s="16"/>
      <c r="J11" s="16"/>
      <c r="K11" s="16"/>
      <c r="L11" s="16"/>
    </row>
    <row r="12">
      <c r="A12" s="271"/>
      <c r="B12" s="186" t="s">
        <v>5397</v>
      </c>
      <c r="C12" s="186" t="s">
        <v>1040</v>
      </c>
      <c r="D12" s="209">
        <v>40050.0</v>
      </c>
      <c r="E12" s="186" t="s">
        <v>15</v>
      </c>
      <c r="F12" s="151" t="s">
        <v>928</v>
      </c>
      <c r="G12" s="158"/>
      <c r="H12" s="16"/>
      <c r="I12" s="16"/>
      <c r="J12" s="16"/>
      <c r="K12" s="16"/>
      <c r="L12" s="16"/>
    </row>
    <row r="13">
      <c r="A13" s="271"/>
      <c r="B13" s="214" t="s">
        <v>5398</v>
      </c>
      <c r="C13" s="214" t="s">
        <v>4980</v>
      </c>
      <c r="D13" s="214"/>
      <c r="E13" s="214"/>
      <c r="F13" s="214"/>
      <c r="G13" s="158"/>
      <c r="H13" s="16"/>
      <c r="I13" s="16"/>
      <c r="J13" s="16"/>
      <c r="K13" s="16"/>
      <c r="L13" s="16"/>
    </row>
    <row r="14">
      <c r="A14" s="271"/>
      <c r="B14" s="186" t="s">
        <v>5399</v>
      </c>
      <c r="C14" s="186" t="s">
        <v>5400</v>
      </c>
      <c r="D14" s="209">
        <v>39994.0</v>
      </c>
      <c r="E14" s="186" t="s">
        <v>15</v>
      </c>
      <c r="F14" s="151" t="s">
        <v>928</v>
      </c>
      <c r="G14" s="158"/>
      <c r="H14" s="16"/>
      <c r="I14" s="16"/>
      <c r="J14" s="16"/>
      <c r="K14" s="16"/>
      <c r="L14" s="16"/>
    </row>
    <row r="15">
      <c r="A15" s="271"/>
      <c r="B15" s="186" t="s">
        <v>5401</v>
      </c>
      <c r="C15" s="186" t="s">
        <v>1174</v>
      </c>
      <c r="D15" s="209">
        <v>39749.0</v>
      </c>
      <c r="E15" s="186" t="s">
        <v>15</v>
      </c>
      <c r="F15" s="151" t="s">
        <v>928</v>
      </c>
      <c r="G15" s="158"/>
      <c r="H15" s="16"/>
      <c r="I15" s="16"/>
      <c r="J15" s="16"/>
      <c r="K15" s="16"/>
      <c r="L15" s="16"/>
    </row>
    <row r="16">
      <c r="A16" s="271"/>
      <c r="B16" s="186" t="s">
        <v>1043</v>
      </c>
      <c r="C16" s="186" t="s">
        <v>702</v>
      </c>
      <c r="D16" s="209">
        <v>39705.0</v>
      </c>
      <c r="E16" s="151" t="s">
        <v>4243</v>
      </c>
      <c r="F16" s="151" t="s">
        <v>4250</v>
      </c>
      <c r="G16" s="158"/>
      <c r="H16" s="16"/>
      <c r="I16" s="16"/>
      <c r="J16" s="16"/>
      <c r="K16" s="16"/>
      <c r="L16" s="16"/>
    </row>
    <row r="17">
      <c r="A17" s="271"/>
      <c r="B17" s="214" t="s">
        <v>5402</v>
      </c>
      <c r="C17" s="214" t="s">
        <v>5403</v>
      </c>
      <c r="D17" s="214"/>
      <c r="E17" s="214"/>
      <c r="F17" s="214"/>
      <c r="G17" s="158"/>
      <c r="H17" s="16"/>
      <c r="I17" s="16"/>
      <c r="J17" s="16"/>
      <c r="K17" s="16"/>
      <c r="L17" s="16"/>
    </row>
    <row r="18">
      <c r="A18" s="271"/>
      <c r="B18" s="186" t="s">
        <v>1046</v>
      </c>
      <c r="C18" s="186" t="s">
        <v>922</v>
      </c>
      <c r="D18" s="209">
        <v>39705.0</v>
      </c>
      <c r="E18" s="151" t="s">
        <v>4243</v>
      </c>
      <c r="F18" s="151" t="s">
        <v>4262</v>
      </c>
      <c r="G18" s="158"/>
      <c r="H18" s="16"/>
      <c r="I18" s="16"/>
      <c r="J18" s="16"/>
      <c r="K18" s="16"/>
      <c r="L18" s="16"/>
    </row>
    <row r="19">
      <c r="A19" s="271"/>
      <c r="B19" s="186" t="s">
        <v>5404</v>
      </c>
      <c r="C19" s="186" t="s">
        <v>5405</v>
      </c>
      <c r="D19" s="209">
        <v>41058.0</v>
      </c>
      <c r="E19" s="186" t="s">
        <v>15</v>
      </c>
      <c r="F19" s="151" t="s">
        <v>5406</v>
      </c>
      <c r="G19" s="158"/>
      <c r="H19" s="16"/>
      <c r="I19" s="16"/>
      <c r="J19" s="16"/>
      <c r="K19" s="16"/>
      <c r="L19" s="16"/>
    </row>
    <row r="20">
      <c r="A20" s="271"/>
      <c r="B20" s="186" t="s">
        <v>1531</v>
      </c>
      <c r="C20" s="186" t="s">
        <v>163</v>
      </c>
      <c r="D20" s="212">
        <v>44049.0</v>
      </c>
      <c r="E20" s="151" t="s">
        <v>15</v>
      </c>
      <c r="F20" s="151" t="s">
        <v>5407</v>
      </c>
      <c r="G20" s="158"/>
      <c r="H20" s="16"/>
      <c r="I20" s="16"/>
      <c r="J20" s="16"/>
      <c r="K20" s="16"/>
      <c r="L20" s="16"/>
    </row>
    <row r="21">
      <c r="A21" s="271"/>
      <c r="B21" s="186" t="s">
        <v>5408</v>
      </c>
      <c r="C21" s="186" t="s">
        <v>5409</v>
      </c>
      <c r="D21" s="209">
        <v>40365.0</v>
      </c>
      <c r="E21" s="186" t="s">
        <v>15</v>
      </c>
      <c r="F21" s="151" t="s">
        <v>5410</v>
      </c>
      <c r="G21" s="158"/>
      <c r="H21" s="16"/>
      <c r="I21" s="16"/>
      <c r="J21" s="16"/>
      <c r="K21" s="16"/>
      <c r="L21" s="16"/>
    </row>
    <row r="22">
      <c r="A22" s="271"/>
      <c r="B22" s="214" t="s">
        <v>5411</v>
      </c>
      <c r="C22" s="214" t="s">
        <v>5412</v>
      </c>
      <c r="D22" s="214"/>
      <c r="E22" s="214"/>
      <c r="F22" s="214"/>
      <c r="G22" s="158"/>
      <c r="H22" s="16"/>
      <c r="I22" s="16"/>
      <c r="J22" s="16"/>
      <c r="K22" s="16"/>
      <c r="L22" s="16"/>
    </row>
    <row r="23">
      <c r="A23" s="271"/>
      <c r="B23" s="226" t="s">
        <v>1053</v>
      </c>
      <c r="C23" s="226" t="s">
        <v>1054</v>
      </c>
      <c r="D23" s="237">
        <v>39705.0</v>
      </c>
      <c r="E23" s="227" t="s">
        <v>4300</v>
      </c>
      <c r="F23" s="227" t="s">
        <v>4381</v>
      </c>
      <c r="G23" s="158"/>
      <c r="H23" s="16"/>
      <c r="I23" s="16"/>
      <c r="J23" s="16"/>
      <c r="K23" s="16"/>
      <c r="L23" s="16"/>
    </row>
    <row r="24">
      <c r="A24" s="271"/>
      <c r="B24" s="186" t="s">
        <v>5413</v>
      </c>
      <c r="C24" s="186" t="s">
        <v>1286</v>
      </c>
      <c r="D24" s="209">
        <v>40477.0</v>
      </c>
      <c r="E24" s="186" t="s">
        <v>15</v>
      </c>
      <c r="F24" s="151" t="s">
        <v>5414</v>
      </c>
      <c r="G24" s="158"/>
      <c r="H24" s="16"/>
      <c r="I24" s="16"/>
      <c r="J24" s="16"/>
      <c r="K24" s="16"/>
      <c r="L24" s="16"/>
    </row>
    <row r="25">
      <c r="A25" s="271"/>
      <c r="B25" s="186" t="s">
        <v>4272</v>
      </c>
      <c r="C25" s="186" t="s">
        <v>1058</v>
      </c>
      <c r="D25" s="212">
        <v>42894.0</v>
      </c>
      <c r="E25" s="151" t="s">
        <v>15</v>
      </c>
      <c r="F25" s="151" t="s">
        <v>928</v>
      </c>
      <c r="G25" s="158"/>
      <c r="H25" s="16"/>
      <c r="I25" s="16"/>
      <c r="J25" s="16"/>
      <c r="K25" s="16"/>
      <c r="L25" s="16"/>
    </row>
    <row r="26">
      <c r="A26" s="271"/>
      <c r="B26" s="214" t="s">
        <v>5415</v>
      </c>
      <c r="C26" s="214" t="s">
        <v>5416</v>
      </c>
      <c r="D26" s="214"/>
      <c r="E26" s="214"/>
      <c r="F26" s="214"/>
      <c r="G26" s="158"/>
      <c r="H26" s="16"/>
      <c r="I26" s="16"/>
      <c r="J26" s="16"/>
      <c r="K26" s="16"/>
      <c r="L26" s="16"/>
    </row>
    <row r="27">
      <c r="A27" s="271"/>
      <c r="B27" s="214" t="s">
        <v>5417</v>
      </c>
      <c r="C27" s="214" t="s">
        <v>5418</v>
      </c>
      <c r="D27" s="214"/>
      <c r="E27" s="214"/>
      <c r="F27" s="214"/>
      <c r="G27" s="158"/>
      <c r="H27" s="16"/>
      <c r="I27" s="16"/>
      <c r="J27" s="16"/>
      <c r="K27" s="16"/>
      <c r="L27" s="16"/>
    </row>
    <row r="28">
      <c r="A28" s="271"/>
      <c r="B28" s="226" t="s">
        <v>1293</v>
      </c>
      <c r="C28" s="226" t="s">
        <v>1294</v>
      </c>
      <c r="D28" s="237">
        <v>40477.0</v>
      </c>
      <c r="E28" s="227" t="s">
        <v>4380</v>
      </c>
      <c r="F28" s="227" t="s">
        <v>4381</v>
      </c>
      <c r="G28" s="158"/>
      <c r="H28" s="16"/>
      <c r="I28" s="17" t="s">
        <v>23</v>
      </c>
      <c r="K28" s="16"/>
      <c r="L28" s="16"/>
    </row>
    <row r="29">
      <c r="A29" s="271"/>
      <c r="B29" s="186" t="s">
        <v>1064</v>
      </c>
      <c r="C29" s="186" t="s">
        <v>1065</v>
      </c>
      <c r="D29" s="209">
        <v>39705.0</v>
      </c>
      <c r="E29" s="151" t="s">
        <v>4243</v>
      </c>
      <c r="F29" s="151" t="s">
        <v>4250</v>
      </c>
      <c r="G29" s="158"/>
      <c r="H29" s="16"/>
      <c r="I29" s="330">
        <v>39749.0</v>
      </c>
      <c r="K29" s="16"/>
      <c r="L29" s="16"/>
    </row>
    <row r="30">
      <c r="A30" s="271"/>
      <c r="B30" s="139" t="s">
        <v>1067</v>
      </c>
      <c r="C30" s="139" t="s">
        <v>733</v>
      </c>
      <c r="D30" s="209">
        <v>39705.0</v>
      </c>
      <c r="E30" s="151" t="s">
        <v>4243</v>
      </c>
      <c r="F30" s="151" t="s">
        <v>4269</v>
      </c>
      <c r="G30" s="158"/>
      <c r="H30" s="16"/>
      <c r="I30" s="16"/>
      <c r="J30" s="16"/>
      <c r="K30" s="16"/>
      <c r="L30" s="16"/>
    </row>
    <row r="31">
      <c r="A31" s="271"/>
      <c r="B31" s="226" t="s">
        <v>1072</v>
      </c>
      <c r="C31" s="226" t="s">
        <v>1073</v>
      </c>
      <c r="D31" s="237">
        <v>39705.0</v>
      </c>
      <c r="E31" s="227" t="s">
        <v>4300</v>
      </c>
      <c r="F31" s="227" t="s">
        <v>4381</v>
      </c>
      <c r="G31" s="158"/>
      <c r="H31" s="16"/>
      <c r="I31" s="16"/>
      <c r="J31" s="16"/>
      <c r="K31" s="16"/>
      <c r="L31" s="16"/>
    </row>
    <row r="32">
      <c r="A32" s="271"/>
      <c r="B32" s="186" t="s">
        <v>335</v>
      </c>
      <c r="C32" s="186" t="s">
        <v>2675</v>
      </c>
      <c r="D32" s="180">
        <v>43727.0</v>
      </c>
      <c r="E32" s="151" t="s">
        <v>15</v>
      </c>
      <c r="F32" s="176" t="s">
        <v>2676</v>
      </c>
      <c r="G32" s="158"/>
      <c r="H32" s="16"/>
      <c r="I32" s="16"/>
      <c r="J32" s="16"/>
      <c r="K32" s="16"/>
      <c r="L32" s="16"/>
    </row>
    <row r="33">
      <c r="A33" s="271"/>
      <c r="B33" s="214" t="s">
        <v>5419</v>
      </c>
      <c r="C33" s="214" t="s">
        <v>1077</v>
      </c>
      <c r="D33" s="214"/>
      <c r="E33" s="214"/>
      <c r="F33" s="214"/>
      <c r="G33" s="158"/>
      <c r="H33" s="16"/>
      <c r="I33" s="16"/>
      <c r="J33" s="16"/>
      <c r="K33" s="16"/>
      <c r="L33" s="16"/>
    </row>
    <row r="34">
      <c r="A34" s="271"/>
      <c r="B34" s="226" t="s">
        <v>1078</v>
      </c>
      <c r="C34" s="226" t="s">
        <v>1079</v>
      </c>
      <c r="D34" s="237">
        <v>39705.0</v>
      </c>
      <c r="E34" s="227" t="s">
        <v>4300</v>
      </c>
      <c r="F34" s="227" t="s">
        <v>4381</v>
      </c>
      <c r="G34" s="158"/>
      <c r="H34" s="16"/>
      <c r="I34" s="16"/>
      <c r="J34" s="16"/>
      <c r="K34" s="16"/>
      <c r="L34" s="16"/>
    </row>
    <row r="35">
      <c r="A35" s="271"/>
      <c r="B35" s="186" t="s">
        <v>5420</v>
      </c>
      <c r="C35" s="186" t="s">
        <v>1206</v>
      </c>
      <c r="D35" s="209">
        <v>40463.0</v>
      </c>
      <c r="E35" s="186" t="s">
        <v>15</v>
      </c>
      <c r="F35" s="151" t="s">
        <v>5421</v>
      </c>
      <c r="G35" s="158"/>
      <c r="H35" s="16"/>
      <c r="I35" s="16"/>
      <c r="J35" s="16"/>
      <c r="K35" s="16"/>
      <c r="L35" s="16"/>
    </row>
    <row r="36">
      <c r="A36" s="271"/>
      <c r="B36" s="186" t="s">
        <v>5422</v>
      </c>
      <c r="C36" s="186" t="s">
        <v>1206</v>
      </c>
      <c r="D36" s="209">
        <v>40463.0</v>
      </c>
      <c r="E36" s="186" t="s">
        <v>15</v>
      </c>
      <c r="F36" s="151" t="s">
        <v>5421</v>
      </c>
      <c r="G36" s="158"/>
      <c r="H36" s="16"/>
      <c r="I36" s="16"/>
      <c r="J36" s="16"/>
      <c r="K36" s="16"/>
      <c r="L36" s="16"/>
    </row>
    <row r="37">
      <c r="A37" s="271"/>
      <c r="B37" s="186" t="s">
        <v>1084</v>
      </c>
      <c r="C37" s="186" t="s">
        <v>318</v>
      </c>
      <c r="D37" s="209">
        <v>39705.0</v>
      </c>
      <c r="E37" s="151" t="s">
        <v>4243</v>
      </c>
      <c r="F37" s="151" t="s">
        <v>5229</v>
      </c>
      <c r="G37" s="158"/>
      <c r="H37" s="16"/>
      <c r="I37" s="16"/>
      <c r="J37" s="16"/>
      <c r="K37" s="16"/>
      <c r="L37" s="16"/>
    </row>
    <row r="38">
      <c r="A38" s="271"/>
      <c r="B38" s="186" t="s">
        <v>5423</v>
      </c>
      <c r="C38" s="186" t="s">
        <v>5338</v>
      </c>
      <c r="D38" s="209">
        <v>40099.0</v>
      </c>
      <c r="E38" s="186" t="s">
        <v>15</v>
      </c>
      <c r="F38" s="151" t="s">
        <v>928</v>
      </c>
      <c r="G38" s="158"/>
      <c r="H38" s="16"/>
      <c r="I38" s="16"/>
      <c r="J38" s="16"/>
      <c r="K38" s="16"/>
      <c r="L38" s="16"/>
    </row>
    <row r="39">
      <c r="A39" s="271"/>
      <c r="B39" s="214" t="s">
        <v>5424</v>
      </c>
      <c r="C39" s="214" t="s">
        <v>5425</v>
      </c>
      <c r="D39" s="214"/>
      <c r="E39" s="214"/>
      <c r="F39" s="214"/>
      <c r="G39" s="158"/>
      <c r="H39" s="16"/>
      <c r="I39" s="16"/>
      <c r="J39" s="16"/>
      <c r="K39" s="16"/>
      <c r="L39" s="16"/>
    </row>
    <row r="40">
      <c r="A40" s="271"/>
      <c r="B40" s="186" t="s">
        <v>5426</v>
      </c>
      <c r="C40" s="186" t="s">
        <v>1214</v>
      </c>
      <c r="D40" s="209">
        <v>40925.0</v>
      </c>
      <c r="E40" s="186" t="s">
        <v>15</v>
      </c>
      <c r="F40" s="151" t="s">
        <v>928</v>
      </c>
      <c r="G40" s="158"/>
      <c r="H40" s="16"/>
      <c r="I40" s="16"/>
      <c r="J40" s="16"/>
      <c r="K40" s="16"/>
      <c r="L40" s="16"/>
    </row>
    <row r="41">
      <c r="A41" s="271"/>
      <c r="B41" s="226" t="s">
        <v>1094</v>
      </c>
      <c r="C41" s="226" t="s">
        <v>1095</v>
      </c>
      <c r="D41" s="237">
        <v>39705.0</v>
      </c>
      <c r="E41" s="227" t="s">
        <v>4300</v>
      </c>
      <c r="F41" s="227" t="s">
        <v>4381</v>
      </c>
      <c r="G41" s="158"/>
      <c r="H41" s="16"/>
      <c r="I41" s="16"/>
      <c r="J41" s="16"/>
      <c r="K41" s="16"/>
      <c r="L41" s="16"/>
    </row>
    <row r="42">
      <c r="A42" s="271"/>
      <c r="B42" s="186" t="s">
        <v>5427</v>
      </c>
      <c r="C42" s="186" t="s">
        <v>5428</v>
      </c>
      <c r="D42" s="209">
        <v>39826.0</v>
      </c>
      <c r="E42" s="186" t="s">
        <v>15</v>
      </c>
      <c r="F42" s="151" t="s">
        <v>5429</v>
      </c>
      <c r="G42" s="158"/>
      <c r="H42" s="16"/>
      <c r="I42" s="16"/>
      <c r="J42" s="16"/>
      <c r="K42" s="16"/>
      <c r="L42" s="16"/>
    </row>
    <row r="43">
      <c r="A43" s="271"/>
      <c r="B43" s="186" t="s">
        <v>5430</v>
      </c>
      <c r="C43" s="186" t="s">
        <v>759</v>
      </c>
      <c r="D43" s="209">
        <v>40554.0</v>
      </c>
      <c r="E43" s="186" t="s">
        <v>15</v>
      </c>
      <c r="F43" s="151" t="s">
        <v>5431</v>
      </c>
      <c r="G43" s="158"/>
      <c r="H43" s="16"/>
      <c r="I43" s="16"/>
      <c r="J43" s="16"/>
      <c r="K43" s="16"/>
      <c r="L43" s="16"/>
    </row>
    <row r="44">
      <c r="A44" s="271"/>
      <c r="B44" s="214" t="s">
        <v>5432</v>
      </c>
      <c r="C44" s="214" t="s">
        <v>1658</v>
      </c>
      <c r="D44" s="214"/>
      <c r="E44" s="214"/>
      <c r="F44" s="214"/>
      <c r="G44" s="158"/>
      <c r="H44" s="16"/>
      <c r="I44" s="16"/>
      <c r="J44" s="16"/>
      <c r="K44" s="16"/>
      <c r="L44" s="16"/>
    </row>
    <row r="45">
      <c r="A45" s="271"/>
      <c r="B45" s="139" t="s">
        <v>5433</v>
      </c>
      <c r="C45" s="103" t="s">
        <v>5434</v>
      </c>
      <c r="D45" s="140">
        <v>43573.0</v>
      </c>
      <c r="E45" s="103" t="s">
        <v>15</v>
      </c>
      <c r="F45" s="139" t="s">
        <v>928</v>
      </c>
      <c r="G45" s="158"/>
      <c r="H45" s="16"/>
      <c r="I45" s="16"/>
      <c r="J45" s="16"/>
      <c r="K45" s="16"/>
      <c r="L45" s="16"/>
    </row>
    <row r="46">
      <c r="A46" s="271"/>
      <c r="B46" s="226" t="s">
        <v>1217</v>
      </c>
      <c r="C46" s="226" t="s">
        <v>1218</v>
      </c>
      <c r="D46" s="237">
        <v>40120.0</v>
      </c>
      <c r="E46" s="227" t="s">
        <v>4561</v>
      </c>
      <c r="F46" s="227" t="s">
        <v>4381</v>
      </c>
      <c r="G46" s="158"/>
      <c r="H46" s="16"/>
      <c r="I46" s="16"/>
      <c r="J46" s="16"/>
      <c r="K46" s="16"/>
      <c r="L46" s="16"/>
    </row>
    <row r="47">
      <c r="A47" s="331"/>
      <c r="B47" s="151" t="s">
        <v>5435</v>
      </c>
      <c r="C47" s="186" t="s">
        <v>1324</v>
      </c>
      <c r="D47" s="209">
        <v>40512.0</v>
      </c>
      <c r="E47" s="186" t="s">
        <v>15</v>
      </c>
      <c r="F47" s="151" t="s">
        <v>5436</v>
      </c>
      <c r="G47" s="158"/>
      <c r="H47" s="16"/>
      <c r="I47" s="16"/>
      <c r="J47" s="16"/>
      <c r="K47" s="16"/>
      <c r="L47" s="16"/>
    </row>
    <row r="48">
      <c r="A48" s="271"/>
      <c r="B48" s="214" t="s">
        <v>5437</v>
      </c>
      <c r="C48" s="214" t="s">
        <v>5438</v>
      </c>
      <c r="D48" s="214"/>
      <c r="E48" s="214"/>
      <c r="F48" s="214"/>
      <c r="G48" s="158"/>
      <c r="H48" s="16"/>
      <c r="I48" s="16"/>
      <c r="J48" s="16"/>
      <c r="K48" s="16"/>
      <c r="L48" s="16"/>
    </row>
    <row r="49">
      <c r="A49" s="271"/>
      <c r="B49" s="214" t="s">
        <v>5439</v>
      </c>
      <c r="C49" s="214" t="s">
        <v>5440</v>
      </c>
      <c r="D49" s="214"/>
      <c r="E49" s="214"/>
      <c r="F49" s="214"/>
      <c r="G49" s="158"/>
      <c r="H49" s="16"/>
      <c r="I49" s="16"/>
      <c r="J49" s="16"/>
      <c r="K49" s="16"/>
      <c r="L49" s="16"/>
    </row>
    <row r="50">
      <c r="A50" s="271"/>
      <c r="B50" s="214" t="s">
        <v>5441</v>
      </c>
      <c r="C50" s="214" t="s">
        <v>964</v>
      </c>
      <c r="D50" s="214"/>
      <c r="E50" s="214"/>
      <c r="F50" s="214"/>
      <c r="G50" s="158"/>
      <c r="H50" s="16"/>
      <c r="I50" s="16"/>
      <c r="J50" s="16"/>
      <c r="K50" s="16"/>
      <c r="L50" s="16"/>
    </row>
    <row r="51">
      <c r="A51" s="271"/>
      <c r="B51" s="214" t="s">
        <v>5442</v>
      </c>
      <c r="C51" s="214" t="s">
        <v>5443</v>
      </c>
      <c r="D51" s="214"/>
      <c r="E51" s="214"/>
      <c r="F51" s="214"/>
      <c r="G51" s="158"/>
      <c r="H51" s="16"/>
      <c r="I51" s="16"/>
      <c r="J51" s="16"/>
      <c r="K51" s="16"/>
      <c r="L51" s="16"/>
    </row>
    <row r="52">
      <c r="A52" s="271"/>
      <c r="B52" s="226" t="s">
        <v>1110</v>
      </c>
      <c r="C52" s="226" t="s">
        <v>565</v>
      </c>
      <c r="D52" s="237">
        <v>39705.0</v>
      </c>
      <c r="E52" s="227" t="s">
        <v>4300</v>
      </c>
      <c r="F52" s="227" t="s">
        <v>4381</v>
      </c>
      <c r="G52" s="158"/>
      <c r="H52" s="16"/>
      <c r="I52" s="16"/>
      <c r="J52" s="16"/>
      <c r="K52" s="16"/>
      <c r="L52" s="16"/>
    </row>
    <row r="53">
      <c r="A53" s="271"/>
      <c r="B53" s="214" t="s">
        <v>5444</v>
      </c>
      <c r="C53" s="214" t="s">
        <v>1112</v>
      </c>
      <c r="D53" s="214"/>
      <c r="E53" s="214"/>
      <c r="F53" s="214"/>
      <c r="G53" s="158"/>
      <c r="H53" s="16"/>
      <c r="I53" s="16"/>
      <c r="J53" s="16"/>
      <c r="K53" s="16"/>
      <c r="L53" s="16"/>
    </row>
    <row r="54">
      <c r="A54" s="271"/>
      <c r="B54" s="214" t="s">
        <v>5445</v>
      </c>
      <c r="C54" s="214" t="s">
        <v>775</v>
      </c>
      <c r="D54" s="214"/>
      <c r="E54" s="214"/>
      <c r="F54" s="214"/>
      <c r="G54" s="158"/>
      <c r="H54" s="16"/>
      <c r="I54" s="16"/>
      <c r="J54" s="16"/>
      <c r="K54" s="16"/>
      <c r="L54" s="16"/>
    </row>
    <row r="55">
      <c r="A55" s="271"/>
      <c r="B55" s="214" t="s">
        <v>5446</v>
      </c>
      <c r="C55" s="214" t="s">
        <v>5447</v>
      </c>
      <c r="D55" s="214"/>
      <c r="E55" s="214"/>
      <c r="F55" s="214"/>
      <c r="G55" s="158"/>
      <c r="H55" s="16"/>
      <c r="I55" s="16"/>
      <c r="J55" s="16"/>
      <c r="K55" s="16"/>
      <c r="L55" s="16"/>
    </row>
    <row r="56">
      <c r="A56" s="271"/>
      <c r="B56" s="186" t="s">
        <v>5448</v>
      </c>
      <c r="C56" s="186" t="s">
        <v>800</v>
      </c>
      <c r="D56" s="209">
        <v>40120.0</v>
      </c>
      <c r="E56" s="186" t="s">
        <v>15</v>
      </c>
      <c r="F56" s="151" t="s">
        <v>5449</v>
      </c>
      <c r="G56" s="158"/>
      <c r="H56" s="16"/>
      <c r="I56" s="16"/>
      <c r="J56" s="16"/>
      <c r="K56" s="16"/>
      <c r="L56" s="16"/>
    </row>
    <row r="57">
      <c r="A57" s="271"/>
      <c r="B57" s="186" t="s">
        <v>5450</v>
      </c>
      <c r="C57" s="186" t="s">
        <v>4346</v>
      </c>
      <c r="D57" s="209">
        <v>39791.0</v>
      </c>
      <c r="E57" s="186" t="s">
        <v>15</v>
      </c>
      <c r="F57" s="151" t="s">
        <v>5451</v>
      </c>
      <c r="G57" s="158"/>
      <c r="H57" s="16"/>
      <c r="I57" s="16"/>
      <c r="J57" s="16"/>
      <c r="K57" s="16"/>
      <c r="L57" s="16"/>
    </row>
    <row r="58">
      <c r="A58" s="271"/>
      <c r="B58" s="214" t="s">
        <v>5452</v>
      </c>
      <c r="C58" s="214" t="s">
        <v>5453</v>
      </c>
      <c r="D58" s="214"/>
      <c r="E58" s="214"/>
      <c r="F58" s="214"/>
      <c r="G58" s="158"/>
      <c r="H58" s="16"/>
      <c r="I58" s="16"/>
      <c r="J58" s="16"/>
      <c r="K58" s="16"/>
      <c r="L58" s="16"/>
    </row>
    <row r="59">
      <c r="A59" s="271"/>
      <c r="B59" s="214" t="s">
        <v>5454</v>
      </c>
      <c r="C59" s="214" t="s">
        <v>4294</v>
      </c>
      <c r="D59" s="214"/>
      <c r="E59" s="214"/>
      <c r="F59" s="214"/>
      <c r="G59" s="158"/>
      <c r="H59" s="16"/>
      <c r="I59" s="16"/>
      <c r="J59" s="16"/>
      <c r="K59" s="16"/>
      <c r="L59" s="16"/>
    </row>
    <row r="60">
      <c r="A60" s="271"/>
      <c r="B60" s="226" t="s">
        <v>1333</v>
      </c>
      <c r="C60" s="226" t="s">
        <v>1334</v>
      </c>
      <c r="D60" s="237">
        <v>40477.0</v>
      </c>
      <c r="E60" s="227" t="s">
        <v>4380</v>
      </c>
      <c r="F60" s="227" t="s">
        <v>4381</v>
      </c>
      <c r="G60" s="158"/>
      <c r="H60" s="16"/>
      <c r="I60" s="16"/>
      <c r="J60" s="16"/>
      <c r="K60" s="16"/>
      <c r="L60" s="16"/>
    </row>
    <row r="61">
      <c r="A61" s="271"/>
      <c r="B61" s="186" t="s">
        <v>5455</v>
      </c>
      <c r="C61" s="186" t="s">
        <v>1334</v>
      </c>
      <c r="D61" s="209">
        <v>40694.0</v>
      </c>
      <c r="E61" s="186" t="s">
        <v>15</v>
      </c>
      <c r="F61" s="151" t="s">
        <v>5456</v>
      </c>
      <c r="G61" s="158"/>
      <c r="H61" s="16"/>
      <c r="I61" s="16"/>
      <c r="J61" s="16"/>
      <c r="K61" s="16"/>
      <c r="L61" s="16"/>
    </row>
    <row r="62">
      <c r="A62" s="271"/>
      <c r="B62" s="186" t="s">
        <v>1335</v>
      </c>
      <c r="C62" s="186" t="s">
        <v>745</v>
      </c>
      <c r="D62" s="209">
        <v>40477.0</v>
      </c>
      <c r="E62" s="151" t="s">
        <v>4380</v>
      </c>
      <c r="F62" s="151" t="s">
        <v>5457</v>
      </c>
      <c r="G62" s="158"/>
      <c r="H62" s="16"/>
      <c r="I62" s="16"/>
      <c r="J62" s="16"/>
      <c r="K62" s="16"/>
      <c r="L62" s="16"/>
    </row>
    <row r="63">
      <c r="A63" s="271"/>
      <c r="B63" s="186" t="s">
        <v>5458</v>
      </c>
      <c r="C63" s="186" t="s">
        <v>5249</v>
      </c>
      <c r="D63" s="209">
        <v>39903.0</v>
      </c>
      <c r="E63" s="186" t="s">
        <v>15</v>
      </c>
      <c r="F63" s="151" t="s">
        <v>928</v>
      </c>
      <c r="G63" s="158"/>
      <c r="H63" s="16"/>
      <c r="I63" s="16"/>
      <c r="J63" s="16"/>
      <c r="K63" s="16"/>
      <c r="L63" s="16"/>
    </row>
    <row r="64">
      <c r="A64" s="271"/>
      <c r="B64" s="226" t="s">
        <v>5459</v>
      </c>
      <c r="C64" s="226" t="s">
        <v>984</v>
      </c>
      <c r="D64" s="237">
        <v>42283.0</v>
      </c>
      <c r="E64" s="226" t="s">
        <v>4323</v>
      </c>
      <c r="F64" s="227" t="s">
        <v>5460</v>
      </c>
      <c r="G64" s="158"/>
      <c r="H64" s="16"/>
      <c r="I64" s="16"/>
      <c r="J64" s="16"/>
      <c r="K64" s="16"/>
      <c r="L64" s="16"/>
    </row>
    <row r="65">
      <c r="A65" s="271"/>
      <c r="B65" s="214" t="s">
        <v>5461</v>
      </c>
      <c r="C65" s="214" t="s">
        <v>5462</v>
      </c>
      <c r="D65" s="214"/>
      <c r="E65" s="214"/>
      <c r="F65" s="214"/>
      <c r="G65" s="158"/>
      <c r="H65" s="16"/>
      <c r="I65" s="16"/>
      <c r="J65" s="16"/>
      <c r="K65" s="16"/>
      <c r="L65" s="16"/>
    </row>
    <row r="66">
      <c r="A66" s="271"/>
      <c r="B66" s="186" t="s">
        <v>5463</v>
      </c>
      <c r="C66" s="186" t="s">
        <v>585</v>
      </c>
      <c r="D66" s="209">
        <v>40015.0</v>
      </c>
      <c r="E66" s="186" t="s">
        <v>15</v>
      </c>
      <c r="F66" s="151" t="s">
        <v>5266</v>
      </c>
      <c r="G66" s="158"/>
      <c r="H66" s="16"/>
      <c r="I66" s="16"/>
      <c r="J66" s="16"/>
      <c r="K66" s="16"/>
      <c r="L66" s="16"/>
    </row>
    <row r="67">
      <c r="A67" s="271"/>
      <c r="B67" s="214" t="s">
        <v>5464</v>
      </c>
      <c r="C67" s="214" t="s">
        <v>5276</v>
      </c>
      <c r="D67" s="214"/>
      <c r="E67" s="214"/>
      <c r="F67" s="214"/>
      <c r="G67" s="158"/>
      <c r="H67" s="16"/>
      <c r="I67" s="16"/>
      <c r="J67" s="16"/>
      <c r="K67" s="16"/>
      <c r="L67" s="16"/>
    </row>
    <row r="68">
      <c r="A68" s="271"/>
      <c r="B68" s="226" t="s">
        <v>1137</v>
      </c>
      <c r="C68" s="226" t="s">
        <v>1138</v>
      </c>
      <c r="D68" s="237">
        <v>39705.0</v>
      </c>
      <c r="E68" s="227" t="s">
        <v>4300</v>
      </c>
      <c r="F68" s="227" t="s">
        <v>4381</v>
      </c>
      <c r="G68" s="158"/>
      <c r="H68" s="16"/>
      <c r="I68" s="16"/>
      <c r="J68" s="16"/>
      <c r="K68" s="16"/>
      <c r="L68" s="16"/>
    </row>
    <row r="69">
      <c r="A69" s="271"/>
      <c r="B69" s="226" t="s">
        <v>1139</v>
      </c>
      <c r="C69" s="226" t="s">
        <v>1140</v>
      </c>
      <c r="D69" s="237">
        <v>39705.0</v>
      </c>
      <c r="E69" s="227" t="s">
        <v>4300</v>
      </c>
      <c r="F69" s="227" t="s">
        <v>4381</v>
      </c>
      <c r="G69" s="158"/>
      <c r="H69" s="16"/>
      <c r="I69" s="16"/>
      <c r="J69" s="16"/>
      <c r="K69" s="16"/>
      <c r="L69" s="16"/>
    </row>
    <row r="70">
      <c r="A70" s="271"/>
      <c r="B70" s="214" t="s">
        <v>5465</v>
      </c>
      <c r="C70" s="214" t="s">
        <v>678</v>
      </c>
      <c r="D70" s="214"/>
      <c r="E70" s="214"/>
      <c r="F70" s="214"/>
      <c r="G70" s="158"/>
      <c r="H70" s="16"/>
      <c r="I70" s="16"/>
      <c r="J70" s="16"/>
      <c r="K70" s="16"/>
      <c r="L70" s="16"/>
    </row>
    <row r="71">
      <c r="A71" s="271"/>
      <c r="B71" s="186" t="s">
        <v>5466</v>
      </c>
      <c r="C71" s="186" t="s">
        <v>1153</v>
      </c>
      <c r="D71" s="209">
        <v>39833.0</v>
      </c>
      <c r="E71" s="186" t="s">
        <v>15</v>
      </c>
      <c r="F71" s="151" t="s">
        <v>5467</v>
      </c>
      <c r="G71" s="158"/>
      <c r="H71" s="16"/>
      <c r="I71" s="16"/>
      <c r="J71" s="16"/>
      <c r="K71" s="16"/>
      <c r="L71" s="16"/>
    </row>
    <row r="72">
      <c r="A72" s="271"/>
      <c r="B72" s="214" t="s">
        <v>5468</v>
      </c>
      <c r="C72" s="214" t="s">
        <v>5469</v>
      </c>
      <c r="D72" s="214"/>
      <c r="E72" s="214"/>
      <c r="F72" s="214"/>
      <c r="G72" s="158"/>
      <c r="H72" s="16"/>
      <c r="I72" s="16"/>
      <c r="J72" s="16"/>
      <c r="K72" s="16"/>
      <c r="L72" s="16"/>
    </row>
    <row r="73">
      <c r="A73" s="271"/>
      <c r="B73" s="186" t="s">
        <v>5470</v>
      </c>
      <c r="C73" s="186" t="s">
        <v>5289</v>
      </c>
      <c r="D73" s="209">
        <v>39714.0</v>
      </c>
      <c r="E73" s="186" t="s">
        <v>15</v>
      </c>
      <c r="F73" s="151" t="s">
        <v>5471</v>
      </c>
      <c r="G73" s="158"/>
      <c r="H73" s="16"/>
      <c r="I73" s="16"/>
      <c r="J73" s="16"/>
      <c r="K73" s="16"/>
      <c r="L73" s="16"/>
    </row>
    <row r="74">
      <c r="A74" s="271"/>
      <c r="B74" s="214" t="s">
        <v>5472</v>
      </c>
      <c r="C74" s="214" t="s">
        <v>5473</v>
      </c>
      <c r="D74" s="214"/>
      <c r="E74" s="214"/>
      <c r="F74" s="214"/>
      <c r="G74" s="158"/>
      <c r="H74" s="16"/>
      <c r="I74" s="16"/>
      <c r="J74" s="16"/>
      <c r="K74" s="16"/>
      <c r="L74" s="16"/>
    </row>
    <row r="75">
      <c r="A75" s="271"/>
      <c r="B75" s="186" t="s">
        <v>5474</v>
      </c>
      <c r="C75" s="186" t="s">
        <v>5475</v>
      </c>
      <c r="D75" s="209">
        <v>41212.0</v>
      </c>
      <c r="E75" s="186" t="s">
        <v>15</v>
      </c>
      <c r="F75" s="103" t="s">
        <v>5476</v>
      </c>
      <c r="G75" s="158"/>
      <c r="H75" s="16"/>
      <c r="I75" s="16"/>
      <c r="J75" s="16"/>
      <c r="K75" s="16"/>
      <c r="L75" s="16"/>
    </row>
    <row r="76">
      <c r="A76" s="271"/>
      <c r="B76" s="186" t="s">
        <v>1156</v>
      </c>
      <c r="C76" s="186" t="s">
        <v>1157</v>
      </c>
      <c r="D76" s="209">
        <v>39705.0</v>
      </c>
      <c r="E76" s="151" t="s">
        <v>4243</v>
      </c>
      <c r="F76" s="151" t="s">
        <v>5457</v>
      </c>
      <c r="G76" s="158"/>
      <c r="H76" s="16"/>
      <c r="I76" s="16"/>
      <c r="J76" s="16"/>
      <c r="K76" s="16"/>
      <c r="L76" s="16"/>
    </row>
    <row r="77">
      <c r="A77" s="271"/>
      <c r="B77" s="294" t="s">
        <v>5477</v>
      </c>
      <c r="C77" s="294" t="s">
        <v>1159</v>
      </c>
      <c r="D77" s="307">
        <v>39665.0</v>
      </c>
      <c r="E77" s="294" t="s">
        <v>15</v>
      </c>
      <c r="F77" s="294" t="s">
        <v>5478</v>
      </c>
      <c r="G77" s="158"/>
      <c r="H77" s="16"/>
      <c r="I77" s="16"/>
      <c r="J77" s="16"/>
      <c r="K77" s="16"/>
      <c r="L77" s="16"/>
    </row>
    <row r="78">
      <c r="A78" s="271"/>
      <c r="B78" s="186" t="s">
        <v>123</v>
      </c>
      <c r="C78" s="186" t="s">
        <v>124</v>
      </c>
      <c r="D78" s="212">
        <v>42978.0</v>
      </c>
      <c r="E78" s="151" t="s">
        <v>15</v>
      </c>
      <c r="F78" s="103" t="s">
        <v>4528</v>
      </c>
      <c r="G78" s="158"/>
      <c r="H78" s="16"/>
      <c r="I78" s="16"/>
      <c r="J78" s="16"/>
      <c r="K78" s="16"/>
      <c r="L78" s="16"/>
    </row>
    <row r="79">
      <c r="A79" s="271"/>
      <c r="B79" s="294" t="s">
        <v>5479</v>
      </c>
      <c r="C79" s="294" t="s">
        <v>1382</v>
      </c>
      <c r="D79" s="307">
        <v>39588.0</v>
      </c>
      <c r="E79" s="294" t="s">
        <v>15</v>
      </c>
      <c r="F79" s="294" t="s">
        <v>5478</v>
      </c>
      <c r="G79" s="158"/>
      <c r="H79" s="16"/>
      <c r="I79" s="16"/>
      <c r="J79" s="16"/>
      <c r="K79" s="16"/>
      <c r="L79" s="16"/>
    </row>
    <row r="80">
      <c r="A80" s="271"/>
      <c r="B80" s="214" t="s">
        <v>5480</v>
      </c>
      <c r="C80" s="214" t="s">
        <v>5481</v>
      </c>
      <c r="D80" s="214"/>
      <c r="E80" s="214"/>
      <c r="F80" s="214"/>
      <c r="G80" s="158"/>
      <c r="H80" s="16"/>
      <c r="I80" s="16"/>
      <c r="J80" s="16"/>
      <c r="K80" s="16"/>
      <c r="L80" s="16"/>
    </row>
    <row r="81">
      <c r="A81" s="271"/>
      <c r="B81" s="214" t="s">
        <v>5482</v>
      </c>
      <c r="C81" s="214" t="s">
        <v>5481</v>
      </c>
      <c r="D81" s="214"/>
      <c r="E81" s="214"/>
      <c r="F81" s="214"/>
      <c r="G81" s="158"/>
      <c r="H81" s="16"/>
      <c r="I81" s="16"/>
      <c r="J81" s="16"/>
      <c r="K81" s="16"/>
      <c r="L81" s="16"/>
    </row>
    <row r="82">
      <c r="A82" s="271"/>
      <c r="B82" s="214" t="s">
        <v>5483</v>
      </c>
      <c r="C82" s="214" t="s">
        <v>5481</v>
      </c>
      <c r="D82" s="214"/>
      <c r="E82" s="214"/>
      <c r="F82" s="214"/>
      <c r="G82" s="158"/>
      <c r="H82" s="16"/>
      <c r="I82" s="16"/>
      <c r="J82" s="16"/>
      <c r="K82" s="16"/>
      <c r="L82" s="16"/>
    </row>
    <row r="83">
      <c r="A83" s="271"/>
      <c r="B83" s="214" t="s">
        <v>5380</v>
      </c>
      <c r="C83" s="214" t="s">
        <v>5381</v>
      </c>
      <c r="D83" s="214"/>
      <c r="E83" s="214"/>
      <c r="F83" s="214"/>
      <c r="G83" s="158"/>
      <c r="H83" s="16"/>
      <c r="I83" s="16"/>
      <c r="J83" s="16"/>
      <c r="K83" s="16"/>
      <c r="L83" s="16"/>
    </row>
    <row r="84">
      <c r="A84" s="271"/>
      <c r="B84" s="186" t="s">
        <v>5484</v>
      </c>
      <c r="C84" s="186" t="s">
        <v>4322</v>
      </c>
      <c r="D84" s="209">
        <v>42332.0</v>
      </c>
      <c r="E84" s="186" t="s">
        <v>15</v>
      </c>
      <c r="F84" s="151" t="s">
        <v>4353</v>
      </c>
      <c r="G84" s="158"/>
      <c r="H84" s="16"/>
      <c r="I84" s="16"/>
      <c r="J84" s="16"/>
      <c r="K84" s="16"/>
      <c r="L84" s="16"/>
    </row>
    <row r="85">
      <c r="A85" s="271"/>
      <c r="B85" s="186" t="s">
        <v>5485</v>
      </c>
      <c r="C85" s="186" t="s">
        <v>5486</v>
      </c>
      <c r="D85" s="209">
        <v>40211.0</v>
      </c>
      <c r="E85" s="186" t="s">
        <v>15</v>
      </c>
      <c r="F85" s="151" t="s">
        <v>5487</v>
      </c>
      <c r="G85" s="158"/>
      <c r="H85" s="16"/>
      <c r="I85" s="16"/>
      <c r="J85" s="16"/>
      <c r="K85" s="16"/>
      <c r="L85" s="16"/>
    </row>
    <row r="86">
      <c r="A86" s="271"/>
      <c r="B86" s="186" t="s">
        <v>5488</v>
      </c>
      <c r="C86" s="186" t="s">
        <v>5489</v>
      </c>
      <c r="D86" s="209">
        <v>40185.0</v>
      </c>
      <c r="E86" s="186" t="s">
        <v>15</v>
      </c>
      <c r="F86" s="151" t="s">
        <v>5490</v>
      </c>
      <c r="G86" s="158"/>
      <c r="H86" s="16"/>
      <c r="I86" s="16"/>
      <c r="J86" s="16"/>
      <c r="K86" s="16"/>
      <c r="L86" s="16"/>
    </row>
    <row r="87">
      <c r="A87" s="74"/>
      <c r="B87" s="74"/>
      <c r="C87" s="74"/>
      <c r="D87" s="74"/>
      <c r="E87" s="74"/>
      <c r="F87" s="16"/>
      <c r="G87" s="16"/>
      <c r="H87" s="16"/>
      <c r="I87" s="16"/>
      <c r="J87" s="16"/>
      <c r="K87" s="16"/>
      <c r="L87" s="16"/>
    </row>
    <row r="88">
      <c r="A88" s="75"/>
      <c r="B88" s="75"/>
      <c r="C88" s="332"/>
      <c r="D88" s="74"/>
      <c r="E88" s="74"/>
      <c r="F88" s="16"/>
      <c r="G88" s="16"/>
      <c r="H88" s="16"/>
      <c r="I88" s="16"/>
      <c r="J88" s="16"/>
      <c r="K88" s="16"/>
      <c r="L88" s="16"/>
    </row>
    <row r="89">
      <c r="A89" s="75"/>
      <c r="B89" s="144" t="s">
        <v>1</v>
      </c>
      <c r="C89" s="145">
        <f>COUNT(D:D)</f>
        <v>54</v>
      </c>
      <c r="D89" s="74"/>
      <c r="E89" s="74"/>
      <c r="F89" s="16"/>
      <c r="G89" s="16"/>
      <c r="H89" s="16"/>
      <c r="I89" s="16"/>
      <c r="J89" s="16"/>
      <c r="K89" s="16"/>
      <c r="L89" s="16"/>
    </row>
    <row r="90">
      <c r="A90" s="75"/>
      <c r="B90" s="144" t="s">
        <v>2</v>
      </c>
      <c r="C90" s="146">
        <v>84.0</v>
      </c>
      <c r="D90" s="74"/>
      <c r="E90" s="74"/>
      <c r="F90" s="16"/>
      <c r="G90" s="16"/>
      <c r="H90" s="16"/>
      <c r="I90" s="16"/>
      <c r="J90" s="16"/>
      <c r="K90" s="16"/>
      <c r="L90" s="16"/>
    </row>
    <row r="91">
      <c r="A91" s="75"/>
      <c r="B91" s="144" t="s">
        <v>1014</v>
      </c>
      <c r="C91" s="147">
        <f>IFERROR(__xludf.DUMMYFUNCTION("TO_PERCENT(C89/C90)"),0.6428571428571429)</f>
        <v>0.6428571429</v>
      </c>
      <c r="D91" s="74"/>
      <c r="E91" s="74"/>
      <c r="F91" s="16"/>
      <c r="G91" s="16"/>
      <c r="H91" s="16"/>
      <c r="I91" s="16"/>
      <c r="J91" s="16"/>
      <c r="K91" s="16"/>
      <c r="L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</row>
  </sheetData>
  <mergeCells count="2">
    <mergeCell ref="I28:J28"/>
    <mergeCell ref="I29:J29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5.25"/>
    <col customWidth="1" min="3" max="3" width="26.5"/>
    <col customWidth="1" min="5" max="5" width="14.25"/>
    <col customWidth="1" min="6" max="6" width="66.5"/>
    <col customWidth="1" min="12" max="12" width="7.63"/>
  </cols>
  <sheetData>
    <row r="1">
      <c r="A1" s="149"/>
      <c r="B1" s="149"/>
      <c r="C1" s="149"/>
      <c r="D1" s="149"/>
      <c r="E1" s="149"/>
      <c r="F1" s="149"/>
      <c r="G1" s="333"/>
      <c r="H1" s="334"/>
      <c r="I1" s="334"/>
      <c r="J1" s="334"/>
      <c r="K1" s="334"/>
      <c r="L1" s="334"/>
    </row>
    <row r="2">
      <c r="A2" s="136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335"/>
      <c r="H2" s="336"/>
      <c r="I2" s="336"/>
      <c r="J2" s="336"/>
      <c r="K2" s="336"/>
      <c r="L2" s="336"/>
    </row>
    <row r="3">
      <c r="A3" s="271"/>
      <c r="B3" s="186" t="s">
        <v>5491</v>
      </c>
      <c r="C3" s="186" t="s">
        <v>5492</v>
      </c>
      <c r="D3" s="209">
        <v>40064.0</v>
      </c>
      <c r="E3" s="186" t="s">
        <v>15</v>
      </c>
      <c r="F3" s="151" t="s">
        <v>932</v>
      </c>
      <c r="G3" s="158"/>
      <c r="H3" s="74"/>
      <c r="I3" s="74"/>
      <c r="J3" s="74"/>
      <c r="K3" s="74"/>
      <c r="L3" s="74"/>
    </row>
    <row r="4">
      <c r="A4" s="271"/>
      <c r="B4" s="214" t="s">
        <v>5493</v>
      </c>
      <c r="C4" s="214" t="s">
        <v>5494</v>
      </c>
      <c r="D4" s="214"/>
      <c r="E4" s="214"/>
      <c r="F4" s="214"/>
      <c r="G4" s="158"/>
      <c r="H4" s="74"/>
      <c r="I4" s="74"/>
      <c r="J4" s="74"/>
      <c r="K4" s="74"/>
      <c r="L4" s="74"/>
    </row>
    <row r="5">
      <c r="A5" s="271"/>
      <c r="B5" s="186" t="s">
        <v>5495</v>
      </c>
      <c r="C5" s="186" t="s">
        <v>528</v>
      </c>
      <c r="D5" s="209">
        <v>40134.0</v>
      </c>
      <c r="E5" s="186" t="s">
        <v>15</v>
      </c>
      <c r="F5" s="151" t="s">
        <v>5496</v>
      </c>
      <c r="G5" s="158"/>
      <c r="H5" s="74"/>
      <c r="I5" s="74"/>
      <c r="J5" s="74"/>
      <c r="K5" s="74"/>
      <c r="L5" s="74"/>
    </row>
    <row r="6">
      <c r="A6" s="271"/>
      <c r="B6" s="214" t="s">
        <v>5497</v>
      </c>
      <c r="C6" s="214" t="s">
        <v>5498</v>
      </c>
      <c r="D6" s="214"/>
      <c r="E6" s="214"/>
      <c r="F6" s="214"/>
      <c r="G6" s="158"/>
      <c r="H6" s="74"/>
      <c r="I6" s="74"/>
      <c r="J6" s="74"/>
      <c r="K6" s="74"/>
      <c r="L6" s="74"/>
    </row>
    <row r="7">
      <c r="A7" s="271"/>
      <c r="B7" s="214" t="s">
        <v>5499</v>
      </c>
      <c r="C7" s="214" t="s">
        <v>5500</v>
      </c>
      <c r="D7" s="214"/>
      <c r="E7" s="214"/>
      <c r="F7" s="214"/>
      <c r="G7" s="158"/>
      <c r="H7" s="74"/>
      <c r="I7" s="74"/>
      <c r="J7" s="74"/>
      <c r="K7" s="74"/>
      <c r="L7" s="74"/>
    </row>
    <row r="8">
      <c r="A8" s="271"/>
      <c r="B8" s="214" t="s">
        <v>5501</v>
      </c>
      <c r="C8" s="214" t="s">
        <v>1676</v>
      </c>
      <c r="D8" s="214"/>
      <c r="E8" s="214"/>
      <c r="F8" s="214"/>
      <c r="G8" s="158"/>
      <c r="H8" s="74"/>
      <c r="I8" s="74"/>
      <c r="J8" s="74"/>
      <c r="K8" s="74"/>
      <c r="L8" s="74"/>
    </row>
    <row r="9">
      <c r="A9" s="271"/>
      <c r="B9" s="214" t="s">
        <v>5502</v>
      </c>
      <c r="C9" s="214" t="s">
        <v>782</v>
      </c>
      <c r="D9" s="214"/>
      <c r="E9" s="214"/>
      <c r="F9" s="214"/>
      <c r="G9" s="158"/>
      <c r="H9" s="74"/>
      <c r="I9" s="74"/>
      <c r="J9" s="74"/>
      <c r="K9" s="74"/>
      <c r="L9" s="74"/>
    </row>
    <row r="10">
      <c r="A10" s="271"/>
      <c r="B10" s="214" t="s">
        <v>5503</v>
      </c>
      <c r="C10" s="214" t="s">
        <v>741</v>
      </c>
      <c r="D10" s="214"/>
      <c r="E10" s="214"/>
      <c r="F10" s="214"/>
      <c r="G10" s="158"/>
      <c r="H10" s="74"/>
      <c r="I10" s="74"/>
      <c r="J10" s="74"/>
      <c r="K10" s="74"/>
      <c r="L10" s="74"/>
    </row>
    <row r="11">
      <c r="A11" s="271"/>
      <c r="B11" s="186" t="s">
        <v>5504</v>
      </c>
      <c r="C11" s="186" t="s">
        <v>1040</v>
      </c>
      <c r="D11" s="209">
        <v>42409.0</v>
      </c>
      <c r="E11" s="186" t="s">
        <v>15</v>
      </c>
      <c r="F11" s="151" t="s">
        <v>5505</v>
      </c>
      <c r="G11" s="158"/>
      <c r="H11" s="74"/>
      <c r="I11" s="74"/>
      <c r="J11" s="74"/>
      <c r="K11" s="74"/>
      <c r="L11" s="74"/>
    </row>
    <row r="12">
      <c r="A12" s="271"/>
      <c r="B12" s="186" t="s">
        <v>5506</v>
      </c>
      <c r="C12" s="186" t="s">
        <v>5507</v>
      </c>
      <c r="D12" s="212">
        <v>43125.0</v>
      </c>
      <c r="E12" s="151" t="s">
        <v>15</v>
      </c>
      <c r="F12" s="103" t="s">
        <v>4678</v>
      </c>
      <c r="G12" s="158"/>
      <c r="H12" s="74"/>
      <c r="I12" s="74"/>
      <c r="J12" s="74"/>
      <c r="K12" s="74"/>
      <c r="L12" s="74"/>
    </row>
    <row r="13">
      <c r="A13" s="271"/>
      <c r="B13" s="186" t="s">
        <v>5508</v>
      </c>
      <c r="C13" s="186" t="s">
        <v>1174</v>
      </c>
      <c r="D13" s="209">
        <v>40022.0</v>
      </c>
      <c r="E13" s="186" t="s">
        <v>15</v>
      </c>
      <c r="F13" s="151" t="s">
        <v>5509</v>
      </c>
      <c r="G13" s="158"/>
      <c r="H13" s="74"/>
      <c r="I13" s="74"/>
      <c r="J13" s="74"/>
      <c r="K13" s="74"/>
      <c r="L13" s="74"/>
    </row>
    <row r="14">
      <c r="A14" s="271"/>
      <c r="B14" s="186" t="s">
        <v>1175</v>
      </c>
      <c r="C14" s="186" t="s">
        <v>1176</v>
      </c>
      <c r="D14" s="209">
        <v>40120.0</v>
      </c>
      <c r="E14" s="151" t="s">
        <v>4274</v>
      </c>
      <c r="F14" s="151" t="s">
        <v>5510</v>
      </c>
      <c r="G14" s="158"/>
      <c r="H14" s="74"/>
      <c r="I14" s="74"/>
      <c r="J14" s="74"/>
      <c r="K14" s="74"/>
      <c r="L14" s="74"/>
    </row>
    <row r="15">
      <c r="A15" s="271"/>
      <c r="B15" s="214" t="s">
        <v>5511</v>
      </c>
      <c r="C15" s="214" t="s">
        <v>1045</v>
      </c>
      <c r="D15" s="214"/>
      <c r="E15" s="214"/>
      <c r="F15" s="215" t="s">
        <v>5512</v>
      </c>
      <c r="G15" s="158"/>
      <c r="H15" s="74"/>
      <c r="I15" s="74"/>
      <c r="J15" s="74"/>
      <c r="K15" s="74"/>
      <c r="L15" s="74"/>
    </row>
    <row r="16">
      <c r="A16" s="271"/>
      <c r="B16" s="186" t="s">
        <v>1177</v>
      </c>
      <c r="C16" s="186" t="s">
        <v>922</v>
      </c>
      <c r="D16" s="209">
        <v>40120.0</v>
      </c>
      <c r="E16" s="151" t="s">
        <v>4274</v>
      </c>
      <c r="F16" s="151" t="s">
        <v>4262</v>
      </c>
      <c r="G16" s="158"/>
      <c r="H16" s="74"/>
      <c r="I16" s="74"/>
      <c r="J16" s="74"/>
      <c r="K16" s="74"/>
      <c r="L16" s="74"/>
    </row>
    <row r="17">
      <c r="A17" s="271"/>
      <c r="B17" s="214" t="s">
        <v>5513</v>
      </c>
      <c r="C17" s="214" t="s">
        <v>5514</v>
      </c>
      <c r="D17" s="214"/>
      <c r="E17" s="214"/>
      <c r="F17" s="214"/>
      <c r="G17" s="158"/>
      <c r="H17" s="74"/>
      <c r="I17" s="74"/>
      <c r="J17" s="74"/>
      <c r="K17" s="74"/>
      <c r="L17" s="74"/>
    </row>
    <row r="18">
      <c r="A18" s="271"/>
      <c r="B18" s="214" t="s">
        <v>5515</v>
      </c>
      <c r="C18" s="214" t="s">
        <v>1269</v>
      </c>
      <c r="D18" s="214"/>
      <c r="E18" s="214"/>
      <c r="F18" s="214"/>
      <c r="G18" s="158"/>
      <c r="H18" s="74"/>
      <c r="I18" s="74"/>
      <c r="J18" s="74"/>
      <c r="K18" s="74"/>
      <c r="L18" s="74"/>
    </row>
    <row r="19" ht="1.5" customHeight="1">
      <c r="A19" s="271"/>
      <c r="B19" s="186" t="s">
        <v>5516</v>
      </c>
      <c r="C19" s="186" t="s">
        <v>5517</v>
      </c>
      <c r="D19" s="209">
        <v>40946.0</v>
      </c>
      <c r="E19" s="186" t="s">
        <v>15</v>
      </c>
      <c r="F19" s="151" t="s">
        <v>5518</v>
      </c>
      <c r="G19" s="158"/>
      <c r="H19" s="74"/>
      <c r="I19" s="74"/>
      <c r="J19" s="74"/>
      <c r="K19" s="74"/>
      <c r="L19" s="74"/>
    </row>
    <row r="20">
      <c r="A20" s="271"/>
      <c r="B20" s="214" t="s">
        <v>5519</v>
      </c>
      <c r="C20" s="214" t="s">
        <v>5520</v>
      </c>
      <c r="D20" s="214"/>
      <c r="E20" s="214"/>
      <c r="F20" s="214"/>
      <c r="G20" s="158"/>
      <c r="H20" s="74"/>
      <c r="I20" s="74"/>
      <c r="J20" s="74"/>
      <c r="K20" s="74"/>
      <c r="L20" s="74"/>
    </row>
    <row r="21">
      <c r="A21" s="271"/>
      <c r="B21" s="214" t="s">
        <v>5521</v>
      </c>
      <c r="C21" s="214" t="s">
        <v>163</v>
      </c>
      <c r="D21" s="214"/>
      <c r="E21" s="214"/>
      <c r="F21" s="214"/>
      <c r="G21" s="158"/>
      <c r="H21" s="74"/>
      <c r="I21" s="74"/>
      <c r="J21" s="74"/>
      <c r="K21" s="74"/>
      <c r="L21" s="74"/>
    </row>
    <row r="22">
      <c r="A22" s="271"/>
      <c r="B22" s="214" t="s">
        <v>5522</v>
      </c>
      <c r="C22" s="214" t="s">
        <v>5523</v>
      </c>
      <c r="D22" s="214"/>
      <c r="E22" s="214"/>
      <c r="F22" s="214"/>
      <c r="G22" s="158"/>
      <c r="H22" s="74"/>
      <c r="I22" s="74"/>
      <c r="J22" s="74"/>
      <c r="K22" s="74"/>
      <c r="L22" s="74"/>
    </row>
    <row r="23">
      <c r="A23" s="271"/>
      <c r="B23" s="214" t="s">
        <v>5524</v>
      </c>
      <c r="C23" s="214" t="s">
        <v>5525</v>
      </c>
      <c r="D23" s="214"/>
      <c r="E23" s="214"/>
      <c r="F23" s="214"/>
      <c r="G23" s="158"/>
      <c r="H23" s="74"/>
      <c r="I23" s="74"/>
      <c r="J23" s="74"/>
      <c r="K23" s="74"/>
      <c r="L23" s="74"/>
    </row>
    <row r="24" ht="10.5" customHeight="1">
      <c r="A24" s="271"/>
      <c r="B24" s="186" t="s">
        <v>5526</v>
      </c>
      <c r="C24" s="186" t="s">
        <v>501</v>
      </c>
      <c r="D24" s="209">
        <v>40568.0</v>
      </c>
      <c r="E24" s="186" t="s">
        <v>15</v>
      </c>
      <c r="F24" s="151" t="s">
        <v>4992</v>
      </c>
      <c r="G24" s="158"/>
      <c r="H24" s="74"/>
      <c r="I24" s="74"/>
      <c r="J24" s="74"/>
      <c r="K24" s="74"/>
      <c r="L24" s="74"/>
    </row>
    <row r="25">
      <c r="A25" s="271"/>
      <c r="B25" s="214" t="s">
        <v>5527</v>
      </c>
      <c r="C25" s="214" t="s">
        <v>936</v>
      </c>
      <c r="D25" s="214"/>
      <c r="E25" s="214"/>
      <c r="F25" s="214"/>
      <c r="G25" s="158"/>
      <c r="H25" s="74"/>
      <c r="I25" s="74"/>
      <c r="J25" s="74"/>
      <c r="K25" s="74"/>
      <c r="L25" s="74"/>
    </row>
    <row r="26">
      <c r="A26" s="271"/>
      <c r="B26" s="214" t="s">
        <v>5528</v>
      </c>
      <c r="C26" s="214" t="s">
        <v>5529</v>
      </c>
      <c r="D26" s="214"/>
      <c r="E26" s="214"/>
      <c r="F26" s="214"/>
      <c r="G26" s="158"/>
      <c r="H26" s="74"/>
      <c r="I26" s="74"/>
      <c r="J26" s="74"/>
      <c r="K26" s="74"/>
      <c r="L26" s="74"/>
    </row>
    <row r="27">
      <c r="A27" s="271"/>
      <c r="B27" s="214" t="s">
        <v>5530</v>
      </c>
      <c r="C27" s="214" t="s">
        <v>1282</v>
      </c>
      <c r="D27" s="214"/>
      <c r="E27" s="214"/>
      <c r="F27" s="214"/>
      <c r="G27" s="158"/>
      <c r="H27" s="74"/>
      <c r="I27" s="74"/>
      <c r="J27" s="74"/>
      <c r="K27" s="74"/>
      <c r="L27" s="74"/>
    </row>
    <row r="28">
      <c r="A28" s="271"/>
      <c r="B28" s="214" t="s">
        <v>5531</v>
      </c>
      <c r="C28" s="214" t="s">
        <v>5532</v>
      </c>
      <c r="D28" s="214"/>
      <c r="E28" s="214"/>
      <c r="F28" s="214"/>
      <c r="G28" s="158"/>
      <c r="H28" s="74"/>
      <c r="I28" s="337" t="s">
        <v>25</v>
      </c>
      <c r="K28" s="74"/>
      <c r="L28" s="74"/>
    </row>
    <row r="29">
      <c r="A29" s="271"/>
      <c r="B29" s="186" t="s">
        <v>1059</v>
      </c>
      <c r="C29" s="186" t="s">
        <v>1060</v>
      </c>
      <c r="D29" s="209">
        <v>39705.0</v>
      </c>
      <c r="E29" s="151" t="s">
        <v>4243</v>
      </c>
      <c r="F29" s="151" t="s">
        <v>5533</v>
      </c>
      <c r="G29" s="158"/>
      <c r="H29" s="74"/>
      <c r="I29" s="338">
        <v>40057.0</v>
      </c>
      <c r="K29" s="74"/>
      <c r="L29" s="74"/>
    </row>
    <row r="30">
      <c r="A30" s="271"/>
      <c r="B30" s="214" t="s">
        <v>5534</v>
      </c>
      <c r="C30" s="214" t="s">
        <v>5535</v>
      </c>
      <c r="D30" s="214"/>
      <c r="E30" s="214"/>
      <c r="F30" s="214"/>
      <c r="G30" s="158"/>
      <c r="H30" s="74"/>
      <c r="I30" s="74"/>
      <c r="J30" s="74"/>
      <c r="K30" s="74"/>
      <c r="L30" s="74"/>
    </row>
    <row r="31">
      <c r="A31" s="271"/>
      <c r="B31" s="214" t="s">
        <v>5536</v>
      </c>
      <c r="C31" s="214" t="s">
        <v>5537</v>
      </c>
      <c r="D31" s="214"/>
      <c r="E31" s="214"/>
      <c r="F31" s="214"/>
      <c r="G31" s="158"/>
      <c r="H31" s="74"/>
      <c r="I31" s="74"/>
      <c r="J31" s="74"/>
      <c r="K31" s="74"/>
      <c r="L31" s="74"/>
    </row>
    <row r="32">
      <c r="A32" s="271"/>
      <c r="B32" s="226" t="s">
        <v>1291</v>
      </c>
      <c r="C32" s="226" t="s">
        <v>1190</v>
      </c>
      <c r="D32" s="237">
        <v>40477.0</v>
      </c>
      <c r="E32" s="227" t="s">
        <v>4380</v>
      </c>
      <c r="F32" s="227" t="s">
        <v>4381</v>
      </c>
      <c r="G32" s="158"/>
      <c r="H32" s="74"/>
      <c r="I32" s="74"/>
      <c r="J32" s="74"/>
      <c r="K32" s="74"/>
      <c r="L32" s="74"/>
    </row>
    <row r="33">
      <c r="A33" s="271"/>
      <c r="B33" s="214" t="s">
        <v>5538</v>
      </c>
      <c r="C33" s="214" t="s">
        <v>5539</v>
      </c>
      <c r="D33" s="214"/>
      <c r="E33" s="214"/>
      <c r="F33" s="214"/>
      <c r="G33" s="158"/>
      <c r="H33" s="74"/>
      <c r="I33" s="74"/>
      <c r="J33" s="74"/>
      <c r="K33" s="74"/>
      <c r="L33" s="74"/>
    </row>
    <row r="34">
      <c r="A34" s="271"/>
      <c r="B34" s="214" t="s">
        <v>5540</v>
      </c>
      <c r="C34" s="214" t="s">
        <v>115</v>
      </c>
      <c r="D34" s="214"/>
      <c r="E34" s="214"/>
      <c r="F34" s="214"/>
      <c r="G34" s="158"/>
      <c r="H34" s="74"/>
      <c r="I34" s="74"/>
      <c r="J34" s="74"/>
      <c r="K34" s="74"/>
      <c r="L34" s="74"/>
    </row>
    <row r="35">
      <c r="A35" s="271"/>
      <c r="B35" s="186" t="s">
        <v>5541</v>
      </c>
      <c r="C35" s="186" t="s">
        <v>5542</v>
      </c>
      <c r="D35" s="209">
        <v>40036.0</v>
      </c>
      <c r="E35" s="186" t="s">
        <v>15</v>
      </c>
      <c r="F35" s="151" t="s">
        <v>5543</v>
      </c>
      <c r="G35" s="158"/>
      <c r="H35" s="74"/>
      <c r="I35" s="74"/>
      <c r="J35" s="74"/>
      <c r="K35" s="74"/>
      <c r="L35" s="74"/>
    </row>
    <row r="36">
      <c r="A36" s="271"/>
      <c r="B36" s="214" t="s">
        <v>5544</v>
      </c>
      <c r="C36" s="214" t="s">
        <v>2558</v>
      </c>
      <c r="D36" s="214"/>
      <c r="E36" s="214"/>
      <c r="F36" s="214"/>
      <c r="G36" s="158"/>
      <c r="H36" s="74"/>
      <c r="I36" s="74"/>
      <c r="J36" s="74"/>
      <c r="K36" s="74"/>
      <c r="L36" s="74"/>
    </row>
    <row r="37">
      <c r="A37" s="271"/>
      <c r="B37" s="186" t="s">
        <v>5545</v>
      </c>
      <c r="C37" s="186" t="s">
        <v>5546</v>
      </c>
      <c r="D37" s="209">
        <v>40638.0</v>
      </c>
      <c r="E37" s="186" t="s">
        <v>15</v>
      </c>
      <c r="F37" s="151" t="s">
        <v>928</v>
      </c>
      <c r="G37" s="158"/>
      <c r="H37" s="74"/>
      <c r="I37" s="74"/>
      <c r="J37" s="74"/>
      <c r="K37" s="74"/>
      <c r="L37" s="74"/>
    </row>
    <row r="38">
      <c r="A38" s="331"/>
      <c r="B38" s="151" t="s">
        <v>5547</v>
      </c>
      <c r="C38" s="186" t="s">
        <v>1201</v>
      </c>
      <c r="D38" s="209">
        <v>42312.0</v>
      </c>
      <c r="E38" s="186" t="s">
        <v>15</v>
      </c>
      <c r="F38" s="151" t="s">
        <v>5548</v>
      </c>
      <c r="G38" s="158"/>
      <c r="H38" s="74"/>
      <c r="I38" s="74"/>
      <c r="J38" s="74"/>
      <c r="K38" s="74"/>
      <c r="L38" s="74"/>
    </row>
    <row r="39">
      <c r="A39" s="271"/>
      <c r="B39" s="186" t="s">
        <v>5549</v>
      </c>
      <c r="C39" s="186" t="s">
        <v>953</v>
      </c>
      <c r="D39" s="209">
        <v>39973.0</v>
      </c>
      <c r="E39" s="186" t="s">
        <v>15</v>
      </c>
      <c r="F39" s="151" t="s">
        <v>954</v>
      </c>
      <c r="G39" s="158"/>
      <c r="H39" s="74"/>
      <c r="I39" s="74"/>
      <c r="J39" s="74"/>
      <c r="K39" s="74"/>
      <c r="L39" s="74"/>
    </row>
    <row r="40">
      <c r="A40" s="331"/>
      <c r="B40" s="215" t="s">
        <v>5550</v>
      </c>
      <c r="C40" s="214" t="s">
        <v>5551</v>
      </c>
      <c r="D40" s="214"/>
      <c r="E40" s="214"/>
      <c r="F40" s="214"/>
      <c r="G40" s="158"/>
      <c r="H40" s="74"/>
      <c r="I40" s="74"/>
      <c r="J40" s="74"/>
      <c r="K40" s="74"/>
      <c r="L40" s="74"/>
    </row>
    <row r="41">
      <c r="A41" s="271"/>
      <c r="B41" s="186" t="s">
        <v>5552</v>
      </c>
      <c r="C41" s="186" t="s">
        <v>318</v>
      </c>
      <c r="D41" s="209">
        <v>40470.0</v>
      </c>
      <c r="E41" s="186" t="s">
        <v>15</v>
      </c>
      <c r="F41" s="151" t="s">
        <v>5553</v>
      </c>
      <c r="G41" s="158"/>
      <c r="H41" s="74"/>
      <c r="I41" s="74"/>
      <c r="J41" s="74"/>
      <c r="K41" s="74"/>
      <c r="L41" s="74"/>
    </row>
    <row r="42">
      <c r="A42" s="271"/>
      <c r="B42" s="214" t="s">
        <v>5554</v>
      </c>
      <c r="C42" s="214" t="s">
        <v>5555</v>
      </c>
      <c r="D42" s="214"/>
      <c r="E42" s="214"/>
      <c r="F42" s="214"/>
      <c r="G42" s="158"/>
      <c r="H42" s="74"/>
      <c r="I42" s="74"/>
      <c r="J42" s="74"/>
      <c r="K42" s="74"/>
      <c r="L42" s="74"/>
    </row>
    <row r="43">
      <c r="A43" s="271"/>
      <c r="B43" s="186" t="s">
        <v>5556</v>
      </c>
      <c r="C43" s="186" t="s">
        <v>5557</v>
      </c>
      <c r="D43" s="209">
        <v>40575.0</v>
      </c>
      <c r="E43" s="186" t="s">
        <v>15</v>
      </c>
      <c r="F43" s="151" t="s">
        <v>5558</v>
      </c>
      <c r="G43" s="158"/>
      <c r="H43" s="74"/>
      <c r="I43" s="74"/>
      <c r="J43" s="74"/>
      <c r="K43" s="74"/>
      <c r="L43" s="74"/>
    </row>
    <row r="44">
      <c r="A44" s="271"/>
      <c r="B44" s="214" t="s">
        <v>5559</v>
      </c>
      <c r="C44" s="214" t="s">
        <v>1208</v>
      </c>
      <c r="D44" s="214"/>
      <c r="E44" s="214"/>
      <c r="F44" s="214"/>
      <c r="G44" s="158"/>
      <c r="H44" s="74"/>
      <c r="I44" s="74"/>
      <c r="J44" s="74"/>
      <c r="K44" s="74"/>
      <c r="L44" s="74"/>
    </row>
    <row r="45">
      <c r="A45" s="271"/>
      <c r="B45" s="214" t="s">
        <v>5560</v>
      </c>
      <c r="C45" s="214" t="s">
        <v>459</v>
      </c>
      <c r="D45" s="214"/>
      <c r="E45" s="214"/>
      <c r="F45" s="214"/>
      <c r="G45" s="158"/>
      <c r="H45" s="74"/>
      <c r="I45" s="74"/>
      <c r="J45" s="74"/>
      <c r="K45" s="74"/>
      <c r="L45" s="74"/>
    </row>
    <row r="46">
      <c r="A46" s="271"/>
      <c r="B46" s="214" t="s">
        <v>5561</v>
      </c>
      <c r="C46" s="214" t="s">
        <v>5562</v>
      </c>
      <c r="D46" s="214"/>
      <c r="E46" s="214"/>
      <c r="F46" s="214"/>
      <c r="G46" s="158"/>
      <c r="H46" s="74"/>
      <c r="I46" s="74"/>
      <c r="J46" s="74"/>
      <c r="K46" s="74"/>
      <c r="L46" s="74"/>
    </row>
    <row r="47">
      <c r="A47" s="271"/>
      <c r="B47" s="186" t="s">
        <v>5563</v>
      </c>
      <c r="C47" s="186" t="s">
        <v>4287</v>
      </c>
      <c r="D47" s="209">
        <v>40015.0</v>
      </c>
      <c r="E47" s="186" t="s">
        <v>15</v>
      </c>
      <c r="F47" s="151" t="s">
        <v>5564</v>
      </c>
      <c r="G47" s="158"/>
      <c r="H47" s="74"/>
      <c r="I47" s="74"/>
      <c r="J47" s="74"/>
      <c r="K47" s="74"/>
      <c r="L47" s="74"/>
    </row>
    <row r="48">
      <c r="A48" s="271"/>
      <c r="B48" s="214" t="s">
        <v>5565</v>
      </c>
      <c r="C48" s="215" t="s">
        <v>5566</v>
      </c>
      <c r="D48" s="214"/>
      <c r="E48" s="214"/>
      <c r="F48" s="214"/>
      <c r="G48" s="158"/>
      <c r="H48" s="74"/>
      <c r="I48" s="74"/>
      <c r="J48" s="74"/>
      <c r="K48" s="74"/>
      <c r="L48" s="74"/>
    </row>
    <row r="49">
      <c r="A49" s="271"/>
      <c r="B49" s="214" t="s">
        <v>5567</v>
      </c>
      <c r="C49" s="214" t="s">
        <v>5568</v>
      </c>
      <c r="D49" s="214"/>
      <c r="E49" s="214"/>
      <c r="F49" s="214"/>
      <c r="G49" s="158"/>
      <c r="H49" s="74"/>
      <c r="I49" s="74"/>
      <c r="J49" s="74"/>
      <c r="K49" s="74"/>
      <c r="L49" s="74"/>
    </row>
    <row r="50">
      <c r="A50" s="271"/>
      <c r="B50" s="214" t="s">
        <v>5569</v>
      </c>
      <c r="C50" s="214" t="s">
        <v>503</v>
      </c>
      <c r="D50" s="214"/>
      <c r="E50" s="214"/>
      <c r="F50" s="214"/>
      <c r="G50" s="158"/>
      <c r="H50" s="74"/>
      <c r="I50" s="74"/>
      <c r="J50" s="74"/>
      <c r="K50" s="74"/>
      <c r="L50" s="74"/>
    </row>
    <row r="51">
      <c r="A51" s="271"/>
      <c r="B51" s="214" t="s">
        <v>5570</v>
      </c>
      <c r="C51" s="214" t="s">
        <v>5106</v>
      </c>
      <c r="D51" s="214"/>
      <c r="E51" s="214"/>
      <c r="F51" s="214"/>
      <c r="G51" s="158"/>
      <c r="H51" s="74"/>
      <c r="I51" s="74"/>
      <c r="J51" s="74"/>
      <c r="K51" s="74"/>
      <c r="L51" s="74"/>
    </row>
    <row r="52">
      <c r="A52" s="271"/>
      <c r="B52" s="214" t="s">
        <v>5571</v>
      </c>
      <c r="C52" s="214" t="s">
        <v>775</v>
      </c>
      <c r="D52" s="214"/>
      <c r="E52" s="214"/>
      <c r="F52" s="214"/>
      <c r="G52" s="158"/>
      <c r="H52" s="74"/>
      <c r="I52" s="74"/>
      <c r="J52" s="74"/>
      <c r="K52" s="74"/>
      <c r="L52" s="74"/>
    </row>
    <row r="53">
      <c r="A53" s="271"/>
      <c r="B53" s="186" t="s">
        <v>5572</v>
      </c>
      <c r="C53" s="186" t="s">
        <v>3230</v>
      </c>
      <c r="D53" s="209">
        <v>42283.0</v>
      </c>
      <c r="E53" s="186" t="s">
        <v>15</v>
      </c>
      <c r="F53" s="151" t="s">
        <v>928</v>
      </c>
      <c r="G53" s="158"/>
      <c r="H53" s="74"/>
      <c r="I53" s="74"/>
      <c r="J53" s="74"/>
      <c r="K53" s="74"/>
      <c r="L53" s="74"/>
    </row>
    <row r="54">
      <c r="A54" s="331"/>
      <c r="B54" s="151" t="s">
        <v>5573</v>
      </c>
      <c r="C54" s="186" t="s">
        <v>800</v>
      </c>
      <c r="D54" s="209">
        <v>40148.0</v>
      </c>
      <c r="E54" s="186" t="s">
        <v>15</v>
      </c>
      <c r="F54" s="151" t="s">
        <v>4292</v>
      </c>
      <c r="G54" s="158"/>
      <c r="H54" s="74"/>
      <c r="I54" s="74"/>
      <c r="J54" s="74"/>
      <c r="K54" s="74"/>
      <c r="L54" s="74"/>
    </row>
    <row r="55">
      <c r="A55" s="271"/>
      <c r="B55" s="186" t="s">
        <v>4291</v>
      </c>
      <c r="C55" s="186" t="s">
        <v>800</v>
      </c>
      <c r="D55" s="209">
        <v>40148.0</v>
      </c>
      <c r="E55" s="186" t="s">
        <v>15</v>
      </c>
      <c r="F55" s="151" t="s">
        <v>4292</v>
      </c>
      <c r="G55" s="158"/>
      <c r="H55" s="74"/>
      <c r="I55" s="74"/>
      <c r="J55" s="74"/>
      <c r="K55" s="74"/>
      <c r="L55" s="74"/>
    </row>
    <row r="56">
      <c r="A56" s="271"/>
      <c r="B56" s="186" t="s">
        <v>5574</v>
      </c>
      <c r="C56" s="186" t="s">
        <v>4346</v>
      </c>
      <c r="D56" s="209">
        <v>39791.0</v>
      </c>
      <c r="E56" s="186" t="s">
        <v>15</v>
      </c>
      <c r="F56" s="151" t="s">
        <v>5575</v>
      </c>
      <c r="G56" s="158"/>
      <c r="H56" s="74"/>
      <c r="I56" s="74"/>
      <c r="J56" s="74"/>
      <c r="K56" s="74"/>
      <c r="L56" s="74"/>
    </row>
    <row r="57">
      <c r="A57" s="331"/>
      <c r="B57" s="151" t="s">
        <v>5576</v>
      </c>
      <c r="C57" s="186" t="s">
        <v>692</v>
      </c>
      <c r="D57" s="209">
        <v>40682.0</v>
      </c>
      <c r="E57" s="186" t="s">
        <v>15</v>
      </c>
      <c r="F57" s="151" t="s">
        <v>928</v>
      </c>
      <c r="G57" s="158"/>
      <c r="H57" s="74"/>
      <c r="I57" s="74"/>
      <c r="J57" s="74"/>
      <c r="K57" s="74"/>
      <c r="L57" s="74"/>
    </row>
    <row r="58">
      <c r="A58" s="271"/>
      <c r="B58" s="186" t="s">
        <v>5577</v>
      </c>
      <c r="C58" s="186" t="s">
        <v>981</v>
      </c>
      <c r="D58" s="209">
        <v>40607.0</v>
      </c>
      <c r="E58" s="186" t="s">
        <v>15</v>
      </c>
      <c r="F58" s="151" t="s">
        <v>928</v>
      </c>
      <c r="G58" s="158"/>
      <c r="H58" s="74"/>
      <c r="I58" s="74"/>
      <c r="J58" s="74"/>
      <c r="K58" s="74"/>
      <c r="L58" s="74"/>
    </row>
    <row r="59">
      <c r="A59" s="271"/>
      <c r="B59" s="186" t="s">
        <v>5578</v>
      </c>
      <c r="C59" s="186" t="s">
        <v>5579</v>
      </c>
      <c r="D59" s="212">
        <v>44772.0</v>
      </c>
      <c r="E59" s="151" t="s">
        <v>15</v>
      </c>
      <c r="F59" s="151" t="s">
        <v>5580</v>
      </c>
      <c r="G59" s="158"/>
      <c r="H59" s="74"/>
      <c r="I59" s="74"/>
      <c r="J59" s="74"/>
      <c r="K59" s="74"/>
      <c r="L59" s="74"/>
    </row>
    <row r="60">
      <c r="A60" s="271"/>
      <c r="B60" s="186" t="s">
        <v>5581</v>
      </c>
      <c r="C60" s="186" t="s">
        <v>5582</v>
      </c>
      <c r="D60" s="209">
        <v>40106.0</v>
      </c>
      <c r="E60" s="186" t="s">
        <v>15</v>
      </c>
      <c r="F60" s="139" t="s">
        <v>5032</v>
      </c>
      <c r="G60" s="158"/>
      <c r="H60" s="74"/>
      <c r="I60" s="74"/>
      <c r="J60" s="74"/>
      <c r="K60" s="74"/>
      <c r="L60" s="74"/>
    </row>
    <row r="61">
      <c r="A61" s="271"/>
      <c r="B61" s="214" t="s">
        <v>5583</v>
      </c>
      <c r="C61" s="214" t="s">
        <v>161</v>
      </c>
      <c r="D61" s="214"/>
      <c r="E61" s="214"/>
      <c r="F61" s="214"/>
      <c r="G61" s="158"/>
      <c r="H61" s="74"/>
      <c r="I61" s="74"/>
      <c r="J61" s="74"/>
      <c r="K61" s="74"/>
      <c r="L61" s="74"/>
    </row>
    <row r="62">
      <c r="A62" s="271"/>
      <c r="B62" s="186" t="s">
        <v>5584</v>
      </c>
      <c r="C62" s="186" t="s">
        <v>5585</v>
      </c>
      <c r="D62" s="209">
        <v>40092.0</v>
      </c>
      <c r="E62" s="186" t="s">
        <v>15</v>
      </c>
      <c r="F62" s="151" t="s">
        <v>5586</v>
      </c>
      <c r="G62" s="158"/>
      <c r="H62" s="74"/>
      <c r="I62" s="74"/>
      <c r="J62" s="74"/>
      <c r="K62" s="74"/>
      <c r="L62" s="74"/>
    </row>
    <row r="63">
      <c r="A63" s="271"/>
      <c r="B63" s="226" t="s">
        <v>1349</v>
      </c>
      <c r="C63" s="226" t="s">
        <v>1350</v>
      </c>
      <c r="D63" s="237">
        <v>40477.0</v>
      </c>
      <c r="E63" s="227" t="s">
        <v>4380</v>
      </c>
      <c r="F63" s="227" t="s">
        <v>4381</v>
      </c>
      <c r="G63" s="158"/>
      <c r="H63" s="74"/>
      <c r="I63" s="74"/>
      <c r="J63" s="74"/>
      <c r="K63" s="74"/>
      <c r="L63" s="74"/>
    </row>
    <row r="64">
      <c r="A64" s="271"/>
      <c r="B64" s="214" t="s">
        <v>5587</v>
      </c>
      <c r="C64" s="214" t="s">
        <v>990</v>
      </c>
      <c r="D64" s="214"/>
      <c r="E64" s="214"/>
      <c r="F64" s="214"/>
      <c r="G64" s="158"/>
      <c r="H64" s="74"/>
      <c r="I64" s="74"/>
      <c r="J64" s="74"/>
      <c r="K64" s="74"/>
      <c r="L64" s="74"/>
    </row>
    <row r="65">
      <c r="A65" s="271"/>
      <c r="B65" s="214" t="s">
        <v>5588</v>
      </c>
      <c r="C65" s="214" t="s">
        <v>5589</v>
      </c>
      <c r="D65" s="214"/>
      <c r="E65" s="214"/>
      <c r="F65" s="214"/>
      <c r="G65" s="158"/>
      <c r="H65" s="74"/>
      <c r="I65" s="74"/>
      <c r="J65" s="74"/>
      <c r="K65" s="74"/>
      <c r="L65" s="74"/>
    </row>
    <row r="66">
      <c r="A66" s="331"/>
      <c r="B66" s="151" t="s">
        <v>5590</v>
      </c>
      <c r="C66" s="186" t="s">
        <v>992</v>
      </c>
      <c r="D66" s="209">
        <v>40890.0</v>
      </c>
      <c r="E66" s="186" t="s">
        <v>15</v>
      </c>
      <c r="F66" s="151" t="s">
        <v>5591</v>
      </c>
      <c r="G66" s="158"/>
      <c r="H66" s="74"/>
      <c r="I66" s="74"/>
      <c r="J66" s="74"/>
      <c r="K66" s="74"/>
      <c r="L66" s="74"/>
    </row>
    <row r="67">
      <c r="A67" s="331"/>
      <c r="B67" s="215" t="s">
        <v>5592</v>
      </c>
      <c r="C67" s="214" t="s">
        <v>5269</v>
      </c>
      <c r="D67" s="214"/>
      <c r="E67" s="214"/>
      <c r="F67" s="214"/>
      <c r="G67" s="158"/>
      <c r="H67" s="74"/>
      <c r="I67" s="74"/>
      <c r="J67" s="74"/>
      <c r="K67" s="74"/>
      <c r="L67" s="74"/>
    </row>
    <row r="68">
      <c r="A68" s="271"/>
      <c r="B68" s="294" t="s">
        <v>5593</v>
      </c>
      <c r="C68" s="294" t="s">
        <v>5594</v>
      </c>
      <c r="D68" s="307">
        <v>39658.0</v>
      </c>
      <c r="E68" s="294" t="s">
        <v>15</v>
      </c>
      <c r="F68" s="296" t="s">
        <v>1132</v>
      </c>
      <c r="G68" s="158"/>
      <c r="H68" s="74"/>
      <c r="I68" s="74"/>
      <c r="J68" s="74"/>
      <c r="K68" s="74"/>
      <c r="L68" s="74"/>
    </row>
    <row r="69">
      <c r="A69" s="271"/>
      <c r="B69" s="186" t="s">
        <v>5595</v>
      </c>
      <c r="C69" s="186" t="s">
        <v>5596</v>
      </c>
      <c r="D69" s="209">
        <v>39728.0</v>
      </c>
      <c r="E69" s="186" t="s">
        <v>15</v>
      </c>
      <c r="F69" s="151" t="s">
        <v>928</v>
      </c>
      <c r="G69" s="158"/>
      <c r="H69" s="74"/>
      <c r="I69" s="74"/>
      <c r="J69" s="74"/>
      <c r="K69" s="74"/>
      <c r="L69" s="74"/>
    </row>
    <row r="70">
      <c r="A70" s="271"/>
      <c r="B70" s="214" t="s">
        <v>5597</v>
      </c>
      <c r="C70" s="214" t="s">
        <v>1140</v>
      </c>
      <c r="D70" s="214"/>
      <c r="E70" s="214"/>
      <c r="F70" s="214"/>
      <c r="G70" s="158"/>
      <c r="H70" s="74"/>
      <c r="I70" s="74"/>
      <c r="J70" s="74"/>
      <c r="K70" s="74"/>
      <c r="L70" s="74"/>
    </row>
    <row r="71">
      <c r="A71" s="271"/>
      <c r="B71" s="214" t="s">
        <v>5598</v>
      </c>
      <c r="C71" s="214" t="s">
        <v>1144</v>
      </c>
      <c r="D71" s="214"/>
      <c r="E71" s="214"/>
      <c r="F71" s="214"/>
      <c r="G71" s="158"/>
      <c r="H71" s="74"/>
      <c r="I71" s="74"/>
      <c r="J71" s="74"/>
      <c r="K71" s="74"/>
      <c r="L71" s="74"/>
    </row>
    <row r="72">
      <c r="A72" s="271"/>
      <c r="B72" s="226" t="s">
        <v>1368</v>
      </c>
      <c r="C72" s="226" t="s">
        <v>1369</v>
      </c>
      <c r="D72" s="237">
        <v>40477.0</v>
      </c>
      <c r="E72" s="227" t="s">
        <v>4380</v>
      </c>
      <c r="F72" s="227" t="s">
        <v>4381</v>
      </c>
      <c r="G72" s="158"/>
      <c r="H72" s="74"/>
      <c r="I72" s="74"/>
      <c r="J72" s="74"/>
      <c r="K72" s="74"/>
      <c r="L72" s="74"/>
    </row>
    <row r="73">
      <c r="A73" s="271"/>
      <c r="B73" s="186" t="s">
        <v>5599</v>
      </c>
      <c r="C73" s="186" t="s">
        <v>5600</v>
      </c>
      <c r="D73" s="209">
        <v>40862.0</v>
      </c>
      <c r="E73" s="186" t="s">
        <v>15</v>
      </c>
      <c r="F73" s="151" t="s">
        <v>5601</v>
      </c>
      <c r="G73" s="158"/>
      <c r="H73" s="74"/>
      <c r="I73" s="74"/>
      <c r="J73" s="74"/>
      <c r="K73" s="74"/>
      <c r="L73" s="74"/>
    </row>
    <row r="74">
      <c r="A74" s="271"/>
      <c r="B74" s="186" t="s">
        <v>5602</v>
      </c>
      <c r="C74" s="186" t="s">
        <v>5475</v>
      </c>
      <c r="D74" s="209">
        <v>41212.0</v>
      </c>
      <c r="E74" s="186" t="s">
        <v>15</v>
      </c>
      <c r="F74" s="151" t="s">
        <v>5603</v>
      </c>
      <c r="G74" s="158"/>
      <c r="H74" s="74"/>
      <c r="I74" s="74"/>
      <c r="J74" s="74"/>
      <c r="K74" s="74"/>
      <c r="L74" s="74"/>
    </row>
    <row r="75">
      <c r="A75" s="271"/>
      <c r="B75" s="186" t="s">
        <v>1006</v>
      </c>
      <c r="C75" s="186" t="s">
        <v>3907</v>
      </c>
      <c r="D75" s="177">
        <v>43566.0</v>
      </c>
      <c r="E75" s="176" t="s">
        <v>15</v>
      </c>
      <c r="F75" s="176" t="s">
        <v>928</v>
      </c>
      <c r="G75" s="158"/>
      <c r="H75" s="74"/>
      <c r="I75" s="74"/>
      <c r="J75" s="74"/>
      <c r="K75" s="74"/>
      <c r="L75" s="74"/>
    </row>
    <row r="76">
      <c r="A76" s="271"/>
      <c r="B76" s="214" t="s">
        <v>5604</v>
      </c>
      <c r="C76" s="214" t="s">
        <v>1751</v>
      </c>
      <c r="D76" s="214"/>
      <c r="E76" s="214"/>
      <c r="F76" s="214"/>
      <c r="G76" s="158"/>
      <c r="H76" s="74"/>
      <c r="I76" s="74"/>
      <c r="J76" s="74"/>
      <c r="K76" s="74"/>
      <c r="L76" s="74"/>
    </row>
    <row r="77">
      <c r="A77" s="271"/>
      <c r="B77" s="226" t="s">
        <v>1374</v>
      </c>
      <c r="C77" s="226" t="s">
        <v>1245</v>
      </c>
      <c r="D77" s="237">
        <v>40477.0</v>
      </c>
      <c r="E77" s="227" t="s">
        <v>4380</v>
      </c>
      <c r="F77" s="227" t="s">
        <v>4381</v>
      </c>
      <c r="G77" s="158"/>
      <c r="H77" s="74"/>
      <c r="I77" s="74"/>
      <c r="J77" s="74"/>
      <c r="K77" s="74"/>
      <c r="L77" s="74"/>
    </row>
    <row r="78">
      <c r="A78" s="271"/>
      <c r="B78" s="186" t="s">
        <v>5605</v>
      </c>
      <c r="C78" s="186" t="s">
        <v>5147</v>
      </c>
      <c r="D78" s="209">
        <v>39847.0</v>
      </c>
      <c r="E78" s="186" t="s">
        <v>15</v>
      </c>
      <c r="F78" s="151" t="s">
        <v>5606</v>
      </c>
      <c r="G78" s="158"/>
      <c r="H78" s="74"/>
      <c r="I78" s="74"/>
      <c r="J78" s="74"/>
      <c r="K78" s="74"/>
      <c r="L78" s="74"/>
    </row>
    <row r="79">
      <c r="A79" s="271"/>
      <c r="B79" s="214" t="s">
        <v>5607</v>
      </c>
      <c r="C79" s="214" t="s">
        <v>5379</v>
      </c>
      <c r="D79" s="214"/>
      <c r="E79" s="214"/>
      <c r="F79" s="214"/>
      <c r="G79" s="158"/>
      <c r="H79" s="74"/>
      <c r="I79" s="74"/>
      <c r="J79" s="74"/>
      <c r="K79" s="74"/>
      <c r="L79" s="74"/>
    </row>
    <row r="80">
      <c r="A80" s="271"/>
      <c r="B80" s="186" t="s">
        <v>4348</v>
      </c>
      <c r="C80" s="186" t="s">
        <v>1247</v>
      </c>
      <c r="D80" s="209">
        <v>40050.0</v>
      </c>
      <c r="E80" s="186" t="s">
        <v>15</v>
      </c>
      <c r="F80" s="151" t="s">
        <v>928</v>
      </c>
      <c r="G80" s="158"/>
      <c r="H80" s="74"/>
      <c r="I80" s="74"/>
      <c r="J80" s="74"/>
      <c r="K80" s="74"/>
      <c r="L80" s="74"/>
    </row>
    <row r="81">
      <c r="A81" s="271"/>
      <c r="B81" s="186" t="s">
        <v>5608</v>
      </c>
      <c r="C81" s="186" t="s">
        <v>1384</v>
      </c>
      <c r="D81" s="209">
        <v>40141.0</v>
      </c>
      <c r="E81" s="186" t="s">
        <v>15</v>
      </c>
      <c r="F81" s="151" t="s">
        <v>5609</v>
      </c>
      <c r="G81" s="158"/>
      <c r="H81" s="74"/>
      <c r="I81" s="74"/>
      <c r="J81" s="74"/>
      <c r="K81" s="74"/>
      <c r="L81" s="74"/>
    </row>
    <row r="82">
      <c r="A82" s="271"/>
      <c r="B82" s="186" t="s">
        <v>5610</v>
      </c>
      <c r="C82" s="186" t="s">
        <v>5611</v>
      </c>
      <c r="D82" s="209">
        <v>39966.0</v>
      </c>
      <c r="E82" s="186" t="s">
        <v>15</v>
      </c>
      <c r="F82" s="151" t="s">
        <v>5612</v>
      </c>
      <c r="G82" s="158"/>
      <c r="H82" s="74"/>
      <c r="I82" s="74"/>
      <c r="J82" s="74"/>
      <c r="K82" s="74"/>
      <c r="L82" s="74"/>
    </row>
    <row r="83">
      <c r="A83" s="271"/>
      <c r="B83" s="226" t="s">
        <v>1248</v>
      </c>
      <c r="C83" s="226" t="s">
        <v>262</v>
      </c>
      <c r="D83" s="237">
        <v>40120.0</v>
      </c>
      <c r="E83" s="227" t="s">
        <v>4561</v>
      </c>
      <c r="F83" s="227" t="s">
        <v>4381</v>
      </c>
      <c r="G83" s="158"/>
      <c r="H83" s="74"/>
      <c r="I83" s="74"/>
      <c r="J83" s="74"/>
      <c r="K83" s="74"/>
      <c r="L83" s="74"/>
    </row>
    <row r="84">
      <c r="A84" s="271"/>
      <c r="B84" s="214" t="s">
        <v>3637</v>
      </c>
      <c r="C84" s="214" t="s">
        <v>307</v>
      </c>
      <c r="D84" s="214"/>
      <c r="E84" s="214"/>
      <c r="F84" s="214"/>
      <c r="G84" s="158"/>
      <c r="H84" s="74"/>
      <c r="I84" s="74"/>
      <c r="J84" s="74"/>
      <c r="K84" s="74"/>
      <c r="L84" s="74"/>
    </row>
    <row r="85">
      <c r="A85" s="271"/>
      <c r="B85" s="214" t="s">
        <v>5613</v>
      </c>
      <c r="C85" s="214" t="s">
        <v>1392</v>
      </c>
      <c r="D85" s="214"/>
      <c r="E85" s="214"/>
      <c r="F85" s="214"/>
      <c r="G85" s="158"/>
      <c r="H85" s="74"/>
      <c r="I85" s="74"/>
      <c r="J85" s="74"/>
      <c r="K85" s="74"/>
      <c r="L85" s="74"/>
    </row>
    <row r="86">
      <c r="A86" s="271"/>
      <c r="B86" s="186" t="s">
        <v>125</v>
      </c>
      <c r="C86" s="186" t="s">
        <v>126</v>
      </c>
      <c r="D86" s="212">
        <v>43041.0</v>
      </c>
      <c r="E86" s="151" t="s">
        <v>15</v>
      </c>
      <c r="F86" s="151" t="s">
        <v>5216</v>
      </c>
      <c r="G86" s="158"/>
      <c r="H86" s="74"/>
      <c r="I86" s="74"/>
      <c r="J86" s="74"/>
      <c r="K86" s="74"/>
      <c r="L86" s="74"/>
    </row>
    <row r="87">
      <c r="A87" s="271"/>
      <c r="B87" s="282" t="s">
        <v>5614</v>
      </c>
      <c r="C87" s="282" t="s">
        <v>5154</v>
      </c>
      <c r="D87" s="282"/>
      <c r="E87" s="282"/>
      <c r="F87" s="282"/>
      <c r="G87" s="158"/>
      <c r="H87" s="74"/>
      <c r="I87" s="74"/>
      <c r="J87" s="74"/>
      <c r="K87" s="74"/>
      <c r="L87" s="74"/>
    </row>
    <row r="88">
      <c r="A88" s="271"/>
      <c r="B88" s="271"/>
      <c r="C88" s="271"/>
      <c r="D88" s="271"/>
      <c r="E88" s="271"/>
      <c r="F88" s="271"/>
      <c r="G88" s="158"/>
      <c r="H88" s="74"/>
      <c r="I88" s="74"/>
      <c r="J88" s="74"/>
      <c r="K88" s="74"/>
      <c r="L88" s="74"/>
    </row>
    <row r="89">
      <c r="A89" s="158"/>
      <c r="B89" s="158"/>
      <c r="C89" s="158"/>
      <c r="D89" s="158"/>
      <c r="E89" s="158"/>
      <c r="F89" s="158"/>
      <c r="G89" s="158"/>
      <c r="H89" s="74"/>
      <c r="I89" s="74"/>
      <c r="J89" s="74"/>
      <c r="K89" s="74"/>
      <c r="L89" s="74"/>
    </row>
    <row r="90">
      <c r="A90" s="74"/>
      <c r="B90" s="144" t="s">
        <v>1</v>
      </c>
      <c r="C90" s="145">
        <f>COUNT(D:D)</f>
        <v>42</v>
      </c>
      <c r="D90" s="74"/>
      <c r="E90" s="74"/>
      <c r="F90" s="74"/>
      <c r="G90" s="74"/>
      <c r="H90" s="74"/>
      <c r="I90" s="74"/>
      <c r="J90" s="74"/>
      <c r="K90" s="74"/>
      <c r="L90" s="74"/>
    </row>
    <row r="91">
      <c r="A91" s="74"/>
      <c r="B91" s="144" t="s">
        <v>2</v>
      </c>
      <c r="C91" s="145">
        <v>85.0</v>
      </c>
      <c r="D91" s="74"/>
      <c r="E91" s="74"/>
      <c r="F91" s="74"/>
      <c r="G91" s="74"/>
      <c r="H91" s="74"/>
      <c r="I91" s="74"/>
      <c r="J91" s="74"/>
      <c r="K91" s="74"/>
      <c r="L91" s="74"/>
    </row>
    <row r="92">
      <c r="A92" s="74"/>
      <c r="B92" s="144" t="s">
        <v>1014</v>
      </c>
      <c r="C92" s="147">
        <f>IFERROR(__xludf.DUMMYFUNCTION("TO_PERCENT(C90/C91)"),0.49411764705882355)</f>
        <v>0.4941176471</v>
      </c>
      <c r="D92" s="74"/>
      <c r="E92" s="74"/>
      <c r="F92" s="74"/>
      <c r="G92" s="74"/>
      <c r="H92" s="74"/>
      <c r="I92" s="74"/>
      <c r="J92" s="74"/>
      <c r="K92" s="74"/>
      <c r="L92" s="74"/>
    </row>
    <row r="93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</row>
    <row r="94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</row>
    <row r="95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</row>
    <row r="96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</row>
    <row r="97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</row>
  </sheetData>
  <mergeCells count="2">
    <mergeCell ref="I28:J28"/>
    <mergeCell ref="I29:J29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27.5"/>
    <col customWidth="1" min="3" max="3" width="28.75"/>
    <col customWidth="1" min="4" max="4" width="11.13"/>
    <col customWidth="1" min="5" max="5" width="9.75"/>
    <col customWidth="1" min="6" max="6" width="68.0"/>
    <col customWidth="1" min="7" max="7" width="3.38"/>
  </cols>
  <sheetData>
    <row r="1">
      <c r="A1" s="134" t="s">
        <v>5615</v>
      </c>
      <c r="B1" s="149"/>
      <c r="C1" s="135"/>
      <c r="D1" s="135"/>
      <c r="E1" s="135"/>
      <c r="F1" s="135"/>
      <c r="G1" s="339"/>
    </row>
    <row r="2">
      <c r="A2" s="136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340"/>
    </row>
    <row r="3">
      <c r="A3" s="271"/>
      <c r="B3" s="214" t="s">
        <v>5616</v>
      </c>
      <c r="C3" s="214" t="s">
        <v>5494</v>
      </c>
      <c r="D3" s="214"/>
      <c r="E3" s="214"/>
      <c r="F3" s="214"/>
      <c r="G3" s="16"/>
    </row>
    <row r="4">
      <c r="A4" s="271"/>
      <c r="B4" s="186" t="s">
        <v>5617</v>
      </c>
      <c r="C4" s="186" t="s">
        <v>909</v>
      </c>
      <c r="D4" s="209">
        <v>42296.0</v>
      </c>
      <c r="E4" s="186" t="s">
        <v>15</v>
      </c>
      <c r="F4" s="151" t="s">
        <v>5618</v>
      </c>
      <c r="G4" s="16"/>
    </row>
    <row r="5">
      <c r="A5" s="271"/>
      <c r="B5" s="214" t="s">
        <v>5619</v>
      </c>
      <c r="C5" s="214" t="s">
        <v>528</v>
      </c>
      <c r="D5" s="214"/>
      <c r="E5" s="214"/>
      <c r="F5" s="214"/>
      <c r="G5" s="16"/>
    </row>
    <row r="6">
      <c r="A6" s="271"/>
      <c r="B6" s="186" t="s">
        <v>333</v>
      </c>
      <c r="C6" s="186" t="s">
        <v>334</v>
      </c>
      <c r="D6" s="212">
        <v>43874.0</v>
      </c>
      <c r="E6" s="151" t="s">
        <v>15</v>
      </c>
      <c r="F6" s="176" t="s">
        <v>2025</v>
      </c>
      <c r="G6" s="16"/>
    </row>
    <row r="7">
      <c r="A7" s="271"/>
      <c r="B7" s="214" t="s">
        <v>5620</v>
      </c>
      <c r="C7" s="214" t="s">
        <v>5621</v>
      </c>
      <c r="D7" s="214"/>
      <c r="E7" s="214"/>
      <c r="F7" s="214"/>
      <c r="G7" s="16"/>
    </row>
    <row r="8">
      <c r="A8" s="271"/>
      <c r="B8" s="186" t="s">
        <v>5622</v>
      </c>
      <c r="C8" s="186" t="s">
        <v>5623</v>
      </c>
      <c r="D8" s="209">
        <v>40274.0</v>
      </c>
      <c r="E8" s="186" t="s">
        <v>15</v>
      </c>
      <c r="F8" s="151" t="s">
        <v>928</v>
      </c>
      <c r="G8" s="16"/>
    </row>
    <row r="9">
      <c r="A9" s="271"/>
      <c r="B9" s="186" t="s">
        <v>5624</v>
      </c>
      <c r="C9" s="186" t="s">
        <v>1255</v>
      </c>
      <c r="D9" s="209">
        <v>40449.0</v>
      </c>
      <c r="E9" s="186" t="s">
        <v>15</v>
      </c>
      <c r="F9" s="151" t="s">
        <v>928</v>
      </c>
      <c r="G9" s="16"/>
    </row>
    <row r="10">
      <c r="A10" s="271"/>
      <c r="B10" s="176" t="s">
        <v>1585</v>
      </c>
      <c r="C10" s="176" t="s">
        <v>1586</v>
      </c>
      <c r="D10" s="177">
        <v>43601.0</v>
      </c>
      <c r="E10" s="176" t="s">
        <v>15</v>
      </c>
      <c r="F10" s="176" t="s">
        <v>928</v>
      </c>
      <c r="G10" s="16"/>
    </row>
    <row r="11">
      <c r="A11" s="271"/>
      <c r="B11" s="214" t="s">
        <v>5625</v>
      </c>
      <c r="C11" s="214" t="s">
        <v>5160</v>
      </c>
      <c r="D11" s="214"/>
      <c r="E11" s="214"/>
      <c r="F11" s="214"/>
      <c r="G11" s="16"/>
    </row>
    <row r="12">
      <c r="A12" s="271"/>
      <c r="B12" s="186" t="s">
        <v>5626</v>
      </c>
      <c r="C12" s="186" t="s">
        <v>140</v>
      </c>
      <c r="D12" s="209">
        <v>40057.0</v>
      </c>
      <c r="E12" s="186" t="s">
        <v>15</v>
      </c>
      <c r="F12" s="151" t="s">
        <v>928</v>
      </c>
      <c r="G12" s="16"/>
    </row>
    <row r="13">
      <c r="A13" s="271"/>
      <c r="B13" s="215" t="s">
        <v>5627</v>
      </c>
      <c r="C13" s="214" t="s">
        <v>5628</v>
      </c>
      <c r="D13" s="214"/>
      <c r="E13" s="214"/>
      <c r="F13" s="214"/>
      <c r="G13" s="16"/>
    </row>
    <row r="14">
      <c r="A14" s="271"/>
      <c r="B14" s="186" t="s">
        <v>479</v>
      </c>
      <c r="C14" s="186" t="s">
        <v>480</v>
      </c>
      <c r="D14" s="180">
        <v>44098.0</v>
      </c>
      <c r="E14" s="151" t="s">
        <v>15</v>
      </c>
      <c r="F14" s="176" t="s">
        <v>1573</v>
      </c>
      <c r="G14" s="16"/>
    </row>
    <row r="15">
      <c r="A15" s="271"/>
      <c r="B15" s="214" t="s">
        <v>5629</v>
      </c>
      <c r="C15" s="214" t="s">
        <v>917</v>
      </c>
      <c r="D15" s="214"/>
      <c r="E15" s="214"/>
      <c r="F15" s="214"/>
      <c r="G15" s="16"/>
    </row>
    <row r="16">
      <c r="A16" s="271"/>
      <c r="B16" s="214" t="s">
        <v>5630</v>
      </c>
      <c r="C16" s="214" t="s">
        <v>5631</v>
      </c>
      <c r="D16" s="214"/>
      <c r="E16" s="214"/>
      <c r="F16" s="214"/>
      <c r="G16" s="16"/>
    </row>
    <row r="17">
      <c r="A17" s="271"/>
      <c r="B17" s="186" t="s">
        <v>152</v>
      </c>
      <c r="C17" s="186" t="s">
        <v>919</v>
      </c>
      <c r="D17" s="212">
        <v>43006.0</v>
      </c>
      <c r="E17" s="151" t="s">
        <v>15</v>
      </c>
      <c r="F17" s="103" t="s">
        <v>4528</v>
      </c>
      <c r="G17" s="16"/>
    </row>
    <row r="18">
      <c r="A18" s="271"/>
      <c r="B18" s="186" t="s">
        <v>5632</v>
      </c>
      <c r="C18" s="186" t="s">
        <v>5517</v>
      </c>
      <c r="D18" s="209">
        <v>40946.0</v>
      </c>
      <c r="E18" s="186" t="s">
        <v>15</v>
      </c>
      <c r="F18" s="151" t="s">
        <v>5518</v>
      </c>
      <c r="G18" s="16"/>
    </row>
    <row r="19">
      <c r="A19" s="271"/>
      <c r="B19" s="214" t="s">
        <v>5633</v>
      </c>
      <c r="C19" s="214" t="s">
        <v>5634</v>
      </c>
      <c r="D19" s="214"/>
      <c r="E19" s="214"/>
      <c r="F19" s="214"/>
      <c r="G19" s="16"/>
    </row>
    <row r="20">
      <c r="A20" s="271"/>
      <c r="B20" s="214" t="s">
        <v>5635</v>
      </c>
      <c r="C20" s="214" t="s">
        <v>5520</v>
      </c>
      <c r="D20" s="214"/>
      <c r="E20" s="214"/>
      <c r="F20" s="214"/>
      <c r="G20" s="16"/>
    </row>
    <row r="21">
      <c r="A21" s="271"/>
      <c r="B21" s="186" t="s">
        <v>5636</v>
      </c>
      <c r="C21" s="186" t="s">
        <v>5409</v>
      </c>
      <c r="D21" s="209">
        <v>40365.0</v>
      </c>
      <c r="E21" s="186" t="s">
        <v>15</v>
      </c>
      <c r="F21" s="139" t="s">
        <v>5637</v>
      </c>
      <c r="G21" s="16"/>
    </row>
    <row r="22">
      <c r="A22" s="271"/>
      <c r="B22" s="214" t="s">
        <v>5638</v>
      </c>
      <c r="C22" s="214" t="s">
        <v>1273</v>
      </c>
      <c r="D22" s="214"/>
      <c r="E22" s="214"/>
      <c r="F22" s="214"/>
      <c r="G22" s="16"/>
    </row>
    <row r="23">
      <c r="A23" s="271"/>
      <c r="B23" s="214" t="s">
        <v>861</v>
      </c>
      <c r="C23" s="214" t="s">
        <v>936</v>
      </c>
      <c r="D23" s="214"/>
      <c r="E23" s="214"/>
      <c r="F23" s="214"/>
      <c r="G23" s="16"/>
    </row>
    <row r="24">
      <c r="A24" s="331"/>
      <c r="B24" s="151" t="s">
        <v>5639</v>
      </c>
      <c r="C24" s="186" t="s">
        <v>1277</v>
      </c>
      <c r="D24" s="209">
        <v>40764.0</v>
      </c>
      <c r="E24" s="186" t="s">
        <v>15</v>
      </c>
      <c r="F24" s="151" t="s">
        <v>5312</v>
      </c>
      <c r="G24" s="16"/>
    </row>
    <row r="25">
      <c r="A25" s="271"/>
      <c r="B25" s="214" t="s">
        <v>5640</v>
      </c>
      <c r="C25" s="214" t="s">
        <v>5076</v>
      </c>
      <c r="D25" s="214"/>
      <c r="E25" s="214"/>
      <c r="F25" s="214"/>
      <c r="G25" s="16"/>
    </row>
    <row r="26">
      <c r="A26" s="271"/>
      <c r="B26" s="214" t="s">
        <v>5641</v>
      </c>
      <c r="C26" s="214" t="s">
        <v>279</v>
      </c>
      <c r="D26" s="214"/>
      <c r="E26" s="214"/>
      <c r="F26" s="214"/>
      <c r="G26" s="16"/>
    </row>
    <row r="27">
      <c r="A27" s="271"/>
      <c r="B27" s="214" t="s">
        <v>5642</v>
      </c>
      <c r="C27" s="214" t="s">
        <v>1282</v>
      </c>
      <c r="D27" s="214"/>
      <c r="E27" s="214"/>
      <c r="F27" s="214"/>
      <c r="G27" s="16"/>
    </row>
    <row r="28">
      <c r="A28" s="271"/>
      <c r="B28" s="214" t="s">
        <v>5643</v>
      </c>
      <c r="C28" s="214" t="s">
        <v>5209</v>
      </c>
      <c r="D28" s="214"/>
      <c r="E28" s="214"/>
      <c r="F28" s="214"/>
      <c r="G28" s="16"/>
    </row>
    <row r="29">
      <c r="A29" s="271"/>
      <c r="B29" s="186" t="s">
        <v>2251</v>
      </c>
      <c r="C29" s="186" t="s">
        <v>2252</v>
      </c>
      <c r="D29" s="341">
        <v>43244.0</v>
      </c>
      <c r="E29" s="176" t="s">
        <v>15</v>
      </c>
      <c r="F29" s="176" t="s">
        <v>928</v>
      </c>
      <c r="G29" s="16"/>
    </row>
    <row r="30">
      <c r="A30" s="271"/>
      <c r="B30" s="186" t="s">
        <v>5644</v>
      </c>
      <c r="C30" s="186" t="s">
        <v>4999</v>
      </c>
      <c r="D30" s="209">
        <v>40925.0</v>
      </c>
      <c r="E30" s="186" t="s">
        <v>15</v>
      </c>
      <c r="F30" s="151" t="s">
        <v>928</v>
      </c>
      <c r="G30" s="16"/>
    </row>
    <row r="31">
      <c r="A31" s="271"/>
      <c r="B31" s="186" t="s">
        <v>5645</v>
      </c>
      <c r="C31" s="186" t="s">
        <v>940</v>
      </c>
      <c r="D31" s="209">
        <v>40771.0</v>
      </c>
      <c r="E31" s="186" t="s">
        <v>15</v>
      </c>
      <c r="F31" s="151" t="s">
        <v>5646</v>
      </c>
      <c r="G31" s="16"/>
    </row>
    <row r="32">
      <c r="A32" s="271"/>
      <c r="B32" s="186" t="s">
        <v>2437</v>
      </c>
      <c r="C32" s="186" t="s">
        <v>298</v>
      </c>
      <c r="D32" s="177">
        <v>43293.0</v>
      </c>
      <c r="E32" s="176" t="s">
        <v>15</v>
      </c>
      <c r="F32" s="176" t="s">
        <v>928</v>
      </c>
      <c r="G32" s="16"/>
    </row>
    <row r="33">
      <c r="A33" s="271"/>
      <c r="B33" s="186" t="s">
        <v>5647</v>
      </c>
      <c r="C33" s="186" t="s">
        <v>942</v>
      </c>
      <c r="D33" s="209">
        <v>40295.0</v>
      </c>
      <c r="E33" s="186" t="s">
        <v>15</v>
      </c>
      <c r="F33" s="151" t="s">
        <v>928</v>
      </c>
      <c r="G33" s="16"/>
    </row>
    <row r="34">
      <c r="A34" s="271"/>
      <c r="B34" s="214" t="s">
        <v>5648</v>
      </c>
      <c r="C34" s="214" t="s">
        <v>733</v>
      </c>
      <c r="D34" s="214"/>
      <c r="E34" s="214"/>
      <c r="F34" s="214"/>
      <c r="G34" s="16"/>
    </row>
    <row r="35">
      <c r="A35" s="271"/>
      <c r="B35" s="186" t="s">
        <v>5649</v>
      </c>
      <c r="C35" s="186" t="s">
        <v>1298</v>
      </c>
      <c r="D35" s="209">
        <v>39994.0</v>
      </c>
      <c r="E35" s="186" t="s">
        <v>15</v>
      </c>
      <c r="F35" s="151" t="s">
        <v>5650</v>
      </c>
      <c r="G35" s="16"/>
    </row>
    <row r="36">
      <c r="A36" s="271"/>
      <c r="B36" s="214" t="s">
        <v>5651</v>
      </c>
      <c r="C36" s="214" t="s">
        <v>5652</v>
      </c>
      <c r="D36" s="214"/>
      <c r="E36" s="214"/>
      <c r="F36" s="214"/>
      <c r="G36" s="16"/>
    </row>
    <row r="37">
      <c r="A37" s="271"/>
      <c r="B37" s="226" t="s">
        <v>1199</v>
      </c>
      <c r="C37" s="226" t="s">
        <v>947</v>
      </c>
      <c r="D37" s="237">
        <v>40120.0</v>
      </c>
      <c r="E37" s="227" t="s">
        <v>4561</v>
      </c>
      <c r="F37" s="227" t="s">
        <v>4381</v>
      </c>
      <c r="G37" s="16"/>
    </row>
    <row r="38">
      <c r="A38" s="271"/>
      <c r="B38" s="214" t="s">
        <v>5653</v>
      </c>
      <c r="C38" s="214" t="s">
        <v>1077</v>
      </c>
      <c r="D38" s="214"/>
      <c r="E38" s="214"/>
      <c r="F38" s="214"/>
      <c r="G38" s="16"/>
    </row>
    <row r="39">
      <c r="A39" s="271"/>
      <c r="B39" s="226" t="s">
        <v>1315</v>
      </c>
      <c r="C39" s="226" t="s">
        <v>1079</v>
      </c>
      <c r="D39" s="237">
        <v>40477.0</v>
      </c>
      <c r="E39" s="227" t="s">
        <v>4380</v>
      </c>
      <c r="F39" s="227" t="s">
        <v>4381</v>
      </c>
      <c r="G39" s="16"/>
    </row>
    <row r="40">
      <c r="A40" s="271"/>
      <c r="B40" s="226" t="s">
        <v>1080</v>
      </c>
      <c r="C40" s="226" t="s">
        <v>1081</v>
      </c>
      <c r="D40" s="237">
        <v>39705.0</v>
      </c>
      <c r="E40" s="227" t="s">
        <v>4300</v>
      </c>
      <c r="F40" s="227" t="s">
        <v>4381</v>
      </c>
      <c r="G40" s="16"/>
    </row>
    <row r="41">
      <c r="A41" s="271"/>
      <c r="B41" s="214" t="s">
        <v>5654</v>
      </c>
      <c r="C41" s="214" t="s">
        <v>5655</v>
      </c>
      <c r="D41" s="214"/>
      <c r="E41" s="214"/>
      <c r="F41" s="214"/>
      <c r="G41" s="16"/>
    </row>
    <row r="42">
      <c r="A42" s="271"/>
      <c r="B42" s="214" t="s">
        <v>5656</v>
      </c>
      <c r="C42" s="214" t="s">
        <v>960</v>
      </c>
      <c r="D42" s="214"/>
      <c r="E42" s="214"/>
      <c r="F42" s="214"/>
      <c r="G42" s="16"/>
    </row>
    <row r="43">
      <c r="A43" s="271"/>
      <c r="B43" s="214" t="s">
        <v>5657</v>
      </c>
      <c r="C43" s="214" t="s">
        <v>759</v>
      </c>
      <c r="D43" s="214"/>
      <c r="E43" s="214"/>
      <c r="F43" s="214"/>
      <c r="G43" s="16"/>
    </row>
    <row r="44">
      <c r="A44" s="271"/>
      <c r="B44" s="214" t="s">
        <v>5658</v>
      </c>
      <c r="C44" s="214" t="s">
        <v>1324</v>
      </c>
      <c r="D44" s="214"/>
      <c r="E44" s="214"/>
      <c r="F44" s="214"/>
      <c r="G44" s="16"/>
    </row>
    <row r="45">
      <c r="A45" s="271"/>
      <c r="B45" s="186" t="s">
        <v>5659</v>
      </c>
      <c r="C45" s="186" t="s">
        <v>503</v>
      </c>
      <c r="D45" s="209">
        <v>40218.0</v>
      </c>
      <c r="E45" s="186" t="s">
        <v>15</v>
      </c>
      <c r="F45" s="151" t="s">
        <v>4289</v>
      </c>
      <c r="G45" s="16"/>
    </row>
    <row r="46">
      <c r="A46" s="271"/>
      <c r="B46" s="214" t="s">
        <v>5660</v>
      </c>
      <c r="C46" s="214" t="s">
        <v>503</v>
      </c>
      <c r="D46" s="214"/>
      <c r="E46" s="214"/>
      <c r="F46" s="214"/>
      <c r="G46" s="16"/>
    </row>
    <row r="47">
      <c r="A47" s="271"/>
      <c r="B47" s="214" t="s">
        <v>5661</v>
      </c>
      <c r="C47" s="214" t="s">
        <v>503</v>
      </c>
      <c r="D47" s="214"/>
      <c r="E47" s="214"/>
      <c r="F47" s="214"/>
      <c r="G47" s="16"/>
    </row>
    <row r="48">
      <c r="A48" s="271"/>
      <c r="B48" s="214" t="s">
        <v>5662</v>
      </c>
      <c r="C48" s="214" t="s">
        <v>5663</v>
      </c>
      <c r="D48" s="214"/>
      <c r="E48" s="214"/>
      <c r="F48" s="214"/>
      <c r="G48" s="16"/>
    </row>
    <row r="49">
      <c r="A49" s="271"/>
      <c r="B49" s="214" t="s">
        <v>5664</v>
      </c>
      <c r="C49" s="214" t="s">
        <v>775</v>
      </c>
      <c r="D49" s="214"/>
      <c r="E49" s="214"/>
      <c r="F49" s="214"/>
      <c r="G49" s="16"/>
    </row>
    <row r="50">
      <c r="A50" s="271"/>
      <c r="B50" s="186" t="s">
        <v>5665</v>
      </c>
      <c r="C50" s="186" t="s">
        <v>769</v>
      </c>
      <c r="D50" s="209">
        <v>40449.0</v>
      </c>
      <c r="E50" s="186" t="s">
        <v>15</v>
      </c>
      <c r="F50" s="151" t="s">
        <v>928</v>
      </c>
      <c r="G50" s="16"/>
    </row>
    <row r="51">
      <c r="A51" s="271"/>
      <c r="B51" s="214" t="s">
        <v>5666</v>
      </c>
      <c r="C51" s="214" t="s">
        <v>5667</v>
      </c>
      <c r="D51" s="214"/>
      <c r="E51" s="214"/>
      <c r="F51" s="214"/>
      <c r="G51" s="16"/>
    </row>
    <row r="52">
      <c r="A52" s="271"/>
      <c r="B52" s="186" t="s">
        <v>5668</v>
      </c>
      <c r="C52" s="186" t="s">
        <v>431</v>
      </c>
      <c r="D52" s="209">
        <v>40869.0</v>
      </c>
      <c r="E52" s="186" t="s">
        <v>15</v>
      </c>
      <c r="F52" s="151" t="s">
        <v>5669</v>
      </c>
      <c r="G52" s="16"/>
    </row>
    <row r="53">
      <c r="A53" s="271"/>
      <c r="B53" s="186" t="s">
        <v>5670</v>
      </c>
      <c r="C53" s="186" t="s">
        <v>1332</v>
      </c>
      <c r="D53" s="209">
        <v>40148.0</v>
      </c>
      <c r="E53" s="186" t="s">
        <v>15</v>
      </c>
      <c r="F53" s="151" t="s">
        <v>928</v>
      </c>
      <c r="G53" s="16"/>
    </row>
    <row r="54">
      <c r="A54" s="271"/>
      <c r="B54" s="214" t="s">
        <v>5671</v>
      </c>
      <c r="C54" s="214" t="s">
        <v>973</v>
      </c>
      <c r="D54" s="214"/>
      <c r="E54" s="214"/>
      <c r="F54" s="214"/>
      <c r="G54" s="16"/>
    </row>
    <row r="55">
      <c r="A55" s="271"/>
      <c r="B55" s="186" t="s">
        <v>4869</v>
      </c>
      <c r="C55" s="186" t="s">
        <v>570</v>
      </c>
      <c r="D55" s="209">
        <v>39728.0</v>
      </c>
      <c r="E55" s="186" t="s">
        <v>15</v>
      </c>
      <c r="F55" s="151" t="s">
        <v>4870</v>
      </c>
      <c r="G55" s="16"/>
    </row>
    <row r="56">
      <c r="A56" s="271"/>
      <c r="B56" s="214" t="s">
        <v>5672</v>
      </c>
      <c r="C56" s="214" t="s">
        <v>5673</v>
      </c>
      <c r="D56" s="214"/>
      <c r="E56" s="214"/>
      <c r="F56" s="214"/>
      <c r="G56" s="16"/>
    </row>
    <row r="57">
      <c r="A57" s="271"/>
      <c r="B57" s="186" t="s">
        <v>5674</v>
      </c>
      <c r="C57" s="186" t="s">
        <v>5029</v>
      </c>
      <c r="D57" s="209">
        <v>40682.0</v>
      </c>
      <c r="E57" s="186" t="s">
        <v>15</v>
      </c>
      <c r="F57" s="151" t="s">
        <v>5675</v>
      </c>
      <c r="G57" s="16"/>
    </row>
    <row r="58">
      <c r="A58" s="271"/>
      <c r="B58" s="226" t="s">
        <v>1338</v>
      </c>
      <c r="C58" s="226" t="s">
        <v>1339</v>
      </c>
      <c r="D58" s="237">
        <v>40477.0</v>
      </c>
      <c r="E58" s="227" t="s">
        <v>4380</v>
      </c>
      <c r="F58" s="227" t="s">
        <v>4381</v>
      </c>
      <c r="G58" s="16"/>
    </row>
    <row r="59">
      <c r="A59" s="271"/>
      <c r="B59" s="186" t="s">
        <v>5676</v>
      </c>
      <c r="C59" s="186" t="s">
        <v>4371</v>
      </c>
      <c r="D59" s="209">
        <v>40722.0</v>
      </c>
      <c r="E59" s="186" t="s">
        <v>15</v>
      </c>
      <c r="F59" s="151" t="s">
        <v>5254</v>
      </c>
      <c r="G59" s="16"/>
    </row>
    <row r="60">
      <c r="A60" s="271"/>
      <c r="B60" s="226" t="s">
        <v>1347</v>
      </c>
      <c r="C60" s="226" t="s">
        <v>1225</v>
      </c>
      <c r="D60" s="237">
        <v>40477.0</v>
      </c>
      <c r="E60" s="227" t="s">
        <v>4380</v>
      </c>
      <c r="F60" s="227" t="s">
        <v>4381</v>
      </c>
      <c r="G60" s="16"/>
    </row>
    <row r="61">
      <c r="A61" s="271"/>
      <c r="B61" s="214" t="s">
        <v>5677</v>
      </c>
      <c r="C61" s="214" t="s">
        <v>5678</v>
      </c>
      <c r="D61" s="214"/>
      <c r="E61" s="214"/>
      <c r="F61" s="214"/>
      <c r="G61" s="16"/>
    </row>
    <row r="62">
      <c r="A62" s="271"/>
      <c r="B62" s="186" t="s">
        <v>5679</v>
      </c>
      <c r="C62" s="186" t="s">
        <v>984</v>
      </c>
      <c r="D62" s="209">
        <v>39882.0</v>
      </c>
      <c r="E62" s="186" t="s">
        <v>15</v>
      </c>
      <c r="F62" s="151" t="s">
        <v>928</v>
      </c>
      <c r="G62" s="16"/>
    </row>
    <row r="63">
      <c r="A63" s="271"/>
      <c r="B63" s="214" t="s">
        <v>5680</v>
      </c>
      <c r="C63" s="214" t="s">
        <v>1350</v>
      </c>
      <c r="D63" s="214"/>
      <c r="E63" s="214"/>
      <c r="F63" s="214"/>
      <c r="G63" s="16"/>
    </row>
    <row r="64">
      <c r="A64" s="271"/>
      <c r="B64" s="214" t="s">
        <v>5681</v>
      </c>
      <c r="C64" s="214" t="s">
        <v>987</v>
      </c>
      <c r="D64" s="214"/>
      <c r="E64" s="214"/>
      <c r="F64" s="214"/>
      <c r="G64" s="16"/>
    </row>
    <row r="65">
      <c r="A65" s="271"/>
      <c r="B65" s="214" t="s">
        <v>5682</v>
      </c>
      <c r="C65" s="214" t="s">
        <v>5683</v>
      </c>
      <c r="D65" s="214"/>
      <c r="E65" s="214"/>
      <c r="F65" s="214"/>
      <c r="G65" s="16"/>
    </row>
    <row r="66">
      <c r="A66" s="271"/>
      <c r="B66" s="186" t="s">
        <v>5684</v>
      </c>
      <c r="C66" s="186" t="s">
        <v>585</v>
      </c>
      <c r="D66" s="209">
        <v>40015.0</v>
      </c>
      <c r="E66" s="186" t="s">
        <v>15</v>
      </c>
      <c r="F66" s="151" t="s">
        <v>5266</v>
      </c>
      <c r="G66" s="16"/>
    </row>
    <row r="67">
      <c r="A67" s="271"/>
      <c r="B67" s="214" t="s">
        <v>5685</v>
      </c>
      <c r="C67" s="214" t="s">
        <v>990</v>
      </c>
      <c r="D67" s="214"/>
      <c r="E67" s="214"/>
      <c r="F67" s="214"/>
      <c r="G67" s="16"/>
    </row>
    <row r="68">
      <c r="A68" s="271"/>
      <c r="B68" s="186">
        <v>2112.0</v>
      </c>
      <c r="C68" s="186" t="s">
        <v>992</v>
      </c>
      <c r="D68" s="209">
        <v>40908.0</v>
      </c>
      <c r="E68" s="186" t="s">
        <v>15</v>
      </c>
      <c r="F68" s="151" t="s">
        <v>5686</v>
      </c>
      <c r="G68" s="16"/>
    </row>
    <row r="69">
      <c r="A69" s="271"/>
      <c r="B69" s="186" t="s">
        <v>5687</v>
      </c>
      <c r="C69" s="186" t="s">
        <v>5688</v>
      </c>
      <c r="D69" s="209">
        <v>39406.0</v>
      </c>
      <c r="E69" s="186" t="s">
        <v>15</v>
      </c>
      <c r="F69" s="151" t="s">
        <v>5689</v>
      </c>
      <c r="G69" s="16"/>
    </row>
    <row r="70">
      <c r="A70" s="271"/>
      <c r="B70" s="214" t="s">
        <v>5690</v>
      </c>
      <c r="C70" s="214" t="s">
        <v>5691</v>
      </c>
      <c r="D70" s="214"/>
      <c r="E70" s="214"/>
      <c r="F70" s="214"/>
      <c r="G70" s="16"/>
    </row>
    <row r="71">
      <c r="A71" s="271"/>
      <c r="B71" s="214" t="s">
        <v>5692</v>
      </c>
      <c r="C71" s="214" t="s">
        <v>1138</v>
      </c>
      <c r="D71" s="214"/>
      <c r="E71" s="214"/>
      <c r="F71" s="214"/>
      <c r="G71" s="16"/>
    </row>
    <row r="72">
      <c r="A72" s="271"/>
      <c r="B72" s="214" t="s">
        <v>589</v>
      </c>
      <c r="C72" s="214" t="s">
        <v>5693</v>
      </c>
      <c r="D72" s="214"/>
      <c r="E72" s="214"/>
      <c r="F72" s="214"/>
      <c r="G72" s="16"/>
    </row>
    <row r="73">
      <c r="A73" s="271"/>
      <c r="B73" s="214" t="s">
        <v>5694</v>
      </c>
      <c r="C73" s="214" t="s">
        <v>228</v>
      </c>
      <c r="D73" s="214"/>
      <c r="E73" s="214"/>
      <c r="F73" s="214"/>
      <c r="G73" s="16"/>
    </row>
    <row r="74">
      <c r="A74" s="271"/>
      <c r="B74" s="186" t="s">
        <v>5695</v>
      </c>
      <c r="C74" s="186" t="s">
        <v>346</v>
      </c>
      <c r="D74" s="209">
        <v>40155.0</v>
      </c>
      <c r="E74" s="186" t="s">
        <v>15</v>
      </c>
      <c r="F74" s="151" t="s">
        <v>5696</v>
      </c>
      <c r="G74" s="16"/>
    </row>
    <row r="75">
      <c r="A75" s="271"/>
      <c r="B75" s="214" t="s">
        <v>5697</v>
      </c>
      <c r="C75" s="214" t="s">
        <v>5698</v>
      </c>
      <c r="D75" s="214"/>
      <c r="E75" s="214"/>
      <c r="F75" s="214"/>
      <c r="G75" s="16"/>
    </row>
    <row r="76">
      <c r="A76" s="271"/>
      <c r="B76" s="214" t="s">
        <v>5699</v>
      </c>
      <c r="C76" s="214" t="s">
        <v>997</v>
      </c>
      <c r="D76" s="214"/>
      <c r="E76" s="214"/>
      <c r="F76" s="214"/>
      <c r="G76" s="16"/>
    </row>
    <row r="77">
      <c r="A77" s="271"/>
      <c r="B77" s="214" t="s">
        <v>5700</v>
      </c>
      <c r="C77" s="214" t="s">
        <v>3866</v>
      </c>
      <c r="D77" s="214"/>
      <c r="E77" s="214"/>
      <c r="F77" s="214"/>
      <c r="G77" s="16"/>
    </row>
    <row r="78">
      <c r="A78" s="271"/>
      <c r="B78" s="186" t="s">
        <v>5701</v>
      </c>
      <c r="C78" s="186" t="s">
        <v>999</v>
      </c>
      <c r="D78" s="209">
        <v>39455.0</v>
      </c>
      <c r="E78" s="186" t="s">
        <v>15</v>
      </c>
      <c r="F78" s="151" t="s">
        <v>928</v>
      </c>
      <c r="G78" s="16"/>
    </row>
    <row r="79">
      <c r="A79" s="271"/>
      <c r="B79" s="214" t="s">
        <v>5702</v>
      </c>
      <c r="C79" s="214" t="s">
        <v>5703</v>
      </c>
      <c r="D79" s="214"/>
      <c r="E79" s="214"/>
      <c r="F79" s="214"/>
      <c r="G79" s="16"/>
    </row>
    <row r="80">
      <c r="A80" s="271"/>
      <c r="B80" s="294" t="s">
        <v>5704</v>
      </c>
      <c r="C80" s="294" t="s">
        <v>5705</v>
      </c>
      <c r="D80" s="307">
        <v>39924.0</v>
      </c>
      <c r="E80" s="294" t="s">
        <v>15</v>
      </c>
      <c r="F80" s="296" t="s">
        <v>1132</v>
      </c>
      <c r="G80" s="16"/>
    </row>
    <row r="81">
      <c r="A81" s="271"/>
      <c r="B81" s="214" t="s">
        <v>5706</v>
      </c>
      <c r="C81" s="214" t="s">
        <v>1241</v>
      </c>
      <c r="D81" s="214"/>
      <c r="E81" s="214"/>
      <c r="F81" s="214"/>
      <c r="G81" s="16"/>
    </row>
    <row r="82">
      <c r="A82" s="271"/>
      <c r="B82" s="214" t="s">
        <v>5707</v>
      </c>
      <c r="C82" s="214" t="s">
        <v>5708</v>
      </c>
      <c r="D82" s="214"/>
      <c r="E82" s="214"/>
      <c r="F82" s="214"/>
      <c r="G82" s="16"/>
    </row>
    <row r="83">
      <c r="A83" s="271"/>
      <c r="B83" s="214" t="s">
        <v>5709</v>
      </c>
      <c r="C83" s="214" t="s">
        <v>1380</v>
      </c>
      <c r="D83" s="214"/>
      <c r="E83" s="214"/>
      <c r="F83" s="214"/>
      <c r="G83" s="16"/>
    </row>
    <row r="84">
      <c r="A84" s="271"/>
      <c r="B84" s="214" t="s">
        <v>5710</v>
      </c>
      <c r="C84" s="214" t="s">
        <v>210</v>
      </c>
      <c r="D84" s="214"/>
      <c r="E84" s="214"/>
      <c r="F84" s="214"/>
      <c r="G84" s="16"/>
    </row>
    <row r="85">
      <c r="A85" s="271"/>
      <c r="B85" s="214" t="s">
        <v>5711</v>
      </c>
      <c r="C85" s="214" t="s">
        <v>1384</v>
      </c>
      <c r="D85" s="214"/>
      <c r="E85" s="214"/>
      <c r="F85" s="214"/>
      <c r="G85" s="16"/>
    </row>
    <row r="86">
      <c r="A86" s="271"/>
      <c r="B86" s="186" t="s">
        <v>5712</v>
      </c>
      <c r="C86" s="186" t="s">
        <v>5713</v>
      </c>
      <c r="D86" s="209">
        <v>42521.0</v>
      </c>
      <c r="E86" s="186" t="s">
        <v>15</v>
      </c>
      <c r="F86" s="151" t="s">
        <v>928</v>
      </c>
      <c r="G86" s="16"/>
    </row>
    <row r="87">
      <c r="A87" s="271"/>
      <c r="B87" s="226" t="s">
        <v>1385</v>
      </c>
      <c r="C87" s="226" t="s">
        <v>1386</v>
      </c>
      <c r="D87" s="237">
        <v>40477.0</v>
      </c>
      <c r="E87" s="227" t="s">
        <v>4380</v>
      </c>
      <c r="F87" s="227" t="s">
        <v>4381</v>
      </c>
      <c r="G87" s="16"/>
    </row>
    <row r="88">
      <c r="A88" s="271"/>
      <c r="B88" s="186" t="s">
        <v>4356</v>
      </c>
      <c r="C88" s="186" t="s">
        <v>1392</v>
      </c>
      <c r="D88" s="209">
        <v>40246.0</v>
      </c>
      <c r="E88" s="186" t="s">
        <v>15</v>
      </c>
      <c r="F88" s="139" t="s">
        <v>4357</v>
      </c>
      <c r="G88" s="16"/>
    </row>
    <row r="89">
      <c r="A89" s="271"/>
      <c r="B89" s="282" t="s">
        <v>5714</v>
      </c>
      <c r="C89" s="282" t="s">
        <v>5048</v>
      </c>
      <c r="D89" s="214"/>
      <c r="E89" s="214"/>
      <c r="F89" s="214"/>
      <c r="G89" s="16"/>
    </row>
    <row r="90">
      <c r="A90" s="16"/>
      <c r="B90" s="16"/>
      <c r="C90" s="16"/>
      <c r="D90" s="254"/>
      <c r="E90" s="254"/>
      <c r="F90" s="254"/>
      <c r="G90" s="16"/>
    </row>
    <row r="91">
      <c r="A91" s="16"/>
      <c r="B91" s="16"/>
      <c r="C91" s="16"/>
      <c r="D91" s="254"/>
      <c r="E91" s="254"/>
      <c r="F91" s="254"/>
      <c r="G91" s="16"/>
    </row>
    <row r="92">
      <c r="A92" s="74"/>
      <c r="B92" s="144" t="s">
        <v>1</v>
      </c>
      <c r="C92" s="145">
        <f>COUNT(D:D)</f>
        <v>39</v>
      </c>
      <c r="D92" s="254"/>
      <c r="E92" s="254"/>
      <c r="F92" s="254"/>
      <c r="G92" s="16"/>
    </row>
    <row r="93">
      <c r="A93" s="74"/>
      <c r="B93" s="144" t="s">
        <v>2</v>
      </c>
      <c r="C93" s="146">
        <v>87.0</v>
      </c>
      <c r="D93" s="254"/>
      <c r="E93" s="254"/>
      <c r="F93" s="254"/>
      <c r="G93" s="16"/>
    </row>
    <row r="94">
      <c r="A94" s="74"/>
      <c r="B94" s="144" t="s">
        <v>1014</v>
      </c>
      <c r="C94" s="147">
        <f>IFERROR(__xludf.DUMMYFUNCTION("TO_PERCENT(C92/C93)"),0.4482758620689655)</f>
        <v>0.4482758621</v>
      </c>
      <c r="D94" s="254"/>
      <c r="E94" s="254"/>
      <c r="F94" s="254"/>
      <c r="G94" s="16"/>
    </row>
    <row r="95">
      <c r="A95" s="16"/>
      <c r="B95" s="16"/>
      <c r="C95" s="16"/>
      <c r="D95" s="254"/>
      <c r="E95" s="254"/>
      <c r="F95" s="254"/>
      <c r="G95" s="16"/>
    </row>
    <row r="96">
      <c r="A96" s="16"/>
      <c r="B96" s="16"/>
      <c r="C96" s="16"/>
      <c r="D96" s="254"/>
      <c r="E96" s="254"/>
      <c r="F96" s="254"/>
      <c r="G96" s="16"/>
    </row>
    <row r="97">
      <c r="A97" s="16"/>
      <c r="B97" s="16"/>
      <c r="C97" s="16"/>
      <c r="D97" s="254"/>
      <c r="E97" s="254"/>
      <c r="F97" s="254"/>
      <c r="G97" s="16"/>
    </row>
    <row r="98">
      <c r="A98" s="16"/>
      <c r="B98" s="16"/>
      <c r="C98" s="16"/>
      <c r="D98" s="254"/>
      <c r="E98" s="254"/>
      <c r="F98" s="254"/>
      <c r="G98" s="16"/>
    </row>
    <row r="99">
      <c r="A99" s="16"/>
      <c r="B99" s="16"/>
      <c r="C99" s="16"/>
      <c r="D99" s="254"/>
      <c r="E99" s="254"/>
      <c r="F99" s="254"/>
      <c r="G99" s="16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8.38"/>
    <col customWidth="1" min="3" max="3" width="32.38"/>
    <col customWidth="1" min="6" max="6" width="53.25"/>
    <col customWidth="1" min="7" max="7" width="4.0"/>
  </cols>
  <sheetData>
    <row r="1">
      <c r="A1" s="149"/>
      <c r="B1" s="149"/>
      <c r="C1" s="149"/>
      <c r="D1" s="149"/>
      <c r="E1" s="149"/>
      <c r="F1" s="136"/>
      <c r="G1" s="334"/>
    </row>
    <row r="2">
      <c r="A2" s="136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336"/>
    </row>
    <row r="3">
      <c r="A3" s="271"/>
      <c r="B3" s="214" t="s">
        <v>5715</v>
      </c>
      <c r="C3" s="214">
        <f>44</f>
        <v>44</v>
      </c>
      <c r="D3" s="214"/>
      <c r="E3" s="214"/>
      <c r="F3" s="342"/>
      <c r="G3" s="74"/>
    </row>
    <row r="4">
      <c r="A4" s="271"/>
      <c r="B4" s="278" t="s">
        <v>2133</v>
      </c>
      <c r="C4" s="278" t="s">
        <v>379</v>
      </c>
      <c r="D4" s="279">
        <v>40843.0</v>
      </c>
      <c r="E4" s="278" t="s">
        <v>5007</v>
      </c>
      <c r="F4" s="343" t="s">
        <v>5008</v>
      </c>
      <c r="G4" s="74"/>
    </row>
    <row r="5">
      <c r="A5" s="271"/>
      <c r="B5" s="186" t="s">
        <v>2063</v>
      </c>
      <c r="C5" s="186" t="s">
        <v>379</v>
      </c>
      <c r="D5" s="177">
        <v>43300.0</v>
      </c>
      <c r="E5" s="176" t="s">
        <v>15</v>
      </c>
      <c r="F5" s="176" t="s">
        <v>928</v>
      </c>
      <c r="G5" s="74"/>
    </row>
    <row r="6">
      <c r="A6" s="271"/>
      <c r="B6" s="186" t="s">
        <v>5716</v>
      </c>
      <c r="C6" s="186" t="s">
        <v>379</v>
      </c>
      <c r="D6" s="163">
        <v>39987.0</v>
      </c>
      <c r="E6" s="139" t="s">
        <v>15</v>
      </c>
      <c r="F6" s="103" t="s">
        <v>5717</v>
      </c>
      <c r="G6" s="74"/>
    </row>
    <row r="7">
      <c r="A7" s="271"/>
      <c r="B7" s="214" t="s">
        <v>5718</v>
      </c>
      <c r="C7" s="214" t="s">
        <v>379</v>
      </c>
      <c r="D7" s="214"/>
      <c r="E7" s="214"/>
      <c r="F7" s="342"/>
      <c r="G7" s="74"/>
    </row>
    <row r="8">
      <c r="A8" s="271"/>
      <c r="B8" s="186" t="s">
        <v>5719</v>
      </c>
      <c r="C8" s="186" t="s">
        <v>909</v>
      </c>
      <c r="D8" s="212">
        <v>42726.0</v>
      </c>
      <c r="E8" s="151" t="s">
        <v>15</v>
      </c>
      <c r="F8" s="151" t="s">
        <v>4327</v>
      </c>
      <c r="G8" s="74"/>
    </row>
    <row r="9">
      <c r="A9" s="271"/>
      <c r="B9" s="186" t="s">
        <v>5720</v>
      </c>
      <c r="C9" s="186" t="s">
        <v>909</v>
      </c>
      <c r="D9" s="209">
        <v>42296.0</v>
      </c>
      <c r="E9" s="186" t="s">
        <v>15</v>
      </c>
      <c r="F9" s="232" t="s">
        <v>5721</v>
      </c>
      <c r="G9" s="74"/>
    </row>
    <row r="10">
      <c r="A10" s="271"/>
      <c r="B10" s="186" t="s">
        <v>4331</v>
      </c>
      <c r="C10" s="186" t="s">
        <v>909</v>
      </c>
      <c r="D10" s="212">
        <v>42726.0</v>
      </c>
      <c r="E10" s="151" t="s">
        <v>15</v>
      </c>
      <c r="F10" s="151" t="s">
        <v>4327</v>
      </c>
      <c r="G10" s="74"/>
    </row>
    <row r="11">
      <c r="A11" s="271"/>
      <c r="B11" s="186" t="s">
        <v>5722</v>
      </c>
      <c r="C11" s="186" t="s">
        <v>528</v>
      </c>
      <c r="D11" s="209">
        <v>40134.0</v>
      </c>
      <c r="E11" s="186" t="s">
        <v>15</v>
      </c>
      <c r="F11" s="232" t="s">
        <v>5496</v>
      </c>
      <c r="G11" s="74"/>
    </row>
    <row r="12">
      <c r="A12" s="271"/>
      <c r="B12" s="226" t="s">
        <v>1025</v>
      </c>
      <c r="C12" s="226" t="s">
        <v>528</v>
      </c>
      <c r="D12" s="237">
        <v>39705.0</v>
      </c>
      <c r="E12" s="227" t="s">
        <v>4300</v>
      </c>
      <c r="F12" s="344" t="s">
        <v>4381</v>
      </c>
      <c r="G12" s="74"/>
    </row>
    <row r="13">
      <c r="A13" s="271"/>
      <c r="B13" s="214" t="s">
        <v>5723</v>
      </c>
      <c r="C13" s="214" t="s">
        <v>528</v>
      </c>
      <c r="D13" s="214"/>
      <c r="E13" s="214"/>
      <c r="F13" s="342"/>
      <c r="G13" s="74"/>
    </row>
    <row r="14">
      <c r="A14" s="271"/>
      <c r="B14" s="214" t="s">
        <v>497</v>
      </c>
      <c r="C14" s="214" t="s">
        <v>5724</v>
      </c>
      <c r="D14" s="214"/>
      <c r="E14" s="214"/>
      <c r="F14" s="342"/>
      <c r="G14" s="74"/>
    </row>
    <row r="15">
      <c r="A15" s="271"/>
      <c r="B15" s="214" t="s">
        <v>5725</v>
      </c>
      <c r="C15" s="214" t="s">
        <v>5726</v>
      </c>
      <c r="D15" s="214"/>
      <c r="E15" s="214"/>
      <c r="F15" s="342"/>
      <c r="G15" s="74"/>
    </row>
    <row r="16">
      <c r="A16" s="271"/>
      <c r="B16" s="214" t="s">
        <v>5727</v>
      </c>
      <c r="C16" s="214" t="s">
        <v>334</v>
      </c>
      <c r="D16" s="214"/>
      <c r="E16" s="214"/>
      <c r="F16" s="342"/>
      <c r="G16" s="74"/>
    </row>
    <row r="17">
      <c r="A17" s="271"/>
      <c r="B17" s="186" t="s">
        <v>5728</v>
      </c>
      <c r="C17" s="186" t="s">
        <v>334</v>
      </c>
      <c r="D17" s="209">
        <v>39952.0</v>
      </c>
      <c r="E17" s="186" t="s">
        <v>15</v>
      </c>
      <c r="F17" s="232" t="s">
        <v>5053</v>
      </c>
      <c r="G17" s="74"/>
    </row>
    <row r="18">
      <c r="A18" s="271"/>
      <c r="B18" s="186" t="s">
        <v>4371</v>
      </c>
      <c r="C18" s="186" t="s">
        <v>334</v>
      </c>
      <c r="D18" s="209">
        <v>39952.0</v>
      </c>
      <c r="E18" s="186" t="s">
        <v>15</v>
      </c>
      <c r="F18" s="232" t="s">
        <v>5729</v>
      </c>
      <c r="G18" s="74"/>
    </row>
    <row r="19">
      <c r="A19" s="271"/>
      <c r="B19" s="186" t="s">
        <v>5730</v>
      </c>
      <c r="C19" s="186" t="s">
        <v>334</v>
      </c>
      <c r="D19" s="209">
        <v>39952.0</v>
      </c>
      <c r="E19" s="186" t="s">
        <v>15</v>
      </c>
      <c r="F19" s="232" t="s">
        <v>5053</v>
      </c>
      <c r="G19" s="74"/>
    </row>
    <row r="20">
      <c r="A20" s="271"/>
      <c r="B20" s="214" t="s">
        <v>5731</v>
      </c>
      <c r="C20" s="214" t="s">
        <v>334</v>
      </c>
      <c r="D20" s="214"/>
      <c r="E20" s="214"/>
      <c r="F20" s="342"/>
      <c r="G20" s="74"/>
    </row>
    <row r="21">
      <c r="A21" s="271"/>
      <c r="B21" s="186" t="s">
        <v>5732</v>
      </c>
      <c r="C21" s="186" t="s">
        <v>1170</v>
      </c>
      <c r="D21" s="209">
        <v>40162.0</v>
      </c>
      <c r="E21" s="186" t="s">
        <v>15</v>
      </c>
      <c r="F21" s="232" t="s">
        <v>928</v>
      </c>
      <c r="G21" s="74"/>
    </row>
    <row r="22">
      <c r="A22" s="271"/>
      <c r="B22" s="214" t="s">
        <v>5733</v>
      </c>
      <c r="C22" s="214" t="s">
        <v>372</v>
      </c>
      <c r="D22" s="214"/>
      <c r="E22" s="214"/>
      <c r="F22" s="342"/>
      <c r="G22" s="74"/>
    </row>
    <row r="23">
      <c r="A23" s="271"/>
      <c r="B23" s="186" t="s">
        <v>546</v>
      </c>
      <c r="C23" s="186" t="s">
        <v>372</v>
      </c>
      <c r="D23" s="212">
        <v>44294.0</v>
      </c>
      <c r="E23" s="151" t="s">
        <v>15</v>
      </c>
      <c r="F23" s="181" t="s">
        <v>1438</v>
      </c>
      <c r="G23" s="74"/>
    </row>
    <row r="24">
      <c r="A24" s="271"/>
      <c r="B24" s="186" t="s">
        <v>5734</v>
      </c>
      <c r="C24" s="186" t="s">
        <v>372</v>
      </c>
      <c r="D24" s="209">
        <v>40225.0</v>
      </c>
      <c r="E24" s="186" t="s">
        <v>15</v>
      </c>
      <c r="F24" s="232" t="s">
        <v>928</v>
      </c>
      <c r="G24" s="74"/>
    </row>
    <row r="25">
      <c r="A25" s="271"/>
      <c r="B25" s="214" t="s">
        <v>734</v>
      </c>
      <c r="C25" s="214" t="s">
        <v>5735</v>
      </c>
      <c r="D25" s="214"/>
      <c r="E25" s="214"/>
      <c r="F25" s="342"/>
      <c r="G25" s="74"/>
    </row>
    <row r="26">
      <c r="A26" s="271"/>
      <c r="B26" s="186" t="s">
        <v>5736</v>
      </c>
      <c r="C26" s="186" t="s">
        <v>155</v>
      </c>
      <c r="D26" s="212">
        <v>43069.0</v>
      </c>
      <c r="E26" s="151" t="s">
        <v>15</v>
      </c>
      <c r="F26" s="103" t="s">
        <v>4376</v>
      </c>
      <c r="G26" s="74"/>
    </row>
    <row r="27">
      <c r="A27" s="271"/>
      <c r="B27" s="278" t="s">
        <v>2304</v>
      </c>
      <c r="C27" s="278" t="s">
        <v>2305</v>
      </c>
      <c r="D27" s="279">
        <v>41088.0</v>
      </c>
      <c r="E27" s="278" t="s">
        <v>5007</v>
      </c>
      <c r="F27" s="343" t="s">
        <v>5008</v>
      </c>
      <c r="G27" s="74"/>
    </row>
    <row r="28">
      <c r="A28" s="271"/>
      <c r="B28" s="278" t="s">
        <v>2306</v>
      </c>
      <c r="C28" s="278" t="s">
        <v>2305</v>
      </c>
      <c r="D28" s="279">
        <v>41081.0</v>
      </c>
      <c r="E28" s="278" t="s">
        <v>5007</v>
      </c>
      <c r="F28" s="343" t="s">
        <v>5008</v>
      </c>
      <c r="G28" s="74"/>
    </row>
    <row r="29">
      <c r="A29" s="271"/>
      <c r="B29" s="278" t="s">
        <v>2308</v>
      </c>
      <c r="C29" s="278" t="s">
        <v>2305</v>
      </c>
      <c r="D29" s="279">
        <v>41152.0</v>
      </c>
      <c r="E29" s="278" t="s">
        <v>5007</v>
      </c>
      <c r="F29" s="343" t="s">
        <v>5008</v>
      </c>
      <c r="G29" s="74"/>
    </row>
    <row r="30">
      <c r="A30" s="271"/>
      <c r="B30" s="214" t="s">
        <v>5737</v>
      </c>
      <c r="C30" s="214" t="s">
        <v>637</v>
      </c>
      <c r="D30" s="214"/>
      <c r="E30" s="214"/>
      <c r="F30" s="342"/>
      <c r="G30" s="74"/>
    </row>
    <row r="31">
      <c r="A31" s="271"/>
      <c r="B31" s="186" t="s">
        <v>5738</v>
      </c>
      <c r="C31" s="186" t="s">
        <v>140</v>
      </c>
      <c r="D31" s="209">
        <v>39616.0</v>
      </c>
      <c r="E31" s="186" t="s">
        <v>15</v>
      </c>
      <c r="F31" s="103" t="s">
        <v>5739</v>
      </c>
      <c r="G31" s="74"/>
    </row>
    <row r="32">
      <c r="A32" s="271"/>
      <c r="B32" s="226" t="s">
        <v>1033</v>
      </c>
      <c r="C32" s="226" t="s">
        <v>140</v>
      </c>
      <c r="D32" s="237">
        <v>39705.0</v>
      </c>
      <c r="E32" s="227" t="s">
        <v>4300</v>
      </c>
      <c r="F32" s="344" t="s">
        <v>4381</v>
      </c>
      <c r="G32" s="74"/>
    </row>
    <row r="33">
      <c r="A33" s="271"/>
      <c r="B33" s="186" t="s">
        <v>5740</v>
      </c>
      <c r="C33" s="186" t="s">
        <v>140</v>
      </c>
      <c r="D33" s="209">
        <v>40356.0</v>
      </c>
      <c r="E33" s="186" t="s">
        <v>15</v>
      </c>
      <c r="F33" s="103" t="s">
        <v>5741</v>
      </c>
      <c r="G33" s="74"/>
    </row>
    <row r="34">
      <c r="A34" s="271"/>
      <c r="B34" s="214" t="s">
        <v>5742</v>
      </c>
      <c r="C34" s="214" t="s">
        <v>5743</v>
      </c>
      <c r="D34" s="214"/>
      <c r="E34" s="214"/>
      <c r="F34" s="342"/>
      <c r="G34" s="74"/>
    </row>
    <row r="35">
      <c r="A35" s="271"/>
      <c r="B35" s="214" t="s">
        <v>5744</v>
      </c>
      <c r="C35" s="214" t="s">
        <v>5190</v>
      </c>
      <c r="D35" s="214"/>
      <c r="E35" s="214"/>
      <c r="F35" s="342"/>
      <c r="G35" s="74"/>
    </row>
    <row r="36">
      <c r="A36" s="271"/>
      <c r="B36" s="186" t="s">
        <v>5745</v>
      </c>
      <c r="C36" s="186" t="s">
        <v>4978</v>
      </c>
      <c r="D36" s="209">
        <v>39987.0</v>
      </c>
      <c r="E36" s="186" t="s">
        <v>15</v>
      </c>
      <c r="F36" s="103" t="s">
        <v>5717</v>
      </c>
      <c r="G36" s="74"/>
    </row>
    <row r="37">
      <c r="A37" s="271"/>
      <c r="B37" s="186" t="s">
        <v>5746</v>
      </c>
      <c r="C37" s="186" t="s">
        <v>4978</v>
      </c>
      <c r="D37" s="209">
        <v>39714.0</v>
      </c>
      <c r="E37" s="186" t="s">
        <v>15</v>
      </c>
      <c r="F37" s="232" t="s">
        <v>928</v>
      </c>
      <c r="G37" s="74"/>
    </row>
    <row r="38">
      <c r="A38" s="271"/>
      <c r="B38" s="186" t="s">
        <v>5747</v>
      </c>
      <c r="C38" s="186" t="s">
        <v>5748</v>
      </c>
      <c r="D38" s="209">
        <v>40533.0</v>
      </c>
      <c r="E38" s="186" t="s">
        <v>15</v>
      </c>
      <c r="F38" s="232" t="s">
        <v>928</v>
      </c>
      <c r="G38" s="74"/>
    </row>
    <row r="39">
      <c r="A39" s="271"/>
      <c r="B39" s="214" t="s">
        <v>5749</v>
      </c>
      <c r="C39" s="214" t="s">
        <v>5750</v>
      </c>
      <c r="D39" s="214"/>
      <c r="E39" s="214"/>
      <c r="F39" s="342"/>
      <c r="G39" s="74"/>
    </row>
    <row r="40">
      <c r="A40" s="271"/>
      <c r="B40" s="214" t="s">
        <v>5751</v>
      </c>
      <c r="C40" s="214" t="s">
        <v>5750</v>
      </c>
      <c r="D40" s="214"/>
      <c r="E40" s="214"/>
      <c r="F40" s="342"/>
      <c r="G40" s="74"/>
    </row>
    <row r="41">
      <c r="A41" s="271"/>
      <c r="B41" s="186" t="s">
        <v>5752</v>
      </c>
      <c r="C41" s="186" t="s">
        <v>5750</v>
      </c>
      <c r="D41" s="209">
        <v>39966.0</v>
      </c>
      <c r="E41" s="186" t="s">
        <v>15</v>
      </c>
      <c r="F41" s="232" t="s">
        <v>5753</v>
      </c>
      <c r="G41" s="74"/>
    </row>
    <row r="42">
      <c r="A42" s="271"/>
      <c r="B42" s="186" t="s">
        <v>5754</v>
      </c>
      <c r="C42" s="186" t="s">
        <v>5507</v>
      </c>
      <c r="D42" s="209">
        <v>41191.0</v>
      </c>
      <c r="E42" s="186" t="s">
        <v>15</v>
      </c>
      <c r="F42" s="232" t="s">
        <v>928</v>
      </c>
      <c r="G42" s="74"/>
    </row>
    <row r="43">
      <c r="A43" s="271"/>
      <c r="B43" s="186" t="s">
        <v>5755</v>
      </c>
      <c r="C43" s="186" t="s">
        <v>5507</v>
      </c>
      <c r="D43" s="209">
        <v>41191.0</v>
      </c>
      <c r="E43" s="186" t="s">
        <v>15</v>
      </c>
      <c r="F43" s="232" t="s">
        <v>928</v>
      </c>
      <c r="G43" s="74"/>
    </row>
    <row r="44">
      <c r="A44" s="271"/>
      <c r="B44" s="214" t="s">
        <v>5756</v>
      </c>
      <c r="C44" s="214" t="s">
        <v>5507</v>
      </c>
      <c r="D44" s="214"/>
      <c r="E44" s="214"/>
      <c r="F44" s="342"/>
      <c r="G44" s="74"/>
    </row>
    <row r="45">
      <c r="A45" s="271"/>
      <c r="B45" s="214" t="s">
        <v>5757</v>
      </c>
      <c r="C45" s="214" t="s">
        <v>4980</v>
      </c>
      <c r="D45" s="214"/>
      <c r="E45" s="214"/>
      <c r="F45" s="342"/>
      <c r="G45" s="74"/>
    </row>
    <row r="46">
      <c r="A46" s="271"/>
      <c r="B46" s="214" t="s">
        <v>5758</v>
      </c>
      <c r="C46" s="214" t="s">
        <v>4980</v>
      </c>
      <c r="D46" s="214"/>
      <c r="E46" s="214"/>
      <c r="F46" s="342"/>
      <c r="G46" s="74"/>
    </row>
    <row r="47">
      <c r="A47" s="271"/>
      <c r="B47" s="214" t="s">
        <v>5759</v>
      </c>
      <c r="C47" s="214" t="s">
        <v>4980</v>
      </c>
      <c r="D47" s="214"/>
      <c r="E47" s="214"/>
      <c r="F47" s="342"/>
      <c r="G47" s="74"/>
    </row>
    <row r="48">
      <c r="A48" s="271"/>
      <c r="B48" s="214" t="s">
        <v>5760</v>
      </c>
      <c r="C48" s="214" t="s">
        <v>917</v>
      </c>
      <c r="D48" s="214"/>
      <c r="E48" s="214"/>
      <c r="F48" s="342"/>
      <c r="G48" s="74"/>
    </row>
    <row r="49">
      <c r="A49" s="271"/>
      <c r="B49" s="214" t="s">
        <v>5761</v>
      </c>
      <c r="C49" s="214" t="s">
        <v>917</v>
      </c>
      <c r="D49" s="214"/>
      <c r="E49" s="214"/>
      <c r="F49" s="342"/>
      <c r="G49" s="74"/>
    </row>
    <row r="50">
      <c r="A50" s="271"/>
      <c r="B50" s="186" t="s">
        <v>5762</v>
      </c>
      <c r="C50" s="186" t="s">
        <v>917</v>
      </c>
      <c r="D50" s="209">
        <v>39420.0</v>
      </c>
      <c r="E50" s="186" t="s">
        <v>15</v>
      </c>
      <c r="F50" s="232" t="s">
        <v>5763</v>
      </c>
      <c r="G50" s="74"/>
    </row>
    <row r="51">
      <c r="A51" s="271"/>
      <c r="B51" s="186" t="s">
        <v>5764</v>
      </c>
      <c r="C51" s="186" t="s">
        <v>5631</v>
      </c>
      <c r="D51" s="209">
        <v>40043.0</v>
      </c>
      <c r="E51" s="186" t="s">
        <v>15</v>
      </c>
      <c r="F51" s="232" t="s">
        <v>928</v>
      </c>
      <c r="G51" s="74"/>
    </row>
    <row r="52">
      <c r="A52" s="271"/>
      <c r="B52" s="186" t="s">
        <v>5765</v>
      </c>
      <c r="C52" s="186" t="s">
        <v>1174</v>
      </c>
      <c r="D52" s="209">
        <v>40183.0</v>
      </c>
      <c r="E52" s="186" t="s">
        <v>15</v>
      </c>
      <c r="F52" s="103" t="s">
        <v>5766</v>
      </c>
      <c r="G52" s="74"/>
    </row>
    <row r="53">
      <c r="A53" s="271"/>
      <c r="B53" s="186" t="s">
        <v>5767</v>
      </c>
      <c r="C53" s="186" t="s">
        <v>1174</v>
      </c>
      <c r="D53" s="209">
        <v>39462.0</v>
      </c>
      <c r="E53" s="186" t="s">
        <v>15</v>
      </c>
      <c r="F53" s="232" t="s">
        <v>928</v>
      </c>
      <c r="G53" s="74"/>
    </row>
    <row r="54">
      <c r="A54" s="271"/>
      <c r="B54" s="186" t="s">
        <v>5768</v>
      </c>
      <c r="C54" s="186" t="s">
        <v>1174</v>
      </c>
      <c r="D54" s="209">
        <v>40183.0</v>
      </c>
      <c r="E54" s="186" t="s">
        <v>15</v>
      </c>
      <c r="F54" s="103" t="s">
        <v>5766</v>
      </c>
      <c r="G54" s="74"/>
    </row>
    <row r="55">
      <c r="A55" s="271"/>
      <c r="B55" s="186" t="s">
        <v>4332</v>
      </c>
      <c r="C55" s="186" t="s">
        <v>1174</v>
      </c>
      <c r="D55" s="209">
        <v>40099.0</v>
      </c>
      <c r="E55" s="186" t="s">
        <v>15</v>
      </c>
      <c r="F55" s="232" t="s">
        <v>928</v>
      </c>
      <c r="G55" s="74"/>
    </row>
    <row r="56">
      <c r="A56" s="271"/>
      <c r="B56" s="186" t="s">
        <v>5769</v>
      </c>
      <c r="C56" s="186" t="s">
        <v>1176</v>
      </c>
      <c r="D56" s="209">
        <v>40043.0</v>
      </c>
      <c r="E56" s="186" t="s">
        <v>15</v>
      </c>
      <c r="F56" s="232" t="s">
        <v>928</v>
      </c>
      <c r="G56" s="74"/>
    </row>
    <row r="57">
      <c r="A57" s="271"/>
      <c r="B57" s="214" t="s">
        <v>5770</v>
      </c>
      <c r="C57" s="214" t="s">
        <v>5771</v>
      </c>
      <c r="D57" s="214"/>
      <c r="E57" s="214"/>
      <c r="F57" s="342"/>
      <c r="G57" s="74"/>
    </row>
    <row r="58">
      <c r="A58" s="271"/>
      <c r="B58" s="214" t="s">
        <v>5772</v>
      </c>
      <c r="C58" s="214" t="s">
        <v>5773</v>
      </c>
      <c r="D58" s="214"/>
      <c r="E58" s="214"/>
      <c r="F58" s="342"/>
      <c r="G58" s="74"/>
    </row>
    <row r="59">
      <c r="A59" s="271"/>
      <c r="B59" s="214" t="s">
        <v>5774</v>
      </c>
      <c r="C59" s="214" t="s">
        <v>5773</v>
      </c>
      <c r="D59" s="214"/>
      <c r="E59" s="214"/>
      <c r="F59" s="342"/>
      <c r="G59" s="74"/>
    </row>
    <row r="60">
      <c r="A60" s="271"/>
      <c r="B60" s="186" t="s">
        <v>5775</v>
      </c>
      <c r="C60" s="186" t="s">
        <v>925</v>
      </c>
      <c r="D60" s="209">
        <v>39532.0</v>
      </c>
      <c r="E60" s="186" t="s">
        <v>15</v>
      </c>
      <c r="F60" s="232" t="s">
        <v>5776</v>
      </c>
      <c r="G60" s="74"/>
    </row>
    <row r="61">
      <c r="A61" s="271"/>
      <c r="B61" s="214" t="s">
        <v>5777</v>
      </c>
      <c r="C61" s="214" t="s">
        <v>4599</v>
      </c>
      <c r="D61" s="214"/>
      <c r="E61" s="214"/>
      <c r="F61" s="342"/>
      <c r="G61" s="74"/>
    </row>
    <row r="62">
      <c r="A62" s="271"/>
      <c r="B62" s="214" t="s">
        <v>5778</v>
      </c>
      <c r="C62" s="214" t="s">
        <v>5514</v>
      </c>
      <c r="D62" s="214"/>
      <c r="E62" s="214"/>
      <c r="F62" s="342"/>
      <c r="G62" s="74"/>
    </row>
    <row r="63">
      <c r="A63" s="271"/>
      <c r="B63" s="214" t="s">
        <v>5779</v>
      </c>
      <c r="C63" s="214" t="s">
        <v>212</v>
      </c>
      <c r="D63" s="214"/>
      <c r="E63" s="214"/>
      <c r="F63" s="342"/>
      <c r="G63" s="74"/>
    </row>
    <row r="64">
      <c r="A64" s="271"/>
      <c r="B64" s="186" t="s">
        <v>5780</v>
      </c>
      <c r="C64" s="186" t="s">
        <v>212</v>
      </c>
      <c r="D64" s="209">
        <v>40848.0</v>
      </c>
      <c r="E64" s="186" t="s">
        <v>15</v>
      </c>
      <c r="F64" s="232" t="s">
        <v>5781</v>
      </c>
      <c r="G64" s="74"/>
    </row>
    <row r="65">
      <c r="A65" s="271"/>
      <c r="B65" s="186" t="s">
        <v>5782</v>
      </c>
      <c r="C65" s="186" t="s">
        <v>212</v>
      </c>
      <c r="D65" s="209">
        <v>40848.0</v>
      </c>
      <c r="E65" s="186" t="s">
        <v>15</v>
      </c>
      <c r="F65" s="232" t="s">
        <v>5781</v>
      </c>
      <c r="G65" s="74"/>
    </row>
    <row r="66">
      <c r="A66" s="271"/>
      <c r="B66" s="186" t="s">
        <v>5783</v>
      </c>
      <c r="C66" s="186" t="s">
        <v>5784</v>
      </c>
      <c r="D66" s="209">
        <v>39798.0</v>
      </c>
      <c r="E66" s="186" t="s">
        <v>15</v>
      </c>
      <c r="F66" s="232" t="s">
        <v>5785</v>
      </c>
      <c r="G66" s="74"/>
    </row>
    <row r="67">
      <c r="A67" s="271"/>
      <c r="B67" s="214" t="s">
        <v>5786</v>
      </c>
      <c r="C67" s="214" t="s">
        <v>5787</v>
      </c>
      <c r="D67" s="214"/>
      <c r="E67" s="214"/>
      <c r="F67" s="342"/>
      <c r="G67" s="74"/>
    </row>
    <row r="68">
      <c r="A68" s="271"/>
      <c r="B68" s="214" t="s">
        <v>5788</v>
      </c>
      <c r="C68" s="214" t="s">
        <v>5787</v>
      </c>
      <c r="D68" s="214"/>
      <c r="E68" s="214"/>
      <c r="F68" s="342"/>
      <c r="G68" s="74"/>
    </row>
    <row r="69">
      <c r="A69" s="271"/>
      <c r="B69" s="214" t="s">
        <v>5789</v>
      </c>
      <c r="C69" s="214" t="s">
        <v>5790</v>
      </c>
      <c r="D69" s="214"/>
      <c r="E69" s="214"/>
      <c r="F69" s="342"/>
      <c r="G69" s="74"/>
    </row>
    <row r="70">
      <c r="A70" s="271"/>
      <c r="B70" s="214" t="s">
        <v>5791</v>
      </c>
      <c r="C70" s="214" t="s">
        <v>5792</v>
      </c>
      <c r="D70" s="214"/>
      <c r="E70" s="214"/>
      <c r="F70" s="342"/>
      <c r="G70" s="74"/>
    </row>
    <row r="71">
      <c r="A71" s="271"/>
      <c r="B71" s="214" t="s">
        <v>5793</v>
      </c>
      <c r="C71" s="214" t="s">
        <v>5520</v>
      </c>
      <c r="D71" s="214"/>
      <c r="E71" s="214"/>
      <c r="F71" s="342"/>
      <c r="G71" s="74"/>
    </row>
    <row r="72">
      <c r="A72" s="271"/>
      <c r="B72" s="214" t="s">
        <v>5794</v>
      </c>
      <c r="C72" s="214" t="s">
        <v>5520</v>
      </c>
      <c r="D72" s="214"/>
      <c r="E72" s="214"/>
      <c r="F72" s="342"/>
      <c r="G72" s="74"/>
    </row>
    <row r="73">
      <c r="A73" s="271"/>
      <c r="B73" s="214" t="s">
        <v>5795</v>
      </c>
      <c r="C73" s="214" t="s">
        <v>5520</v>
      </c>
      <c r="D73" s="214"/>
      <c r="E73" s="214"/>
      <c r="F73" s="342"/>
      <c r="G73" s="74"/>
    </row>
    <row r="74">
      <c r="A74" s="271"/>
      <c r="B74" s="214" t="s">
        <v>5796</v>
      </c>
      <c r="C74" s="214" t="s">
        <v>5797</v>
      </c>
      <c r="D74" s="214"/>
      <c r="E74" s="214"/>
      <c r="F74" s="342"/>
      <c r="G74" s="74"/>
    </row>
    <row r="75">
      <c r="A75" s="271"/>
      <c r="B75" s="214" t="s">
        <v>5798</v>
      </c>
      <c r="C75" s="214" t="s">
        <v>5799</v>
      </c>
      <c r="D75" s="214"/>
      <c r="E75" s="214"/>
      <c r="F75" s="342"/>
      <c r="G75" s="74"/>
    </row>
    <row r="76">
      <c r="A76" s="271"/>
      <c r="B76" s="186" t="s">
        <v>5800</v>
      </c>
      <c r="C76" s="186" t="s">
        <v>5409</v>
      </c>
      <c r="D76" s="209">
        <v>40365.0</v>
      </c>
      <c r="E76" s="186" t="s">
        <v>15</v>
      </c>
      <c r="F76" s="103" t="s">
        <v>5410</v>
      </c>
      <c r="G76" s="74"/>
    </row>
    <row r="77">
      <c r="A77" s="271"/>
      <c r="B77" s="214" t="s">
        <v>5801</v>
      </c>
      <c r="C77" s="214" t="s">
        <v>5409</v>
      </c>
      <c r="D77" s="214"/>
      <c r="E77" s="214"/>
      <c r="F77" s="342"/>
      <c r="G77" s="74"/>
    </row>
    <row r="78">
      <c r="A78" s="271"/>
      <c r="B78" s="186" t="s">
        <v>5802</v>
      </c>
      <c r="C78" s="186" t="s">
        <v>5409</v>
      </c>
      <c r="D78" s="209">
        <v>40365.0</v>
      </c>
      <c r="E78" s="186" t="s">
        <v>15</v>
      </c>
      <c r="F78" s="103" t="s">
        <v>5410</v>
      </c>
      <c r="G78" s="74"/>
    </row>
    <row r="79">
      <c r="A79" s="271"/>
      <c r="B79" s="186" t="s">
        <v>5803</v>
      </c>
      <c r="C79" s="186" t="s">
        <v>5409</v>
      </c>
      <c r="D79" s="209">
        <v>40365.0</v>
      </c>
      <c r="E79" s="186" t="s">
        <v>15</v>
      </c>
      <c r="F79" s="103" t="s">
        <v>5410</v>
      </c>
      <c r="G79" s="74"/>
    </row>
    <row r="80">
      <c r="A80" s="271"/>
      <c r="B80" s="214" t="s">
        <v>5804</v>
      </c>
      <c r="C80" s="214" t="s">
        <v>5805</v>
      </c>
      <c r="D80" s="214"/>
      <c r="E80" s="214"/>
      <c r="F80" s="342"/>
      <c r="G80" s="74"/>
    </row>
    <row r="81">
      <c r="A81" s="271"/>
      <c r="B81" s="214" t="s">
        <v>5806</v>
      </c>
      <c r="C81" s="214" t="s">
        <v>5523</v>
      </c>
      <c r="D81" s="214"/>
      <c r="E81" s="214"/>
      <c r="F81" s="342"/>
      <c r="G81" s="74"/>
    </row>
    <row r="82">
      <c r="A82" s="271"/>
      <c r="B82" s="214" t="s">
        <v>5807</v>
      </c>
      <c r="C82" s="214" t="s">
        <v>5523</v>
      </c>
      <c r="D82" s="214"/>
      <c r="E82" s="214"/>
      <c r="F82" s="342"/>
      <c r="G82" s="74"/>
    </row>
    <row r="83">
      <c r="A83" s="271"/>
      <c r="B83" s="214" t="s">
        <v>5808</v>
      </c>
      <c r="C83" s="214" t="s">
        <v>5523</v>
      </c>
      <c r="D83" s="214"/>
      <c r="E83" s="214"/>
      <c r="F83" s="342"/>
      <c r="G83" s="74"/>
    </row>
    <row r="84">
      <c r="A84" s="271"/>
      <c r="B84" s="214" t="s">
        <v>5809</v>
      </c>
      <c r="C84" s="214" t="s">
        <v>5810</v>
      </c>
      <c r="D84" s="214"/>
      <c r="E84" s="214"/>
      <c r="F84" s="342"/>
      <c r="G84" s="74"/>
    </row>
    <row r="85">
      <c r="A85" s="271"/>
      <c r="B85" s="214" t="s">
        <v>5811</v>
      </c>
      <c r="C85" s="214" t="s">
        <v>5812</v>
      </c>
      <c r="D85" s="214"/>
      <c r="E85" s="214"/>
      <c r="F85" s="342"/>
      <c r="G85" s="74"/>
    </row>
    <row r="86">
      <c r="A86" s="271"/>
      <c r="B86" s="214" t="s">
        <v>5813</v>
      </c>
      <c r="C86" s="214" t="s">
        <v>5076</v>
      </c>
      <c r="D86" s="214"/>
      <c r="E86" s="214"/>
      <c r="F86" s="342"/>
      <c r="G86" s="74"/>
    </row>
    <row r="87">
      <c r="A87" s="271"/>
      <c r="B87" s="214" t="s">
        <v>5814</v>
      </c>
      <c r="C87" s="214" t="s">
        <v>195</v>
      </c>
      <c r="D87" s="214"/>
      <c r="E87" s="214"/>
      <c r="F87" s="342"/>
      <c r="G87" s="74"/>
    </row>
    <row r="88">
      <c r="A88" s="271"/>
      <c r="B88" s="214" t="s">
        <v>5815</v>
      </c>
      <c r="C88" s="214" t="s">
        <v>5816</v>
      </c>
      <c r="D88" s="214"/>
      <c r="E88" s="214"/>
      <c r="F88" s="342"/>
      <c r="G88" s="74"/>
    </row>
    <row r="89">
      <c r="A89" s="271"/>
      <c r="B89" s="294" t="s">
        <v>5203</v>
      </c>
      <c r="C89" s="294" t="s">
        <v>5204</v>
      </c>
      <c r="D89" s="307">
        <v>39588.0</v>
      </c>
      <c r="E89" s="296" t="s">
        <v>15</v>
      </c>
      <c r="F89" s="345" t="s">
        <v>1132</v>
      </c>
      <c r="G89" s="74"/>
    </row>
    <row r="90">
      <c r="A90" s="271"/>
      <c r="B90" s="186" t="s">
        <v>4270</v>
      </c>
      <c r="C90" s="186" t="s">
        <v>1056</v>
      </c>
      <c r="D90" s="209">
        <v>39705.0</v>
      </c>
      <c r="E90" s="151" t="s">
        <v>4243</v>
      </c>
      <c r="F90" s="232" t="s">
        <v>5817</v>
      </c>
      <c r="G90" s="74"/>
    </row>
    <row r="91">
      <c r="A91" s="271"/>
      <c r="B91" s="186" t="s">
        <v>5818</v>
      </c>
      <c r="C91" s="186" t="s">
        <v>1056</v>
      </c>
      <c r="D91" s="209">
        <v>39602.0</v>
      </c>
      <c r="E91" s="186" t="s">
        <v>15</v>
      </c>
      <c r="F91" s="103" t="s">
        <v>5819</v>
      </c>
      <c r="G91" s="74"/>
    </row>
    <row r="92">
      <c r="A92" s="271"/>
      <c r="B92" s="186" t="s">
        <v>5205</v>
      </c>
      <c r="C92" s="186" t="s">
        <v>1056</v>
      </c>
      <c r="D92" s="209">
        <v>39945.0</v>
      </c>
      <c r="E92" s="186" t="s">
        <v>15</v>
      </c>
      <c r="F92" s="232" t="s">
        <v>928</v>
      </c>
      <c r="G92" s="74"/>
    </row>
    <row r="93">
      <c r="A93" s="271"/>
      <c r="B93" s="214" t="s">
        <v>5820</v>
      </c>
      <c r="C93" s="214" t="s">
        <v>1056</v>
      </c>
      <c r="D93" s="214"/>
      <c r="E93" s="214"/>
      <c r="F93" s="342"/>
      <c r="G93" s="74"/>
    </row>
    <row r="94">
      <c r="A94" s="271"/>
      <c r="B94" s="214" t="s">
        <v>5821</v>
      </c>
      <c r="C94" s="214" t="s">
        <v>5822</v>
      </c>
      <c r="D94" s="214"/>
      <c r="E94" s="214"/>
      <c r="F94" s="342"/>
      <c r="G94" s="74"/>
    </row>
    <row r="95">
      <c r="A95" s="271"/>
      <c r="B95" s="186" t="s">
        <v>5823</v>
      </c>
      <c r="C95" s="186" t="s">
        <v>5165</v>
      </c>
      <c r="D95" s="209">
        <v>40043.0</v>
      </c>
      <c r="E95" s="186" t="s">
        <v>15</v>
      </c>
      <c r="F95" s="232" t="s">
        <v>928</v>
      </c>
      <c r="G95" s="74"/>
    </row>
    <row r="96">
      <c r="A96" s="271"/>
      <c r="B96" s="214" t="s">
        <v>5824</v>
      </c>
      <c r="C96" s="214" t="s">
        <v>5416</v>
      </c>
      <c r="D96" s="214"/>
      <c r="E96" s="214"/>
      <c r="F96" s="342"/>
      <c r="G96" s="74"/>
    </row>
    <row r="97">
      <c r="A97" s="271"/>
      <c r="B97" s="214" t="s">
        <v>5825</v>
      </c>
      <c r="C97" s="214" t="s">
        <v>5416</v>
      </c>
      <c r="D97" s="214"/>
      <c r="E97" s="214"/>
      <c r="F97" s="342"/>
      <c r="G97" s="74"/>
    </row>
    <row r="98">
      <c r="A98" s="271"/>
      <c r="B98" s="214" t="s">
        <v>5826</v>
      </c>
      <c r="C98" s="214" t="s">
        <v>5416</v>
      </c>
      <c r="D98" s="214"/>
      <c r="E98" s="214"/>
      <c r="F98" s="342"/>
      <c r="G98" s="74"/>
    </row>
    <row r="99">
      <c r="A99" s="271"/>
      <c r="B99" s="214" t="s">
        <v>5827</v>
      </c>
      <c r="C99" s="214" t="s">
        <v>5535</v>
      </c>
      <c r="D99" s="214"/>
      <c r="E99" s="214"/>
      <c r="F99" s="342"/>
      <c r="G99" s="74"/>
    </row>
    <row r="100">
      <c r="A100" s="271"/>
      <c r="B100" s="214" t="s">
        <v>5828</v>
      </c>
      <c r="C100" s="214" t="s">
        <v>5535</v>
      </c>
      <c r="D100" s="214"/>
      <c r="E100" s="214"/>
      <c r="F100" s="342"/>
      <c r="G100" s="74"/>
    </row>
    <row r="101">
      <c r="A101" s="271"/>
      <c r="B101" s="186" t="s">
        <v>5829</v>
      </c>
      <c r="C101" s="186" t="s">
        <v>5535</v>
      </c>
      <c r="D101" s="209">
        <v>40393.0</v>
      </c>
      <c r="E101" s="186" t="s">
        <v>15</v>
      </c>
      <c r="F101" s="232" t="s">
        <v>928</v>
      </c>
      <c r="G101" s="74"/>
    </row>
    <row r="102">
      <c r="A102" s="271"/>
      <c r="B102" s="214" t="s">
        <v>5830</v>
      </c>
      <c r="C102" s="214" t="s">
        <v>5831</v>
      </c>
      <c r="D102" s="214"/>
      <c r="E102" s="214"/>
      <c r="F102" s="342"/>
      <c r="G102" s="74"/>
    </row>
    <row r="103">
      <c r="A103" s="271"/>
      <c r="B103" s="214" t="s">
        <v>5832</v>
      </c>
      <c r="C103" s="214" t="s">
        <v>5211</v>
      </c>
      <c r="D103" s="214"/>
      <c r="E103" s="214"/>
      <c r="F103" s="342"/>
      <c r="G103" s="74"/>
    </row>
    <row r="104">
      <c r="A104" s="271"/>
      <c r="B104" s="214" t="s">
        <v>5833</v>
      </c>
      <c r="C104" s="214" t="s">
        <v>5834</v>
      </c>
      <c r="D104" s="214"/>
      <c r="E104" s="214"/>
      <c r="F104" s="342"/>
      <c r="G104" s="74"/>
    </row>
    <row r="105">
      <c r="A105" s="271"/>
      <c r="B105" s="214" t="s">
        <v>5835</v>
      </c>
      <c r="C105" s="214" t="s">
        <v>5836</v>
      </c>
      <c r="D105" s="214"/>
      <c r="E105" s="214"/>
      <c r="F105" s="342"/>
      <c r="G105" s="74"/>
    </row>
    <row r="106">
      <c r="A106" s="271"/>
      <c r="B106" s="226" t="s">
        <v>937</v>
      </c>
      <c r="C106" s="226" t="s">
        <v>938</v>
      </c>
      <c r="D106" s="237">
        <v>39406.0</v>
      </c>
      <c r="E106" s="227" t="s">
        <v>4758</v>
      </c>
      <c r="F106" s="344" t="s">
        <v>4381</v>
      </c>
      <c r="G106" s="74"/>
    </row>
    <row r="107">
      <c r="A107" s="271"/>
      <c r="B107" s="214" t="s">
        <v>5837</v>
      </c>
      <c r="C107" s="214" t="s">
        <v>842</v>
      </c>
      <c r="D107" s="214"/>
      <c r="E107" s="214"/>
      <c r="F107" s="342"/>
      <c r="G107" s="74"/>
    </row>
    <row r="108">
      <c r="A108" s="271"/>
      <c r="B108" s="214" t="s">
        <v>5838</v>
      </c>
      <c r="C108" s="214" t="s">
        <v>842</v>
      </c>
      <c r="D108" s="214"/>
      <c r="E108" s="214"/>
      <c r="F108" s="342"/>
      <c r="G108" s="74"/>
    </row>
    <row r="109">
      <c r="A109" s="271"/>
      <c r="B109" s="214" t="s">
        <v>5839</v>
      </c>
      <c r="C109" s="214" t="s">
        <v>842</v>
      </c>
      <c r="D109" s="214"/>
      <c r="E109" s="214"/>
      <c r="F109" s="342"/>
      <c r="G109" s="74"/>
    </row>
    <row r="110">
      <c r="A110" s="271"/>
      <c r="B110" s="214" t="s">
        <v>5840</v>
      </c>
      <c r="C110" s="214" t="s">
        <v>940</v>
      </c>
      <c r="D110" s="214"/>
      <c r="E110" s="214"/>
      <c r="F110" s="342"/>
      <c r="G110" s="74"/>
    </row>
    <row r="111">
      <c r="A111" s="271"/>
      <c r="B111" s="186" t="s">
        <v>5841</v>
      </c>
      <c r="C111" s="186" t="s">
        <v>940</v>
      </c>
      <c r="D111" s="209">
        <v>39574.0</v>
      </c>
      <c r="E111" s="186" t="s">
        <v>15</v>
      </c>
      <c r="F111" s="232" t="s">
        <v>5842</v>
      </c>
      <c r="G111" s="74"/>
    </row>
    <row r="112">
      <c r="A112" s="271"/>
      <c r="B112" s="186" t="s">
        <v>5843</v>
      </c>
      <c r="C112" s="186" t="s">
        <v>940</v>
      </c>
      <c r="D112" s="209">
        <v>40771.0</v>
      </c>
      <c r="E112" s="186" t="s">
        <v>15</v>
      </c>
      <c r="F112" s="232" t="s">
        <v>5646</v>
      </c>
      <c r="G112" s="74"/>
    </row>
    <row r="113">
      <c r="A113" s="271"/>
      <c r="B113" s="214" t="s">
        <v>5844</v>
      </c>
      <c r="C113" s="214" t="s">
        <v>5845</v>
      </c>
      <c r="D113" s="214"/>
      <c r="E113" s="214"/>
      <c r="F113" s="342"/>
      <c r="G113" s="74"/>
    </row>
    <row r="114">
      <c r="A114" s="271"/>
      <c r="B114" s="278" t="s">
        <v>2431</v>
      </c>
      <c r="C114" s="278" t="s">
        <v>2429</v>
      </c>
      <c r="D114" s="279">
        <v>40430.0</v>
      </c>
      <c r="E114" s="278" t="s">
        <v>5007</v>
      </c>
      <c r="F114" s="343" t="s">
        <v>5008</v>
      </c>
      <c r="G114" s="74"/>
    </row>
    <row r="115">
      <c r="A115" s="271"/>
      <c r="B115" s="214" t="s">
        <v>5846</v>
      </c>
      <c r="C115" s="214" t="s">
        <v>5847</v>
      </c>
      <c r="D115" s="214"/>
      <c r="E115" s="214"/>
      <c r="F115" s="342"/>
      <c r="G115" s="74"/>
    </row>
    <row r="116">
      <c r="A116" s="271"/>
      <c r="B116" s="214" t="s">
        <v>4798</v>
      </c>
      <c r="C116" s="214" t="s">
        <v>4435</v>
      </c>
      <c r="D116" s="214"/>
      <c r="E116" s="214"/>
      <c r="F116" s="342"/>
      <c r="G116" s="74"/>
    </row>
    <row r="117">
      <c r="A117" s="271"/>
      <c r="B117" s="214" t="s">
        <v>5848</v>
      </c>
      <c r="C117" s="214" t="s">
        <v>2443</v>
      </c>
      <c r="D117" s="214"/>
      <c r="E117" s="214"/>
      <c r="F117" s="342"/>
      <c r="G117" s="74"/>
    </row>
    <row r="118">
      <c r="A118" s="271"/>
      <c r="B118" s="176" t="s">
        <v>2444</v>
      </c>
      <c r="C118" s="176" t="s">
        <v>2443</v>
      </c>
      <c r="D118" s="177">
        <v>43664.0</v>
      </c>
      <c r="E118" s="176" t="s">
        <v>15</v>
      </c>
      <c r="F118" s="176" t="s">
        <v>928</v>
      </c>
      <c r="G118" s="74"/>
    </row>
    <row r="119">
      <c r="A119" s="271"/>
      <c r="B119" s="214" t="s">
        <v>5849</v>
      </c>
      <c r="C119" s="214" t="s">
        <v>2443</v>
      </c>
      <c r="D119" s="214"/>
      <c r="E119" s="214"/>
      <c r="F119" s="342"/>
      <c r="G119" s="74"/>
    </row>
    <row r="120">
      <c r="A120" s="271"/>
      <c r="B120" s="186" t="s">
        <v>5850</v>
      </c>
      <c r="C120" s="186" t="s">
        <v>1298</v>
      </c>
      <c r="D120" s="209">
        <v>40686.0</v>
      </c>
      <c r="E120" s="186" t="s">
        <v>15</v>
      </c>
      <c r="F120" s="232" t="s">
        <v>928</v>
      </c>
      <c r="G120" s="74"/>
    </row>
    <row r="121">
      <c r="A121" s="271"/>
      <c r="B121" s="186" t="s">
        <v>5851</v>
      </c>
      <c r="C121" s="186" t="s">
        <v>1298</v>
      </c>
      <c r="D121" s="209">
        <v>39406.0</v>
      </c>
      <c r="E121" s="186" t="s">
        <v>15</v>
      </c>
      <c r="F121" s="232" t="s">
        <v>5852</v>
      </c>
      <c r="G121" s="74"/>
    </row>
    <row r="122">
      <c r="A122" s="271"/>
      <c r="B122" s="186" t="s">
        <v>5853</v>
      </c>
      <c r="C122" s="186" t="s">
        <v>236</v>
      </c>
      <c r="D122" s="209">
        <v>39833.0</v>
      </c>
      <c r="E122" s="186" t="s">
        <v>15</v>
      </c>
      <c r="F122" s="103" t="s">
        <v>5854</v>
      </c>
      <c r="G122" s="74"/>
    </row>
    <row r="123">
      <c r="A123" s="271"/>
      <c r="B123" s="186" t="s">
        <v>4277</v>
      </c>
      <c r="C123" s="275" t="s">
        <v>4278</v>
      </c>
      <c r="D123" s="346">
        <v>39705.0</v>
      </c>
      <c r="E123" s="347" t="s">
        <v>4243</v>
      </c>
      <c r="F123" s="348" t="s">
        <v>4406</v>
      </c>
      <c r="G123" s="74"/>
    </row>
    <row r="124">
      <c r="A124" s="271"/>
      <c r="B124" s="214" t="s">
        <v>5855</v>
      </c>
      <c r="C124" s="214" t="s">
        <v>5856</v>
      </c>
      <c r="D124" s="214"/>
      <c r="E124" s="214"/>
      <c r="F124" s="342"/>
      <c r="G124" s="74"/>
    </row>
    <row r="125">
      <c r="A125" s="271"/>
      <c r="B125" s="214" t="s">
        <v>5857</v>
      </c>
      <c r="C125" s="214" t="s">
        <v>5858</v>
      </c>
      <c r="D125" s="214"/>
      <c r="E125" s="214"/>
      <c r="F125" s="342"/>
      <c r="G125" s="74"/>
    </row>
    <row r="126">
      <c r="A126" s="271"/>
      <c r="B126" s="214" t="s">
        <v>5859</v>
      </c>
      <c r="C126" s="214" t="s">
        <v>5860</v>
      </c>
      <c r="D126" s="214"/>
      <c r="E126" s="214"/>
      <c r="F126" s="342"/>
      <c r="G126" s="74"/>
    </row>
    <row r="127">
      <c r="A127" s="271"/>
      <c r="B127" s="214" t="s">
        <v>5861</v>
      </c>
      <c r="C127" s="214" t="s">
        <v>5862</v>
      </c>
      <c r="D127" s="214"/>
      <c r="E127" s="214"/>
      <c r="F127" s="342"/>
      <c r="G127" s="74"/>
    </row>
    <row r="128">
      <c r="A128" s="271"/>
      <c r="B128" s="186" t="s">
        <v>5863</v>
      </c>
      <c r="C128" s="186" t="s">
        <v>5864</v>
      </c>
      <c r="D128" s="209">
        <v>40232.0</v>
      </c>
      <c r="E128" s="186" t="s">
        <v>15</v>
      </c>
      <c r="F128" s="232" t="s">
        <v>5865</v>
      </c>
      <c r="G128" s="74"/>
    </row>
    <row r="129">
      <c r="A129" s="271"/>
      <c r="B129" s="186" t="s">
        <v>5866</v>
      </c>
      <c r="C129" s="186" t="s">
        <v>5867</v>
      </c>
      <c r="D129" s="209">
        <v>39756.0</v>
      </c>
      <c r="E129" s="186" t="s">
        <v>15</v>
      </c>
      <c r="F129" s="232" t="s">
        <v>928</v>
      </c>
      <c r="G129" s="74"/>
    </row>
    <row r="130">
      <c r="A130" s="271"/>
      <c r="B130" s="214" t="s">
        <v>5868</v>
      </c>
      <c r="C130" s="214" t="s">
        <v>5869</v>
      </c>
      <c r="D130" s="214"/>
      <c r="E130" s="214"/>
      <c r="F130" s="342"/>
      <c r="G130" s="74"/>
    </row>
    <row r="131">
      <c r="A131" s="271"/>
      <c r="B131" s="214" t="s">
        <v>5870</v>
      </c>
      <c r="C131" s="214" t="s">
        <v>5871</v>
      </c>
      <c r="D131" s="214"/>
      <c r="E131" s="214"/>
      <c r="F131" s="342"/>
      <c r="G131" s="74"/>
    </row>
    <row r="132">
      <c r="A132" s="271"/>
      <c r="B132" s="214" t="s">
        <v>5538</v>
      </c>
      <c r="C132" s="214" t="s">
        <v>5226</v>
      </c>
      <c r="D132" s="214"/>
      <c r="E132" s="214"/>
      <c r="F132" s="342"/>
      <c r="G132" s="74"/>
    </row>
    <row r="133">
      <c r="A133" s="271"/>
      <c r="B133" s="186" t="s">
        <v>3141</v>
      </c>
      <c r="C133" s="186" t="s">
        <v>412</v>
      </c>
      <c r="D133" s="209">
        <v>41072.0</v>
      </c>
      <c r="E133" s="186" t="s">
        <v>15</v>
      </c>
      <c r="F133" s="232" t="s">
        <v>928</v>
      </c>
      <c r="G133" s="74"/>
    </row>
    <row r="134">
      <c r="A134" s="271"/>
      <c r="B134" s="214" t="s">
        <v>5872</v>
      </c>
      <c r="C134" s="214" t="s">
        <v>5873</v>
      </c>
      <c r="D134" s="214"/>
      <c r="E134" s="214"/>
      <c r="F134" s="342"/>
      <c r="G134" s="74"/>
    </row>
    <row r="135">
      <c r="A135" s="271"/>
      <c r="B135" s="186" t="s">
        <v>5874</v>
      </c>
      <c r="C135" s="186" t="s">
        <v>956</v>
      </c>
      <c r="D135" s="209">
        <v>40050.0</v>
      </c>
      <c r="E135" s="186" t="s">
        <v>15</v>
      </c>
      <c r="F135" s="232" t="s">
        <v>928</v>
      </c>
      <c r="G135" s="74"/>
    </row>
    <row r="136">
      <c r="A136" s="271"/>
      <c r="B136" s="186" t="s">
        <v>3913</v>
      </c>
      <c r="C136" s="186" t="s">
        <v>1312</v>
      </c>
      <c r="D136" s="209">
        <v>40638.0</v>
      </c>
      <c r="E136" s="186" t="s">
        <v>15</v>
      </c>
      <c r="F136" s="232" t="s">
        <v>928</v>
      </c>
      <c r="G136" s="74"/>
    </row>
    <row r="137">
      <c r="A137" s="271"/>
      <c r="B137" s="186" t="s">
        <v>2626</v>
      </c>
      <c r="C137" s="186" t="s">
        <v>5011</v>
      </c>
      <c r="D137" s="209">
        <v>40897.0</v>
      </c>
      <c r="E137" s="186" t="s">
        <v>15</v>
      </c>
      <c r="F137" s="103" t="s">
        <v>5875</v>
      </c>
      <c r="G137" s="74"/>
    </row>
    <row r="138">
      <c r="A138" s="271"/>
      <c r="B138" s="226" t="s">
        <v>1205</v>
      </c>
      <c r="C138" s="226" t="s">
        <v>5011</v>
      </c>
      <c r="D138" s="238">
        <v>40120.0</v>
      </c>
      <c r="E138" s="220" t="s">
        <v>4561</v>
      </c>
      <c r="F138" s="250" t="s">
        <v>5876</v>
      </c>
      <c r="G138" s="74"/>
    </row>
    <row r="139">
      <c r="A139" s="271"/>
      <c r="B139" s="186" t="s">
        <v>5877</v>
      </c>
      <c r="C139" s="186" t="s">
        <v>5011</v>
      </c>
      <c r="D139" s="209">
        <v>40463.0</v>
      </c>
      <c r="E139" s="186" t="s">
        <v>15</v>
      </c>
      <c r="F139" s="103" t="s">
        <v>5878</v>
      </c>
      <c r="G139" s="74"/>
    </row>
    <row r="140">
      <c r="A140" s="271"/>
      <c r="B140" s="186" t="s">
        <v>5879</v>
      </c>
      <c r="C140" s="186" t="s">
        <v>5011</v>
      </c>
      <c r="D140" s="209">
        <v>40897.0</v>
      </c>
      <c r="E140" s="186" t="s">
        <v>15</v>
      </c>
      <c r="F140" s="103" t="s">
        <v>5875</v>
      </c>
      <c r="G140" s="74"/>
    </row>
    <row r="141">
      <c r="A141" s="271"/>
      <c r="B141" s="186" t="s">
        <v>5880</v>
      </c>
      <c r="C141" s="186" t="s">
        <v>5011</v>
      </c>
      <c r="D141" s="209">
        <v>40267.0</v>
      </c>
      <c r="E141" s="186" t="s">
        <v>15</v>
      </c>
      <c r="F141" s="103" t="s">
        <v>5881</v>
      </c>
      <c r="G141" s="74"/>
    </row>
    <row r="142">
      <c r="A142" s="271"/>
      <c r="B142" s="186" t="s">
        <v>5882</v>
      </c>
      <c r="C142" s="186" t="s">
        <v>5011</v>
      </c>
      <c r="D142" s="209">
        <v>40267.0</v>
      </c>
      <c r="E142" s="186" t="s">
        <v>15</v>
      </c>
      <c r="F142" s="103" t="s">
        <v>5881</v>
      </c>
      <c r="G142" s="74"/>
    </row>
    <row r="143">
      <c r="A143" s="271"/>
      <c r="B143" s="214" t="s">
        <v>5883</v>
      </c>
      <c r="C143" s="214" t="s">
        <v>5884</v>
      </c>
      <c r="D143" s="214"/>
      <c r="E143" s="214"/>
      <c r="F143" s="342"/>
      <c r="G143" s="74"/>
    </row>
    <row r="144">
      <c r="A144" s="271"/>
      <c r="B144" s="214" t="s">
        <v>5885</v>
      </c>
      <c r="C144" s="214" t="s">
        <v>459</v>
      </c>
      <c r="D144" s="214"/>
      <c r="E144" s="214"/>
      <c r="F144" s="342"/>
      <c r="G144" s="74"/>
    </row>
    <row r="145">
      <c r="A145" s="271"/>
      <c r="B145" s="214" t="s">
        <v>5886</v>
      </c>
      <c r="C145" s="214" t="s">
        <v>459</v>
      </c>
      <c r="D145" s="214"/>
      <c r="E145" s="214"/>
      <c r="F145" s="342"/>
      <c r="G145" s="74"/>
    </row>
    <row r="146">
      <c r="A146" s="271"/>
      <c r="B146" s="186" t="s">
        <v>4342</v>
      </c>
      <c r="C146" s="186" t="s">
        <v>459</v>
      </c>
      <c r="D146" s="209">
        <v>39777.0</v>
      </c>
      <c r="E146" s="186" t="s">
        <v>15</v>
      </c>
      <c r="F146" s="151" t="s">
        <v>4344</v>
      </c>
      <c r="G146" s="74"/>
    </row>
    <row r="147">
      <c r="A147" s="271"/>
      <c r="B147" s="186" t="s">
        <v>5887</v>
      </c>
      <c r="C147" s="186" t="s">
        <v>5566</v>
      </c>
      <c r="D147" s="209">
        <v>39483.0</v>
      </c>
      <c r="E147" s="186" t="s">
        <v>15</v>
      </c>
      <c r="F147" s="232" t="s">
        <v>928</v>
      </c>
      <c r="G147" s="74"/>
    </row>
    <row r="148">
      <c r="A148" s="271"/>
      <c r="B148" s="226" t="s">
        <v>959</v>
      </c>
      <c r="C148" s="226" t="s">
        <v>5566</v>
      </c>
      <c r="D148" s="237">
        <v>39406.0</v>
      </c>
      <c r="E148" s="227" t="s">
        <v>4758</v>
      </c>
      <c r="F148" s="344" t="s">
        <v>4381</v>
      </c>
      <c r="G148" s="74"/>
    </row>
    <row r="149">
      <c r="A149" s="271"/>
      <c r="B149" s="214" t="s">
        <v>5888</v>
      </c>
      <c r="C149" s="214" t="s">
        <v>5566</v>
      </c>
      <c r="D149" s="214"/>
      <c r="E149" s="214"/>
      <c r="F149" s="342"/>
      <c r="G149" s="74"/>
    </row>
    <row r="150">
      <c r="A150" s="271"/>
      <c r="B150" s="214" t="s">
        <v>5889</v>
      </c>
      <c r="C150" s="214" t="s">
        <v>5566</v>
      </c>
      <c r="D150" s="214"/>
      <c r="E150" s="214"/>
      <c r="F150" s="342"/>
      <c r="G150" s="74"/>
    </row>
    <row r="151">
      <c r="A151" s="271"/>
      <c r="B151" s="214" t="s">
        <v>5890</v>
      </c>
      <c r="C151" s="214" t="s">
        <v>5566</v>
      </c>
      <c r="D151" s="214"/>
      <c r="E151" s="214"/>
      <c r="F151" s="342"/>
      <c r="G151" s="74"/>
    </row>
    <row r="152">
      <c r="A152" s="271"/>
      <c r="B152" s="186" t="s">
        <v>5233</v>
      </c>
      <c r="C152" s="186" t="s">
        <v>5566</v>
      </c>
      <c r="D152" s="209">
        <v>40659.0</v>
      </c>
      <c r="E152" s="186" t="s">
        <v>15</v>
      </c>
      <c r="F152" s="232" t="s">
        <v>5234</v>
      </c>
      <c r="G152" s="74"/>
    </row>
    <row r="153">
      <c r="A153" s="271"/>
      <c r="B153" s="186" t="s">
        <v>71</v>
      </c>
      <c r="C153" s="186" t="s">
        <v>4478</v>
      </c>
      <c r="D153" s="209">
        <v>40253.0</v>
      </c>
      <c r="E153" s="186" t="s">
        <v>15</v>
      </c>
      <c r="F153" s="232" t="s">
        <v>5891</v>
      </c>
      <c r="G153" s="74"/>
    </row>
    <row r="154">
      <c r="A154" s="271"/>
      <c r="B154" s="214" t="s">
        <v>5892</v>
      </c>
      <c r="C154" s="214" t="s">
        <v>5428</v>
      </c>
      <c r="D154" s="214"/>
      <c r="E154" s="214"/>
      <c r="F154" s="342"/>
      <c r="G154" s="74"/>
    </row>
    <row r="155">
      <c r="A155" s="271"/>
      <c r="B155" s="214" t="s">
        <v>5893</v>
      </c>
      <c r="C155" s="214" t="s">
        <v>5428</v>
      </c>
      <c r="D155" s="214"/>
      <c r="E155" s="214"/>
      <c r="F155" s="342"/>
      <c r="G155" s="74"/>
    </row>
    <row r="156">
      <c r="A156" s="271"/>
      <c r="B156" s="186" t="s">
        <v>5894</v>
      </c>
      <c r="C156" s="186" t="s">
        <v>5428</v>
      </c>
      <c r="D156" s="209">
        <v>39826.0</v>
      </c>
      <c r="E156" s="186" t="s">
        <v>15</v>
      </c>
      <c r="F156" s="232" t="s">
        <v>5429</v>
      </c>
      <c r="G156" s="74"/>
    </row>
    <row r="157">
      <c r="A157" s="271"/>
      <c r="B157" s="214" t="s">
        <v>5895</v>
      </c>
      <c r="C157" s="214" t="s">
        <v>5896</v>
      </c>
      <c r="D157" s="214"/>
      <c r="E157" s="214"/>
      <c r="F157" s="342"/>
      <c r="G157" s="74"/>
    </row>
    <row r="158">
      <c r="A158" s="271"/>
      <c r="B158" s="186" t="s">
        <v>5897</v>
      </c>
      <c r="C158" s="186" t="s">
        <v>488</v>
      </c>
      <c r="D158" s="209">
        <v>40820.0</v>
      </c>
      <c r="E158" s="186" t="s">
        <v>15</v>
      </c>
      <c r="F158" s="232" t="s">
        <v>5898</v>
      </c>
      <c r="G158" s="74"/>
    </row>
    <row r="159">
      <c r="A159" s="271"/>
      <c r="B159" s="214" t="s">
        <v>5899</v>
      </c>
      <c r="C159" s="214" t="s">
        <v>759</v>
      </c>
      <c r="D159" s="214"/>
      <c r="E159" s="214"/>
      <c r="F159" s="342"/>
      <c r="G159" s="74"/>
    </row>
    <row r="160">
      <c r="A160" s="271"/>
      <c r="B160" s="214" t="s">
        <v>5900</v>
      </c>
      <c r="C160" s="214" t="s">
        <v>759</v>
      </c>
      <c r="D160" s="214"/>
      <c r="E160" s="214"/>
      <c r="F160" s="342"/>
      <c r="G160" s="74"/>
    </row>
    <row r="161">
      <c r="A161" s="271"/>
      <c r="B161" s="214" t="s">
        <v>5901</v>
      </c>
      <c r="C161" s="214" t="s">
        <v>759</v>
      </c>
      <c r="D161" s="214"/>
      <c r="E161" s="214"/>
      <c r="F161" s="342"/>
      <c r="G161" s="74"/>
    </row>
    <row r="162">
      <c r="A162" s="271"/>
      <c r="B162" s="214" t="s">
        <v>5902</v>
      </c>
      <c r="C162" s="214" t="s">
        <v>759</v>
      </c>
      <c r="D162" s="214"/>
      <c r="E162" s="214"/>
      <c r="F162" s="342"/>
      <c r="G162" s="74"/>
    </row>
    <row r="163">
      <c r="A163" s="271"/>
      <c r="B163" s="186" t="s">
        <v>5903</v>
      </c>
      <c r="C163" s="186" t="s">
        <v>759</v>
      </c>
      <c r="D163" s="209">
        <v>40554.0</v>
      </c>
      <c r="E163" s="186" t="s">
        <v>15</v>
      </c>
      <c r="F163" s="232" t="s">
        <v>5431</v>
      </c>
      <c r="G163" s="74"/>
    </row>
    <row r="164">
      <c r="A164" s="271"/>
      <c r="B164" s="214" t="s">
        <v>5904</v>
      </c>
      <c r="C164" s="214" t="s">
        <v>759</v>
      </c>
      <c r="D164" s="214"/>
      <c r="E164" s="214"/>
      <c r="F164" s="342"/>
      <c r="G164" s="74"/>
    </row>
    <row r="165">
      <c r="A165" s="271"/>
      <c r="B165" s="214" t="s">
        <v>5905</v>
      </c>
      <c r="C165" s="214" t="s">
        <v>5906</v>
      </c>
      <c r="D165" s="214"/>
      <c r="E165" s="214"/>
      <c r="F165" s="342"/>
      <c r="G165" s="74"/>
    </row>
    <row r="166">
      <c r="A166" s="271"/>
      <c r="B166" s="186" t="s">
        <v>1323</v>
      </c>
      <c r="C166" s="186" t="s">
        <v>1324</v>
      </c>
      <c r="D166" s="209">
        <v>40477.0</v>
      </c>
      <c r="E166" s="151" t="s">
        <v>4249</v>
      </c>
      <c r="F166" s="151" t="s">
        <v>4250</v>
      </c>
      <c r="G166" s="74"/>
    </row>
    <row r="167">
      <c r="A167" s="271"/>
      <c r="B167" s="186" t="s">
        <v>5907</v>
      </c>
      <c r="C167" s="186" t="s">
        <v>1324</v>
      </c>
      <c r="D167" s="209">
        <v>39448.0</v>
      </c>
      <c r="E167" s="186" t="s">
        <v>15</v>
      </c>
      <c r="F167" s="232" t="s">
        <v>928</v>
      </c>
      <c r="G167" s="74"/>
    </row>
    <row r="168">
      <c r="A168" s="271"/>
      <c r="B168" s="186" t="s">
        <v>2638</v>
      </c>
      <c r="C168" s="186" t="s">
        <v>1324</v>
      </c>
      <c r="D168" s="209">
        <v>39553.0</v>
      </c>
      <c r="E168" s="186" t="s">
        <v>15</v>
      </c>
      <c r="F168" s="103" t="s">
        <v>5908</v>
      </c>
      <c r="G168" s="74"/>
    </row>
    <row r="169">
      <c r="A169" s="271"/>
      <c r="B169" s="186" t="s">
        <v>5909</v>
      </c>
      <c r="C169" s="186" t="s">
        <v>1324</v>
      </c>
      <c r="D169" s="209">
        <v>40512.0</v>
      </c>
      <c r="E169" s="186" t="s">
        <v>15</v>
      </c>
      <c r="F169" s="232" t="s">
        <v>5910</v>
      </c>
      <c r="G169" s="74"/>
    </row>
    <row r="170">
      <c r="A170" s="271"/>
      <c r="B170" s="214" t="s">
        <v>5911</v>
      </c>
      <c r="C170" s="214" t="s">
        <v>5912</v>
      </c>
      <c r="D170" s="214"/>
      <c r="E170" s="214"/>
      <c r="F170" s="342"/>
      <c r="G170" s="74"/>
    </row>
    <row r="171">
      <c r="A171" s="271"/>
      <c r="B171" s="214" t="s">
        <v>5913</v>
      </c>
      <c r="C171" s="214" t="s">
        <v>5914</v>
      </c>
      <c r="D171" s="214"/>
      <c r="E171" s="214"/>
      <c r="F171" s="342"/>
      <c r="G171" s="74"/>
    </row>
    <row r="172">
      <c r="A172" s="271"/>
      <c r="B172" s="214" t="s">
        <v>5915</v>
      </c>
      <c r="C172" s="214" t="s">
        <v>5914</v>
      </c>
      <c r="D172" s="214"/>
      <c r="E172" s="214"/>
      <c r="F172" s="342"/>
      <c r="G172" s="74"/>
    </row>
    <row r="173">
      <c r="A173" s="271"/>
      <c r="B173" s="186" t="s">
        <v>5916</v>
      </c>
      <c r="C173" s="186" t="s">
        <v>5917</v>
      </c>
      <c r="D173" s="209">
        <v>41240.0</v>
      </c>
      <c r="E173" s="186" t="s">
        <v>15</v>
      </c>
      <c r="F173" s="232" t="s">
        <v>928</v>
      </c>
      <c r="G173" s="74"/>
    </row>
    <row r="174">
      <c r="A174" s="271"/>
      <c r="B174" s="214" t="s">
        <v>5918</v>
      </c>
      <c r="C174" s="214" t="s">
        <v>1328</v>
      </c>
      <c r="D174" s="214"/>
      <c r="E174" s="214"/>
      <c r="F174" s="342"/>
      <c r="G174" s="74"/>
    </row>
    <row r="175">
      <c r="A175" s="271"/>
      <c r="B175" s="214" t="s">
        <v>5919</v>
      </c>
      <c r="C175" s="214" t="s">
        <v>1328</v>
      </c>
      <c r="D175" s="214"/>
      <c r="E175" s="214"/>
      <c r="F175" s="342"/>
      <c r="G175" s="74"/>
    </row>
    <row r="176">
      <c r="A176" s="271"/>
      <c r="B176" s="226" t="s">
        <v>1327</v>
      </c>
      <c r="C176" s="226" t="s">
        <v>1328</v>
      </c>
      <c r="D176" s="237">
        <v>40477.0</v>
      </c>
      <c r="E176" s="227" t="s">
        <v>4380</v>
      </c>
      <c r="F176" s="344" t="s">
        <v>5920</v>
      </c>
      <c r="G176" s="74"/>
    </row>
    <row r="177">
      <c r="A177" s="271"/>
      <c r="B177" s="186" t="s">
        <v>5921</v>
      </c>
      <c r="C177" s="186" t="s">
        <v>1328</v>
      </c>
      <c r="D177" s="209">
        <v>40232.0</v>
      </c>
      <c r="E177" s="186" t="s">
        <v>15</v>
      </c>
      <c r="F177" s="232" t="s">
        <v>928</v>
      </c>
      <c r="G177" s="74"/>
    </row>
    <row r="178">
      <c r="A178" s="271"/>
      <c r="B178" s="214" t="s">
        <v>286</v>
      </c>
      <c r="C178" s="214" t="s">
        <v>1328</v>
      </c>
      <c r="D178" s="214"/>
      <c r="E178" s="214"/>
      <c r="F178" s="342"/>
      <c r="G178" s="74"/>
    </row>
    <row r="179">
      <c r="A179" s="271"/>
      <c r="B179" s="214" t="s">
        <v>5922</v>
      </c>
      <c r="C179" s="214" t="s">
        <v>185</v>
      </c>
      <c r="D179" s="214"/>
      <c r="E179" s="214"/>
      <c r="F179" s="342"/>
      <c r="G179" s="74"/>
    </row>
    <row r="180">
      <c r="A180" s="271"/>
      <c r="B180" s="186" t="s">
        <v>5923</v>
      </c>
      <c r="C180" s="186" t="s">
        <v>185</v>
      </c>
      <c r="D180" s="209">
        <v>40715.0</v>
      </c>
      <c r="E180" s="186" t="s">
        <v>15</v>
      </c>
      <c r="F180" s="232" t="s">
        <v>5924</v>
      </c>
      <c r="G180" s="74"/>
    </row>
    <row r="181">
      <c r="A181" s="271"/>
      <c r="B181" s="214" t="s">
        <v>5925</v>
      </c>
      <c r="C181" s="214" t="s">
        <v>172</v>
      </c>
      <c r="D181" s="214"/>
      <c r="E181" s="214"/>
      <c r="F181" s="342"/>
      <c r="G181" s="74"/>
    </row>
    <row r="182">
      <c r="A182" s="271"/>
      <c r="B182" s="186" t="s">
        <v>5102</v>
      </c>
      <c r="C182" s="186" t="s">
        <v>503</v>
      </c>
      <c r="D182" s="209">
        <v>40218.0</v>
      </c>
      <c r="E182" s="186" t="s">
        <v>15</v>
      </c>
      <c r="F182" s="103" t="s">
        <v>4289</v>
      </c>
      <c r="G182" s="74"/>
    </row>
    <row r="183">
      <c r="A183" s="271"/>
      <c r="B183" s="186" t="s">
        <v>1106</v>
      </c>
      <c r="C183" s="186" t="s">
        <v>503</v>
      </c>
      <c r="D183" s="209">
        <v>39705.0</v>
      </c>
      <c r="E183" s="151" t="s">
        <v>4243</v>
      </c>
      <c r="F183" s="139" t="s">
        <v>4957</v>
      </c>
      <c r="G183" s="74"/>
    </row>
    <row r="184">
      <c r="A184" s="271"/>
      <c r="B184" s="186" t="s">
        <v>5926</v>
      </c>
      <c r="C184" s="186" t="s">
        <v>503</v>
      </c>
      <c r="D184" s="209">
        <v>40960.0</v>
      </c>
      <c r="E184" s="186" t="s">
        <v>15</v>
      </c>
      <c r="F184" s="232" t="s">
        <v>4661</v>
      </c>
      <c r="G184" s="74"/>
    </row>
    <row r="185">
      <c r="A185" s="271"/>
      <c r="B185" s="214" t="s">
        <v>5927</v>
      </c>
      <c r="C185" s="214" t="s">
        <v>5928</v>
      </c>
      <c r="D185" s="214"/>
      <c r="E185" s="214"/>
      <c r="F185" s="342"/>
      <c r="G185" s="74"/>
    </row>
    <row r="186">
      <c r="A186" s="271"/>
      <c r="B186" s="214" t="s">
        <v>5929</v>
      </c>
      <c r="C186" s="214" t="s">
        <v>5928</v>
      </c>
      <c r="D186" s="214"/>
      <c r="E186" s="214"/>
      <c r="F186" s="342"/>
      <c r="G186" s="74"/>
    </row>
    <row r="187">
      <c r="A187" s="271"/>
      <c r="B187" s="214" t="s">
        <v>5930</v>
      </c>
      <c r="C187" s="214" t="s">
        <v>5928</v>
      </c>
      <c r="D187" s="214"/>
      <c r="E187" s="214"/>
      <c r="F187" s="342"/>
      <c r="G187" s="74"/>
    </row>
    <row r="188">
      <c r="A188" s="271"/>
      <c r="B188" s="186" t="s">
        <v>5931</v>
      </c>
      <c r="C188" s="186" t="s">
        <v>5932</v>
      </c>
      <c r="D188" s="209">
        <v>40351.0</v>
      </c>
      <c r="E188" s="186" t="s">
        <v>15</v>
      </c>
      <c r="F188" s="232" t="s">
        <v>5933</v>
      </c>
      <c r="G188" s="74"/>
    </row>
    <row r="189">
      <c r="A189" s="271"/>
      <c r="B189" s="214" t="s">
        <v>5934</v>
      </c>
      <c r="C189" s="214" t="s">
        <v>5935</v>
      </c>
      <c r="D189" s="214"/>
      <c r="E189" s="214"/>
      <c r="F189" s="342"/>
      <c r="G189" s="74"/>
    </row>
    <row r="190">
      <c r="A190" s="271"/>
      <c r="B190" s="214" t="s">
        <v>5936</v>
      </c>
      <c r="C190" s="214" t="s">
        <v>5106</v>
      </c>
      <c r="D190" s="214"/>
      <c r="E190" s="214"/>
      <c r="F190" s="342"/>
      <c r="G190" s="74"/>
    </row>
    <row r="191">
      <c r="A191" s="271"/>
      <c r="B191" s="214" t="s">
        <v>5937</v>
      </c>
      <c r="C191" s="214" t="s">
        <v>1112</v>
      </c>
      <c r="D191" s="214"/>
      <c r="E191" s="214"/>
      <c r="F191" s="342"/>
      <c r="G191" s="74"/>
    </row>
    <row r="192">
      <c r="A192" s="271"/>
      <c r="B192" s="214" t="s">
        <v>5938</v>
      </c>
      <c r="C192" s="214" t="s">
        <v>1112</v>
      </c>
      <c r="D192" s="214"/>
      <c r="E192" s="214"/>
      <c r="F192" s="342"/>
      <c r="G192" s="74"/>
    </row>
    <row r="193">
      <c r="A193" s="271"/>
      <c r="B193" s="214" t="s">
        <v>5939</v>
      </c>
      <c r="C193" s="214" t="s">
        <v>1112</v>
      </c>
      <c r="D193" s="214"/>
      <c r="E193" s="214"/>
      <c r="F193" s="342"/>
      <c r="G193" s="74"/>
    </row>
    <row r="194">
      <c r="A194" s="271"/>
      <c r="B194" s="214" t="s">
        <v>5940</v>
      </c>
      <c r="C194" s="214" t="s">
        <v>775</v>
      </c>
      <c r="D194" s="214"/>
      <c r="E194" s="214"/>
      <c r="F194" s="342"/>
      <c r="G194" s="74"/>
    </row>
    <row r="195">
      <c r="A195" s="271"/>
      <c r="B195" s="214" t="s">
        <v>5366</v>
      </c>
      <c r="C195" s="214" t="s">
        <v>775</v>
      </c>
      <c r="D195" s="214"/>
      <c r="E195" s="214"/>
      <c r="F195" s="342"/>
      <c r="G195" s="74"/>
    </row>
    <row r="196">
      <c r="A196" s="271"/>
      <c r="B196" s="214" t="s">
        <v>5941</v>
      </c>
      <c r="C196" s="214" t="s">
        <v>769</v>
      </c>
      <c r="D196" s="214"/>
      <c r="E196" s="214"/>
      <c r="F196" s="342"/>
      <c r="G196" s="74"/>
    </row>
    <row r="197">
      <c r="A197" s="271"/>
      <c r="B197" s="186" t="s">
        <v>5942</v>
      </c>
      <c r="C197" s="186" t="s">
        <v>769</v>
      </c>
      <c r="D197" s="209">
        <v>41268.0</v>
      </c>
      <c r="E197" s="186" t="s">
        <v>15</v>
      </c>
      <c r="F197" s="232" t="s">
        <v>5173</v>
      </c>
      <c r="G197" s="74"/>
    </row>
    <row r="198">
      <c r="A198" s="271"/>
      <c r="B198" s="214" t="s">
        <v>5943</v>
      </c>
      <c r="C198" s="214" t="s">
        <v>769</v>
      </c>
      <c r="D198" s="214"/>
      <c r="E198" s="214"/>
      <c r="F198" s="342"/>
      <c r="G198" s="74"/>
    </row>
    <row r="199">
      <c r="A199" s="271"/>
      <c r="B199" s="186" t="s">
        <v>5172</v>
      </c>
      <c r="C199" s="186" t="s">
        <v>769</v>
      </c>
      <c r="D199" s="209">
        <v>41268.0</v>
      </c>
      <c r="E199" s="186" t="s">
        <v>15</v>
      </c>
      <c r="F199" s="232" t="s">
        <v>5173</v>
      </c>
      <c r="G199" s="74"/>
    </row>
    <row r="200">
      <c r="A200" s="271"/>
      <c r="B200" s="186" t="s">
        <v>5944</v>
      </c>
      <c r="C200" s="186" t="s">
        <v>769</v>
      </c>
      <c r="D200" s="209">
        <v>40449.0</v>
      </c>
      <c r="E200" s="186" t="s">
        <v>15</v>
      </c>
      <c r="F200" s="232" t="s">
        <v>928</v>
      </c>
      <c r="G200" s="74"/>
    </row>
    <row r="201">
      <c r="A201" s="271"/>
      <c r="B201" s="214" t="s">
        <v>5945</v>
      </c>
      <c r="C201" s="214" t="s">
        <v>5946</v>
      </c>
      <c r="D201" s="214"/>
      <c r="E201" s="214"/>
      <c r="F201" s="342"/>
      <c r="G201" s="74"/>
    </row>
    <row r="202">
      <c r="A202" s="271"/>
      <c r="B202" s="214" t="s">
        <v>5947</v>
      </c>
      <c r="C202" s="214" t="s">
        <v>5948</v>
      </c>
      <c r="D202" s="214"/>
      <c r="E202" s="214"/>
      <c r="F202" s="342"/>
      <c r="G202" s="74"/>
    </row>
    <row r="203">
      <c r="A203" s="271"/>
      <c r="B203" s="214" t="s">
        <v>5949</v>
      </c>
      <c r="C203" s="214" t="s">
        <v>5950</v>
      </c>
      <c r="D203" s="214"/>
      <c r="E203" s="214"/>
      <c r="F203" s="342"/>
      <c r="G203" s="74"/>
    </row>
    <row r="204">
      <c r="A204" s="271"/>
      <c r="B204" s="214" t="s">
        <v>5951</v>
      </c>
      <c r="C204" s="214" t="s">
        <v>431</v>
      </c>
      <c r="D204" s="214"/>
      <c r="E204" s="214"/>
      <c r="F204" s="342"/>
      <c r="G204" s="74"/>
    </row>
    <row r="205">
      <c r="A205" s="271"/>
      <c r="B205" s="226" t="s">
        <v>1331</v>
      </c>
      <c r="C205" s="226" t="s">
        <v>1332</v>
      </c>
      <c r="D205" s="237">
        <v>40477.0</v>
      </c>
      <c r="E205" s="227" t="s">
        <v>4380</v>
      </c>
      <c r="F205" s="344" t="s">
        <v>4381</v>
      </c>
      <c r="G205" s="74"/>
    </row>
    <row r="206">
      <c r="A206" s="271"/>
      <c r="B206" s="186" t="s">
        <v>3886</v>
      </c>
      <c r="C206" s="186" t="s">
        <v>973</v>
      </c>
      <c r="D206" s="209">
        <v>41233.0</v>
      </c>
      <c r="E206" s="186" t="s">
        <v>15</v>
      </c>
      <c r="F206" s="232" t="s">
        <v>928</v>
      </c>
      <c r="G206" s="74"/>
    </row>
    <row r="207">
      <c r="A207" s="271"/>
      <c r="B207" s="186" t="s">
        <v>5952</v>
      </c>
      <c r="C207" s="186" t="s">
        <v>973</v>
      </c>
      <c r="D207" s="209">
        <v>40603.0</v>
      </c>
      <c r="E207" s="186" t="s">
        <v>15</v>
      </c>
      <c r="F207" s="232" t="s">
        <v>5953</v>
      </c>
      <c r="G207" s="74"/>
    </row>
    <row r="208">
      <c r="A208" s="271"/>
      <c r="B208" s="186" t="s">
        <v>972</v>
      </c>
      <c r="C208" s="186" t="s">
        <v>973</v>
      </c>
      <c r="D208" s="209">
        <v>39406.0</v>
      </c>
      <c r="E208" s="151" t="s">
        <v>4268</v>
      </c>
      <c r="F208" s="139" t="s">
        <v>4957</v>
      </c>
      <c r="G208" s="74"/>
    </row>
    <row r="209">
      <c r="A209" s="271"/>
      <c r="B209" s="214" t="s">
        <v>5954</v>
      </c>
      <c r="C209" s="214" t="s">
        <v>800</v>
      </c>
      <c r="D209" s="214"/>
      <c r="E209" s="214"/>
      <c r="F209" s="342"/>
      <c r="G209" s="74"/>
    </row>
    <row r="210">
      <c r="A210" s="271"/>
      <c r="B210" s="214" t="s">
        <v>5955</v>
      </c>
      <c r="C210" s="214" t="s">
        <v>800</v>
      </c>
      <c r="D210" s="214"/>
      <c r="E210" s="214"/>
      <c r="F210" s="342"/>
      <c r="G210" s="74"/>
    </row>
    <row r="211">
      <c r="A211" s="271"/>
      <c r="B211" s="214" t="s">
        <v>5956</v>
      </c>
      <c r="C211" s="214" t="s">
        <v>800</v>
      </c>
      <c r="D211" s="214"/>
      <c r="E211" s="214"/>
      <c r="F211" s="342"/>
      <c r="G211" s="74"/>
    </row>
    <row r="212">
      <c r="A212" s="271"/>
      <c r="B212" s="186" t="s">
        <v>5957</v>
      </c>
      <c r="C212" s="186" t="s">
        <v>800</v>
      </c>
      <c r="D212" s="209">
        <v>39742.0</v>
      </c>
      <c r="E212" s="186" t="s">
        <v>15</v>
      </c>
      <c r="F212" s="232" t="s">
        <v>5958</v>
      </c>
      <c r="G212" s="74"/>
    </row>
    <row r="213">
      <c r="A213" s="271"/>
      <c r="B213" s="214" t="s">
        <v>5959</v>
      </c>
      <c r="C213" s="214" t="s">
        <v>800</v>
      </c>
      <c r="D213" s="214"/>
      <c r="E213" s="214"/>
      <c r="F213" s="342"/>
      <c r="G213" s="74"/>
    </row>
    <row r="214">
      <c r="A214" s="271"/>
      <c r="B214" s="186" t="s">
        <v>5960</v>
      </c>
      <c r="C214" s="186" t="s">
        <v>800</v>
      </c>
      <c r="D214" s="209">
        <v>40806.0</v>
      </c>
      <c r="E214" s="186" t="s">
        <v>15</v>
      </c>
      <c r="F214" s="103" t="s">
        <v>5109</v>
      </c>
      <c r="G214" s="74"/>
    </row>
    <row r="215">
      <c r="A215" s="271"/>
      <c r="B215" s="186" t="s">
        <v>5961</v>
      </c>
      <c r="C215" s="186" t="s">
        <v>4346</v>
      </c>
      <c r="D215" s="209">
        <v>39875.0</v>
      </c>
      <c r="E215" s="186" t="s">
        <v>15</v>
      </c>
      <c r="F215" s="232" t="s">
        <v>928</v>
      </c>
      <c r="G215" s="74"/>
    </row>
    <row r="216">
      <c r="A216" s="271"/>
      <c r="B216" s="214" t="s">
        <v>5962</v>
      </c>
      <c r="C216" s="214" t="s">
        <v>5453</v>
      </c>
      <c r="D216" s="214"/>
      <c r="E216" s="214"/>
      <c r="F216" s="342"/>
      <c r="G216" s="74"/>
    </row>
    <row r="217">
      <c r="A217" s="271"/>
      <c r="B217" s="214" t="s">
        <v>5963</v>
      </c>
      <c r="C217" s="214" t="s">
        <v>4294</v>
      </c>
      <c r="D217" s="214"/>
      <c r="E217" s="214"/>
      <c r="F217" s="342"/>
      <c r="G217" s="74"/>
    </row>
    <row r="218">
      <c r="A218" s="271"/>
      <c r="B218" s="214" t="s">
        <v>5964</v>
      </c>
      <c r="C218" s="214" t="s">
        <v>4294</v>
      </c>
      <c r="D218" s="214"/>
      <c r="E218" s="214"/>
      <c r="F218" s="342"/>
      <c r="G218" s="74"/>
    </row>
    <row r="219">
      <c r="A219" s="271"/>
      <c r="B219" s="214" t="s">
        <v>5965</v>
      </c>
      <c r="C219" s="214" t="s">
        <v>4294</v>
      </c>
      <c r="D219" s="214"/>
      <c r="E219" s="214"/>
      <c r="F219" s="342"/>
      <c r="G219" s="74"/>
    </row>
    <row r="220">
      <c r="A220" s="271"/>
      <c r="B220" s="214" t="s">
        <v>5966</v>
      </c>
      <c r="C220" s="214" t="s">
        <v>4294</v>
      </c>
      <c r="D220" s="214"/>
      <c r="E220" s="214"/>
      <c r="F220" s="342"/>
      <c r="G220" s="74"/>
    </row>
    <row r="221">
      <c r="A221" s="271"/>
      <c r="B221" s="214" t="s">
        <v>5967</v>
      </c>
      <c r="C221" s="214" t="s">
        <v>4294</v>
      </c>
      <c r="D221" s="214"/>
      <c r="E221" s="214"/>
      <c r="F221" s="342"/>
      <c r="G221" s="74"/>
    </row>
    <row r="222">
      <c r="A222" s="271"/>
      <c r="B222" s="214" t="s">
        <v>5968</v>
      </c>
      <c r="C222" s="214" t="s">
        <v>4294</v>
      </c>
      <c r="D222" s="214"/>
      <c r="E222" s="214"/>
      <c r="F222" s="342"/>
      <c r="G222" s="74"/>
    </row>
    <row r="223">
      <c r="A223" s="271"/>
      <c r="B223" s="214" t="s">
        <v>5969</v>
      </c>
      <c r="C223" s="214" t="s">
        <v>4294</v>
      </c>
      <c r="D223" s="214"/>
      <c r="E223" s="214"/>
      <c r="F223" s="342"/>
      <c r="G223" s="74"/>
    </row>
    <row r="224">
      <c r="A224" s="271"/>
      <c r="B224" s="214" t="s">
        <v>5970</v>
      </c>
      <c r="C224" s="214" t="s">
        <v>4294</v>
      </c>
      <c r="D224" s="214"/>
      <c r="E224" s="214"/>
      <c r="F224" s="342"/>
      <c r="G224" s="74"/>
    </row>
    <row r="225">
      <c r="A225" s="271"/>
      <c r="B225" s="214" t="s">
        <v>5971</v>
      </c>
      <c r="C225" s="214" t="s">
        <v>4294</v>
      </c>
      <c r="D225" s="214"/>
      <c r="E225" s="214"/>
      <c r="F225" s="342"/>
      <c r="G225" s="74"/>
    </row>
    <row r="226">
      <c r="A226" s="271"/>
      <c r="B226" s="214" t="s">
        <v>5972</v>
      </c>
      <c r="C226" s="214" t="s">
        <v>4294</v>
      </c>
      <c r="D226" s="214"/>
      <c r="E226" s="214"/>
      <c r="F226" s="342"/>
      <c r="G226" s="74"/>
    </row>
    <row r="227">
      <c r="A227" s="271"/>
      <c r="B227" s="214" t="s">
        <v>5973</v>
      </c>
      <c r="C227" s="214" t="s">
        <v>4294</v>
      </c>
      <c r="D227" s="214"/>
      <c r="E227" s="214"/>
      <c r="F227" s="342"/>
      <c r="G227" s="74"/>
    </row>
    <row r="228">
      <c r="A228" s="271"/>
      <c r="B228" s="214" t="s">
        <v>5974</v>
      </c>
      <c r="C228" s="214" t="s">
        <v>454</v>
      </c>
      <c r="D228" s="214"/>
      <c r="E228" s="214"/>
      <c r="F228" s="342"/>
      <c r="G228" s="74"/>
    </row>
    <row r="229">
      <c r="A229" s="271"/>
      <c r="B229" s="214" t="s">
        <v>5975</v>
      </c>
      <c r="C229" s="214" t="s">
        <v>454</v>
      </c>
      <c r="D229" s="214"/>
      <c r="E229" s="214"/>
      <c r="F229" s="342"/>
      <c r="G229" s="74"/>
    </row>
    <row r="230">
      <c r="A230" s="271"/>
      <c r="B230" s="226" t="s">
        <v>975</v>
      </c>
      <c r="C230" s="226" t="s">
        <v>454</v>
      </c>
      <c r="D230" s="237">
        <v>39406.0</v>
      </c>
      <c r="E230" s="227" t="s">
        <v>4758</v>
      </c>
      <c r="F230" s="344" t="s">
        <v>4381</v>
      </c>
      <c r="G230" s="74"/>
    </row>
    <row r="231">
      <c r="A231" s="271"/>
      <c r="B231" s="214" t="s">
        <v>5976</v>
      </c>
      <c r="C231" s="214" t="s">
        <v>4296</v>
      </c>
      <c r="D231" s="214"/>
      <c r="E231" s="214"/>
      <c r="F231" s="342"/>
      <c r="G231" s="74"/>
    </row>
    <row r="232">
      <c r="A232" s="271"/>
      <c r="B232" s="214" t="s">
        <v>5977</v>
      </c>
      <c r="C232" s="214" t="s">
        <v>4296</v>
      </c>
      <c r="D232" s="214"/>
      <c r="E232" s="214"/>
      <c r="F232" s="342"/>
      <c r="G232" s="74"/>
    </row>
    <row r="233">
      <c r="A233" s="271"/>
      <c r="B233" s="214" t="s">
        <v>5978</v>
      </c>
      <c r="C233" s="214" t="s">
        <v>4296</v>
      </c>
      <c r="D233" s="214"/>
      <c r="E233" s="214"/>
      <c r="F233" s="342"/>
      <c r="G233" s="74"/>
    </row>
    <row r="234">
      <c r="A234" s="271"/>
      <c r="B234" s="186" t="s">
        <v>5979</v>
      </c>
      <c r="C234" s="186" t="s">
        <v>4296</v>
      </c>
      <c r="D234" s="209">
        <v>40260.0</v>
      </c>
      <c r="E234" s="186" t="s">
        <v>15</v>
      </c>
      <c r="F234" s="232" t="s">
        <v>928</v>
      </c>
      <c r="G234" s="74"/>
    </row>
    <row r="235">
      <c r="A235" s="271"/>
      <c r="B235" s="186" t="s">
        <v>4507</v>
      </c>
      <c r="C235" s="186" t="s">
        <v>5980</v>
      </c>
      <c r="D235" s="212">
        <v>44483.0</v>
      </c>
      <c r="E235" s="151" t="s">
        <v>15</v>
      </c>
      <c r="F235" s="232" t="s">
        <v>928</v>
      </c>
      <c r="G235" s="74"/>
    </row>
    <row r="236">
      <c r="A236" s="271"/>
      <c r="B236" s="186" t="s">
        <v>5981</v>
      </c>
      <c r="C236" s="186" t="s">
        <v>5982</v>
      </c>
      <c r="D236" s="209">
        <v>41079.0</v>
      </c>
      <c r="E236" s="186" t="s">
        <v>15</v>
      </c>
      <c r="F236" s="232" t="s">
        <v>928</v>
      </c>
      <c r="G236" s="74"/>
    </row>
    <row r="237">
      <c r="A237" s="271"/>
      <c r="B237" s="186" t="s">
        <v>5983</v>
      </c>
      <c r="C237" s="186" t="s">
        <v>5984</v>
      </c>
      <c r="D237" s="209">
        <v>40736.0</v>
      </c>
      <c r="E237" s="186" t="s">
        <v>15</v>
      </c>
      <c r="F237" s="232" t="s">
        <v>1066</v>
      </c>
      <c r="G237" s="74"/>
    </row>
    <row r="238">
      <c r="A238" s="271"/>
      <c r="B238" s="214" t="s">
        <v>5985</v>
      </c>
      <c r="C238" s="214" t="s">
        <v>5984</v>
      </c>
      <c r="D238" s="214"/>
      <c r="E238" s="214"/>
      <c r="F238" s="342"/>
      <c r="G238" s="74"/>
    </row>
    <row r="239">
      <c r="A239" s="271"/>
      <c r="B239" s="186" t="s">
        <v>5986</v>
      </c>
      <c r="C239" s="186" t="s">
        <v>5984</v>
      </c>
      <c r="D239" s="209">
        <v>40736.0</v>
      </c>
      <c r="E239" s="186" t="s">
        <v>15</v>
      </c>
      <c r="F239" s="232" t="s">
        <v>928</v>
      </c>
      <c r="G239" s="74"/>
    </row>
    <row r="240">
      <c r="A240" s="271"/>
      <c r="B240" s="186" t="s">
        <v>5987</v>
      </c>
      <c r="C240" s="186" t="s">
        <v>5988</v>
      </c>
      <c r="D240" s="209">
        <v>39889.0</v>
      </c>
      <c r="E240" s="186" t="s">
        <v>15</v>
      </c>
      <c r="F240" s="232" t="s">
        <v>928</v>
      </c>
      <c r="G240" s="74"/>
    </row>
    <row r="241">
      <c r="A241" s="271"/>
      <c r="B241" s="186" t="s">
        <v>5989</v>
      </c>
      <c r="C241" s="186" t="s">
        <v>745</v>
      </c>
      <c r="D241" s="209">
        <v>41044.0</v>
      </c>
      <c r="E241" s="186" t="s">
        <v>15</v>
      </c>
      <c r="F241" s="232" t="s">
        <v>5990</v>
      </c>
      <c r="G241" s="74"/>
    </row>
    <row r="242">
      <c r="A242" s="271"/>
      <c r="B242" s="186" t="s">
        <v>1121</v>
      </c>
      <c r="C242" s="186" t="s">
        <v>745</v>
      </c>
      <c r="D242" s="209">
        <v>39705.0</v>
      </c>
      <c r="E242" s="151" t="s">
        <v>4243</v>
      </c>
      <c r="F242" s="232" t="s">
        <v>5991</v>
      </c>
      <c r="G242" s="74"/>
    </row>
    <row r="243">
      <c r="A243" s="271"/>
      <c r="B243" s="214" t="s">
        <v>5992</v>
      </c>
      <c r="C243" s="214" t="s">
        <v>5993</v>
      </c>
      <c r="D243" s="214"/>
      <c r="E243" s="214"/>
      <c r="F243" s="342"/>
      <c r="G243" s="74"/>
    </row>
    <row r="244">
      <c r="A244" s="271"/>
      <c r="B244" s="214" t="s">
        <v>5994</v>
      </c>
      <c r="C244" s="214" t="s">
        <v>5995</v>
      </c>
      <c r="D244" s="214"/>
      <c r="E244" s="214"/>
      <c r="F244" s="342"/>
      <c r="G244" s="74"/>
    </row>
    <row r="245">
      <c r="A245" s="271"/>
      <c r="B245" s="186" t="s">
        <v>5996</v>
      </c>
      <c r="C245" s="186" t="s">
        <v>692</v>
      </c>
      <c r="D245" s="212">
        <v>44616.0</v>
      </c>
      <c r="E245" s="151" t="s">
        <v>15</v>
      </c>
      <c r="F245" s="176" t="s">
        <v>4411</v>
      </c>
      <c r="G245" s="74"/>
    </row>
    <row r="246">
      <c r="A246" s="271"/>
      <c r="B246" s="214" t="s">
        <v>5997</v>
      </c>
      <c r="C246" s="214" t="s">
        <v>1337</v>
      </c>
      <c r="D246" s="214"/>
      <c r="E246" s="214"/>
      <c r="F246" s="342"/>
      <c r="G246" s="74"/>
    </row>
    <row r="247">
      <c r="A247" s="271"/>
      <c r="B247" s="214" t="s">
        <v>5998</v>
      </c>
      <c r="C247" s="214" t="s">
        <v>1337</v>
      </c>
      <c r="D247" s="214"/>
      <c r="E247" s="214"/>
      <c r="F247" s="342"/>
      <c r="G247" s="74"/>
    </row>
    <row r="248">
      <c r="A248" s="271"/>
      <c r="B248" s="214" t="s">
        <v>5999</v>
      </c>
      <c r="C248" s="214" t="s">
        <v>1337</v>
      </c>
      <c r="D248" s="214"/>
      <c r="E248" s="214"/>
      <c r="F248" s="342"/>
      <c r="G248" s="74"/>
    </row>
    <row r="249">
      <c r="A249" s="271"/>
      <c r="B249" s="186">
        <v>1901.0</v>
      </c>
      <c r="C249" s="186" t="s">
        <v>1339</v>
      </c>
      <c r="D249" s="209">
        <v>40197.0</v>
      </c>
      <c r="E249" s="186" t="s">
        <v>15</v>
      </c>
      <c r="F249" s="232" t="s">
        <v>928</v>
      </c>
      <c r="G249" s="74"/>
    </row>
    <row r="250">
      <c r="A250" s="271"/>
      <c r="B250" s="214" t="s">
        <v>6000</v>
      </c>
      <c r="C250" s="214" t="s">
        <v>1339</v>
      </c>
      <c r="D250" s="214"/>
      <c r="E250" s="214"/>
      <c r="F250" s="342"/>
      <c r="G250" s="74"/>
    </row>
    <row r="251">
      <c r="A251" s="271"/>
      <c r="B251" s="186" t="s">
        <v>6001</v>
      </c>
      <c r="C251" s="186" t="s">
        <v>1339</v>
      </c>
      <c r="D251" s="209">
        <v>40197.0</v>
      </c>
      <c r="E251" s="186" t="s">
        <v>15</v>
      </c>
      <c r="F251" s="232" t="s">
        <v>928</v>
      </c>
      <c r="G251" s="74"/>
    </row>
    <row r="252">
      <c r="A252" s="271"/>
      <c r="B252" s="226" t="s">
        <v>1219</v>
      </c>
      <c r="C252" s="226" t="s">
        <v>1220</v>
      </c>
      <c r="D252" s="237">
        <v>40120.0</v>
      </c>
      <c r="E252" s="227" t="s">
        <v>4561</v>
      </c>
      <c r="F252" s="344" t="s">
        <v>4381</v>
      </c>
      <c r="G252" s="74"/>
    </row>
    <row r="253">
      <c r="A253" s="271"/>
      <c r="B253" s="186" t="s">
        <v>6002</v>
      </c>
      <c r="C253" s="186" t="s">
        <v>979</v>
      </c>
      <c r="D253" s="209">
        <v>39623.0</v>
      </c>
      <c r="E253" s="186" t="s">
        <v>15</v>
      </c>
      <c r="F253" s="232" t="s">
        <v>4688</v>
      </c>
      <c r="G253" s="74"/>
    </row>
    <row r="254">
      <c r="A254" s="271"/>
      <c r="B254" s="186" t="s">
        <v>6003</v>
      </c>
      <c r="C254" s="186" t="s">
        <v>979</v>
      </c>
      <c r="D254" s="209">
        <v>39623.0</v>
      </c>
      <c r="E254" s="186" t="s">
        <v>15</v>
      </c>
      <c r="F254" s="232" t="s">
        <v>4688</v>
      </c>
      <c r="G254" s="74"/>
    </row>
    <row r="255">
      <c r="A255" s="271"/>
      <c r="B255" s="214" t="s">
        <v>6004</v>
      </c>
      <c r="C255" s="214" t="s">
        <v>979</v>
      </c>
      <c r="D255" s="214"/>
      <c r="E255" s="214"/>
      <c r="F255" s="342"/>
      <c r="G255" s="74"/>
    </row>
    <row r="256">
      <c r="A256" s="271"/>
      <c r="B256" s="214" t="s">
        <v>6005</v>
      </c>
      <c r="C256" s="214" t="s">
        <v>6006</v>
      </c>
      <c r="D256" s="214"/>
      <c r="E256" s="214"/>
      <c r="F256" s="342"/>
      <c r="G256" s="74"/>
    </row>
    <row r="257">
      <c r="A257" s="271"/>
      <c r="B257" s="186" t="s">
        <v>6007</v>
      </c>
      <c r="C257" s="186" t="s">
        <v>4371</v>
      </c>
      <c r="D257" s="209">
        <v>40722.0</v>
      </c>
      <c r="E257" s="186" t="s">
        <v>15</v>
      </c>
      <c r="F257" s="232" t="s">
        <v>5254</v>
      </c>
      <c r="G257" s="74"/>
    </row>
    <row r="258">
      <c r="A258" s="271"/>
      <c r="B258" s="214" t="s">
        <v>6008</v>
      </c>
      <c r="C258" s="214" t="s">
        <v>5178</v>
      </c>
      <c r="D258" s="214"/>
      <c r="E258" s="214"/>
      <c r="F258" s="342"/>
      <c r="G258" s="74"/>
    </row>
    <row r="259">
      <c r="A259" s="271"/>
      <c r="B259" s="214" t="s">
        <v>6009</v>
      </c>
      <c r="C259" s="214" t="s">
        <v>6010</v>
      </c>
      <c r="D259" s="214"/>
      <c r="E259" s="214"/>
      <c r="F259" s="342"/>
      <c r="G259" s="74"/>
    </row>
    <row r="260">
      <c r="A260" s="271"/>
      <c r="B260" s="186" t="s">
        <v>6011</v>
      </c>
      <c r="C260" s="186" t="s">
        <v>1225</v>
      </c>
      <c r="D260" s="209">
        <v>40106.0</v>
      </c>
      <c r="E260" s="186" t="s">
        <v>15</v>
      </c>
      <c r="F260" s="232" t="s">
        <v>6012</v>
      </c>
      <c r="G260" s="74"/>
    </row>
    <row r="261">
      <c r="A261" s="271"/>
      <c r="B261" s="186" t="s">
        <v>6013</v>
      </c>
      <c r="C261" s="186" t="s">
        <v>1225</v>
      </c>
      <c r="D261" s="209">
        <v>40106.0</v>
      </c>
      <c r="E261" s="186" t="s">
        <v>15</v>
      </c>
      <c r="F261" s="232" t="s">
        <v>6012</v>
      </c>
      <c r="G261" s="74"/>
    </row>
    <row r="262">
      <c r="A262" s="271"/>
      <c r="B262" s="186" t="s">
        <v>6014</v>
      </c>
      <c r="C262" s="186" t="s">
        <v>1225</v>
      </c>
      <c r="D262" s="209">
        <v>40106.0</v>
      </c>
      <c r="E262" s="186" t="s">
        <v>15</v>
      </c>
      <c r="F262" s="103" t="s">
        <v>5032</v>
      </c>
      <c r="G262" s="74"/>
    </row>
    <row r="263">
      <c r="A263" s="271"/>
      <c r="B263" s="186" t="s">
        <v>6015</v>
      </c>
      <c r="C263" s="186" t="s">
        <v>1225</v>
      </c>
      <c r="D263" s="209">
        <v>40106.0</v>
      </c>
      <c r="E263" s="186" t="s">
        <v>15</v>
      </c>
      <c r="F263" s="103" t="s">
        <v>5032</v>
      </c>
      <c r="G263" s="16"/>
    </row>
    <row r="264">
      <c r="A264" s="271"/>
      <c r="B264" s="186" t="s">
        <v>1224</v>
      </c>
      <c r="C264" s="186" t="s">
        <v>1225</v>
      </c>
      <c r="D264" s="140">
        <v>40120.0</v>
      </c>
      <c r="E264" s="139" t="s">
        <v>4274</v>
      </c>
      <c r="F264" s="103" t="s">
        <v>6016</v>
      </c>
      <c r="G264" s="74"/>
    </row>
    <row r="265">
      <c r="A265" s="271"/>
      <c r="B265" s="214" t="s">
        <v>6017</v>
      </c>
      <c r="C265" s="214" t="s">
        <v>6018</v>
      </c>
      <c r="D265" s="214"/>
      <c r="E265" s="214"/>
      <c r="F265" s="342"/>
      <c r="G265" s="74"/>
    </row>
    <row r="266">
      <c r="A266" s="271"/>
      <c r="B266" s="214" t="s">
        <v>6019</v>
      </c>
      <c r="C266" s="214" t="s">
        <v>161</v>
      </c>
      <c r="D266" s="214"/>
      <c r="E266" s="214"/>
      <c r="F266" s="342"/>
      <c r="G266" s="74"/>
    </row>
    <row r="267">
      <c r="A267" s="271"/>
      <c r="B267" s="214" t="s">
        <v>6020</v>
      </c>
      <c r="C267" s="214" t="s">
        <v>161</v>
      </c>
      <c r="D267" s="214"/>
      <c r="E267" s="214"/>
      <c r="F267" s="342"/>
      <c r="G267" s="74"/>
    </row>
    <row r="268">
      <c r="A268" s="271"/>
      <c r="B268" s="186" t="s">
        <v>4051</v>
      </c>
      <c r="C268" s="186" t="s">
        <v>161</v>
      </c>
      <c r="D268" s="209">
        <v>39406.0</v>
      </c>
      <c r="E268" s="186" t="s">
        <v>15</v>
      </c>
      <c r="F268" s="232" t="s">
        <v>5259</v>
      </c>
      <c r="G268" s="74"/>
    </row>
    <row r="269">
      <c r="A269" s="271"/>
      <c r="B269" s="214" t="s">
        <v>6021</v>
      </c>
      <c r="C269" s="214" t="s">
        <v>161</v>
      </c>
      <c r="D269" s="214"/>
      <c r="E269" s="214"/>
      <c r="F269" s="342"/>
      <c r="G269" s="74"/>
    </row>
    <row r="270">
      <c r="A270" s="271"/>
      <c r="B270" s="214" t="s">
        <v>6022</v>
      </c>
      <c r="C270" s="214" t="s">
        <v>984</v>
      </c>
      <c r="D270" s="214"/>
      <c r="E270" s="214"/>
      <c r="F270" s="342"/>
      <c r="G270" s="74"/>
    </row>
    <row r="271">
      <c r="A271" s="271"/>
      <c r="B271" s="214" t="s">
        <v>6023</v>
      </c>
      <c r="C271" s="214" t="s">
        <v>984</v>
      </c>
      <c r="D271" s="214"/>
      <c r="E271" s="214"/>
      <c r="F271" s="342"/>
      <c r="G271" s="74"/>
    </row>
    <row r="272">
      <c r="A272" s="271"/>
      <c r="B272" s="214" t="s">
        <v>6024</v>
      </c>
      <c r="C272" s="214" t="s">
        <v>984</v>
      </c>
      <c r="D272" s="214"/>
      <c r="E272" s="214"/>
      <c r="F272" s="342"/>
      <c r="G272" s="74"/>
    </row>
    <row r="273">
      <c r="A273" s="271"/>
      <c r="B273" s="186" t="s">
        <v>6025</v>
      </c>
      <c r="C273" s="186" t="s">
        <v>984</v>
      </c>
      <c r="D273" s="209">
        <v>40456.0</v>
      </c>
      <c r="E273" s="186" t="s">
        <v>15</v>
      </c>
      <c r="F273" s="232" t="s">
        <v>6026</v>
      </c>
      <c r="G273" s="74"/>
    </row>
    <row r="274">
      <c r="A274" s="271"/>
      <c r="B274" s="186" t="s">
        <v>6027</v>
      </c>
      <c r="C274" s="186" t="s">
        <v>6028</v>
      </c>
      <c r="D274" s="349">
        <v>42789.0</v>
      </c>
      <c r="E274" s="186" t="s">
        <v>15</v>
      </c>
      <c r="F274" s="232" t="s">
        <v>928</v>
      </c>
      <c r="G274" s="74"/>
    </row>
    <row r="275">
      <c r="A275" s="271"/>
      <c r="B275" s="214" t="s">
        <v>6029</v>
      </c>
      <c r="C275" s="214" t="s">
        <v>5585</v>
      </c>
      <c r="D275" s="214"/>
      <c r="E275" s="214"/>
      <c r="F275" s="342"/>
      <c r="G275" s="74"/>
    </row>
    <row r="276">
      <c r="A276" s="271"/>
      <c r="B276" s="214" t="s">
        <v>6030</v>
      </c>
      <c r="C276" s="214" t="s">
        <v>5585</v>
      </c>
      <c r="D276" s="214"/>
      <c r="E276" s="214"/>
      <c r="F276" s="342"/>
      <c r="G276" s="74"/>
    </row>
    <row r="277">
      <c r="A277" s="271"/>
      <c r="B277" s="186" t="s">
        <v>6031</v>
      </c>
      <c r="C277" s="186" t="s">
        <v>5585</v>
      </c>
      <c r="D277" s="209">
        <v>40092.0</v>
      </c>
      <c r="E277" s="186" t="s">
        <v>15</v>
      </c>
      <c r="F277" s="232" t="s">
        <v>6032</v>
      </c>
      <c r="G277" s="74"/>
    </row>
    <row r="278">
      <c r="A278" s="271"/>
      <c r="B278" s="186" t="s">
        <v>6033</v>
      </c>
      <c r="C278" s="186" t="s">
        <v>5124</v>
      </c>
      <c r="D278" s="209">
        <v>40015.0</v>
      </c>
      <c r="E278" s="186" t="s">
        <v>15</v>
      </c>
      <c r="F278" s="232" t="s">
        <v>6034</v>
      </c>
      <c r="G278" s="74"/>
    </row>
    <row r="279">
      <c r="A279" s="271"/>
      <c r="B279" s="186" t="s">
        <v>6035</v>
      </c>
      <c r="C279" s="186" t="s">
        <v>1229</v>
      </c>
      <c r="D279" s="209">
        <v>40211.0</v>
      </c>
      <c r="E279" s="186" t="s">
        <v>15</v>
      </c>
      <c r="F279" s="232" t="s">
        <v>6036</v>
      </c>
      <c r="G279" s="74"/>
    </row>
    <row r="280">
      <c r="A280" s="271"/>
      <c r="B280" s="214" t="s">
        <v>6037</v>
      </c>
      <c r="C280" s="214" t="s">
        <v>6038</v>
      </c>
      <c r="D280" s="214"/>
      <c r="E280" s="214"/>
      <c r="F280" s="342"/>
      <c r="G280" s="74"/>
    </row>
    <row r="281">
      <c r="A281" s="271"/>
      <c r="B281" s="214" t="s">
        <v>6039</v>
      </c>
      <c r="C281" s="214" t="s">
        <v>6040</v>
      </c>
      <c r="D281" s="214"/>
      <c r="E281" s="214"/>
      <c r="F281" s="342"/>
      <c r="G281" s="74"/>
    </row>
    <row r="282">
      <c r="A282" s="271"/>
      <c r="B282" s="214" t="s">
        <v>6041</v>
      </c>
      <c r="C282" s="214" t="s">
        <v>6042</v>
      </c>
      <c r="D282" s="214"/>
      <c r="E282" s="214"/>
      <c r="F282" s="342"/>
      <c r="G282" s="74"/>
    </row>
    <row r="283">
      <c r="A283" s="271"/>
      <c r="B283" s="186" t="s">
        <v>6043</v>
      </c>
      <c r="C283" s="186" t="s">
        <v>6044</v>
      </c>
      <c r="D283" s="140">
        <v>41149.0</v>
      </c>
      <c r="E283" s="139" t="s">
        <v>4473</v>
      </c>
      <c r="F283" s="103" t="s">
        <v>6045</v>
      </c>
      <c r="G283" s="74"/>
    </row>
    <row r="284">
      <c r="A284" s="271"/>
      <c r="B284" s="186" t="s">
        <v>6046</v>
      </c>
      <c r="C284" s="186" t="s">
        <v>585</v>
      </c>
      <c r="D284" s="163">
        <v>40701.0</v>
      </c>
      <c r="E284" s="139" t="s">
        <v>15</v>
      </c>
      <c r="F284" s="103" t="s">
        <v>6047</v>
      </c>
      <c r="G284" s="74"/>
    </row>
    <row r="285">
      <c r="A285" s="271"/>
      <c r="B285" s="214" t="s">
        <v>6048</v>
      </c>
      <c r="C285" s="214" t="s">
        <v>585</v>
      </c>
      <c r="D285" s="214"/>
      <c r="E285" s="214"/>
      <c r="F285" s="342"/>
      <c r="G285" s="74"/>
    </row>
    <row r="286">
      <c r="A286" s="271"/>
      <c r="B286" s="214" t="s">
        <v>6049</v>
      </c>
      <c r="C286" s="214" t="s">
        <v>585</v>
      </c>
      <c r="D286" s="214"/>
      <c r="E286" s="214"/>
      <c r="F286" s="342"/>
      <c r="G286" s="74"/>
    </row>
    <row r="287">
      <c r="A287" s="271"/>
      <c r="B287" s="214" t="s">
        <v>6050</v>
      </c>
      <c r="C287" s="214" t="s">
        <v>6051</v>
      </c>
      <c r="D287" s="214"/>
      <c r="E287" s="214"/>
      <c r="F287" s="342"/>
      <c r="G287" s="74"/>
    </row>
    <row r="288">
      <c r="A288" s="271"/>
      <c r="B288" s="214" t="s">
        <v>6052</v>
      </c>
      <c r="C288" s="214" t="s">
        <v>6051</v>
      </c>
      <c r="D288" s="214"/>
      <c r="E288" s="214"/>
      <c r="F288" s="342"/>
      <c r="G288" s="74"/>
    </row>
    <row r="289">
      <c r="A289" s="271"/>
      <c r="B289" s="186" t="s">
        <v>625</v>
      </c>
      <c r="C289" s="186" t="s">
        <v>6051</v>
      </c>
      <c r="D289" s="177">
        <v>44497.0</v>
      </c>
      <c r="E289" s="176" t="s">
        <v>15</v>
      </c>
      <c r="F289" s="176" t="s">
        <v>2820</v>
      </c>
      <c r="G289" s="74"/>
    </row>
    <row r="290">
      <c r="A290" s="271"/>
      <c r="B290" s="214" t="s">
        <v>6053</v>
      </c>
      <c r="C290" s="214" t="s">
        <v>990</v>
      </c>
      <c r="D290" s="214"/>
      <c r="E290" s="214"/>
      <c r="F290" s="342"/>
      <c r="G290" s="74"/>
    </row>
    <row r="291">
      <c r="A291" s="271"/>
      <c r="B291" s="214" t="s">
        <v>6054</v>
      </c>
      <c r="C291" s="214" t="s">
        <v>990</v>
      </c>
      <c r="D291" s="214"/>
      <c r="E291" s="214"/>
      <c r="F291" s="342"/>
      <c r="G291" s="74"/>
    </row>
    <row r="292">
      <c r="A292" s="271"/>
      <c r="B292" s="214" t="s">
        <v>6055</v>
      </c>
      <c r="C292" s="214" t="s">
        <v>990</v>
      </c>
      <c r="D292" s="214"/>
      <c r="E292" s="214"/>
      <c r="F292" s="342"/>
      <c r="G292" s="74"/>
    </row>
    <row r="293">
      <c r="A293" s="271"/>
      <c r="B293" s="214" t="s">
        <v>6056</v>
      </c>
      <c r="C293" s="214" t="s">
        <v>990</v>
      </c>
      <c r="D293" s="214"/>
      <c r="E293" s="214"/>
      <c r="F293" s="342"/>
      <c r="G293" s="74"/>
    </row>
    <row r="294">
      <c r="A294" s="271"/>
      <c r="B294" s="214" t="s">
        <v>6057</v>
      </c>
      <c r="C294" s="214" t="s">
        <v>990</v>
      </c>
      <c r="D294" s="214"/>
      <c r="E294" s="214"/>
      <c r="F294" s="342"/>
      <c r="G294" s="74"/>
    </row>
    <row r="295">
      <c r="A295" s="271"/>
      <c r="B295" s="186" t="s">
        <v>6058</v>
      </c>
      <c r="C295" s="186" t="s">
        <v>992</v>
      </c>
      <c r="D295" s="140">
        <v>39714.0</v>
      </c>
      <c r="E295" s="139" t="s">
        <v>15</v>
      </c>
      <c r="F295" s="103" t="s">
        <v>6059</v>
      </c>
      <c r="G295" s="74"/>
    </row>
    <row r="296">
      <c r="A296" s="271"/>
      <c r="B296" s="186" t="s">
        <v>6060</v>
      </c>
      <c r="C296" s="186" t="s">
        <v>992</v>
      </c>
      <c r="D296" s="209">
        <v>39714.0</v>
      </c>
      <c r="E296" s="186" t="s">
        <v>15</v>
      </c>
      <c r="F296" s="232" t="s">
        <v>993</v>
      </c>
      <c r="G296" s="74"/>
    </row>
    <row r="297">
      <c r="A297" s="271"/>
      <c r="B297" s="186" t="s">
        <v>991</v>
      </c>
      <c r="C297" s="186" t="s">
        <v>992</v>
      </c>
      <c r="D297" s="140">
        <v>39714.0</v>
      </c>
      <c r="E297" s="139" t="s">
        <v>15</v>
      </c>
      <c r="F297" s="103" t="s">
        <v>6059</v>
      </c>
      <c r="G297" s="74"/>
    </row>
    <row r="298">
      <c r="A298" s="271"/>
      <c r="B298" s="214" t="s">
        <v>6061</v>
      </c>
      <c r="C298" s="214" t="s">
        <v>6062</v>
      </c>
      <c r="D298" s="214"/>
      <c r="E298" s="214"/>
      <c r="F298" s="350" t="s">
        <v>6063</v>
      </c>
      <c r="G298" s="74"/>
    </row>
    <row r="299">
      <c r="A299" s="271"/>
      <c r="B299" s="214" t="s">
        <v>6064</v>
      </c>
      <c r="C299" s="214" t="s">
        <v>6065</v>
      </c>
      <c r="D299" s="214"/>
      <c r="E299" s="214"/>
      <c r="F299" s="342"/>
      <c r="G299" s="74"/>
    </row>
    <row r="300">
      <c r="A300" s="271"/>
      <c r="B300" s="214" t="s">
        <v>6066</v>
      </c>
      <c r="C300" s="214" t="s">
        <v>6067</v>
      </c>
      <c r="D300" s="214"/>
      <c r="E300" s="214"/>
      <c r="F300" s="342"/>
      <c r="G300" s="74"/>
    </row>
    <row r="301">
      <c r="A301" s="271"/>
      <c r="B301" s="214" t="s">
        <v>6068</v>
      </c>
      <c r="C301" s="214" t="s">
        <v>6069</v>
      </c>
      <c r="D301" s="214"/>
      <c r="E301" s="214"/>
      <c r="F301" s="342"/>
      <c r="G301" s="74"/>
    </row>
    <row r="302">
      <c r="A302" s="271"/>
      <c r="B302" s="214" t="s">
        <v>6070</v>
      </c>
      <c r="C302" s="214" t="s">
        <v>6071</v>
      </c>
      <c r="D302" s="214"/>
      <c r="E302" s="214"/>
      <c r="F302" s="342"/>
      <c r="G302" s="74"/>
    </row>
    <row r="303">
      <c r="A303" s="271"/>
      <c r="B303" s="214" t="s">
        <v>5966</v>
      </c>
      <c r="C303" s="214" t="s">
        <v>6072</v>
      </c>
      <c r="D303" s="214"/>
      <c r="E303" s="214"/>
      <c r="F303" s="342"/>
      <c r="G303" s="74"/>
    </row>
    <row r="304">
      <c r="A304" s="271"/>
      <c r="B304" s="214" t="s">
        <v>6073</v>
      </c>
      <c r="C304" s="214" t="s">
        <v>3651</v>
      </c>
      <c r="D304" s="214"/>
      <c r="E304" s="214"/>
      <c r="F304" s="342"/>
      <c r="G304" s="74"/>
    </row>
    <row r="305">
      <c r="A305" s="271"/>
      <c r="B305" s="214" t="s">
        <v>6074</v>
      </c>
      <c r="C305" s="214" t="s">
        <v>5131</v>
      </c>
      <c r="D305" s="214"/>
      <c r="E305" s="214"/>
      <c r="F305" s="342"/>
      <c r="G305" s="74"/>
    </row>
    <row r="306">
      <c r="A306" s="271"/>
      <c r="B306" s="186" t="s">
        <v>6075</v>
      </c>
      <c r="C306" s="186" t="s">
        <v>6076</v>
      </c>
      <c r="D306" s="209">
        <v>39651.0</v>
      </c>
      <c r="E306" s="186" t="s">
        <v>15</v>
      </c>
      <c r="F306" s="232" t="s">
        <v>928</v>
      </c>
      <c r="G306" s="74"/>
    </row>
    <row r="307">
      <c r="A307" s="271"/>
      <c r="B307" s="186" t="s">
        <v>6077</v>
      </c>
      <c r="C307" s="186" t="s">
        <v>6076</v>
      </c>
      <c r="D307" s="209">
        <v>40995.0</v>
      </c>
      <c r="E307" s="186" t="s">
        <v>15</v>
      </c>
      <c r="F307" s="103" t="s">
        <v>6078</v>
      </c>
      <c r="G307" s="74"/>
    </row>
    <row r="308">
      <c r="A308" s="271"/>
      <c r="B308" s="186" t="s">
        <v>6079</v>
      </c>
      <c r="C308" s="186" t="s">
        <v>3691</v>
      </c>
      <c r="D308" s="209">
        <v>39910.0</v>
      </c>
      <c r="E308" s="186" t="s">
        <v>15</v>
      </c>
      <c r="F308" s="232" t="s">
        <v>928</v>
      </c>
      <c r="G308" s="74"/>
    </row>
    <row r="309">
      <c r="A309" s="271"/>
      <c r="B309" s="214" t="s">
        <v>6080</v>
      </c>
      <c r="C309" s="214" t="s">
        <v>6076</v>
      </c>
      <c r="D309" s="214"/>
      <c r="E309" s="214"/>
      <c r="F309" s="342"/>
      <c r="G309" s="74"/>
    </row>
    <row r="310">
      <c r="A310" s="271"/>
      <c r="B310" s="186" t="s">
        <v>6081</v>
      </c>
      <c r="C310" s="186" t="s">
        <v>6082</v>
      </c>
      <c r="D310" s="209">
        <v>40295.0</v>
      </c>
      <c r="E310" s="186" t="s">
        <v>15</v>
      </c>
      <c r="F310" s="232" t="s">
        <v>928</v>
      </c>
      <c r="G310" s="74"/>
    </row>
    <row r="311">
      <c r="A311" s="271"/>
      <c r="B311" s="214" t="s">
        <v>6083</v>
      </c>
      <c r="C311" s="214" t="s">
        <v>3728</v>
      </c>
      <c r="D311" s="214"/>
      <c r="E311" s="214"/>
      <c r="F311" s="342"/>
      <c r="G311" s="74"/>
    </row>
    <row r="312">
      <c r="A312" s="271"/>
      <c r="B312" s="214" t="s">
        <v>6084</v>
      </c>
      <c r="C312" s="214" t="s">
        <v>1138</v>
      </c>
      <c r="D312" s="214"/>
      <c r="E312" s="214"/>
      <c r="F312" s="342"/>
      <c r="G312" s="74"/>
    </row>
    <row r="313">
      <c r="A313" s="271"/>
      <c r="B313" s="294" t="s">
        <v>6085</v>
      </c>
      <c r="C313" s="294" t="s">
        <v>1138</v>
      </c>
      <c r="D313" s="307">
        <v>40239.0</v>
      </c>
      <c r="E313" s="294" t="s">
        <v>15</v>
      </c>
      <c r="F313" s="345" t="s">
        <v>1132</v>
      </c>
      <c r="G313" s="74"/>
    </row>
    <row r="314">
      <c r="A314" s="271"/>
      <c r="B314" s="186" t="s">
        <v>6086</v>
      </c>
      <c r="C314" s="186" t="s">
        <v>1138</v>
      </c>
      <c r="D314" s="209">
        <v>39749.0</v>
      </c>
      <c r="E314" s="186" t="s">
        <v>15</v>
      </c>
      <c r="F314" s="232" t="s">
        <v>928</v>
      </c>
      <c r="G314" s="74"/>
    </row>
    <row r="315">
      <c r="A315" s="271"/>
      <c r="B315" s="214" t="s">
        <v>6087</v>
      </c>
      <c r="C315" s="214" t="s">
        <v>6088</v>
      </c>
      <c r="D315" s="214"/>
      <c r="E315" s="214"/>
      <c r="F315" s="342"/>
      <c r="G315" s="74"/>
    </row>
    <row r="316">
      <c r="A316" s="271"/>
      <c r="B316" s="214" t="s">
        <v>6089</v>
      </c>
      <c r="C316" s="214" t="s">
        <v>6090</v>
      </c>
      <c r="D316" s="214"/>
      <c r="E316" s="214"/>
      <c r="F316" s="342"/>
      <c r="G316" s="74"/>
    </row>
    <row r="317">
      <c r="A317" s="271"/>
      <c r="B317" s="214" t="s">
        <v>6091</v>
      </c>
      <c r="C317" s="214" t="s">
        <v>6092</v>
      </c>
      <c r="D317" s="214"/>
      <c r="E317" s="214"/>
      <c r="F317" s="342"/>
      <c r="G317" s="74"/>
    </row>
    <row r="318">
      <c r="A318" s="271"/>
      <c r="B318" s="214" t="s">
        <v>6093</v>
      </c>
      <c r="C318" s="214" t="s">
        <v>5280</v>
      </c>
      <c r="D318" s="214"/>
      <c r="E318" s="214"/>
      <c r="F318" s="342"/>
      <c r="G318" s="74"/>
    </row>
    <row r="319">
      <c r="A319" s="271"/>
      <c r="B319" s="214" t="s">
        <v>6094</v>
      </c>
      <c r="C319" s="214" t="s">
        <v>3773</v>
      </c>
      <c r="D319" s="214"/>
      <c r="E319" s="214"/>
      <c r="F319" s="342"/>
      <c r="G319" s="74"/>
    </row>
    <row r="320">
      <c r="A320" s="271"/>
      <c r="B320" s="214">
        <v>1979.0</v>
      </c>
      <c r="C320" s="214" t="s">
        <v>1140</v>
      </c>
      <c r="D320" s="214"/>
      <c r="E320" s="214"/>
      <c r="F320" s="342"/>
      <c r="G320" s="74"/>
    </row>
    <row r="321">
      <c r="A321" s="271"/>
      <c r="B321" s="214" t="s">
        <v>6095</v>
      </c>
      <c r="C321" s="214" t="s">
        <v>1140</v>
      </c>
      <c r="D321" s="214"/>
      <c r="E321" s="214"/>
      <c r="F321" s="342"/>
      <c r="G321" s="74"/>
    </row>
    <row r="322">
      <c r="A322" s="271"/>
      <c r="B322" s="214" t="s">
        <v>6096</v>
      </c>
      <c r="C322" s="214" t="s">
        <v>1140</v>
      </c>
      <c r="D322" s="214"/>
      <c r="E322" s="214"/>
      <c r="F322" s="342"/>
      <c r="G322" s="74"/>
    </row>
    <row r="323">
      <c r="A323" s="271"/>
      <c r="B323" s="214" t="s">
        <v>6097</v>
      </c>
      <c r="C323" s="214" t="s">
        <v>6098</v>
      </c>
      <c r="D323" s="214"/>
      <c r="E323" s="214"/>
      <c r="F323" s="342"/>
      <c r="G323" s="74"/>
    </row>
    <row r="324">
      <c r="A324" s="271"/>
      <c r="B324" s="214" t="s">
        <v>6099</v>
      </c>
      <c r="C324" s="214" t="s">
        <v>6098</v>
      </c>
      <c r="D324" s="214"/>
      <c r="E324" s="214"/>
      <c r="F324" s="342"/>
      <c r="G324" s="74"/>
    </row>
    <row r="325">
      <c r="A325" s="271"/>
      <c r="B325" s="214" t="s">
        <v>6100</v>
      </c>
      <c r="C325" s="214" t="s">
        <v>997</v>
      </c>
      <c r="D325" s="214"/>
      <c r="E325" s="214"/>
      <c r="F325" s="342"/>
      <c r="G325" s="74"/>
    </row>
    <row r="326">
      <c r="A326" s="271"/>
      <c r="B326" s="226" t="s">
        <v>996</v>
      </c>
      <c r="C326" s="226" t="s">
        <v>997</v>
      </c>
      <c r="D326" s="237">
        <v>39406.0</v>
      </c>
      <c r="E326" s="227" t="s">
        <v>4758</v>
      </c>
      <c r="F326" s="344" t="s">
        <v>4381</v>
      </c>
      <c r="G326" s="74"/>
    </row>
    <row r="327">
      <c r="A327" s="271"/>
      <c r="B327" s="186" t="s">
        <v>6101</v>
      </c>
      <c r="C327" s="186" t="s">
        <v>997</v>
      </c>
      <c r="D327" s="209">
        <v>40743.0</v>
      </c>
      <c r="E327" s="186" t="s">
        <v>15</v>
      </c>
      <c r="F327" s="103" t="s">
        <v>6102</v>
      </c>
      <c r="G327" s="74"/>
    </row>
    <row r="328">
      <c r="A328" s="271"/>
      <c r="B328" s="186" t="s">
        <v>6103</v>
      </c>
      <c r="C328" s="186" t="s">
        <v>997</v>
      </c>
      <c r="D328" s="209">
        <v>40743.0</v>
      </c>
      <c r="E328" s="186" t="s">
        <v>15</v>
      </c>
      <c r="F328" s="103" t="s">
        <v>6102</v>
      </c>
      <c r="G328" s="74"/>
    </row>
    <row r="329">
      <c r="A329" s="271"/>
      <c r="B329" s="186" t="s">
        <v>6104</v>
      </c>
      <c r="C329" s="186" t="s">
        <v>997</v>
      </c>
      <c r="D329" s="209">
        <v>40743.0</v>
      </c>
      <c r="E329" s="186" t="s">
        <v>15</v>
      </c>
      <c r="F329" s="103" t="s">
        <v>6102</v>
      </c>
      <c r="G329" s="74"/>
    </row>
    <row r="330">
      <c r="A330" s="271"/>
      <c r="B330" s="214" t="s">
        <v>6105</v>
      </c>
      <c r="C330" s="214" t="s">
        <v>997</v>
      </c>
      <c r="D330" s="214"/>
      <c r="E330" s="214"/>
      <c r="F330" s="342"/>
      <c r="G330" s="74"/>
    </row>
    <row r="331">
      <c r="A331" s="271"/>
      <c r="B331" s="214" t="s">
        <v>6106</v>
      </c>
      <c r="C331" s="214" t="s">
        <v>997</v>
      </c>
      <c r="D331" s="214"/>
      <c r="E331" s="214"/>
      <c r="F331" s="342"/>
      <c r="G331" s="74"/>
    </row>
    <row r="332">
      <c r="A332" s="271"/>
      <c r="B332" s="186" t="s">
        <v>6107</v>
      </c>
      <c r="C332" s="186" t="s">
        <v>997</v>
      </c>
      <c r="D332" s="209">
        <v>42387.0</v>
      </c>
      <c r="E332" s="186" t="s">
        <v>15</v>
      </c>
      <c r="F332" s="232" t="s">
        <v>928</v>
      </c>
      <c r="G332" s="74"/>
    </row>
    <row r="333">
      <c r="A333" s="271"/>
      <c r="B333" s="186" t="s">
        <v>6108</v>
      </c>
      <c r="C333" s="186" t="s">
        <v>997</v>
      </c>
      <c r="D333" s="209">
        <v>40743.0</v>
      </c>
      <c r="E333" s="186" t="s">
        <v>15</v>
      </c>
      <c r="F333" s="103" t="s">
        <v>6102</v>
      </c>
      <c r="G333" s="74"/>
    </row>
    <row r="334">
      <c r="A334" s="271"/>
      <c r="B334" s="186" t="s">
        <v>6109</v>
      </c>
      <c r="C334" s="186" t="s">
        <v>997</v>
      </c>
      <c r="D334" s="209">
        <v>40743.0</v>
      </c>
      <c r="E334" s="186" t="s">
        <v>15</v>
      </c>
      <c r="F334" s="103" t="s">
        <v>6102</v>
      </c>
      <c r="G334" s="74"/>
    </row>
    <row r="335">
      <c r="A335" s="271"/>
      <c r="B335" s="186" t="s">
        <v>1145</v>
      </c>
      <c r="C335" s="186" t="s">
        <v>997</v>
      </c>
      <c r="D335" s="140">
        <v>41149.0</v>
      </c>
      <c r="E335" s="139" t="s">
        <v>6110</v>
      </c>
      <c r="F335" s="103" t="s">
        <v>6111</v>
      </c>
      <c r="G335" s="74"/>
    </row>
    <row r="336">
      <c r="A336" s="271"/>
      <c r="B336" s="214" t="s">
        <v>6112</v>
      </c>
      <c r="C336" s="214" t="s">
        <v>6113</v>
      </c>
      <c r="D336" s="214"/>
      <c r="E336" s="214"/>
      <c r="F336" s="342"/>
      <c r="G336" s="74"/>
    </row>
    <row r="337">
      <c r="A337" s="271"/>
      <c r="B337" s="214" t="s">
        <v>6114</v>
      </c>
      <c r="C337" s="214" t="s">
        <v>6115</v>
      </c>
      <c r="D337" s="214"/>
      <c r="E337" s="214"/>
      <c r="F337" s="342"/>
      <c r="G337" s="74"/>
    </row>
    <row r="338">
      <c r="A338" s="271"/>
      <c r="B338" s="351" t="s">
        <v>6116</v>
      </c>
      <c r="C338" s="214" t="s">
        <v>6117</v>
      </c>
      <c r="D338" s="214"/>
      <c r="E338" s="214"/>
      <c r="F338" s="342"/>
      <c r="G338" s="74"/>
    </row>
    <row r="339">
      <c r="A339" s="271"/>
      <c r="B339" s="186" t="s">
        <v>3835</v>
      </c>
      <c r="C339" s="186" t="s">
        <v>3834</v>
      </c>
      <c r="D339" s="177">
        <v>43321.0</v>
      </c>
      <c r="E339" s="176" t="s">
        <v>15</v>
      </c>
      <c r="F339" s="176" t="s">
        <v>928</v>
      </c>
      <c r="G339" s="74"/>
    </row>
    <row r="340">
      <c r="A340" s="271"/>
      <c r="B340" s="186" t="s">
        <v>6118</v>
      </c>
      <c r="C340" s="186" t="s">
        <v>678</v>
      </c>
      <c r="D340" s="209">
        <v>39945.0</v>
      </c>
      <c r="E340" s="186" t="s">
        <v>15</v>
      </c>
      <c r="F340" s="232" t="s">
        <v>928</v>
      </c>
      <c r="G340" s="74"/>
    </row>
    <row r="341">
      <c r="A341" s="271"/>
      <c r="B341" s="226" t="s">
        <v>1151</v>
      </c>
      <c r="C341" s="226" t="s">
        <v>678</v>
      </c>
      <c r="D341" s="237">
        <v>39705.0</v>
      </c>
      <c r="E341" s="227" t="s">
        <v>4300</v>
      </c>
      <c r="F341" s="344" t="s">
        <v>4381</v>
      </c>
      <c r="G341" s="74"/>
    </row>
    <row r="342">
      <c r="A342" s="271"/>
      <c r="B342" s="214" t="s">
        <v>6119</v>
      </c>
      <c r="C342" s="214" t="s">
        <v>678</v>
      </c>
      <c r="D342" s="214"/>
      <c r="E342" s="214"/>
      <c r="F342" s="342"/>
      <c r="G342" s="74"/>
    </row>
    <row r="343">
      <c r="A343" s="271"/>
      <c r="B343" s="186" t="s">
        <v>6120</v>
      </c>
      <c r="C343" s="186" t="s">
        <v>1153</v>
      </c>
      <c r="D343" s="209">
        <v>39833.0</v>
      </c>
      <c r="E343" s="186" t="s">
        <v>15</v>
      </c>
      <c r="F343" s="232" t="s">
        <v>6121</v>
      </c>
      <c r="G343" s="74"/>
    </row>
    <row r="344">
      <c r="A344" s="271"/>
      <c r="B344" s="214" t="s">
        <v>6122</v>
      </c>
      <c r="C344" s="214" t="s">
        <v>5285</v>
      </c>
      <c r="D344" s="214"/>
      <c r="E344" s="214"/>
      <c r="F344" s="342"/>
      <c r="G344" s="74"/>
    </row>
    <row r="345">
      <c r="A345" s="271"/>
      <c r="B345" s="214" t="s">
        <v>6123</v>
      </c>
      <c r="C345" s="214" t="s">
        <v>5285</v>
      </c>
      <c r="D345" s="214"/>
      <c r="E345" s="214"/>
      <c r="F345" s="342"/>
      <c r="G345" s="74"/>
    </row>
    <row r="346">
      <c r="A346" s="271"/>
      <c r="B346" s="214" t="s">
        <v>6124</v>
      </c>
      <c r="C346" s="214" t="s">
        <v>5285</v>
      </c>
      <c r="D346" s="214"/>
      <c r="E346" s="214"/>
      <c r="F346" s="342"/>
      <c r="G346" s="74"/>
    </row>
    <row r="347">
      <c r="A347" s="271"/>
      <c r="B347" s="214" t="s">
        <v>6125</v>
      </c>
      <c r="C347" s="214" t="s">
        <v>5285</v>
      </c>
      <c r="D347" s="214"/>
      <c r="E347" s="214"/>
      <c r="F347" s="342"/>
      <c r="G347" s="74"/>
    </row>
    <row r="348">
      <c r="A348" s="271"/>
      <c r="B348" s="214" t="s">
        <v>6126</v>
      </c>
      <c r="C348" s="214" t="s">
        <v>5285</v>
      </c>
      <c r="D348" s="214"/>
      <c r="E348" s="214"/>
      <c r="F348" s="342"/>
      <c r="G348" s="74"/>
    </row>
    <row r="349">
      <c r="A349" s="271"/>
      <c r="B349" s="214" t="s">
        <v>6127</v>
      </c>
      <c r="C349" s="214" t="s">
        <v>5285</v>
      </c>
      <c r="D349" s="214"/>
      <c r="E349" s="214"/>
      <c r="F349" s="342"/>
      <c r="G349" s="74"/>
    </row>
    <row r="350">
      <c r="A350" s="271"/>
      <c r="B350" s="214" t="s">
        <v>6128</v>
      </c>
      <c r="C350" s="214" t="s">
        <v>5285</v>
      </c>
      <c r="D350" s="214"/>
      <c r="E350" s="214"/>
      <c r="F350" s="342"/>
      <c r="G350" s="74"/>
    </row>
    <row r="351">
      <c r="A351" s="271"/>
      <c r="B351" s="214" t="s">
        <v>6129</v>
      </c>
      <c r="C351" s="214" t="s">
        <v>999</v>
      </c>
      <c r="D351" s="214"/>
      <c r="E351" s="214"/>
      <c r="F351" s="342"/>
      <c r="G351" s="74"/>
    </row>
    <row r="352">
      <c r="A352" s="271"/>
      <c r="B352" s="139" t="s">
        <v>1371</v>
      </c>
      <c r="C352" s="139" t="s">
        <v>999</v>
      </c>
      <c r="D352" s="222">
        <v>40477.0</v>
      </c>
      <c r="E352" s="151" t="s">
        <v>4249</v>
      </c>
      <c r="F352" s="151" t="s">
        <v>5229</v>
      </c>
      <c r="G352" s="74"/>
    </row>
    <row r="353">
      <c r="A353" s="271"/>
      <c r="B353" s="186" t="s">
        <v>6130</v>
      </c>
      <c r="C353" s="186" t="s">
        <v>999</v>
      </c>
      <c r="D353" s="209">
        <v>39497.0</v>
      </c>
      <c r="E353" s="186" t="s">
        <v>15</v>
      </c>
      <c r="F353" s="232" t="s">
        <v>928</v>
      </c>
      <c r="G353" s="74"/>
    </row>
    <row r="354">
      <c r="A354" s="271"/>
      <c r="B354" s="214" t="s">
        <v>6131</v>
      </c>
      <c r="C354" s="214" t="s">
        <v>6132</v>
      </c>
      <c r="D354" s="214"/>
      <c r="E354" s="214"/>
      <c r="F354" s="342"/>
      <c r="G354" s="74"/>
    </row>
    <row r="355">
      <c r="A355" s="271"/>
      <c r="B355" s="214" t="s">
        <v>6133</v>
      </c>
      <c r="C355" s="214" t="s">
        <v>6132</v>
      </c>
      <c r="D355" s="214"/>
      <c r="E355" s="214"/>
      <c r="F355" s="342"/>
      <c r="G355" s="74"/>
    </row>
    <row r="356">
      <c r="A356" s="271"/>
      <c r="B356" s="214" t="s">
        <v>6134</v>
      </c>
      <c r="C356" s="214" t="s">
        <v>6132</v>
      </c>
      <c r="D356" s="214"/>
      <c r="E356" s="214"/>
      <c r="F356" s="342"/>
      <c r="G356" s="74"/>
    </row>
    <row r="357">
      <c r="A357" s="271"/>
      <c r="B357" s="186" t="s">
        <v>6135</v>
      </c>
      <c r="C357" s="186" t="s">
        <v>1241</v>
      </c>
      <c r="D357" s="209">
        <v>40939.0</v>
      </c>
      <c r="E357" s="186" t="s">
        <v>15</v>
      </c>
      <c r="F357" s="232" t="s">
        <v>928</v>
      </c>
      <c r="G357" s="74"/>
    </row>
    <row r="358">
      <c r="A358" s="271"/>
      <c r="B358" s="186" t="s">
        <v>1240</v>
      </c>
      <c r="C358" s="186" t="s">
        <v>1241</v>
      </c>
      <c r="D358" s="140">
        <v>40120.0</v>
      </c>
      <c r="E358" s="139" t="s">
        <v>4274</v>
      </c>
      <c r="F358" s="232" t="s">
        <v>5991</v>
      </c>
      <c r="G358" s="74"/>
    </row>
    <row r="359">
      <c r="A359" s="271"/>
      <c r="B359" s="186" t="s">
        <v>6136</v>
      </c>
      <c r="C359" s="186" t="s">
        <v>1241</v>
      </c>
      <c r="D359" s="209">
        <v>40939.0</v>
      </c>
      <c r="E359" s="186" t="s">
        <v>15</v>
      </c>
      <c r="F359" s="232" t="s">
        <v>928</v>
      </c>
      <c r="G359" s="74"/>
    </row>
    <row r="360">
      <c r="A360" s="271"/>
      <c r="B360" s="214" t="s">
        <v>6137</v>
      </c>
      <c r="C360" s="214" t="s">
        <v>6138</v>
      </c>
      <c r="D360" s="214"/>
      <c r="E360" s="214"/>
      <c r="F360" s="342"/>
      <c r="G360" s="74"/>
    </row>
    <row r="361">
      <c r="A361" s="271"/>
      <c r="B361" s="214" t="s">
        <v>6139</v>
      </c>
      <c r="C361" s="214" t="s">
        <v>6140</v>
      </c>
      <c r="D361" s="214"/>
      <c r="E361" s="214"/>
      <c r="F361" s="342"/>
      <c r="G361" s="74"/>
    </row>
    <row r="362">
      <c r="A362" s="271"/>
      <c r="B362" s="214" t="s">
        <v>3309</v>
      </c>
      <c r="C362" s="214" t="s">
        <v>5708</v>
      </c>
      <c r="D362" s="214"/>
      <c r="E362" s="214"/>
      <c r="F362" s="342"/>
      <c r="G362" s="74"/>
    </row>
    <row r="363">
      <c r="A363" s="271"/>
      <c r="B363" s="214" t="s">
        <v>6141</v>
      </c>
      <c r="C363" s="214" t="s">
        <v>210</v>
      </c>
      <c r="D363" s="214"/>
      <c r="E363" s="214"/>
      <c r="F363" s="342"/>
      <c r="G363" s="74"/>
    </row>
    <row r="364">
      <c r="A364" s="271"/>
      <c r="B364" s="214" t="s">
        <v>6142</v>
      </c>
      <c r="C364" s="214" t="s">
        <v>210</v>
      </c>
      <c r="D364" s="214"/>
      <c r="E364" s="214"/>
      <c r="F364" s="342"/>
      <c r="G364" s="74"/>
    </row>
    <row r="365">
      <c r="A365" s="271"/>
      <c r="B365" s="186" t="s">
        <v>6143</v>
      </c>
      <c r="C365" s="186" t="s">
        <v>210</v>
      </c>
      <c r="D365" s="180">
        <v>43454.0</v>
      </c>
      <c r="E365" s="151" t="s">
        <v>15</v>
      </c>
      <c r="F365" s="103" t="s">
        <v>6144</v>
      </c>
      <c r="G365" s="74"/>
    </row>
    <row r="366">
      <c r="A366" s="271"/>
      <c r="B366" s="186" t="s">
        <v>6145</v>
      </c>
      <c r="C366" s="186" t="s">
        <v>6146</v>
      </c>
      <c r="D366" s="209">
        <v>39441.0</v>
      </c>
      <c r="E366" s="186" t="s">
        <v>15</v>
      </c>
      <c r="F366" s="232" t="s">
        <v>928</v>
      </c>
      <c r="G366" s="74"/>
    </row>
    <row r="367">
      <c r="A367" s="271"/>
      <c r="B367" s="214" t="s">
        <v>6147</v>
      </c>
      <c r="C367" s="214" t="s">
        <v>6146</v>
      </c>
      <c r="D367" s="214"/>
      <c r="E367" s="214"/>
      <c r="F367" s="342"/>
      <c r="G367" s="74"/>
    </row>
    <row r="368">
      <c r="A368" s="271"/>
      <c r="B368" s="186" t="s">
        <v>6148</v>
      </c>
      <c r="C368" s="186" t="s">
        <v>6146</v>
      </c>
      <c r="D368" s="209">
        <v>40162.0</v>
      </c>
      <c r="E368" s="186" t="s">
        <v>15</v>
      </c>
      <c r="F368" s="232" t="s">
        <v>928</v>
      </c>
      <c r="G368" s="74"/>
    </row>
    <row r="369">
      <c r="A369" s="271"/>
      <c r="B369" s="214" t="s">
        <v>6149</v>
      </c>
      <c r="C369" s="214" t="s">
        <v>5379</v>
      </c>
      <c r="D369" s="214"/>
      <c r="E369" s="214"/>
      <c r="F369" s="342"/>
      <c r="G369" s="74"/>
    </row>
    <row r="370">
      <c r="A370" s="271"/>
      <c r="B370" s="214" t="s">
        <v>6150</v>
      </c>
      <c r="C370" s="214" t="s">
        <v>6151</v>
      </c>
      <c r="D370" s="214"/>
      <c r="E370" s="214"/>
      <c r="F370" s="342"/>
      <c r="G370" s="74"/>
    </row>
    <row r="371">
      <c r="A371" s="271"/>
      <c r="B371" s="214" t="s">
        <v>6152</v>
      </c>
      <c r="C371" s="214" t="s">
        <v>6153</v>
      </c>
      <c r="D371" s="214"/>
      <c r="E371" s="214"/>
      <c r="F371" s="342"/>
      <c r="G371" s="74"/>
    </row>
    <row r="372">
      <c r="A372" s="271"/>
      <c r="B372" s="214" t="s">
        <v>6154</v>
      </c>
      <c r="C372" s="214" t="s">
        <v>6155</v>
      </c>
      <c r="D372" s="214"/>
      <c r="E372" s="214"/>
      <c r="F372" s="342"/>
      <c r="G372" s="74"/>
    </row>
    <row r="373">
      <c r="A373" s="271"/>
      <c r="B373" s="214" t="s">
        <v>6156</v>
      </c>
      <c r="C373" s="214" t="s">
        <v>6157</v>
      </c>
      <c r="D373" s="214"/>
      <c r="E373" s="214"/>
      <c r="F373" s="342"/>
      <c r="G373" s="74"/>
    </row>
    <row r="374">
      <c r="A374" s="271"/>
      <c r="B374" s="214" t="s">
        <v>6158</v>
      </c>
      <c r="C374" s="214" t="s">
        <v>4064</v>
      </c>
      <c r="D374" s="214"/>
      <c r="E374" s="214"/>
      <c r="F374" s="342"/>
      <c r="G374" s="74"/>
    </row>
    <row r="375">
      <c r="A375" s="271"/>
      <c r="B375" s="214" t="s">
        <v>6159</v>
      </c>
      <c r="C375" s="214" t="s">
        <v>556</v>
      </c>
      <c r="D375" s="214"/>
      <c r="E375" s="214"/>
      <c r="F375" s="342"/>
      <c r="G375" s="74"/>
    </row>
    <row r="376">
      <c r="A376" s="271"/>
      <c r="B376" s="214" t="s">
        <v>5377</v>
      </c>
      <c r="C376" s="214" t="s">
        <v>556</v>
      </c>
      <c r="D376" s="214"/>
      <c r="E376" s="214"/>
      <c r="F376" s="342"/>
      <c r="G376" s="74"/>
    </row>
    <row r="377">
      <c r="A377" s="271"/>
      <c r="B377" s="186" t="s">
        <v>6160</v>
      </c>
      <c r="C377" s="186" t="s">
        <v>556</v>
      </c>
      <c r="D377" s="212">
        <v>44420.0</v>
      </c>
      <c r="E377" s="151" t="s">
        <v>15</v>
      </c>
      <c r="F377" s="181" t="s">
        <v>6161</v>
      </c>
      <c r="G377" s="74"/>
    </row>
    <row r="378">
      <c r="A378" s="271"/>
      <c r="B378" s="186" t="s">
        <v>6162</v>
      </c>
      <c r="C378" s="186" t="s">
        <v>556</v>
      </c>
      <c r="D378" s="209">
        <v>40281.0</v>
      </c>
      <c r="E378" s="186" t="s">
        <v>15</v>
      </c>
      <c r="F378" s="232" t="s">
        <v>6163</v>
      </c>
      <c r="G378" s="74"/>
    </row>
    <row r="379">
      <c r="A379" s="271"/>
      <c r="B379" s="214" t="s">
        <v>6164</v>
      </c>
      <c r="C379" s="214" t="s">
        <v>262</v>
      </c>
      <c r="D379" s="214"/>
      <c r="E379" s="214"/>
      <c r="F379" s="342"/>
      <c r="G379" s="74"/>
    </row>
    <row r="380">
      <c r="A380" s="271"/>
      <c r="B380" s="214" t="s">
        <v>3285</v>
      </c>
      <c r="C380" s="214" t="s">
        <v>262</v>
      </c>
      <c r="D380" s="214"/>
      <c r="E380" s="214"/>
      <c r="F380" s="342"/>
      <c r="G380" s="74"/>
    </row>
    <row r="381">
      <c r="A381" s="271"/>
      <c r="B381" s="214" t="s">
        <v>6165</v>
      </c>
      <c r="C381" s="214" t="s">
        <v>262</v>
      </c>
      <c r="D381" s="214"/>
      <c r="E381" s="214"/>
      <c r="F381" s="342"/>
      <c r="G381" s="74"/>
    </row>
    <row r="382">
      <c r="A382" s="271"/>
      <c r="B382" s="214" t="s">
        <v>6166</v>
      </c>
      <c r="C382" s="214" t="s">
        <v>6167</v>
      </c>
      <c r="D382" s="214"/>
      <c r="E382" s="214"/>
      <c r="F382" s="342"/>
      <c r="G382" s="74"/>
    </row>
    <row r="383">
      <c r="A383" s="271"/>
      <c r="B383" s="186" t="s">
        <v>6168</v>
      </c>
      <c r="C383" s="186" t="s">
        <v>1386</v>
      </c>
      <c r="D383" s="209">
        <v>40372.0</v>
      </c>
      <c r="E383" s="186" t="s">
        <v>15</v>
      </c>
      <c r="F383" s="232" t="s">
        <v>6169</v>
      </c>
      <c r="G383" s="74"/>
    </row>
    <row r="384">
      <c r="A384" s="271"/>
      <c r="B384" s="186" t="s">
        <v>6170</v>
      </c>
      <c r="C384" s="186" t="s">
        <v>307</v>
      </c>
      <c r="D384" s="209">
        <v>40169.0</v>
      </c>
      <c r="E384" s="186" t="s">
        <v>15</v>
      </c>
      <c r="F384" s="232" t="s">
        <v>6171</v>
      </c>
      <c r="G384" s="74"/>
    </row>
    <row r="385">
      <c r="A385" s="271"/>
      <c r="B385" s="186" t="s">
        <v>6172</v>
      </c>
      <c r="C385" s="186" t="s">
        <v>307</v>
      </c>
      <c r="D385" s="209">
        <v>40799.0</v>
      </c>
      <c r="E385" s="186" t="s">
        <v>15</v>
      </c>
      <c r="F385" s="103" t="s">
        <v>6173</v>
      </c>
      <c r="G385" s="74"/>
    </row>
    <row r="386">
      <c r="A386" s="271"/>
      <c r="B386" s="186" t="s">
        <v>6174</v>
      </c>
      <c r="C386" s="186" t="s">
        <v>307</v>
      </c>
      <c r="D386" s="209">
        <v>40022.0</v>
      </c>
      <c r="E386" s="186" t="s">
        <v>15</v>
      </c>
      <c r="F386" s="103" t="s">
        <v>5295</v>
      </c>
      <c r="G386" s="74"/>
    </row>
    <row r="387">
      <c r="A387" s="271"/>
      <c r="B387" s="214" t="s">
        <v>6175</v>
      </c>
      <c r="C387" s="214" t="s">
        <v>5489</v>
      </c>
      <c r="D387" s="214"/>
      <c r="E387" s="214"/>
      <c r="F387" s="342"/>
      <c r="G387" s="74"/>
    </row>
    <row r="388">
      <c r="A388" s="271"/>
      <c r="B388" s="186" t="s">
        <v>956</v>
      </c>
      <c r="C388" s="186" t="s">
        <v>5489</v>
      </c>
      <c r="D388" s="209">
        <v>40183.0</v>
      </c>
      <c r="E388" s="186" t="s">
        <v>15</v>
      </c>
      <c r="F388" s="232" t="s">
        <v>6176</v>
      </c>
      <c r="G388" s="74"/>
    </row>
    <row r="389">
      <c r="A389" s="271"/>
      <c r="B389" s="214" t="s">
        <v>6177</v>
      </c>
      <c r="C389" s="214" t="s">
        <v>5489</v>
      </c>
      <c r="D389" s="214"/>
      <c r="E389" s="214"/>
      <c r="F389" s="342"/>
      <c r="G389" s="74"/>
    </row>
    <row r="390">
      <c r="A390" s="271"/>
      <c r="B390" s="214" t="s">
        <v>6178</v>
      </c>
      <c r="C390" s="214" t="s">
        <v>6179</v>
      </c>
      <c r="D390" s="214"/>
      <c r="E390" s="214"/>
      <c r="F390" s="342"/>
      <c r="G390" s="74"/>
    </row>
    <row r="391">
      <c r="A391" s="271"/>
      <c r="B391" s="214" t="s">
        <v>6180</v>
      </c>
      <c r="C391" s="214" t="s">
        <v>5154</v>
      </c>
      <c r="D391" s="214"/>
      <c r="E391" s="214"/>
      <c r="F391" s="342"/>
      <c r="G391" s="74"/>
    </row>
    <row r="392">
      <c r="A392" s="271"/>
      <c r="B392" s="214" t="s">
        <v>6181</v>
      </c>
      <c r="C392" s="214" t="s">
        <v>5154</v>
      </c>
      <c r="D392" s="214"/>
      <c r="E392" s="214"/>
      <c r="F392" s="342"/>
      <c r="G392" s="74"/>
    </row>
    <row r="393">
      <c r="A393" s="271"/>
      <c r="B393" s="214" t="s">
        <v>6182</v>
      </c>
      <c r="C393" s="214" t="s">
        <v>5154</v>
      </c>
      <c r="D393" s="214"/>
      <c r="E393" s="214"/>
      <c r="F393" s="342"/>
      <c r="G393" s="74"/>
    </row>
    <row r="394">
      <c r="A394" s="271"/>
      <c r="B394" s="186" t="s">
        <v>6183</v>
      </c>
      <c r="C394" s="186" t="s">
        <v>5154</v>
      </c>
      <c r="D394" s="209">
        <v>40113.0</v>
      </c>
      <c r="E394" s="186" t="s">
        <v>15</v>
      </c>
      <c r="F394" s="232" t="s">
        <v>5155</v>
      </c>
      <c r="G394" s="74"/>
    </row>
    <row r="395">
      <c r="A395" s="271"/>
      <c r="B395" s="214" t="s">
        <v>6184</v>
      </c>
      <c r="C395" s="214" t="s">
        <v>1013</v>
      </c>
      <c r="D395" s="214"/>
      <c r="E395" s="214"/>
      <c r="F395" s="342"/>
      <c r="G395" s="74"/>
    </row>
    <row r="396">
      <c r="A396" s="271"/>
      <c r="B396" s="282" t="s">
        <v>6185</v>
      </c>
      <c r="C396" s="282" t="s">
        <v>5048</v>
      </c>
      <c r="D396" s="282"/>
      <c r="E396" s="282"/>
      <c r="F396" s="342"/>
      <c r="G396" s="74"/>
    </row>
    <row r="397">
      <c r="A397" s="74"/>
      <c r="B397" s="74"/>
      <c r="C397" s="74"/>
      <c r="D397" s="74"/>
      <c r="E397" s="74"/>
      <c r="F397" s="74"/>
      <c r="G397" s="74"/>
    </row>
    <row r="398">
      <c r="A398" s="74"/>
      <c r="B398" s="74"/>
      <c r="C398" s="74"/>
      <c r="D398" s="74"/>
      <c r="E398" s="74"/>
      <c r="F398" s="74"/>
      <c r="G398" s="74"/>
    </row>
    <row r="399">
      <c r="A399" s="74"/>
      <c r="B399" s="144" t="s">
        <v>1</v>
      </c>
      <c r="C399" s="145">
        <f>COUNT(D:D)</f>
        <v>164</v>
      </c>
      <c r="D399" s="74"/>
      <c r="E399" s="74"/>
      <c r="F399" s="74"/>
      <c r="G399" s="74"/>
    </row>
    <row r="400">
      <c r="A400" s="74"/>
      <c r="B400" s="144" t="s">
        <v>2</v>
      </c>
      <c r="C400" s="146">
        <v>394.0</v>
      </c>
      <c r="D400" s="74"/>
      <c r="E400" s="74"/>
      <c r="F400" s="74"/>
      <c r="G400" s="74"/>
    </row>
    <row r="401">
      <c r="A401" s="74"/>
      <c r="B401" s="144" t="s">
        <v>1014</v>
      </c>
      <c r="C401" s="352">
        <f>IFERROR(__xludf.DUMMYFUNCTION("TO_PERCENT(C399/C400)"),0.41624365482233505)</f>
        <v>0.4162436548</v>
      </c>
      <c r="D401" s="74"/>
      <c r="E401" s="74"/>
      <c r="F401" s="74"/>
      <c r="G401" s="74"/>
    </row>
    <row r="402">
      <c r="A402" s="74"/>
      <c r="B402" s="74"/>
      <c r="C402" s="74"/>
      <c r="D402" s="74"/>
      <c r="E402" s="74"/>
      <c r="F402" s="74"/>
      <c r="G402" s="74"/>
    </row>
    <row r="403">
      <c r="A403" s="74"/>
      <c r="B403" s="74"/>
      <c r="C403" s="74"/>
      <c r="D403" s="74"/>
      <c r="E403" s="74"/>
      <c r="F403" s="74"/>
      <c r="G403" s="74"/>
    </row>
    <row r="404">
      <c r="A404" s="74"/>
      <c r="B404" s="74"/>
      <c r="C404" s="74"/>
      <c r="D404" s="74"/>
      <c r="E404" s="74"/>
      <c r="F404" s="74"/>
      <c r="G404" s="74"/>
    </row>
    <row r="405">
      <c r="A405" s="74"/>
      <c r="B405" s="74"/>
      <c r="C405" s="74"/>
      <c r="D405" s="74"/>
      <c r="E405" s="74"/>
      <c r="F405" s="74"/>
      <c r="G405" s="74"/>
    </row>
    <row r="406">
      <c r="A406" s="74"/>
      <c r="B406" s="74"/>
      <c r="C406" s="74"/>
      <c r="D406" s="74"/>
      <c r="E406" s="74"/>
      <c r="F406" s="74"/>
      <c r="G406" s="74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8.75"/>
    <col customWidth="1" min="3" max="3" width="17.63"/>
    <col customWidth="1" min="5" max="5" width="12.25"/>
    <col customWidth="1" min="6" max="6" width="42.25"/>
    <col customWidth="1" min="7" max="7" width="3.75"/>
  </cols>
  <sheetData>
    <row r="1">
      <c r="A1" s="156"/>
      <c r="B1" s="156"/>
      <c r="C1" s="156"/>
      <c r="D1" s="156"/>
      <c r="E1" s="156"/>
      <c r="F1" s="156"/>
      <c r="G1" s="158"/>
    </row>
    <row r="2">
      <c r="A2" s="156"/>
      <c r="B2" s="160" t="s">
        <v>113</v>
      </c>
      <c r="C2" s="160" t="s">
        <v>110</v>
      </c>
      <c r="D2" s="160" t="s">
        <v>902</v>
      </c>
      <c r="E2" s="160" t="s">
        <v>903</v>
      </c>
      <c r="F2" s="160" t="s">
        <v>904</v>
      </c>
      <c r="G2" s="158"/>
    </row>
    <row r="3">
      <c r="A3" s="353"/>
      <c r="B3" s="354" t="s">
        <v>6186</v>
      </c>
      <c r="C3" s="355" t="s">
        <v>6187</v>
      </c>
      <c r="D3" s="273"/>
      <c r="E3" s="273"/>
      <c r="F3" s="273"/>
      <c r="G3" s="158"/>
    </row>
    <row r="4">
      <c r="A4" s="353"/>
      <c r="B4" s="356" t="s">
        <v>6188</v>
      </c>
      <c r="C4" s="357" t="s">
        <v>5498</v>
      </c>
      <c r="D4" s="209">
        <v>42017.0</v>
      </c>
      <c r="E4" s="186" t="s">
        <v>15</v>
      </c>
      <c r="F4" s="151" t="s">
        <v>928</v>
      </c>
      <c r="G4" s="158"/>
    </row>
    <row r="5">
      <c r="A5" s="353"/>
      <c r="B5" s="358" t="s">
        <v>6189</v>
      </c>
      <c r="C5" s="359" t="s">
        <v>651</v>
      </c>
      <c r="D5" s="214"/>
      <c r="E5" s="214"/>
      <c r="F5" s="214"/>
      <c r="G5" s="158"/>
    </row>
    <row r="6">
      <c r="A6" s="353"/>
      <c r="B6" s="358" t="s">
        <v>6190</v>
      </c>
      <c r="C6" s="359" t="s">
        <v>6191</v>
      </c>
      <c r="D6" s="214"/>
      <c r="E6" s="214"/>
      <c r="F6" s="214"/>
      <c r="G6" s="158"/>
    </row>
    <row r="7">
      <c r="A7" s="353"/>
      <c r="B7" s="356" t="s">
        <v>6192</v>
      </c>
      <c r="C7" s="357" t="s">
        <v>820</v>
      </c>
      <c r="D7" s="212">
        <v>42936.0</v>
      </c>
      <c r="E7" s="151" t="s">
        <v>15</v>
      </c>
      <c r="F7" s="151" t="s">
        <v>928</v>
      </c>
      <c r="G7" s="158"/>
    </row>
    <row r="8">
      <c r="A8" s="353"/>
      <c r="B8" s="356" t="s">
        <v>5508</v>
      </c>
      <c r="C8" s="357" t="s">
        <v>1174</v>
      </c>
      <c r="D8" s="209">
        <v>40022.0</v>
      </c>
      <c r="E8" s="186" t="s">
        <v>15</v>
      </c>
      <c r="F8" s="151" t="s">
        <v>5509</v>
      </c>
      <c r="G8" s="158"/>
    </row>
    <row r="9">
      <c r="A9" s="353"/>
      <c r="B9" s="358" t="s">
        <v>6193</v>
      </c>
      <c r="C9" s="359" t="s">
        <v>1832</v>
      </c>
      <c r="D9" s="214"/>
      <c r="E9" s="214"/>
      <c r="F9" s="214"/>
      <c r="G9" s="158"/>
    </row>
    <row r="10">
      <c r="A10" s="353"/>
      <c r="B10" s="358" t="s">
        <v>6194</v>
      </c>
      <c r="C10" s="359" t="s">
        <v>6195</v>
      </c>
      <c r="D10" s="214"/>
      <c r="E10" s="214"/>
      <c r="F10" s="214"/>
      <c r="G10" s="158"/>
    </row>
    <row r="11">
      <c r="A11" s="353"/>
      <c r="B11" s="358" t="s">
        <v>6196</v>
      </c>
      <c r="C11" s="359" t="s">
        <v>6197</v>
      </c>
      <c r="D11" s="214"/>
      <c r="E11" s="214"/>
      <c r="F11" s="214"/>
      <c r="G11" s="158"/>
    </row>
    <row r="12">
      <c r="A12" s="353"/>
      <c r="B12" s="358" t="s">
        <v>6198</v>
      </c>
      <c r="C12" s="359" t="s">
        <v>6199</v>
      </c>
      <c r="D12" s="214"/>
      <c r="E12" s="214"/>
      <c r="F12" s="214"/>
      <c r="G12" s="158"/>
    </row>
    <row r="13">
      <c r="A13" s="353"/>
      <c r="B13" s="356" t="s">
        <v>6200</v>
      </c>
      <c r="C13" s="357" t="s">
        <v>940</v>
      </c>
      <c r="D13" s="209">
        <v>42451.0</v>
      </c>
      <c r="E13" s="186" t="s">
        <v>15</v>
      </c>
      <c r="F13" s="151" t="s">
        <v>4337</v>
      </c>
      <c r="G13" s="158"/>
    </row>
    <row r="14">
      <c r="A14" s="353"/>
      <c r="B14" s="358">
        <v>45.0</v>
      </c>
      <c r="C14" s="359" t="s">
        <v>6201</v>
      </c>
      <c r="D14" s="214"/>
      <c r="E14" s="214"/>
      <c r="F14" s="214"/>
      <c r="G14" s="158"/>
    </row>
    <row r="15">
      <c r="A15" s="353"/>
      <c r="B15" s="356" t="s">
        <v>6202</v>
      </c>
      <c r="C15" s="357" t="s">
        <v>1198</v>
      </c>
      <c r="D15" s="209">
        <v>40974.0</v>
      </c>
      <c r="E15" s="186" t="s">
        <v>15</v>
      </c>
      <c r="F15" s="151" t="s">
        <v>928</v>
      </c>
      <c r="G15" s="158"/>
    </row>
    <row r="16">
      <c r="A16" s="353"/>
      <c r="B16" s="358" t="s">
        <v>6203</v>
      </c>
      <c r="C16" s="359" t="s">
        <v>4279</v>
      </c>
      <c r="D16" s="214"/>
      <c r="E16" s="214"/>
      <c r="F16" s="214"/>
      <c r="G16" s="158"/>
    </row>
    <row r="17">
      <c r="A17" s="353"/>
      <c r="B17" s="358" t="s">
        <v>6204</v>
      </c>
      <c r="C17" s="359" t="s">
        <v>220</v>
      </c>
      <c r="D17" s="214"/>
      <c r="E17" s="214"/>
      <c r="F17" s="214"/>
      <c r="G17" s="158"/>
    </row>
    <row r="18">
      <c r="A18" s="353"/>
      <c r="B18" s="358" t="s">
        <v>6205</v>
      </c>
      <c r="C18" s="359" t="s">
        <v>548</v>
      </c>
      <c r="D18" s="214"/>
      <c r="E18" s="214"/>
      <c r="F18" s="214"/>
      <c r="G18" s="158"/>
    </row>
    <row r="19">
      <c r="A19" s="353"/>
      <c r="B19" s="360" t="s">
        <v>6206</v>
      </c>
      <c r="C19" s="361" t="s">
        <v>6207</v>
      </c>
      <c r="D19" s="237">
        <v>42283.0</v>
      </c>
      <c r="E19" s="226" t="s">
        <v>4323</v>
      </c>
      <c r="F19" s="227" t="s">
        <v>5460</v>
      </c>
      <c r="G19" s="158"/>
    </row>
    <row r="20">
      <c r="A20" s="353"/>
      <c r="B20" s="356" t="s">
        <v>6208</v>
      </c>
      <c r="C20" s="357" t="s">
        <v>5344</v>
      </c>
      <c r="D20" s="209">
        <v>40127.0</v>
      </c>
      <c r="E20" s="186" t="s">
        <v>15</v>
      </c>
      <c r="F20" s="151" t="s">
        <v>928</v>
      </c>
      <c r="G20" s="158"/>
    </row>
    <row r="21">
      <c r="A21" s="353"/>
      <c r="B21" s="356" t="s">
        <v>6209</v>
      </c>
      <c r="C21" s="357" t="s">
        <v>630</v>
      </c>
      <c r="D21" s="163">
        <v>44644.0</v>
      </c>
      <c r="E21" s="151" t="s">
        <v>15</v>
      </c>
      <c r="F21" s="176" t="s">
        <v>6210</v>
      </c>
      <c r="G21" s="158"/>
    </row>
    <row r="22">
      <c r="A22" s="353"/>
      <c r="B22" s="139" t="s">
        <v>958</v>
      </c>
      <c r="C22" s="139" t="s">
        <v>459</v>
      </c>
      <c r="D22" s="209">
        <v>39406.0</v>
      </c>
      <c r="E22" s="151" t="s">
        <v>4268</v>
      </c>
      <c r="F22" s="151" t="s">
        <v>5229</v>
      </c>
      <c r="G22" s="158"/>
    </row>
    <row r="23">
      <c r="A23" s="353"/>
      <c r="B23" s="358" t="s">
        <v>6211</v>
      </c>
      <c r="C23" s="359" t="s">
        <v>759</v>
      </c>
      <c r="D23" s="214"/>
      <c r="E23" s="214"/>
      <c r="F23" s="214"/>
      <c r="G23" s="158"/>
    </row>
    <row r="24">
      <c r="A24" s="353"/>
      <c r="B24" s="358" t="s">
        <v>6212</v>
      </c>
      <c r="C24" s="359" t="s">
        <v>283</v>
      </c>
      <c r="D24" s="214"/>
      <c r="E24" s="214"/>
      <c r="F24" s="214"/>
      <c r="G24" s="158"/>
    </row>
    <row r="25">
      <c r="A25" s="353"/>
      <c r="B25" s="356" t="s">
        <v>4290</v>
      </c>
      <c r="C25" s="357" t="s">
        <v>343</v>
      </c>
      <c r="D25" s="212">
        <v>42817.0</v>
      </c>
      <c r="E25" s="151" t="s">
        <v>15</v>
      </c>
      <c r="F25" s="151" t="s">
        <v>1130</v>
      </c>
      <c r="G25" s="158"/>
    </row>
    <row r="26">
      <c r="A26" s="353"/>
      <c r="B26" s="356" t="s">
        <v>6213</v>
      </c>
      <c r="C26" s="357" t="s">
        <v>408</v>
      </c>
      <c r="D26" s="209">
        <v>42451.0</v>
      </c>
      <c r="E26" s="186" t="s">
        <v>15</v>
      </c>
      <c r="F26" s="151" t="s">
        <v>4337</v>
      </c>
      <c r="G26" s="158"/>
    </row>
    <row r="27">
      <c r="A27" s="353"/>
      <c r="B27" s="358" t="s">
        <v>6214</v>
      </c>
      <c r="C27" s="359" t="s">
        <v>230</v>
      </c>
      <c r="D27" s="214"/>
      <c r="E27" s="214"/>
      <c r="F27" s="214"/>
      <c r="G27" s="158"/>
    </row>
    <row r="28">
      <c r="A28" s="353"/>
      <c r="B28" s="356" t="s">
        <v>776</v>
      </c>
      <c r="C28" s="357" t="s">
        <v>271</v>
      </c>
      <c r="D28" s="212">
        <v>45043.0</v>
      </c>
      <c r="E28" s="151" t="s">
        <v>15</v>
      </c>
      <c r="F28" s="151" t="s">
        <v>6215</v>
      </c>
      <c r="G28" s="158"/>
    </row>
    <row r="29">
      <c r="A29" s="353"/>
      <c r="B29" s="356" t="s">
        <v>4295</v>
      </c>
      <c r="C29" s="357" t="s">
        <v>4296</v>
      </c>
      <c r="D29" s="212">
        <v>42817.0</v>
      </c>
      <c r="E29" s="151" t="s">
        <v>15</v>
      </c>
      <c r="F29" s="151" t="s">
        <v>928</v>
      </c>
      <c r="G29" s="158"/>
    </row>
    <row r="30">
      <c r="A30" s="353"/>
      <c r="B30" s="358" t="s">
        <v>6216</v>
      </c>
      <c r="C30" s="359" t="s">
        <v>745</v>
      </c>
      <c r="D30" s="214"/>
      <c r="E30" s="214"/>
      <c r="F30" s="214"/>
      <c r="G30" s="158"/>
    </row>
    <row r="31">
      <c r="A31" s="353"/>
      <c r="B31" s="358" t="s">
        <v>6217</v>
      </c>
      <c r="C31" s="359" t="s">
        <v>1123</v>
      </c>
      <c r="D31" s="214"/>
      <c r="E31" s="214"/>
      <c r="F31" s="214"/>
      <c r="G31" s="158"/>
    </row>
    <row r="32">
      <c r="A32" s="353"/>
      <c r="B32" s="356" t="s">
        <v>6218</v>
      </c>
      <c r="C32" s="357" t="s">
        <v>3412</v>
      </c>
      <c r="D32" s="209">
        <v>42283.0</v>
      </c>
      <c r="E32" s="186" t="s">
        <v>15</v>
      </c>
      <c r="F32" s="151" t="s">
        <v>928</v>
      </c>
      <c r="G32" s="158"/>
    </row>
    <row r="33">
      <c r="A33" s="353"/>
      <c r="B33" s="356" t="s">
        <v>6219</v>
      </c>
      <c r="C33" s="357" t="s">
        <v>1225</v>
      </c>
      <c r="D33" s="209">
        <v>40106.0</v>
      </c>
      <c r="E33" s="186" t="s">
        <v>15</v>
      </c>
      <c r="F33" s="151" t="s">
        <v>6012</v>
      </c>
      <c r="G33" s="158"/>
    </row>
    <row r="34">
      <c r="A34" s="353"/>
      <c r="B34" s="358" t="s">
        <v>6220</v>
      </c>
      <c r="C34" s="359" t="s">
        <v>6221</v>
      </c>
      <c r="D34" s="214"/>
      <c r="E34" s="214"/>
      <c r="F34" s="214"/>
      <c r="G34" s="158"/>
    </row>
    <row r="35">
      <c r="A35" s="353"/>
      <c r="B35" s="358" t="s">
        <v>6222</v>
      </c>
      <c r="C35" s="359" t="s">
        <v>585</v>
      </c>
      <c r="D35" s="214"/>
      <c r="E35" s="214"/>
      <c r="F35" s="214"/>
      <c r="G35" s="158"/>
    </row>
    <row r="36">
      <c r="A36" s="353"/>
      <c r="B36" s="358" t="s">
        <v>6223</v>
      </c>
      <c r="C36" s="359" t="s">
        <v>3552</v>
      </c>
      <c r="D36" s="214"/>
      <c r="E36" s="214"/>
      <c r="F36" s="214"/>
      <c r="G36" s="158"/>
    </row>
    <row r="37">
      <c r="A37" s="353"/>
      <c r="B37" s="358" t="s">
        <v>5267</v>
      </c>
      <c r="C37" s="359" t="s">
        <v>990</v>
      </c>
      <c r="D37" s="214"/>
      <c r="E37" s="214"/>
      <c r="F37" s="214"/>
      <c r="G37" s="158"/>
    </row>
    <row r="38">
      <c r="A38" s="353"/>
      <c r="B38" s="358" t="s">
        <v>6224</v>
      </c>
      <c r="C38" s="359" t="s">
        <v>6225</v>
      </c>
      <c r="D38" s="214"/>
      <c r="E38" s="214"/>
      <c r="F38" s="214"/>
      <c r="G38" s="158"/>
    </row>
    <row r="39">
      <c r="A39" s="353"/>
      <c r="B39" s="358" t="s">
        <v>6226</v>
      </c>
      <c r="C39" s="359" t="s">
        <v>6227</v>
      </c>
      <c r="D39" s="214"/>
      <c r="E39" s="214"/>
      <c r="F39" s="214"/>
      <c r="G39" s="158"/>
    </row>
    <row r="40">
      <c r="A40" s="353"/>
      <c r="B40" s="358" t="s">
        <v>6228</v>
      </c>
      <c r="C40" s="359" t="s">
        <v>997</v>
      </c>
      <c r="D40" s="214"/>
      <c r="E40" s="214"/>
      <c r="F40" s="214"/>
      <c r="G40" s="158"/>
    </row>
    <row r="41">
      <c r="A41" s="353"/>
      <c r="B41" s="356" t="s">
        <v>5387</v>
      </c>
      <c r="C41" s="357" t="s">
        <v>6146</v>
      </c>
      <c r="D41" s="209">
        <v>39441.0</v>
      </c>
      <c r="E41" s="186" t="s">
        <v>15</v>
      </c>
      <c r="F41" s="151" t="s">
        <v>928</v>
      </c>
      <c r="G41" s="158"/>
    </row>
    <row r="42">
      <c r="A42" s="353"/>
      <c r="B42" s="356" t="s">
        <v>1008</v>
      </c>
      <c r="C42" s="357" t="s">
        <v>1009</v>
      </c>
      <c r="D42" s="209">
        <v>39406.0</v>
      </c>
      <c r="E42" s="151" t="s">
        <v>6229</v>
      </c>
      <c r="F42" s="139" t="s">
        <v>4957</v>
      </c>
      <c r="G42" s="158"/>
    </row>
    <row r="43">
      <c r="A43" s="353"/>
      <c r="B43" s="356" t="s">
        <v>6230</v>
      </c>
      <c r="C43" s="357" t="s">
        <v>5154</v>
      </c>
      <c r="D43" s="209">
        <v>40113.0</v>
      </c>
      <c r="E43" s="186" t="s">
        <v>15</v>
      </c>
      <c r="F43" s="151" t="s">
        <v>5155</v>
      </c>
      <c r="G43" s="158"/>
    </row>
    <row r="44">
      <c r="A44" s="353"/>
      <c r="B44" s="362" t="s">
        <v>6231</v>
      </c>
      <c r="C44" s="363" t="s">
        <v>6232</v>
      </c>
      <c r="D44" s="282"/>
      <c r="E44" s="282"/>
      <c r="F44" s="282"/>
      <c r="G44" s="271"/>
    </row>
    <row r="45">
      <c r="A45" s="74"/>
      <c r="B45" s="74"/>
      <c r="C45" s="74"/>
      <c r="D45" s="74"/>
      <c r="E45" s="74"/>
      <c r="F45" s="74"/>
      <c r="G45" s="74"/>
    </row>
    <row r="46">
      <c r="A46" s="74"/>
      <c r="B46" s="74"/>
      <c r="C46" s="74"/>
      <c r="D46" s="74"/>
      <c r="E46" s="74"/>
      <c r="F46" s="74"/>
      <c r="G46" s="74"/>
    </row>
    <row r="47">
      <c r="A47" s="74"/>
      <c r="B47" s="144" t="s">
        <v>1</v>
      </c>
      <c r="C47" s="145">
        <f>COUNT(D:D)</f>
        <v>18</v>
      </c>
      <c r="D47" s="364"/>
      <c r="E47" s="364"/>
      <c r="F47" s="364"/>
      <c r="G47" s="74"/>
    </row>
    <row r="48">
      <c r="A48" s="74"/>
      <c r="B48" s="144" t="s">
        <v>2</v>
      </c>
      <c r="C48" s="145">
        <v>42.0</v>
      </c>
      <c r="D48" s="364"/>
      <c r="E48" s="364"/>
      <c r="F48" s="364"/>
      <c r="G48" s="74"/>
    </row>
    <row r="49">
      <c r="A49" s="74"/>
      <c r="B49" s="144" t="s">
        <v>1014</v>
      </c>
      <c r="C49" s="147">
        <f>IFERROR(__xludf.DUMMYFUNCTION("TO_PERCENT(C47/C48)"),0.42857142857142855)</f>
        <v>0.4285714286</v>
      </c>
      <c r="D49" s="364"/>
      <c r="E49" s="364"/>
      <c r="F49" s="364"/>
      <c r="G49" s="74"/>
    </row>
    <row r="50">
      <c r="A50" s="74"/>
      <c r="B50" s="74"/>
      <c r="C50" s="74"/>
      <c r="D50" s="74"/>
      <c r="E50" s="74"/>
      <c r="F50" s="74"/>
      <c r="G50" s="74"/>
    </row>
    <row r="51">
      <c r="A51" s="74"/>
      <c r="B51" s="74"/>
      <c r="C51" s="74"/>
      <c r="D51" s="74"/>
      <c r="E51" s="74"/>
      <c r="F51" s="74"/>
      <c r="G51" s="74"/>
    </row>
    <row r="52">
      <c r="A52" s="74"/>
      <c r="B52" s="74"/>
      <c r="C52" s="74"/>
      <c r="D52" s="74"/>
      <c r="E52" s="74"/>
      <c r="F52" s="74"/>
      <c r="G52" s="74"/>
    </row>
    <row r="53">
      <c r="A53" s="74"/>
      <c r="B53" s="74"/>
      <c r="C53" s="74"/>
      <c r="D53" s="74"/>
      <c r="E53" s="74"/>
      <c r="F53" s="74"/>
      <c r="G53" s="74"/>
    </row>
    <row r="54">
      <c r="A54" s="74"/>
      <c r="B54" s="74"/>
      <c r="C54" s="74"/>
      <c r="D54" s="74"/>
      <c r="E54" s="74"/>
      <c r="F54" s="74"/>
      <c r="G54" s="74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38.75"/>
    <col customWidth="1" min="3" max="3" width="28.13"/>
    <col customWidth="1" min="5" max="5" width="16.0"/>
    <col customWidth="1" min="6" max="6" width="66.25"/>
    <col customWidth="1" min="7" max="7" width="3.5"/>
  </cols>
  <sheetData>
    <row r="1">
      <c r="A1" s="149"/>
      <c r="B1" s="135"/>
      <c r="C1" s="135"/>
      <c r="D1" s="135"/>
      <c r="E1" s="135"/>
      <c r="F1" s="135"/>
      <c r="G1" s="149"/>
    </row>
    <row r="2">
      <c r="A2" s="136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36"/>
    </row>
    <row r="3">
      <c r="A3" s="98"/>
      <c r="B3" s="141" t="s">
        <v>6233</v>
      </c>
      <c r="C3" s="141" t="s">
        <v>6187</v>
      </c>
      <c r="D3" s="150"/>
      <c r="E3" s="150"/>
      <c r="F3" s="141"/>
      <c r="G3" s="102"/>
    </row>
    <row r="4">
      <c r="A4" s="98"/>
      <c r="B4" s="141" t="s">
        <v>6186</v>
      </c>
      <c r="C4" s="141" t="s">
        <v>6187</v>
      </c>
      <c r="D4" s="150"/>
      <c r="E4" s="150"/>
      <c r="F4" s="141"/>
      <c r="G4" s="102"/>
    </row>
    <row r="5">
      <c r="A5" s="98"/>
      <c r="B5" s="141" t="s">
        <v>6234</v>
      </c>
      <c r="C5" s="141" t="s">
        <v>6187</v>
      </c>
      <c r="D5" s="150"/>
      <c r="E5" s="150"/>
      <c r="F5" s="150"/>
      <c r="G5" s="102"/>
    </row>
    <row r="6">
      <c r="A6" s="98"/>
      <c r="B6" s="141" t="s">
        <v>6235</v>
      </c>
      <c r="C6" s="141" t="s">
        <v>5492</v>
      </c>
      <c r="D6" s="150"/>
      <c r="E6" s="150"/>
      <c r="F6" s="150"/>
      <c r="G6" s="102"/>
    </row>
    <row r="7">
      <c r="A7" s="98"/>
      <c r="B7" s="139" t="s">
        <v>5491</v>
      </c>
      <c r="C7" s="139" t="s">
        <v>5492</v>
      </c>
      <c r="D7" s="140">
        <v>39699.0</v>
      </c>
      <c r="E7" s="139" t="s">
        <v>15</v>
      </c>
      <c r="F7" s="151" t="s">
        <v>932</v>
      </c>
      <c r="G7" s="102"/>
    </row>
    <row r="8">
      <c r="A8" s="98"/>
      <c r="B8" s="141" t="s">
        <v>6236</v>
      </c>
      <c r="C8" s="141" t="s">
        <v>6237</v>
      </c>
      <c r="D8" s="150"/>
      <c r="E8" s="150"/>
      <c r="F8" s="150"/>
      <c r="G8" s="102"/>
    </row>
    <row r="9">
      <c r="A9" s="98"/>
      <c r="B9" s="139" t="s">
        <v>6238</v>
      </c>
      <c r="C9" s="139" t="s">
        <v>6239</v>
      </c>
      <c r="D9" s="140">
        <v>42451.0</v>
      </c>
      <c r="E9" s="139" t="s">
        <v>15</v>
      </c>
      <c r="F9" s="139" t="s">
        <v>6240</v>
      </c>
      <c r="G9" s="102"/>
    </row>
    <row r="10">
      <c r="A10" s="98"/>
      <c r="B10" s="141" t="s">
        <v>6241</v>
      </c>
      <c r="C10" s="141" t="s">
        <v>379</v>
      </c>
      <c r="D10" s="141"/>
      <c r="E10" s="141"/>
      <c r="F10" s="150"/>
      <c r="G10" s="102"/>
    </row>
    <row r="11">
      <c r="A11" s="98"/>
      <c r="B11" s="141" t="s">
        <v>6242</v>
      </c>
      <c r="C11" s="141" t="s">
        <v>6243</v>
      </c>
      <c r="D11" s="150"/>
      <c r="E11" s="150"/>
      <c r="F11" s="150"/>
      <c r="G11" s="102"/>
    </row>
    <row r="12">
      <c r="A12" s="98"/>
      <c r="B12" s="220" t="s">
        <v>1025</v>
      </c>
      <c r="C12" s="220" t="s">
        <v>528</v>
      </c>
      <c r="D12" s="238">
        <v>39705.0</v>
      </c>
      <c r="E12" s="220" t="s">
        <v>4300</v>
      </c>
      <c r="F12" s="220" t="s">
        <v>4381</v>
      </c>
      <c r="G12" s="102"/>
    </row>
    <row r="13">
      <c r="A13" s="98"/>
      <c r="B13" s="141" t="s">
        <v>6244</v>
      </c>
      <c r="C13" s="141" t="s">
        <v>5724</v>
      </c>
      <c r="D13" s="150"/>
      <c r="E13" s="150"/>
      <c r="F13" s="150"/>
      <c r="G13" s="102"/>
    </row>
    <row r="14">
      <c r="A14" s="98"/>
      <c r="B14" s="141" t="s">
        <v>6245</v>
      </c>
      <c r="C14" s="141" t="s">
        <v>5390</v>
      </c>
      <c r="D14" s="150"/>
      <c r="E14" s="150"/>
      <c r="F14" s="150"/>
      <c r="G14" s="102"/>
    </row>
    <row r="15">
      <c r="A15" s="98"/>
      <c r="B15" s="139" t="s">
        <v>1028</v>
      </c>
      <c r="C15" s="139" t="s">
        <v>165</v>
      </c>
      <c r="D15" s="140">
        <v>39705.0</v>
      </c>
      <c r="E15" s="139" t="s">
        <v>4243</v>
      </c>
      <c r="F15" s="151" t="s">
        <v>4244</v>
      </c>
      <c r="G15" s="102"/>
    </row>
    <row r="16">
      <c r="A16" s="98"/>
      <c r="B16" s="139" t="s">
        <v>6246</v>
      </c>
      <c r="C16" s="139" t="s">
        <v>165</v>
      </c>
      <c r="D16" s="140">
        <v>40085.0</v>
      </c>
      <c r="E16" s="139" t="s">
        <v>15</v>
      </c>
      <c r="F16" s="139" t="s">
        <v>6247</v>
      </c>
      <c r="G16" s="102"/>
    </row>
    <row r="17">
      <c r="A17" s="98"/>
      <c r="B17" s="141" t="s">
        <v>6248</v>
      </c>
      <c r="C17" s="141" t="s">
        <v>165</v>
      </c>
      <c r="D17" s="150"/>
      <c r="E17" s="150"/>
      <c r="F17" s="150"/>
      <c r="G17" s="102"/>
    </row>
    <row r="18">
      <c r="A18" s="98"/>
      <c r="B18" s="139" t="s">
        <v>5054</v>
      </c>
      <c r="C18" s="139" t="s">
        <v>165</v>
      </c>
      <c r="D18" s="140">
        <v>43020.0</v>
      </c>
      <c r="E18" s="139" t="s">
        <v>4899</v>
      </c>
      <c r="F18" s="139" t="s">
        <v>5055</v>
      </c>
      <c r="G18" s="102"/>
    </row>
    <row r="19">
      <c r="A19" s="98"/>
      <c r="B19" s="365" t="s">
        <v>1467</v>
      </c>
      <c r="C19" s="365" t="s">
        <v>1465</v>
      </c>
      <c r="D19" s="366">
        <v>40829.0</v>
      </c>
      <c r="E19" s="365" t="s">
        <v>5007</v>
      </c>
      <c r="F19" s="365" t="s">
        <v>5008</v>
      </c>
      <c r="G19" s="102"/>
    </row>
    <row r="20">
      <c r="A20" s="98"/>
      <c r="B20" s="139" t="s">
        <v>6249</v>
      </c>
      <c r="C20" s="139" t="s">
        <v>1170</v>
      </c>
      <c r="D20" s="140">
        <v>39441.0</v>
      </c>
      <c r="E20" s="139" t="s">
        <v>4899</v>
      </c>
      <c r="F20" s="139" t="s">
        <v>6250</v>
      </c>
      <c r="G20" s="102"/>
    </row>
    <row r="21">
      <c r="A21" s="98"/>
      <c r="B21" s="141" t="s">
        <v>6251</v>
      </c>
      <c r="C21" s="141" t="s">
        <v>372</v>
      </c>
      <c r="D21" s="150"/>
      <c r="E21" s="150"/>
      <c r="F21" s="150"/>
      <c r="G21" s="102"/>
    </row>
    <row r="22">
      <c r="A22" s="98"/>
      <c r="B22" s="141" t="s">
        <v>6252</v>
      </c>
      <c r="C22" s="141" t="s">
        <v>6253</v>
      </c>
      <c r="D22" s="150"/>
      <c r="E22" s="150"/>
      <c r="F22" s="141"/>
      <c r="G22" s="102"/>
    </row>
    <row r="23">
      <c r="A23" s="98"/>
      <c r="B23" s="141" t="s">
        <v>6254</v>
      </c>
      <c r="C23" s="141" t="s">
        <v>5621</v>
      </c>
      <c r="D23" s="150"/>
      <c r="E23" s="150"/>
      <c r="F23" s="150"/>
      <c r="G23" s="102"/>
    </row>
    <row r="24">
      <c r="A24" s="98"/>
      <c r="B24" s="141" t="s">
        <v>6255</v>
      </c>
      <c r="C24" s="141" t="s">
        <v>5621</v>
      </c>
      <c r="D24" s="150"/>
      <c r="E24" s="150"/>
      <c r="F24" s="150"/>
      <c r="G24" s="102"/>
    </row>
    <row r="25">
      <c r="A25" s="98"/>
      <c r="B25" s="141" t="s">
        <v>6256</v>
      </c>
      <c r="C25" s="141" t="s">
        <v>6257</v>
      </c>
      <c r="D25" s="150"/>
      <c r="E25" s="150"/>
      <c r="F25" s="150"/>
      <c r="G25" s="16"/>
    </row>
    <row r="26">
      <c r="A26" s="98"/>
      <c r="B26" s="141" t="s">
        <v>6258</v>
      </c>
      <c r="C26" s="141" t="s">
        <v>6259</v>
      </c>
      <c r="D26" s="150"/>
      <c r="E26" s="150"/>
      <c r="F26" s="150"/>
      <c r="G26" s="102"/>
    </row>
    <row r="27">
      <c r="A27" s="98"/>
      <c r="B27" s="141" t="s">
        <v>6260</v>
      </c>
      <c r="C27" s="141" t="s">
        <v>6261</v>
      </c>
      <c r="D27" s="150"/>
      <c r="E27" s="150"/>
      <c r="F27" s="141"/>
      <c r="G27" s="102"/>
    </row>
    <row r="28">
      <c r="A28" s="98"/>
      <c r="B28" s="141" t="s">
        <v>6262</v>
      </c>
      <c r="C28" s="141" t="s">
        <v>6261</v>
      </c>
      <c r="D28" s="150"/>
      <c r="E28" s="150"/>
      <c r="F28" s="141"/>
      <c r="G28" s="102"/>
    </row>
    <row r="29">
      <c r="A29" s="98"/>
      <c r="B29" s="139" t="s">
        <v>631</v>
      </c>
      <c r="C29" s="139" t="s">
        <v>632</v>
      </c>
      <c r="D29" s="140">
        <v>44504.0</v>
      </c>
      <c r="E29" s="139" t="s">
        <v>15</v>
      </c>
      <c r="F29" s="176" t="s">
        <v>2820</v>
      </c>
      <c r="G29" s="102"/>
    </row>
    <row r="30">
      <c r="A30" s="98"/>
      <c r="B30" s="141" t="s">
        <v>6263</v>
      </c>
      <c r="C30" s="141" t="s">
        <v>1253</v>
      </c>
      <c r="D30" s="150"/>
      <c r="E30" s="150"/>
      <c r="F30" s="150"/>
      <c r="G30" s="102"/>
    </row>
    <row r="31">
      <c r="A31" s="98"/>
      <c r="B31" s="139" t="s">
        <v>6264</v>
      </c>
      <c r="C31" s="139" t="s">
        <v>222</v>
      </c>
      <c r="D31" s="140">
        <v>41273.0</v>
      </c>
      <c r="E31" s="139" t="s">
        <v>15</v>
      </c>
      <c r="F31" s="139" t="s">
        <v>928</v>
      </c>
      <c r="G31" s="102"/>
    </row>
    <row r="32">
      <c r="A32" s="98"/>
      <c r="B32" s="141" t="s">
        <v>6265</v>
      </c>
      <c r="C32" s="141" t="s">
        <v>222</v>
      </c>
      <c r="D32" s="150"/>
      <c r="E32" s="150"/>
      <c r="F32" s="150"/>
      <c r="G32" s="102"/>
    </row>
    <row r="33">
      <c r="A33" s="98"/>
      <c r="B33" s="141" t="s">
        <v>6266</v>
      </c>
      <c r="C33" s="141" t="s">
        <v>6267</v>
      </c>
      <c r="D33" s="150"/>
      <c r="E33" s="150"/>
      <c r="F33" s="150"/>
      <c r="G33" s="102"/>
    </row>
    <row r="34">
      <c r="A34" s="98"/>
      <c r="B34" s="141" t="s">
        <v>6268</v>
      </c>
      <c r="C34" s="141" t="s">
        <v>1255</v>
      </c>
      <c r="D34" s="150"/>
      <c r="E34" s="150"/>
      <c r="F34" s="141"/>
      <c r="G34" s="102"/>
    </row>
    <row r="35">
      <c r="A35" s="98"/>
      <c r="B35" s="141" t="s">
        <v>6269</v>
      </c>
      <c r="C35" s="141" t="s">
        <v>440</v>
      </c>
      <c r="D35" s="150"/>
      <c r="E35" s="150"/>
      <c r="F35" s="150"/>
      <c r="G35" s="102"/>
    </row>
    <row r="36">
      <c r="A36" s="98"/>
      <c r="B36" s="141" t="s">
        <v>5356</v>
      </c>
      <c r="C36" s="141" t="s">
        <v>1586</v>
      </c>
      <c r="D36" s="150"/>
      <c r="E36" s="150"/>
      <c r="F36" s="141"/>
      <c r="G36" s="102"/>
    </row>
    <row r="37">
      <c r="A37" s="98"/>
      <c r="B37" s="141" t="s">
        <v>6270</v>
      </c>
      <c r="C37" s="141" t="s">
        <v>1586</v>
      </c>
      <c r="D37" s="150"/>
      <c r="E37" s="150"/>
      <c r="F37" s="141"/>
      <c r="G37" s="102"/>
    </row>
    <row r="38">
      <c r="A38" s="98"/>
      <c r="B38" s="141" t="s">
        <v>6271</v>
      </c>
      <c r="C38" s="141" t="s">
        <v>424</v>
      </c>
      <c r="D38" s="150"/>
      <c r="E38" s="150"/>
      <c r="F38" s="141"/>
      <c r="G38" s="102"/>
    </row>
    <row r="39">
      <c r="A39" s="98"/>
      <c r="B39" s="141" t="s">
        <v>6272</v>
      </c>
      <c r="C39" s="141" t="s">
        <v>6273</v>
      </c>
      <c r="D39" s="150"/>
      <c r="E39" s="150"/>
      <c r="F39" s="150"/>
      <c r="G39" s="102"/>
    </row>
    <row r="40">
      <c r="A40" s="98"/>
      <c r="B40" s="141" t="s">
        <v>6274</v>
      </c>
      <c r="C40" s="141" t="s">
        <v>6275</v>
      </c>
      <c r="D40" s="150"/>
      <c r="E40" s="150"/>
      <c r="F40" s="150"/>
      <c r="G40" s="102"/>
    </row>
    <row r="41">
      <c r="A41" s="98"/>
      <c r="B41" s="176" t="s">
        <v>1613</v>
      </c>
      <c r="C41" s="176" t="s">
        <v>452</v>
      </c>
      <c r="D41" s="177">
        <v>43679.0</v>
      </c>
      <c r="E41" s="176" t="s">
        <v>15</v>
      </c>
      <c r="F41" s="176" t="s">
        <v>928</v>
      </c>
      <c r="G41" s="102"/>
    </row>
    <row r="42">
      <c r="A42" s="98"/>
      <c r="B42" s="141" t="s">
        <v>6276</v>
      </c>
      <c r="C42" s="141" t="s">
        <v>5160</v>
      </c>
      <c r="D42" s="150"/>
      <c r="E42" s="150"/>
      <c r="F42" s="141"/>
      <c r="G42" s="102"/>
    </row>
    <row r="43">
      <c r="A43" s="98"/>
      <c r="B43" s="141" t="s">
        <v>6277</v>
      </c>
      <c r="C43" s="141" t="s">
        <v>4974</v>
      </c>
      <c r="D43" s="150"/>
      <c r="E43" s="150"/>
      <c r="F43" s="141"/>
      <c r="G43" s="102"/>
    </row>
    <row r="44">
      <c r="A44" s="98"/>
      <c r="B44" s="139" t="s">
        <v>6278</v>
      </c>
      <c r="C44" s="139" t="s">
        <v>4974</v>
      </c>
      <c r="D44" s="140">
        <v>42317.0</v>
      </c>
      <c r="E44" s="139" t="s">
        <v>15</v>
      </c>
      <c r="F44" s="139" t="s">
        <v>928</v>
      </c>
      <c r="G44" s="102"/>
    </row>
    <row r="45">
      <c r="A45" s="98"/>
      <c r="B45" s="141" t="s">
        <v>6279</v>
      </c>
      <c r="C45" s="141" t="s">
        <v>1654</v>
      </c>
      <c r="D45" s="150"/>
      <c r="E45" s="150"/>
      <c r="F45" s="141"/>
      <c r="G45" s="102"/>
    </row>
    <row r="46">
      <c r="A46" s="98"/>
      <c r="B46" s="141" t="s">
        <v>6280</v>
      </c>
      <c r="C46" s="141" t="s">
        <v>6281</v>
      </c>
      <c r="D46" s="150"/>
      <c r="E46" s="150"/>
      <c r="F46" s="141"/>
      <c r="G46" s="102"/>
    </row>
    <row r="47">
      <c r="A47" s="98"/>
      <c r="B47" s="141" t="s">
        <v>6282</v>
      </c>
      <c r="C47" s="141" t="s">
        <v>140</v>
      </c>
      <c r="D47" s="150"/>
      <c r="E47" s="150"/>
      <c r="F47" s="150"/>
      <c r="G47" s="102"/>
    </row>
    <row r="48">
      <c r="A48" s="98"/>
      <c r="B48" s="139" t="s">
        <v>6283</v>
      </c>
      <c r="C48" s="139" t="s">
        <v>140</v>
      </c>
      <c r="D48" s="140">
        <v>40386.0</v>
      </c>
      <c r="E48" s="139" t="s">
        <v>15</v>
      </c>
      <c r="F48" s="139" t="s">
        <v>6284</v>
      </c>
      <c r="G48" s="102"/>
    </row>
    <row r="49">
      <c r="A49" s="98"/>
      <c r="B49" s="139" t="s">
        <v>6285</v>
      </c>
      <c r="C49" s="139" t="s">
        <v>140</v>
      </c>
      <c r="D49" s="140">
        <v>42017.0</v>
      </c>
      <c r="E49" s="139" t="s">
        <v>15</v>
      </c>
      <c r="F49" s="139" t="s">
        <v>6286</v>
      </c>
      <c r="G49" s="102"/>
    </row>
    <row r="50">
      <c r="A50" s="98"/>
      <c r="B50" s="141" t="s">
        <v>6287</v>
      </c>
      <c r="C50" s="141" t="s">
        <v>6288</v>
      </c>
      <c r="D50" s="150"/>
      <c r="E50" s="150"/>
      <c r="F50" s="150"/>
      <c r="G50" s="102"/>
    </row>
    <row r="51">
      <c r="A51" s="98"/>
      <c r="B51" s="141" t="s">
        <v>6289</v>
      </c>
      <c r="C51" s="141" t="s">
        <v>480</v>
      </c>
      <c r="D51" s="150"/>
      <c r="E51" s="150"/>
      <c r="F51" s="150"/>
      <c r="G51" s="102"/>
    </row>
    <row r="52">
      <c r="A52" s="98"/>
      <c r="B52" s="141" t="s">
        <v>6290</v>
      </c>
      <c r="C52" s="141" t="s">
        <v>6291</v>
      </c>
      <c r="D52" s="150"/>
      <c r="E52" s="150"/>
      <c r="F52" s="150"/>
      <c r="G52" s="102"/>
    </row>
    <row r="53">
      <c r="A53" s="98"/>
      <c r="B53" s="141" t="s">
        <v>6292</v>
      </c>
      <c r="C53" s="141" t="s">
        <v>710</v>
      </c>
      <c r="D53" s="150"/>
      <c r="E53" s="150"/>
      <c r="F53" s="150"/>
      <c r="G53" s="102"/>
    </row>
    <row r="54">
      <c r="A54" s="98"/>
      <c r="B54" s="141" t="s">
        <v>6293</v>
      </c>
      <c r="C54" s="141" t="s">
        <v>710</v>
      </c>
      <c r="D54" s="150"/>
      <c r="E54" s="150"/>
      <c r="F54" s="150"/>
      <c r="G54" s="102"/>
    </row>
    <row r="55">
      <c r="A55" s="98"/>
      <c r="B55" s="220" t="s">
        <v>6294</v>
      </c>
      <c r="C55" s="220" t="s">
        <v>6295</v>
      </c>
      <c r="D55" s="238">
        <v>42283.0</v>
      </c>
      <c r="E55" s="220" t="s">
        <v>4323</v>
      </c>
      <c r="F55" s="220" t="s">
        <v>4324</v>
      </c>
      <c r="G55" s="102"/>
    </row>
    <row r="56">
      <c r="A56" s="98"/>
      <c r="B56" s="141" t="s">
        <v>6296</v>
      </c>
      <c r="C56" s="141" t="s">
        <v>6191</v>
      </c>
      <c r="D56" s="150"/>
      <c r="E56" s="150"/>
      <c r="F56" s="150"/>
      <c r="G56" s="102"/>
    </row>
    <row r="57">
      <c r="A57" s="98"/>
      <c r="B57" s="141" t="s">
        <v>6297</v>
      </c>
      <c r="C57" s="141" t="s">
        <v>6191</v>
      </c>
      <c r="D57" s="150"/>
      <c r="E57" s="150"/>
      <c r="F57" s="150"/>
      <c r="G57" s="102"/>
    </row>
    <row r="58">
      <c r="A58" s="98"/>
      <c r="B58" s="141" t="s">
        <v>6298</v>
      </c>
      <c r="C58" s="141" t="s">
        <v>6299</v>
      </c>
      <c r="D58" s="150"/>
      <c r="E58" s="150"/>
      <c r="F58" s="150"/>
      <c r="G58" s="102"/>
    </row>
    <row r="59">
      <c r="A59" s="98"/>
      <c r="B59" s="139" t="s">
        <v>6192</v>
      </c>
      <c r="C59" s="139" t="s">
        <v>820</v>
      </c>
      <c r="D59" s="140">
        <v>42936.0</v>
      </c>
      <c r="E59" s="139" t="s">
        <v>15</v>
      </c>
      <c r="F59" s="139" t="s">
        <v>928</v>
      </c>
      <c r="G59" s="102"/>
    </row>
    <row r="60">
      <c r="A60" s="98"/>
      <c r="B60" s="139" t="s">
        <v>6300</v>
      </c>
      <c r="C60" s="139" t="s">
        <v>820</v>
      </c>
      <c r="D60" s="140">
        <v>41142.0</v>
      </c>
      <c r="E60" s="139" t="s">
        <v>15</v>
      </c>
      <c r="F60" s="139" t="s">
        <v>6301</v>
      </c>
      <c r="G60" s="102"/>
    </row>
    <row r="61">
      <c r="A61" s="98"/>
      <c r="B61" s="141" t="s">
        <v>6302</v>
      </c>
      <c r="C61" s="141" t="s">
        <v>6303</v>
      </c>
      <c r="D61" s="150"/>
      <c r="E61" s="150"/>
      <c r="F61" s="150"/>
      <c r="G61" s="102"/>
    </row>
    <row r="62">
      <c r="A62" s="98"/>
      <c r="B62" s="141" t="s">
        <v>6304</v>
      </c>
      <c r="C62" s="141" t="s">
        <v>6305</v>
      </c>
      <c r="D62" s="150"/>
      <c r="E62" s="150"/>
      <c r="F62" s="150"/>
      <c r="G62" s="102"/>
    </row>
    <row r="63">
      <c r="A63" s="98"/>
      <c r="B63" s="141" t="s">
        <v>6306</v>
      </c>
      <c r="C63" s="141" t="s">
        <v>6307</v>
      </c>
      <c r="D63" s="150"/>
      <c r="E63" s="150"/>
      <c r="F63" s="150"/>
      <c r="G63" s="102"/>
    </row>
    <row r="64">
      <c r="A64" s="98"/>
      <c r="B64" s="141" t="s">
        <v>6308</v>
      </c>
      <c r="C64" s="141" t="s">
        <v>6307</v>
      </c>
      <c r="D64" s="150"/>
      <c r="E64" s="150"/>
      <c r="F64" s="150"/>
      <c r="G64" s="102"/>
    </row>
    <row r="65">
      <c r="A65" s="98"/>
      <c r="B65" s="141" t="s">
        <v>6309</v>
      </c>
      <c r="C65" s="141" t="s">
        <v>1738</v>
      </c>
      <c r="D65" s="150"/>
      <c r="E65" s="150"/>
      <c r="F65" s="150"/>
      <c r="G65" s="102"/>
    </row>
    <row r="66">
      <c r="A66" s="98"/>
      <c r="B66" s="141" t="s">
        <v>6310</v>
      </c>
      <c r="C66" s="141" t="s">
        <v>1738</v>
      </c>
      <c r="D66" s="150"/>
      <c r="E66" s="150"/>
      <c r="F66" s="150"/>
      <c r="G66" s="102"/>
    </row>
    <row r="67">
      <c r="A67" s="98"/>
      <c r="B67" s="141" t="s">
        <v>6311</v>
      </c>
      <c r="C67" s="141" t="s">
        <v>1738</v>
      </c>
      <c r="D67" s="150"/>
      <c r="E67" s="150"/>
      <c r="F67" s="150"/>
      <c r="G67" s="102"/>
    </row>
    <row r="68">
      <c r="A68" s="98"/>
      <c r="B68" s="141" t="s">
        <v>6312</v>
      </c>
      <c r="C68" s="141" t="s">
        <v>1738</v>
      </c>
      <c r="D68" s="150"/>
      <c r="E68" s="150"/>
      <c r="F68" s="150"/>
      <c r="G68" s="102"/>
    </row>
    <row r="69">
      <c r="A69" s="98"/>
      <c r="B69" s="141" t="s">
        <v>6313</v>
      </c>
      <c r="C69" s="141" t="s">
        <v>1738</v>
      </c>
      <c r="D69" s="150"/>
      <c r="E69" s="150"/>
      <c r="F69" s="150"/>
      <c r="G69" s="102"/>
    </row>
    <row r="70">
      <c r="A70" s="98"/>
      <c r="B70" s="141" t="s">
        <v>6314</v>
      </c>
      <c r="C70" s="141" t="s">
        <v>1738</v>
      </c>
      <c r="D70" s="150"/>
      <c r="E70" s="150"/>
      <c r="F70" s="150"/>
      <c r="G70" s="102"/>
    </row>
    <row r="71">
      <c r="A71" s="98"/>
      <c r="B71" s="141" t="s">
        <v>6315</v>
      </c>
      <c r="C71" s="141" t="s">
        <v>1738</v>
      </c>
      <c r="D71" s="150"/>
      <c r="E71" s="150"/>
      <c r="F71" s="150"/>
      <c r="G71" s="102"/>
    </row>
    <row r="72">
      <c r="A72" s="98"/>
      <c r="B72" s="139" t="s">
        <v>6316</v>
      </c>
      <c r="C72" s="139" t="s">
        <v>6317</v>
      </c>
      <c r="D72" s="140">
        <v>44868.0</v>
      </c>
      <c r="E72" s="139" t="s">
        <v>15</v>
      </c>
      <c r="F72" s="139" t="s">
        <v>928</v>
      </c>
      <c r="G72" s="102"/>
    </row>
    <row r="73">
      <c r="A73" s="98"/>
      <c r="B73" s="139" t="s">
        <v>5764</v>
      </c>
      <c r="C73" s="139" t="s">
        <v>5631</v>
      </c>
      <c r="D73" s="140">
        <v>40043.0</v>
      </c>
      <c r="E73" s="139" t="s">
        <v>15</v>
      </c>
      <c r="F73" s="139" t="s">
        <v>928</v>
      </c>
      <c r="G73" s="102"/>
    </row>
    <row r="74">
      <c r="A74" s="98"/>
      <c r="B74" s="139" t="s">
        <v>5767</v>
      </c>
      <c r="C74" s="139" t="s">
        <v>277</v>
      </c>
      <c r="D74" s="140">
        <v>39462.0</v>
      </c>
      <c r="E74" s="139" t="s">
        <v>15</v>
      </c>
      <c r="F74" s="139" t="s">
        <v>928</v>
      </c>
      <c r="G74" s="102"/>
    </row>
    <row r="75">
      <c r="A75" s="98"/>
      <c r="B75" s="139" t="s">
        <v>5401</v>
      </c>
      <c r="C75" s="139" t="s">
        <v>277</v>
      </c>
      <c r="D75" s="140">
        <v>39749.0</v>
      </c>
      <c r="E75" s="139" t="s">
        <v>15</v>
      </c>
      <c r="F75" s="139" t="s">
        <v>928</v>
      </c>
      <c r="G75" s="102"/>
    </row>
    <row r="76">
      <c r="A76" s="98"/>
      <c r="B76" s="139" t="s">
        <v>5508</v>
      </c>
      <c r="C76" s="139" t="s">
        <v>277</v>
      </c>
      <c r="D76" s="140">
        <v>39291.0</v>
      </c>
      <c r="E76" s="139" t="s">
        <v>15</v>
      </c>
      <c r="F76" s="139" t="s">
        <v>6318</v>
      </c>
      <c r="G76" s="102"/>
    </row>
    <row r="77">
      <c r="A77" s="98"/>
      <c r="B77" s="141" t="s">
        <v>6319</v>
      </c>
      <c r="C77" s="141" t="s">
        <v>6320</v>
      </c>
      <c r="D77" s="150"/>
      <c r="E77" s="150"/>
      <c r="F77" s="150"/>
      <c r="G77" s="102"/>
    </row>
    <row r="78">
      <c r="A78" s="98"/>
      <c r="B78" s="139" t="s">
        <v>6321</v>
      </c>
      <c r="C78" s="139" t="s">
        <v>702</v>
      </c>
      <c r="D78" s="140">
        <v>39581.0</v>
      </c>
      <c r="E78" s="139" t="s">
        <v>15</v>
      </c>
      <c r="F78" s="139" t="s">
        <v>928</v>
      </c>
      <c r="G78" s="102"/>
    </row>
    <row r="79">
      <c r="A79" s="98"/>
      <c r="B79" s="141" t="s">
        <v>6322</v>
      </c>
      <c r="C79" s="141" t="s">
        <v>6323</v>
      </c>
      <c r="D79" s="150"/>
      <c r="E79" s="150"/>
      <c r="F79" s="150"/>
      <c r="G79" s="102"/>
    </row>
    <row r="80">
      <c r="A80" s="98"/>
      <c r="B80" s="141" t="s">
        <v>752</v>
      </c>
      <c r="C80" s="141" t="s">
        <v>919</v>
      </c>
      <c r="D80" s="150"/>
      <c r="E80" s="150"/>
      <c r="F80" s="150"/>
      <c r="G80" s="102"/>
    </row>
    <row r="81">
      <c r="A81" s="98"/>
      <c r="B81" s="141" t="s">
        <v>6324</v>
      </c>
      <c r="C81" s="141" t="s">
        <v>1045</v>
      </c>
      <c r="D81" s="150"/>
      <c r="E81" s="150"/>
      <c r="F81" s="150"/>
      <c r="G81" s="102"/>
    </row>
    <row r="82">
      <c r="A82" s="98"/>
      <c r="B82" s="141" t="s">
        <v>6325</v>
      </c>
      <c r="C82" s="141" t="s">
        <v>922</v>
      </c>
      <c r="D82" s="150"/>
      <c r="E82" s="150"/>
      <c r="F82" s="141"/>
      <c r="G82" s="102"/>
    </row>
    <row r="83">
      <c r="A83" s="98"/>
      <c r="B83" s="141" t="s">
        <v>6326</v>
      </c>
      <c r="C83" s="141" t="s">
        <v>922</v>
      </c>
      <c r="D83" s="150"/>
      <c r="E83" s="150"/>
      <c r="F83" s="141"/>
      <c r="G83" s="102"/>
    </row>
    <row r="84">
      <c r="A84" s="98"/>
      <c r="B84" s="139" t="s">
        <v>1046</v>
      </c>
      <c r="C84" s="139" t="s">
        <v>922</v>
      </c>
      <c r="D84" s="140">
        <v>39705.0</v>
      </c>
      <c r="E84" s="139" t="s">
        <v>4243</v>
      </c>
      <c r="F84" s="151" t="s">
        <v>4262</v>
      </c>
      <c r="G84" s="102"/>
    </row>
    <row r="85">
      <c r="A85" s="98"/>
      <c r="B85" s="139" t="s">
        <v>1177</v>
      </c>
      <c r="C85" s="139" t="s">
        <v>922</v>
      </c>
      <c r="D85" s="140">
        <v>40120.0</v>
      </c>
      <c r="E85" s="139" t="s">
        <v>4274</v>
      </c>
      <c r="F85" s="151" t="s">
        <v>4262</v>
      </c>
      <c r="G85" s="102"/>
    </row>
    <row r="86">
      <c r="A86" s="98"/>
      <c r="B86" s="139" t="s">
        <v>6327</v>
      </c>
      <c r="C86" s="139" t="s">
        <v>925</v>
      </c>
      <c r="D86" s="140">
        <v>39532.0</v>
      </c>
      <c r="E86" s="139" t="s">
        <v>15</v>
      </c>
      <c r="F86" s="139" t="s">
        <v>4984</v>
      </c>
      <c r="G86" s="102"/>
    </row>
    <row r="87">
      <c r="A87" s="98"/>
      <c r="B87" s="141" t="s">
        <v>2231</v>
      </c>
      <c r="C87" s="141" t="s">
        <v>6328</v>
      </c>
      <c r="D87" s="150"/>
      <c r="E87" s="150"/>
      <c r="F87" s="150"/>
      <c r="G87" s="102"/>
    </row>
    <row r="88">
      <c r="A88" s="98"/>
      <c r="B88" s="139" t="s">
        <v>6329</v>
      </c>
      <c r="C88" s="139" t="s">
        <v>1832</v>
      </c>
      <c r="D88" s="177">
        <v>43531.0</v>
      </c>
      <c r="E88" s="176" t="s">
        <v>15</v>
      </c>
      <c r="F88" s="176" t="s">
        <v>1833</v>
      </c>
      <c r="G88" s="102"/>
    </row>
    <row r="89">
      <c r="A89" s="98"/>
      <c r="B89" s="141" t="s">
        <v>6330</v>
      </c>
      <c r="C89" s="141" t="s">
        <v>6331</v>
      </c>
      <c r="D89" s="150"/>
      <c r="E89" s="150"/>
      <c r="F89" s="150"/>
      <c r="G89" s="102"/>
    </row>
    <row r="90">
      <c r="A90" s="98"/>
      <c r="B90" s="141" t="s">
        <v>6332</v>
      </c>
      <c r="C90" s="141" t="s">
        <v>6333</v>
      </c>
      <c r="D90" s="150"/>
      <c r="E90" s="150"/>
      <c r="F90" s="150"/>
      <c r="G90" s="102"/>
    </row>
    <row r="91">
      <c r="A91" s="98"/>
      <c r="B91" s="141" t="s">
        <v>6334</v>
      </c>
      <c r="C91" s="141" t="s">
        <v>4383</v>
      </c>
      <c r="D91" s="150"/>
      <c r="E91" s="150"/>
      <c r="F91" s="150"/>
      <c r="G91" s="102"/>
    </row>
    <row r="92">
      <c r="A92" s="98"/>
      <c r="B92" s="141" t="s">
        <v>6335</v>
      </c>
      <c r="C92" s="141" t="s">
        <v>5405</v>
      </c>
      <c r="D92" s="150"/>
      <c r="E92" s="150"/>
      <c r="F92" s="150"/>
      <c r="G92" s="102"/>
    </row>
    <row r="93">
      <c r="A93" s="98"/>
      <c r="B93" s="139" t="s">
        <v>6336</v>
      </c>
      <c r="C93" s="139" t="s">
        <v>5405</v>
      </c>
      <c r="D93" s="140">
        <v>41058.0</v>
      </c>
      <c r="E93" s="139" t="s">
        <v>15</v>
      </c>
      <c r="F93" s="139" t="s">
        <v>5406</v>
      </c>
      <c r="G93" s="102"/>
    </row>
    <row r="94">
      <c r="A94" s="98"/>
      <c r="B94" s="141" t="s">
        <v>6337</v>
      </c>
      <c r="C94" s="141" t="s">
        <v>5405</v>
      </c>
      <c r="D94" s="150"/>
      <c r="E94" s="150"/>
      <c r="F94" s="150"/>
      <c r="G94" s="102"/>
    </row>
    <row r="95">
      <c r="A95" s="98"/>
      <c r="B95" s="139" t="s">
        <v>6338</v>
      </c>
      <c r="C95" s="139" t="s">
        <v>5405</v>
      </c>
      <c r="D95" s="140">
        <v>41058.0</v>
      </c>
      <c r="E95" s="139" t="s">
        <v>15</v>
      </c>
      <c r="F95" s="139" t="s">
        <v>5406</v>
      </c>
      <c r="G95" s="102"/>
    </row>
    <row r="96">
      <c r="A96" s="98"/>
      <c r="B96" s="141" t="s">
        <v>6339</v>
      </c>
      <c r="C96" s="141" t="s">
        <v>6340</v>
      </c>
      <c r="D96" s="150"/>
      <c r="E96" s="150"/>
      <c r="F96" s="141"/>
      <c r="G96" s="102"/>
    </row>
    <row r="97">
      <c r="A97" s="98"/>
      <c r="B97" s="139" t="s">
        <v>6341</v>
      </c>
      <c r="C97" s="139" t="s">
        <v>6342</v>
      </c>
      <c r="D97" s="140">
        <v>42339.0</v>
      </c>
      <c r="E97" s="139" t="s">
        <v>15</v>
      </c>
      <c r="F97" s="139" t="s">
        <v>6343</v>
      </c>
      <c r="G97" s="102"/>
    </row>
    <row r="98">
      <c r="A98" s="98"/>
      <c r="B98" s="141" t="s">
        <v>6344</v>
      </c>
      <c r="C98" s="141" t="s">
        <v>6345</v>
      </c>
      <c r="D98" s="150"/>
      <c r="E98" s="150"/>
      <c r="F98" s="141"/>
      <c r="G98" s="102"/>
    </row>
    <row r="99">
      <c r="A99" s="98"/>
      <c r="B99" s="139" t="s">
        <v>6346</v>
      </c>
      <c r="C99" s="139" t="s">
        <v>4264</v>
      </c>
      <c r="D99" s="140">
        <v>41086.0</v>
      </c>
      <c r="E99" s="139" t="s">
        <v>15</v>
      </c>
      <c r="F99" s="139" t="s">
        <v>6347</v>
      </c>
      <c r="G99" s="102"/>
    </row>
    <row r="100">
      <c r="A100" s="98"/>
      <c r="B100" s="139" t="s">
        <v>6348</v>
      </c>
      <c r="C100" s="139" t="s">
        <v>4264</v>
      </c>
      <c r="D100" s="140">
        <v>41086.0</v>
      </c>
      <c r="E100" s="139" t="s">
        <v>15</v>
      </c>
      <c r="F100" s="139" t="s">
        <v>6347</v>
      </c>
      <c r="G100" s="102"/>
    </row>
    <row r="101">
      <c r="A101" s="98"/>
      <c r="B101" s="141" t="s">
        <v>6349</v>
      </c>
      <c r="C101" s="141" t="s">
        <v>4264</v>
      </c>
      <c r="D101" s="150"/>
      <c r="E101" s="150"/>
      <c r="F101" s="141"/>
      <c r="G101" s="102"/>
    </row>
    <row r="102">
      <c r="A102" s="98"/>
      <c r="B102" s="141" t="s">
        <v>6350</v>
      </c>
      <c r="C102" s="141" t="s">
        <v>269</v>
      </c>
      <c r="D102" s="150"/>
      <c r="E102" s="150"/>
      <c r="F102" s="141"/>
      <c r="G102" s="102"/>
    </row>
    <row r="103">
      <c r="A103" s="98"/>
      <c r="B103" s="141" t="s">
        <v>6351</v>
      </c>
      <c r="C103" s="141" t="s">
        <v>6352</v>
      </c>
      <c r="D103" s="150"/>
      <c r="E103" s="150"/>
      <c r="F103" s="150"/>
      <c r="G103" s="102"/>
    </row>
    <row r="104">
      <c r="A104" s="98"/>
      <c r="B104" s="141" t="s">
        <v>6353</v>
      </c>
      <c r="C104" s="141" t="s">
        <v>1050</v>
      </c>
      <c r="D104" s="150"/>
      <c r="E104" s="150"/>
      <c r="F104" s="150"/>
      <c r="G104" s="102"/>
    </row>
    <row r="105">
      <c r="A105" s="98"/>
      <c r="B105" s="141" t="s">
        <v>6354</v>
      </c>
      <c r="C105" s="141" t="s">
        <v>1050</v>
      </c>
      <c r="D105" s="150"/>
      <c r="E105" s="150"/>
      <c r="F105" s="150"/>
      <c r="G105" s="102"/>
    </row>
    <row r="106">
      <c r="A106" s="98"/>
      <c r="B106" s="141" t="s">
        <v>6355</v>
      </c>
      <c r="C106" s="141" t="s">
        <v>6356</v>
      </c>
      <c r="D106" s="150"/>
      <c r="E106" s="150"/>
      <c r="F106" s="150"/>
      <c r="G106" s="102"/>
    </row>
    <row r="107">
      <c r="A107" s="98"/>
      <c r="B107" s="139" t="s">
        <v>6357</v>
      </c>
      <c r="C107" s="139" t="s">
        <v>598</v>
      </c>
      <c r="D107" s="140">
        <v>41359.0</v>
      </c>
      <c r="E107" s="139" t="s">
        <v>15</v>
      </c>
      <c r="F107" s="139" t="s">
        <v>6358</v>
      </c>
      <c r="G107" s="102"/>
    </row>
    <row r="108">
      <c r="A108" s="98"/>
      <c r="B108" s="141" t="s">
        <v>6359</v>
      </c>
      <c r="C108" s="141" t="s">
        <v>598</v>
      </c>
      <c r="D108" s="150"/>
      <c r="E108" s="150"/>
      <c r="F108" s="141"/>
      <c r="G108" s="102"/>
    </row>
    <row r="109">
      <c r="A109" s="98"/>
      <c r="B109" s="139" t="s">
        <v>6360</v>
      </c>
      <c r="C109" s="139" t="s">
        <v>598</v>
      </c>
      <c r="D109" s="140">
        <v>41359.0</v>
      </c>
      <c r="E109" s="139" t="s">
        <v>15</v>
      </c>
      <c r="F109" s="139" t="s">
        <v>6358</v>
      </c>
      <c r="G109" s="102"/>
    </row>
    <row r="110">
      <c r="A110" s="98"/>
      <c r="B110" s="141" t="s">
        <v>6361</v>
      </c>
      <c r="C110" s="141" t="s">
        <v>6362</v>
      </c>
      <c r="D110" s="150"/>
      <c r="E110" s="150"/>
      <c r="F110" s="141"/>
      <c r="G110" s="102"/>
    </row>
    <row r="111">
      <c r="A111" s="98"/>
      <c r="B111" s="141" t="s">
        <v>6363</v>
      </c>
      <c r="C111" s="141" t="s">
        <v>6364</v>
      </c>
      <c r="D111" s="150"/>
      <c r="E111" s="150"/>
      <c r="F111" s="141"/>
      <c r="G111" s="102"/>
    </row>
    <row r="112">
      <c r="A112" s="98"/>
      <c r="B112" s="141" t="s">
        <v>6365</v>
      </c>
      <c r="C112" s="141" t="s">
        <v>6364</v>
      </c>
      <c r="D112" s="150"/>
      <c r="E112" s="150"/>
      <c r="F112" s="141"/>
      <c r="G112" s="102"/>
    </row>
    <row r="113">
      <c r="A113" s="98"/>
      <c r="B113" s="141" t="s">
        <v>6366</v>
      </c>
      <c r="C113" s="141" t="s">
        <v>6367</v>
      </c>
      <c r="D113" s="150"/>
      <c r="E113" s="150"/>
      <c r="F113" s="150"/>
      <c r="G113" s="102"/>
    </row>
    <row r="114">
      <c r="A114" s="98"/>
      <c r="B114" s="141" t="s">
        <v>6368</v>
      </c>
      <c r="C114" s="141" t="s">
        <v>6367</v>
      </c>
      <c r="D114" s="150"/>
      <c r="E114" s="150"/>
      <c r="F114" s="150"/>
      <c r="G114" s="102"/>
    </row>
    <row r="115">
      <c r="A115" s="98"/>
      <c r="B115" s="139" t="s">
        <v>6369</v>
      </c>
      <c r="C115" s="139" t="s">
        <v>927</v>
      </c>
      <c r="D115" s="140">
        <v>40575.0</v>
      </c>
      <c r="E115" s="139" t="s">
        <v>15</v>
      </c>
      <c r="F115" s="103" t="s">
        <v>6370</v>
      </c>
      <c r="G115" s="102"/>
    </row>
    <row r="116">
      <c r="A116" s="98"/>
      <c r="B116" s="141" t="s">
        <v>1961</v>
      </c>
      <c r="C116" s="141" t="s">
        <v>6371</v>
      </c>
      <c r="D116" s="150"/>
      <c r="E116" s="150"/>
      <c r="F116" s="150"/>
      <c r="G116" s="102"/>
    </row>
    <row r="117">
      <c r="A117" s="98"/>
      <c r="B117" s="141" t="s">
        <v>6372</v>
      </c>
      <c r="C117" s="141" t="s">
        <v>6373</v>
      </c>
      <c r="D117" s="150"/>
      <c r="E117" s="150"/>
      <c r="F117" s="150"/>
      <c r="G117" s="102"/>
    </row>
    <row r="118">
      <c r="A118" s="98"/>
      <c r="B118" s="141" t="s">
        <v>6374</v>
      </c>
      <c r="C118" s="141" t="s">
        <v>6375</v>
      </c>
      <c r="D118" s="150"/>
      <c r="E118" s="150"/>
      <c r="F118" s="150"/>
      <c r="G118" s="102"/>
    </row>
    <row r="119">
      <c r="A119" s="98"/>
      <c r="B119" s="141" t="s">
        <v>6376</v>
      </c>
      <c r="C119" s="141" t="s">
        <v>6377</v>
      </c>
      <c r="D119" s="150"/>
      <c r="E119" s="150"/>
      <c r="F119" s="150"/>
      <c r="G119" s="102"/>
    </row>
    <row r="120">
      <c r="A120" s="98"/>
      <c r="B120" s="141" t="s">
        <v>6378</v>
      </c>
      <c r="C120" s="141" t="s">
        <v>6377</v>
      </c>
      <c r="D120" s="150"/>
      <c r="E120" s="150"/>
      <c r="F120" s="150"/>
      <c r="G120" s="102"/>
    </row>
    <row r="121">
      <c r="A121" s="98"/>
      <c r="B121" s="141" t="s">
        <v>6379</v>
      </c>
      <c r="C121" s="141" t="s">
        <v>6380</v>
      </c>
      <c r="D121" s="150"/>
      <c r="E121" s="150"/>
      <c r="F121" s="141"/>
      <c r="G121" s="102"/>
    </row>
    <row r="122">
      <c r="A122" s="98" t="s">
        <v>6381</v>
      </c>
      <c r="B122" s="141" t="s">
        <v>6382</v>
      </c>
      <c r="C122" s="141" t="s">
        <v>6380</v>
      </c>
      <c r="D122" s="150"/>
      <c r="E122" s="150"/>
      <c r="F122" s="150"/>
      <c r="G122" s="102"/>
    </row>
    <row r="123">
      <c r="A123" s="98"/>
      <c r="B123" s="141" t="s">
        <v>6383</v>
      </c>
      <c r="C123" s="141" t="s">
        <v>6384</v>
      </c>
      <c r="D123" s="150"/>
      <c r="E123" s="150"/>
      <c r="F123" s="150"/>
      <c r="G123" s="102"/>
    </row>
    <row r="124">
      <c r="A124" s="98"/>
      <c r="B124" s="141" t="s">
        <v>6385</v>
      </c>
      <c r="C124" s="141" t="s">
        <v>6384</v>
      </c>
      <c r="D124" s="150"/>
      <c r="E124" s="150"/>
      <c r="F124" s="150"/>
      <c r="G124" s="102"/>
    </row>
    <row r="125">
      <c r="A125" s="98"/>
      <c r="B125" s="141" t="s">
        <v>4798</v>
      </c>
      <c r="C125" s="141" t="s">
        <v>6386</v>
      </c>
      <c r="D125" s="150"/>
      <c r="E125" s="150"/>
      <c r="F125" s="141" t="s">
        <v>6387</v>
      </c>
      <c r="G125" s="102"/>
    </row>
    <row r="126">
      <c r="A126" s="98"/>
      <c r="B126" s="139" t="s">
        <v>6388</v>
      </c>
      <c r="C126" s="139" t="s">
        <v>6386</v>
      </c>
      <c r="D126" s="140">
        <v>41065.0</v>
      </c>
      <c r="E126" s="139" t="s">
        <v>15</v>
      </c>
      <c r="F126" s="139" t="s">
        <v>928</v>
      </c>
      <c r="G126" s="102"/>
    </row>
    <row r="127">
      <c r="A127" s="98"/>
      <c r="B127" s="141" t="s">
        <v>6389</v>
      </c>
      <c r="C127" s="141" t="s">
        <v>6390</v>
      </c>
      <c r="D127" s="150"/>
      <c r="E127" s="150"/>
      <c r="F127" s="150"/>
      <c r="G127" s="102"/>
    </row>
    <row r="128">
      <c r="A128" s="98"/>
      <c r="B128" s="141" t="s">
        <v>6391</v>
      </c>
      <c r="C128" s="141" t="s">
        <v>6392</v>
      </c>
      <c r="D128" s="150"/>
      <c r="E128" s="150"/>
      <c r="F128" s="150"/>
      <c r="G128" s="102"/>
    </row>
    <row r="129">
      <c r="A129" s="98"/>
      <c r="B129" s="141" t="s">
        <v>6393</v>
      </c>
      <c r="C129" s="141" t="s">
        <v>6394</v>
      </c>
      <c r="D129" s="150"/>
      <c r="E129" s="150"/>
      <c r="F129" s="150"/>
      <c r="G129" s="102"/>
    </row>
    <row r="130">
      <c r="A130" s="98"/>
      <c r="B130" s="365" t="s">
        <v>6395</v>
      </c>
      <c r="C130" s="365" t="s">
        <v>6396</v>
      </c>
      <c r="D130" s="367">
        <v>40247.0</v>
      </c>
      <c r="E130" s="365" t="s">
        <v>15</v>
      </c>
      <c r="F130" s="365" t="s">
        <v>6397</v>
      </c>
      <c r="G130" s="102"/>
    </row>
    <row r="131">
      <c r="A131" s="98"/>
      <c r="B131" s="141" t="s">
        <v>6398</v>
      </c>
      <c r="C131" s="141" t="s">
        <v>6399</v>
      </c>
      <c r="D131" s="150"/>
      <c r="E131" s="150"/>
      <c r="F131" s="150"/>
      <c r="G131" s="102"/>
    </row>
    <row r="132">
      <c r="A132" s="98"/>
      <c r="B132" s="141" t="s">
        <v>6400</v>
      </c>
      <c r="C132" s="141" t="s">
        <v>6399</v>
      </c>
      <c r="D132" s="150"/>
      <c r="E132" s="150"/>
      <c r="F132" s="150"/>
      <c r="G132" s="102"/>
    </row>
    <row r="133">
      <c r="A133" s="98"/>
      <c r="B133" s="141" t="s">
        <v>6401</v>
      </c>
      <c r="C133" s="141" t="s">
        <v>6399</v>
      </c>
      <c r="D133" s="150"/>
      <c r="E133" s="150"/>
      <c r="F133" s="150"/>
      <c r="G133" s="102"/>
    </row>
    <row r="134">
      <c r="A134" s="98"/>
      <c r="B134" s="139" t="s">
        <v>6402</v>
      </c>
      <c r="C134" s="139" t="s">
        <v>6399</v>
      </c>
      <c r="D134" s="140">
        <v>40841.0</v>
      </c>
      <c r="E134" s="139" t="s">
        <v>15</v>
      </c>
      <c r="F134" s="139" t="s">
        <v>928</v>
      </c>
      <c r="G134" s="102"/>
    </row>
    <row r="135">
      <c r="A135" s="98"/>
      <c r="B135" s="141" t="s">
        <v>6403</v>
      </c>
      <c r="C135" s="141" t="s">
        <v>6404</v>
      </c>
      <c r="D135" s="150"/>
      <c r="E135" s="150"/>
      <c r="F135" s="150"/>
      <c r="G135" s="102"/>
    </row>
    <row r="136">
      <c r="A136" s="98"/>
      <c r="B136" s="141" t="s">
        <v>6405</v>
      </c>
      <c r="C136" s="141" t="s">
        <v>6406</v>
      </c>
      <c r="D136" s="150"/>
      <c r="E136" s="150"/>
      <c r="F136" s="150"/>
      <c r="G136" s="102"/>
    </row>
    <row r="137">
      <c r="A137" s="98"/>
      <c r="B137" s="141" t="s">
        <v>6407</v>
      </c>
      <c r="C137" s="141" t="s">
        <v>501</v>
      </c>
      <c r="D137" s="141"/>
      <c r="E137" s="141"/>
      <c r="F137" s="150"/>
      <c r="G137" s="102"/>
    </row>
    <row r="138">
      <c r="A138" s="98"/>
      <c r="B138" s="141" t="s">
        <v>6408</v>
      </c>
      <c r="C138" s="141" t="s">
        <v>6409</v>
      </c>
      <c r="D138" s="141"/>
      <c r="E138" s="141"/>
      <c r="F138" s="150"/>
      <c r="G138" s="102"/>
    </row>
    <row r="139">
      <c r="A139" s="98"/>
      <c r="B139" s="141" t="s">
        <v>6410</v>
      </c>
      <c r="C139" s="141" t="s">
        <v>6411</v>
      </c>
      <c r="D139" s="141"/>
      <c r="E139" s="141"/>
      <c r="F139" s="150"/>
      <c r="G139" s="102"/>
    </row>
    <row r="140">
      <c r="A140" s="98"/>
      <c r="B140" s="141" t="s">
        <v>6412</v>
      </c>
      <c r="C140" s="141" t="s">
        <v>6413</v>
      </c>
      <c r="D140" s="141"/>
      <c r="E140" s="141"/>
      <c r="F140" s="150"/>
      <c r="G140" s="102"/>
    </row>
    <row r="141">
      <c r="A141" s="98"/>
      <c r="B141" s="141" t="s">
        <v>6414</v>
      </c>
      <c r="C141" s="141" t="s">
        <v>6413</v>
      </c>
      <c r="D141" s="141"/>
      <c r="E141" s="141"/>
      <c r="F141" s="150"/>
      <c r="G141" s="102"/>
    </row>
    <row r="142">
      <c r="A142" s="98"/>
      <c r="B142" s="141" t="s">
        <v>6415</v>
      </c>
      <c r="C142" s="141" t="s">
        <v>6413</v>
      </c>
      <c r="D142" s="141"/>
      <c r="E142" s="141"/>
      <c r="F142" s="150"/>
      <c r="G142" s="102"/>
    </row>
    <row r="143">
      <c r="A143" s="98"/>
      <c r="B143" s="141" t="s">
        <v>6416</v>
      </c>
      <c r="C143" s="141" t="s">
        <v>6417</v>
      </c>
      <c r="D143" s="141"/>
      <c r="E143" s="141"/>
      <c r="F143" s="141"/>
      <c r="G143" s="102"/>
    </row>
    <row r="144">
      <c r="A144" s="98"/>
      <c r="B144" s="141" t="s">
        <v>6418</v>
      </c>
      <c r="C144" s="141" t="s">
        <v>6419</v>
      </c>
      <c r="D144" s="141"/>
      <c r="E144" s="141"/>
      <c r="F144" s="141"/>
      <c r="G144" s="102"/>
    </row>
    <row r="145">
      <c r="A145" s="98"/>
      <c r="B145" s="141" t="s">
        <v>6420</v>
      </c>
      <c r="C145" s="141" t="s">
        <v>1277</v>
      </c>
      <c r="D145" s="141"/>
      <c r="E145" s="141"/>
      <c r="F145" s="150"/>
      <c r="G145" s="102"/>
    </row>
    <row r="146">
      <c r="A146" s="98"/>
      <c r="B146" s="141" t="s">
        <v>6421</v>
      </c>
      <c r="C146" s="141" t="s">
        <v>1277</v>
      </c>
      <c r="D146" s="141"/>
      <c r="E146" s="141"/>
      <c r="F146" s="141"/>
      <c r="G146" s="102"/>
    </row>
    <row r="147">
      <c r="A147" s="98"/>
      <c r="B147" s="139" t="s">
        <v>6422</v>
      </c>
      <c r="C147" s="139" t="s">
        <v>1277</v>
      </c>
      <c r="D147" s="140">
        <v>40764.0</v>
      </c>
      <c r="E147" s="139" t="s">
        <v>15</v>
      </c>
      <c r="F147" s="139" t="s">
        <v>6423</v>
      </c>
      <c r="G147" s="102"/>
    </row>
    <row r="148">
      <c r="A148" s="98"/>
      <c r="B148" s="139" t="s">
        <v>5313</v>
      </c>
      <c r="C148" s="139" t="s">
        <v>1277</v>
      </c>
      <c r="D148" s="140">
        <v>40764.0</v>
      </c>
      <c r="E148" s="139" t="s">
        <v>15</v>
      </c>
      <c r="F148" s="139" t="s">
        <v>5312</v>
      </c>
      <c r="G148" s="102"/>
    </row>
    <row r="149">
      <c r="A149" s="98"/>
      <c r="B149" s="141" t="s">
        <v>3541</v>
      </c>
      <c r="C149" s="141" t="s">
        <v>5315</v>
      </c>
      <c r="D149" s="141"/>
      <c r="E149" s="141"/>
      <c r="F149" s="150"/>
      <c r="G149" s="102"/>
    </row>
    <row r="150">
      <c r="A150" s="98"/>
      <c r="B150" s="141" t="s">
        <v>6424</v>
      </c>
      <c r="C150" s="141" t="s">
        <v>6425</v>
      </c>
      <c r="D150" s="141"/>
      <c r="E150" s="141"/>
      <c r="F150" s="150"/>
      <c r="G150" s="102"/>
    </row>
    <row r="151">
      <c r="A151" s="98"/>
      <c r="B151" s="139" t="s">
        <v>1055</v>
      </c>
      <c r="C151" s="139" t="s">
        <v>1056</v>
      </c>
      <c r="D151" s="140">
        <v>39705.0</v>
      </c>
      <c r="E151" s="139" t="s">
        <v>4243</v>
      </c>
      <c r="F151" s="139" t="s">
        <v>4250</v>
      </c>
      <c r="G151" s="102"/>
    </row>
    <row r="152">
      <c r="A152" s="98"/>
      <c r="B152" s="139" t="s">
        <v>5205</v>
      </c>
      <c r="C152" s="139" t="s">
        <v>1056</v>
      </c>
      <c r="D152" s="140">
        <v>39945.0</v>
      </c>
      <c r="E152" s="139" t="s">
        <v>15</v>
      </c>
      <c r="F152" s="139" t="s">
        <v>928</v>
      </c>
      <c r="G152" s="102"/>
    </row>
    <row r="153">
      <c r="A153" s="98"/>
      <c r="B153" s="141" t="s">
        <v>6426</v>
      </c>
      <c r="C153" s="141" t="s">
        <v>6427</v>
      </c>
      <c r="D153" s="141"/>
      <c r="E153" s="141"/>
      <c r="F153" s="150"/>
      <c r="G153" s="102"/>
    </row>
    <row r="154">
      <c r="A154" s="98"/>
      <c r="B154" s="141" t="s">
        <v>6428</v>
      </c>
      <c r="C154" s="141" t="s">
        <v>6429</v>
      </c>
      <c r="D154" s="141"/>
      <c r="E154" s="141"/>
      <c r="F154" s="150"/>
      <c r="G154" s="102"/>
    </row>
    <row r="155">
      <c r="A155" s="98"/>
      <c r="B155" s="141" t="s">
        <v>6430</v>
      </c>
      <c r="C155" s="141" t="s">
        <v>6429</v>
      </c>
      <c r="D155" s="141"/>
      <c r="E155" s="141"/>
      <c r="F155" s="150"/>
      <c r="G155" s="102"/>
    </row>
    <row r="156">
      <c r="A156" s="98"/>
      <c r="B156" s="141" t="s">
        <v>6431</v>
      </c>
      <c r="C156" s="141" t="s">
        <v>6429</v>
      </c>
      <c r="D156" s="141"/>
      <c r="E156" s="141"/>
      <c r="F156" s="150"/>
      <c r="G156" s="102"/>
    </row>
    <row r="157">
      <c r="A157" s="98"/>
      <c r="B157" s="141" t="s">
        <v>6432</v>
      </c>
      <c r="C157" s="141" t="s">
        <v>6433</v>
      </c>
      <c r="D157" s="141"/>
      <c r="E157" s="141"/>
      <c r="F157" s="150"/>
      <c r="G157" s="102"/>
    </row>
    <row r="158">
      <c r="A158" s="98"/>
      <c r="B158" s="139" t="s">
        <v>5208</v>
      </c>
      <c r="C158" s="139" t="s">
        <v>5209</v>
      </c>
      <c r="D158" s="140">
        <v>40631.0</v>
      </c>
      <c r="E158" s="139" t="s">
        <v>15</v>
      </c>
      <c r="F158" s="151" t="s">
        <v>932</v>
      </c>
      <c r="G158" s="102"/>
    </row>
    <row r="159">
      <c r="A159" s="98"/>
      <c r="B159" s="141" t="s">
        <v>6434</v>
      </c>
      <c r="C159" s="141" t="s">
        <v>1058</v>
      </c>
      <c r="D159" s="141"/>
      <c r="E159" s="141"/>
      <c r="F159" s="150"/>
      <c r="G159" s="102"/>
    </row>
    <row r="160">
      <c r="A160" s="98"/>
      <c r="B160" s="141" t="s">
        <v>6435</v>
      </c>
      <c r="C160" s="141" t="s">
        <v>6436</v>
      </c>
      <c r="D160" s="141"/>
      <c r="E160" s="141"/>
      <c r="F160" s="150"/>
      <c r="G160" s="102"/>
    </row>
    <row r="161">
      <c r="A161" s="98"/>
      <c r="B161" s="141" t="s">
        <v>6437</v>
      </c>
      <c r="C161" s="141" t="s">
        <v>6438</v>
      </c>
      <c r="D161" s="141"/>
      <c r="E161" s="141"/>
      <c r="F161" s="150"/>
      <c r="G161" s="102"/>
    </row>
    <row r="162">
      <c r="A162" s="98"/>
      <c r="B162" s="141" t="s">
        <v>6439</v>
      </c>
      <c r="C162" s="141" t="s">
        <v>6440</v>
      </c>
      <c r="D162" s="141"/>
      <c r="E162" s="141"/>
      <c r="F162" s="150"/>
      <c r="G162" s="102"/>
    </row>
    <row r="163">
      <c r="A163" s="98"/>
      <c r="B163" s="139" t="s">
        <v>4416</v>
      </c>
      <c r="C163" s="139" t="s">
        <v>4417</v>
      </c>
      <c r="D163" s="140">
        <v>42325.0</v>
      </c>
      <c r="E163" s="139" t="s">
        <v>15</v>
      </c>
      <c r="F163" s="139" t="s">
        <v>4418</v>
      </c>
      <c r="G163" s="102"/>
    </row>
    <row r="164">
      <c r="A164" s="98"/>
      <c r="B164" s="141" t="s">
        <v>6196</v>
      </c>
      <c r="C164" s="141" t="s">
        <v>6197</v>
      </c>
      <c r="D164" s="141"/>
      <c r="E164" s="141"/>
      <c r="F164" s="150"/>
      <c r="G164" s="102"/>
    </row>
    <row r="165">
      <c r="A165" s="98"/>
      <c r="B165" s="139" t="s">
        <v>5159</v>
      </c>
      <c r="C165" s="139" t="s">
        <v>4334</v>
      </c>
      <c r="D165" s="140">
        <v>42353.0</v>
      </c>
      <c r="E165" s="139" t="s">
        <v>15</v>
      </c>
      <c r="F165" s="139" t="s">
        <v>6441</v>
      </c>
      <c r="G165" s="102"/>
    </row>
    <row r="166">
      <c r="A166" s="98"/>
      <c r="B166" s="141" t="s">
        <v>6442</v>
      </c>
      <c r="C166" s="141" t="s">
        <v>6443</v>
      </c>
      <c r="D166" s="141"/>
      <c r="E166" s="141"/>
      <c r="F166" s="150"/>
      <c r="G166" s="102"/>
    </row>
    <row r="167">
      <c r="A167" s="98"/>
      <c r="B167" s="141" t="s">
        <v>6444</v>
      </c>
      <c r="C167" s="141" t="s">
        <v>6445</v>
      </c>
      <c r="D167" s="141"/>
      <c r="E167" s="141"/>
      <c r="F167" s="150"/>
      <c r="G167" s="102"/>
    </row>
    <row r="168">
      <c r="A168" s="98"/>
      <c r="B168" s="141" t="s">
        <v>6446</v>
      </c>
      <c r="C168" s="141" t="s">
        <v>1192</v>
      </c>
      <c r="D168" s="141"/>
      <c r="E168" s="141"/>
      <c r="F168" s="141"/>
      <c r="G168" s="102"/>
    </row>
    <row r="169">
      <c r="A169" s="98"/>
      <c r="B169" s="139" t="s">
        <v>2339</v>
      </c>
      <c r="C169" s="103" t="s">
        <v>2340</v>
      </c>
      <c r="D169" s="177">
        <v>43251.0</v>
      </c>
      <c r="E169" s="368" t="s">
        <v>15</v>
      </c>
      <c r="F169" s="176" t="s">
        <v>928</v>
      </c>
      <c r="G169" s="102"/>
    </row>
    <row r="170">
      <c r="A170" s="98"/>
      <c r="B170" s="220" t="s">
        <v>937</v>
      </c>
      <c r="C170" s="220" t="s">
        <v>938</v>
      </c>
      <c r="D170" s="238">
        <v>39406.0</v>
      </c>
      <c r="E170" s="220" t="s">
        <v>4758</v>
      </c>
      <c r="F170" s="220" t="s">
        <v>4381</v>
      </c>
      <c r="G170" s="210"/>
    </row>
    <row r="171">
      <c r="A171" s="98"/>
      <c r="B171" s="141" t="s">
        <v>6447</v>
      </c>
      <c r="C171" s="141" t="s">
        <v>6448</v>
      </c>
      <c r="D171" s="141"/>
      <c r="E171" s="141"/>
      <c r="F171" s="150"/>
      <c r="G171" s="210"/>
    </row>
    <row r="172">
      <c r="A172" s="98"/>
      <c r="B172" s="220" t="s">
        <v>6449</v>
      </c>
      <c r="C172" s="220" t="s">
        <v>940</v>
      </c>
      <c r="D172" s="240">
        <v>42283.0</v>
      </c>
      <c r="E172" s="220" t="s">
        <v>4323</v>
      </c>
      <c r="F172" s="220" t="s">
        <v>6450</v>
      </c>
      <c r="G172" s="210"/>
    </row>
    <row r="173">
      <c r="A173" s="98"/>
      <c r="B173" s="139" t="s">
        <v>6451</v>
      </c>
      <c r="C173" s="139" t="s">
        <v>940</v>
      </c>
      <c r="D173" s="140">
        <v>42353.0</v>
      </c>
      <c r="E173" s="139" t="s">
        <v>15</v>
      </c>
      <c r="F173" s="139" t="s">
        <v>6452</v>
      </c>
      <c r="G173" s="210"/>
    </row>
    <row r="174">
      <c r="A174" s="98"/>
      <c r="B174" s="139" t="s">
        <v>6200</v>
      </c>
      <c r="C174" s="139" t="s">
        <v>940</v>
      </c>
      <c r="D174" s="140">
        <v>42451.0</v>
      </c>
      <c r="E174" s="139" t="s">
        <v>15</v>
      </c>
      <c r="F174" s="139" t="s">
        <v>6453</v>
      </c>
      <c r="G174" s="210"/>
    </row>
    <row r="175">
      <c r="A175" s="98"/>
      <c r="B175" s="139" t="s">
        <v>6454</v>
      </c>
      <c r="C175" s="139" t="s">
        <v>940</v>
      </c>
      <c r="D175" s="140">
        <v>40771.0</v>
      </c>
      <c r="E175" s="139" t="s">
        <v>15</v>
      </c>
      <c r="F175" s="139" t="s">
        <v>5646</v>
      </c>
      <c r="G175" s="210"/>
    </row>
    <row r="176">
      <c r="A176" s="98"/>
      <c r="B176" s="139" t="s">
        <v>6455</v>
      </c>
      <c r="C176" s="139" t="s">
        <v>940</v>
      </c>
      <c r="D176" s="239">
        <v>43538.0</v>
      </c>
      <c r="E176" s="103" t="s">
        <v>15</v>
      </c>
      <c r="F176" s="176" t="s">
        <v>6456</v>
      </c>
      <c r="G176" s="210"/>
    </row>
    <row r="177">
      <c r="A177" s="98"/>
      <c r="B177" s="141" t="s">
        <v>6457</v>
      </c>
      <c r="C177" s="141" t="s">
        <v>298</v>
      </c>
      <c r="D177" s="141"/>
      <c r="E177" s="141"/>
      <c r="F177" s="141"/>
      <c r="G177" s="369"/>
    </row>
    <row r="178">
      <c r="A178" s="98"/>
      <c r="B178" s="141" t="s">
        <v>6458</v>
      </c>
      <c r="C178" s="141" t="s">
        <v>298</v>
      </c>
      <c r="D178" s="141"/>
      <c r="E178" s="141"/>
      <c r="F178" s="141"/>
      <c r="G178" s="370"/>
    </row>
    <row r="179">
      <c r="A179" s="98"/>
      <c r="B179" s="139" t="s">
        <v>6459</v>
      </c>
      <c r="C179" s="139" t="s">
        <v>6460</v>
      </c>
      <c r="D179" s="140">
        <v>40092.0</v>
      </c>
      <c r="E179" s="139" t="s">
        <v>15</v>
      </c>
      <c r="F179" s="139" t="s">
        <v>928</v>
      </c>
      <c r="G179" s="210"/>
    </row>
    <row r="180">
      <c r="A180" s="98"/>
      <c r="B180" s="139" t="s">
        <v>6461</v>
      </c>
      <c r="C180" s="139" t="s">
        <v>2443</v>
      </c>
      <c r="D180" s="177">
        <v>43279.0</v>
      </c>
      <c r="E180" s="176" t="s">
        <v>15</v>
      </c>
      <c r="F180" s="176" t="s">
        <v>5376</v>
      </c>
      <c r="G180" s="210"/>
    </row>
    <row r="181">
      <c r="A181" s="98"/>
      <c r="B181" s="141" t="s">
        <v>6462</v>
      </c>
      <c r="C181" s="141" t="s">
        <v>942</v>
      </c>
      <c r="D181" s="141"/>
      <c r="E181" s="141"/>
      <c r="F181" s="150"/>
      <c r="G181" s="210"/>
    </row>
    <row r="182">
      <c r="A182" s="98"/>
      <c r="B182" s="141" t="s">
        <v>6463</v>
      </c>
      <c r="C182" s="141" t="s">
        <v>6464</v>
      </c>
      <c r="D182" s="141"/>
      <c r="E182" s="141"/>
      <c r="F182" s="141"/>
      <c r="G182" s="210"/>
    </row>
    <row r="183">
      <c r="A183" s="98"/>
      <c r="B183" s="139" t="s">
        <v>6465</v>
      </c>
      <c r="C183" s="139" t="s">
        <v>6464</v>
      </c>
      <c r="D183" s="140">
        <v>41114.0</v>
      </c>
      <c r="E183" s="139" t="s">
        <v>15</v>
      </c>
      <c r="F183" s="139" t="s">
        <v>6466</v>
      </c>
      <c r="G183" s="210"/>
    </row>
    <row r="184">
      <c r="A184" s="98"/>
      <c r="B184" s="139" t="s">
        <v>6467</v>
      </c>
      <c r="C184" s="139" t="s">
        <v>6464</v>
      </c>
      <c r="D184" s="140">
        <v>41114.0</v>
      </c>
      <c r="E184" s="139" t="s">
        <v>4473</v>
      </c>
      <c r="F184" s="139" t="s">
        <v>6468</v>
      </c>
      <c r="G184" s="210"/>
    </row>
    <row r="185">
      <c r="A185" s="98"/>
      <c r="B185" s="139" t="s">
        <v>509</v>
      </c>
      <c r="C185" s="139" t="s">
        <v>510</v>
      </c>
      <c r="D185" s="163">
        <v>44182.0</v>
      </c>
      <c r="E185" s="139" t="s">
        <v>15</v>
      </c>
      <c r="F185" s="176" t="s">
        <v>3354</v>
      </c>
      <c r="G185" s="210"/>
    </row>
    <row r="186">
      <c r="A186" s="98"/>
      <c r="B186" s="141" t="s">
        <v>6469</v>
      </c>
      <c r="C186" s="141" t="s">
        <v>6470</v>
      </c>
      <c r="D186" s="141"/>
      <c r="E186" s="141"/>
      <c r="F186" s="150"/>
      <c r="G186" s="210"/>
    </row>
    <row r="187">
      <c r="A187" s="98"/>
      <c r="B187" s="141" t="s">
        <v>6471</v>
      </c>
      <c r="C187" s="141" t="s">
        <v>6470</v>
      </c>
      <c r="D187" s="141"/>
      <c r="E187" s="141"/>
      <c r="F187" s="150"/>
      <c r="G187" s="210"/>
    </row>
    <row r="188">
      <c r="A188" s="98"/>
      <c r="B188" s="141" t="s">
        <v>6472</v>
      </c>
      <c r="C188" s="141" t="s">
        <v>6470</v>
      </c>
      <c r="D188" s="141"/>
      <c r="E188" s="141"/>
      <c r="F188" s="150"/>
      <c r="G188" s="210"/>
    </row>
    <row r="189">
      <c r="A189" s="98"/>
      <c r="B189" s="141" t="s">
        <v>6473</v>
      </c>
      <c r="C189" s="141" t="s">
        <v>6474</v>
      </c>
      <c r="D189" s="141"/>
      <c r="E189" s="141"/>
      <c r="F189" s="141"/>
      <c r="G189" s="210"/>
    </row>
    <row r="190">
      <c r="A190" s="98"/>
      <c r="B190" s="141" t="s">
        <v>6475</v>
      </c>
      <c r="C190" s="141" t="s">
        <v>6476</v>
      </c>
      <c r="D190" s="141"/>
      <c r="E190" s="141"/>
      <c r="F190" s="141"/>
      <c r="G190" s="210"/>
    </row>
    <row r="191">
      <c r="A191" s="98"/>
      <c r="B191" s="141" t="s">
        <v>6477</v>
      </c>
      <c r="C191" s="141" t="s">
        <v>6478</v>
      </c>
      <c r="D191" s="141"/>
      <c r="E191" s="141"/>
      <c r="F191" s="150"/>
      <c r="G191" s="210"/>
    </row>
    <row r="192">
      <c r="A192" s="98"/>
      <c r="B192" s="141" t="s">
        <v>6479</v>
      </c>
      <c r="C192" s="141" t="s">
        <v>6480</v>
      </c>
      <c r="D192" s="141"/>
      <c r="E192" s="141"/>
      <c r="F192" s="150"/>
      <c r="G192" s="210"/>
    </row>
    <row r="193">
      <c r="A193" s="98"/>
      <c r="B193" s="141">
        <v>45.0</v>
      </c>
      <c r="C193" s="141" t="s">
        <v>6201</v>
      </c>
      <c r="D193" s="141"/>
      <c r="E193" s="141"/>
      <c r="F193" s="141"/>
      <c r="G193" s="210"/>
    </row>
    <row r="194">
      <c r="A194" s="98"/>
      <c r="B194" s="141" t="s">
        <v>6481</v>
      </c>
      <c r="C194" s="141" t="s">
        <v>6201</v>
      </c>
      <c r="D194" s="141"/>
      <c r="E194" s="141"/>
      <c r="F194" s="150"/>
      <c r="G194" s="210"/>
    </row>
    <row r="195">
      <c r="A195" s="98"/>
      <c r="B195" s="141" t="s">
        <v>6482</v>
      </c>
      <c r="C195" s="141" t="s">
        <v>6201</v>
      </c>
      <c r="D195" s="141"/>
      <c r="E195" s="141"/>
      <c r="F195" s="141"/>
      <c r="G195" s="210"/>
    </row>
    <row r="196">
      <c r="A196" s="98"/>
      <c r="B196" s="141" t="s">
        <v>6483</v>
      </c>
      <c r="C196" s="141" t="s">
        <v>6201</v>
      </c>
      <c r="D196" s="141"/>
      <c r="E196" s="141"/>
      <c r="F196" s="150"/>
      <c r="G196" s="210"/>
    </row>
    <row r="197">
      <c r="A197" s="98"/>
      <c r="B197" s="141" t="s">
        <v>6484</v>
      </c>
      <c r="C197" s="141" t="s">
        <v>6485</v>
      </c>
      <c r="D197" s="141"/>
      <c r="E197" s="141"/>
      <c r="F197" s="150"/>
      <c r="G197" s="210"/>
    </row>
    <row r="198">
      <c r="A198" s="98"/>
      <c r="B198" s="141" t="s">
        <v>6486</v>
      </c>
      <c r="C198" s="141" t="s">
        <v>6487</v>
      </c>
      <c r="D198" s="141"/>
      <c r="E198" s="141"/>
      <c r="F198" s="141"/>
      <c r="G198" s="210"/>
    </row>
    <row r="199">
      <c r="A199" s="98"/>
      <c r="B199" s="141" t="s">
        <v>6488</v>
      </c>
      <c r="C199" s="141" t="s">
        <v>6489</v>
      </c>
      <c r="D199" s="141"/>
      <c r="E199" s="141"/>
      <c r="F199" s="150"/>
      <c r="G199" s="210"/>
    </row>
    <row r="200">
      <c r="A200" s="98"/>
      <c r="B200" s="141" t="s">
        <v>6490</v>
      </c>
      <c r="C200" s="141" t="s">
        <v>6491</v>
      </c>
      <c r="D200" s="141"/>
      <c r="E200" s="141"/>
      <c r="F200" s="150"/>
      <c r="G200" s="210"/>
    </row>
    <row r="201">
      <c r="A201" s="98"/>
      <c r="B201" s="141" t="s">
        <v>6492</v>
      </c>
      <c r="C201" s="141" t="s">
        <v>236</v>
      </c>
      <c r="D201" s="141"/>
      <c r="E201" s="141"/>
      <c r="F201" s="141"/>
      <c r="G201" s="210"/>
    </row>
    <row r="202">
      <c r="A202" s="98"/>
      <c r="B202" s="139" t="s">
        <v>6493</v>
      </c>
      <c r="C202" s="139" t="s">
        <v>5856</v>
      </c>
      <c r="D202" s="140">
        <v>42535.0</v>
      </c>
      <c r="E202" s="139" t="s">
        <v>15</v>
      </c>
      <c r="F202" s="139" t="s">
        <v>928</v>
      </c>
      <c r="G202" s="210"/>
    </row>
    <row r="203">
      <c r="A203" s="98"/>
      <c r="B203" s="220" t="s">
        <v>1197</v>
      </c>
      <c r="C203" s="220" t="s">
        <v>1198</v>
      </c>
      <c r="D203" s="238">
        <v>41216.0</v>
      </c>
      <c r="E203" s="220" t="s">
        <v>4561</v>
      </c>
      <c r="F203" s="220" t="s">
        <v>4381</v>
      </c>
      <c r="G203" s="210"/>
    </row>
    <row r="204">
      <c r="A204" s="98"/>
      <c r="B204" s="139" t="s">
        <v>6494</v>
      </c>
      <c r="C204" s="139" t="s">
        <v>1198</v>
      </c>
      <c r="D204" s="140">
        <v>42619.0</v>
      </c>
      <c r="E204" s="139" t="s">
        <v>15</v>
      </c>
      <c r="F204" s="139" t="s">
        <v>928</v>
      </c>
      <c r="G204" s="210"/>
    </row>
    <row r="205">
      <c r="A205" s="98"/>
      <c r="B205" s="141" t="s">
        <v>6495</v>
      </c>
      <c r="C205" s="141" t="s">
        <v>1198</v>
      </c>
      <c r="D205" s="141"/>
      <c r="E205" s="141"/>
      <c r="F205" s="150"/>
      <c r="G205" s="210"/>
    </row>
    <row r="206">
      <c r="A206" s="98"/>
      <c r="B206" s="141" t="s">
        <v>6496</v>
      </c>
      <c r="C206" s="141" t="s">
        <v>6497</v>
      </c>
      <c r="D206" s="141"/>
      <c r="E206" s="141"/>
      <c r="F206" s="150"/>
      <c r="G206" s="210"/>
    </row>
    <row r="207">
      <c r="A207" s="98"/>
      <c r="B207" s="139" t="s">
        <v>6498</v>
      </c>
      <c r="C207" s="139" t="s">
        <v>6499</v>
      </c>
      <c r="D207" s="140">
        <v>41149.0</v>
      </c>
      <c r="E207" s="139" t="s">
        <v>4473</v>
      </c>
      <c r="F207" s="139" t="s">
        <v>6500</v>
      </c>
      <c r="G207" s="210"/>
    </row>
    <row r="208">
      <c r="A208" s="98"/>
      <c r="B208" s="141" t="s">
        <v>6501</v>
      </c>
      <c r="C208" s="141" t="s">
        <v>6499</v>
      </c>
      <c r="D208" s="141"/>
      <c r="E208" s="141"/>
      <c r="F208" s="150"/>
      <c r="G208" s="210"/>
    </row>
    <row r="209">
      <c r="A209" s="98"/>
      <c r="B209" s="139" t="s">
        <v>6502</v>
      </c>
      <c r="C209" s="139" t="s">
        <v>4279</v>
      </c>
      <c r="D209" s="140">
        <v>40337.0</v>
      </c>
      <c r="E209" s="139" t="s">
        <v>4280</v>
      </c>
      <c r="F209" s="139" t="s">
        <v>4281</v>
      </c>
      <c r="G209" s="210"/>
    </row>
    <row r="210">
      <c r="A210" s="98"/>
      <c r="B210" s="139" t="s">
        <v>6503</v>
      </c>
      <c r="C210" s="139" t="s">
        <v>4279</v>
      </c>
      <c r="D210" s="140">
        <v>41177.0</v>
      </c>
      <c r="E210" s="139" t="s">
        <v>15</v>
      </c>
      <c r="F210" s="139" t="s">
        <v>6504</v>
      </c>
      <c r="G210" s="210"/>
    </row>
    <row r="211">
      <c r="A211" s="98"/>
      <c r="B211" s="141" t="s">
        <v>6505</v>
      </c>
      <c r="C211" s="141" t="s">
        <v>6506</v>
      </c>
      <c r="D211" s="141"/>
      <c r="E211" s="141"/>
      <c r="F211" s="150"/>
      <c r="G211" s="210"/>
    </row>
    <row r="212">
      <c r="A212" s="98"/>
      <c r="B212" s="141" t="s">
        <v>6507</v>
      </c>
      <c r="C212" s="141" t="s">
        <v>6506</v>
      </c>
      <c r="D212" s="141"/>
      <c r="E212" s="141"/>
      <c r="F212" s="150"/>
      <c r="G212" s="210"/>
    </row>
    <row r="213">
      <c r="A213" s="98"/>
      <c r="B213" s="141" t="s">
        <v>6508</v>
      </c>
      <c r="C213" s="141" t="s">
        <v>6506</v>
      </c>
      <c r="D213" s="141"/>
      <c r="E213" s="141"/>
      <c r="F213" s="150"/>
      <c r="G213" s="210"/>
    </row>
    <row r="214">
      <c r="A214" s="98"/>
      <c r="B214" s="141" t="s">
        <v>6509</v>
      </c>
      <c r="C214" s="141" t="s">
        <v>6506</v>
      </c>
      <c r="D214" s="141"/>
      <c r="E214" s="141"/>
      <c r="F214" s="150"/>
      <c r="G214" s="210"/>
    </row>
    <row r="215">
      <c r="A215" s="98"/>
      <c r="B215" s="141" t="s">
        <v>6510</v>
      </c>
      <c r="C215" s="141" t="s">
        <v>4631</v>
      </c>
      <c r="D215" s="141"/>
      <c r="E215" s="141"/>
      <c r="F215" s="141"/>
      <c r="G215" s="210"/>
    </row>
    <row r="216">
      <c r="A216" s="98"/>
      <c r="B216" s="141" t="s">
        <v>6511</v>
      </c>
      <c r="C216" s="141" t="s">
        <v>6512</v>
      </c>
      <c r="D216" s="141"/>
      <c r="E216" s="141"/>
      <c r="F216" s="150"/>
      <c r="G216" s="210"/>
    </row>
    <row r="217">
      <c r="A217" s="98"/>
      <c r="B217" s="141" t="s">
        <v>6513</v>
      </c>
      <c r="C217" s="141" t="s">
        <v>220</v>
      </c>
      <c r="D217" s="141"/>
      <c r="E217" s="141"/>
      <c r="F217" s="150"/>
      <c r="G217" s="210"/>
    </row>
    <row r="218">
      <c r="A218" s="98"/>
      <c r="B218" s="139" t="s">
        <v>6514</v>
      </c>
      <c r="C218" s="139" t="s">
        <v>191</v>
      </c>
      <c r="D218" s="371">
        <v>42612.0</v>
      </c>
      <c r="E218" s="139" t="s">
        <v>15</v>
      </c>
      <c r="F218" s="139" t="s">
        <v>928</v>
      </c>
      <c r="G218" s="210"/>
    </row>
    <row r="219">
      <c r="A219" s="98"/>
      <c r="B219" s="141" t="s">
        <v>933</v>
      </c>
      <c r="C219" s="141" t="s">
        <v>6515</v>
      </c>
      <c r="D219" s="141"/>
      <c r="E219" s="141"/>
      <c r="F219" s="141"/>
      <c r="G219" s="210"/>
    </row>
    <row r="220">
      <c r="A220" s="98"/>
      <c r="B220" s="141" t="s">
        <v>6516</v>
      </c>
      <c r="C220" s="141" t="s">
        <v>5006</v>
      </c>
      <c r="D220" s="141"/>
      <c r="E220" s="141"/>
      <c r="F220" s="141"/>
      <c r="G220" s="210"/>
    </row>
    <row r="221">
      <c r="A221" s="98"/>
      <c r="B221" s="141" t="s">
        <v>6517</v>
      </c>
      <c r="C221" s="141" t="s">
        <v>332</v>
      </c>
      <c r="D221" s="141"/>
      <c r="E221" s="141"/>
      <c r="F221" s="150"/>
      <c r="G221" s="210"/>
    </row>
    <row r="222">
      <c r="A222" s="98"/>
      <c r="B222" s="141" t="s">
        <v>6518</v>
      </c>
      <c r="C222" s="141" t="s">
        <v>6519</v>
      </c>
      <c r="D222" s="141"/>
      <c r="E222" s="141"/>
      <c r="F222" s="150"/>
      <c r="G222" s="210"/>
    </row>
    <row r="223">
      <c r="A223" s="98"/>
      <c r="B223" s="139" t="s">
        <v>5866</v>
      </c>
      <c r="C223" s="139" t="s">
        <v>5867</v>
      </c>
      <c r="D223" s="140">
        <v>39756.0</v>
      </c>
      <c r="E223" s="139" t="s">
        <v>15</v>
      </c>
      <c r="F223" s="139" t="s">
        <v>928</v>
      </c>
      <c r="G223" s="210"/>
    </row>
    <row r="224">
      <c r="A224" s="98"/>
      <c r="B224" s="139" t="s">
        <v>266</v>
      </c>
      <c r="C224" s="139" t="s">
        <v>267</v>
      </c>
      <c r="D224" s="163">
        <v>43508.0</v>
      </c>
      <c r="E224" s="103" t="s">
        <v>15</v>
      </c>
      <c r="F224" s="176" t="s">
        <v>2198</v>
      </c>
      <c r="G224" s="210"/>
    </row>
    <row r="225">
      <c r="A225" s="98"/>
      <c r="B225" s="141" t="s">
        <v>6520</v>
      </c>
      <c r="C225" s="141" t="s">
        <v>1304</v>
      </c>
      <c r="D225" s="141"/>
      <c r="E225" s="141"/>
      <c r="F225" s="150"/>
      <c r="G225" s="210"/>
    </row>
    <row r="226">
      <c r="A226" s="98"/>
      <c r="B226" s="141" t="s">
        <v>6521</v>
      </c>
      <c r="C226" s="141" t="s">
        <v>1308</v>
      </c>
      <c r="D226" s="141"/>
      <c r="E226" s="141"/>
      <c r="F226" s="150"/>
      <c r="G226" s="210"/>
    </row>
    <row r="227">
      <c r="A227" s="98"/>
      <c r="B227" s="141" t="s">
        <v>6522</v>
      </c>
      <c r="C227" s="141" t="s">
        <v>1201</v>
      </c>
      <c r="D227" s="141"/>
      <c r="E227" s="141"/>
      <c r="F227" s="150"/>
      <c r="G227" s="210"/>
    </row>
    <row r="228">
      <c r="A228" s="98"/>
      <c r="B228" s="139" t="s">
        <v>6523</v>
      </c>
      <c r="C228" s="139" t="s">
        <v>1201</v>
      </c>
      <c r="D228" s="140">
        <v>42312.0</v>
      </c>
      <c r="E228" s="139" t="s">
        <v>15</v>
      </c>
      <c r="F228" s="139" t="s">
        <v>928</v>
      </c>
      <c r="G228" s="210"/>
    </row>
    <row r="229">
      <c r="A229" s="98"/>
      <c r="B229" s="141" t="s">
        <v>6524</v>
      </c>
      <c r="C229" s="141" t="s">
        <v>1201</v>
      </c>
      <c r="D229" s="141"/>
      <c r="E229" s="141"/>
      <c r="F229" s="150"/>
      <c r="G229" s="210"/>
    </row>
    <row r="230">
      <c r="A230" s="98"/>
      <c r="B230" s="141" t="s">
        <v>1564</v>
      </c>
      <c r="C230" s="141" t="s">
        <v>5226</v>
      </c>
      <c r="D230" s="141"/>
      <c r="E230" s="141"/>
      <c r="F230" s="141"/>
      <c r="G230" s="210"/>
    </row>
    <row r="231">
      <c r="A231" s="98"/>
      <c r="B231" s="141" t="s">
        <v>6525</v>
      </c>
      <c r="C231" s="141" t="s">
        <v>5226</v>
      </c>
      <c r="D231" s="141"/>
      <c r="E231" s="141"/>
      <c r="F231" s="150"/>
      <c r="G231" s="210"/>
    </row>
    <row r="232">
      <c r="A232" s="98"/>
      <c r="B232" s="139" t="s">
        <v>3141</v>
      </c>
      <c r="C232" s="139" t="s">
        <v>412</v>
      </c>
      <c r="D232" s="140">
        <v>41072.0</v>
      </c>
      <c r="E232" s="139" t="s">
        <v>15</v>
      </c>
      <c r="F232" s="139" t="s">
        <v>928</v>
      </c>
      <c r="G232" s="210"/>
    </row>
    <row r="233">
      <c r="A233" s="98"/>
      <c r="B233" s="141" t="s">
        <v>6526</v>
      </c>
      <c r="C233" s="141" t="s">
        <v>412</v>
      </c>
      <c r="D233" s="141"/>
      <c r="E233" s="141"/>
      <c r="F233" s="141"/>
      <c r="G233" s="210"/>
    </row>
    <row r="234">
      <c r="A234" s="98"/>
      <c r="B234" s="139" t="s">
        <v>6527</v>
      </c>
      <c r="C234" s="139" t="s">
        <v>1077</v>
      </c>
      <c r="D234" s="140">
        <v>42303.0</v>
      </c>
      <c r="E234" s="139" t="s">
        <v>15</v>
      </c>
      <c r="F234" s="139" t="s">
        <v>928</v>
      </c>
      <c r="G234" s="210"/>
    </row>
    <row r="235">
      <c r="A235" s="98"/>
      <c r="B235" s="141" t="s">
        <v>6528</v>
      </c>
      <c r="C235" s="141" t="s">
        <v>6529</v>
      </c>
      <c r="D235" s="141"/>
      <c r="E235" s="141"/>
      <c r="F235" s="150"/>
      <c r="G235" s="210"/>
    </row>
    <row r="236">
      <c r="A236" s="98"/>
      <c r="B236" s="141" t="s">
        <v>6530</v>
      </c>
      <c r="C236" s="141" t="s">
        <v>6444</v>
      </c>
      <c r="D236" s="141"/>
      <c r="E236" s="141"/>
      <c r="F236" s="150"/>
      <c r="G236" s="210"/>
    </row>
    <row r="237">
      <c r="A237" s="98"/>
      <c r="B237" s="141" t="s">
        <v>6531</v>
      </c>
      <c r="C237" s="141" t="s">
        <v>6207</v>
      </c>
      <c r="E237" s="372"/>
      <c r="G237" s="210"/>
    </row>
    <row r="238">
      <c r="A238" s="98"/>
      <c r="B238" s="220" t="s">
        <v>6206</v>
      </c>
      <c r="C238" s="220" t="s">
        <v>6207</v>
      </c>
      <c r="D238" s="238">
        <v>42283.0</v>
      </c>
      <c r="E238" s="220" t="s">
        <v>4323</v>
      </c>
      <c r="F238" s="220" t="s">
        <v>4324</v>
      </c>
      <c r="G238" s="210"/>
    </row>
    <row r="239">
      <c r="A239" s="98"/>
      <c r="B239" s="141" t="s">
        <v>6532</v>
      </c>
      <c r="C239" s="141" t="s">
        <v>6207</v>
      </c>
      <c r="D239" s="141"/>
      <c r="E239" s="141"/>
      <c r="F239" s="150"/>
      <c r="G239" s="210"/>
    </row>
    <row r="240">
      <c r="A240" s="98"/>
      <c r="B240" s="141" t="s">
        <v>6533</v>
      </c>
      <c r="C240" s="141" t="s">
        <v>6534</v>
      </c>
      <c r="D240" s="141"/>
      <c r="E240" s="141"/>
      <c r="F240" s="141"/>
      <c r="G240" s="210"/>
    </row>
    <row r="241">
      <c r="A241" s="98"/>
      <c r="B241" s="141" t="s">
        <v>6535</v>
      </c>
      <c r="C241" s="141" t="s">
        <v>6534</v>
      </c>
      <c r="D241" s="141"/>
      <c r="E241" s="141"/>
      <c r="F241" s="150"/>
      <c r="G241" s="210"/>
    </row>
    <row r="242">
      <c r="A242" s="98"/>
      <c r="B242" s="141" t="s">
        <v>6536</v>
      </c>
      <c r="C242" s="141" t="s">
        <v>6534</v>
      </c>
      <c r="D242" s="141"/>
      <c r="E242" s="141"/>
      <c r="F242" s="141"/>
      <c r="G242" s="210"/>
    </row>
    <row r="243">
      <c r="A243" s="98"/>
      <c r="B243" s="141" t="s">
        <v>6537</v>
      </c>
      <c r="C243" s="141" t="s">
        <v>6534</v>
      </c>
      <c r="D243" s="141"/>
      <c r="E243" s="141"/>
      <c r="F243" s="141"/>
      <c r="G243" s="210"/>
    </row>
    <row r="244">
      <c r="A244" s="98"/>
      <c r="B244" s="141" t="s">
        <v>6538</v>
      </c>
      <c r="C244" s="141" t="s">
        <v>6539</v>
      </c>
      <c r="D244" s="141"/>
      <c r="E244" s="141"/>
      <c r="F244" s="150"/>
      <c r="G244" s="210"/>
    </row>
    <row r="245">
      <c r="A245" s="98"/>
      <c r="B245" s="141" t="s">
        <v>6540</v>
      </c>
      <c r="C245" s="141" t="s">
        <v>6541</v>
      </c>
      <c r="D245" s="141"/>
      <c r="E245" s="141"/>
      <c r="F245" s="150"/>
      <c r="G245" s="210"/>
    </row>
    <row r="246">
      <c r="A246" s="98"/>
      <c r="B246" s="141" t="s">
        <v>6542</v>
      </c>
      <c r="C246" s="141" t="s">
        <v>1079</v>
      </c>
      <c r="D246" s="141"/>
      <c r="E246" s="141"/>
      <c r="F246" s="141"/>
      <c r="G246" s="210"/>
    </row>
    <row r="247">
      <c r="A247" s="98"/>
      <c r="B247" s="220" t="s">
        <v>955</v>
      </c>
      <c r="C247" s="220" t="s">
        <v>956</v>
      </c>
      <c r="D247" s="238">
        <v>39406.0</v>
      </c>
      <c r="E247" s="220" t="s">
        <v>4758</v>
      </c>
      <c r="F247" s="220" t="s">
        <v>4381</v>
      </c>
      <c r="G247" s="210"/>
    </row>
    <row r="248">
      <c r="A248" s="98"/>
      <c r="B248" s="141" t="s">
        <v>6543</v>
      </c>
      <c r="C248" s="141" t="s">
        <v>5338</v>
      </c>
      <c r="D248" s="141"/>
      <c r="E248" s="141"/>
      <c r="F248" s="150"/>
      <c r="G248" s="210"/>
    </row>
    <row r="249">
      <c r="A249" s="98"/>
      <c r="B249" s="141" t="s">
        <v>6544</v>
      </c>
      <c r="C249" s="141" t="s">
        <v>5338</v>
      </c>
      <c r="D249" s="141"/>
      <c r="E249" s="141"/>
      <c r="F249" s="141"/>
      <c r="G249" s="210"/>
    </row>
    <row r="250">
      <c r="A250" s="98"/>
      <c r="B250" s="141" t="s">
        <v>6545</v>
      </c>
      <c r="C250" s="141" t="s">
        <v>5338</v>
      </c>
      <c r="D250" s="141"/>
      <c r="E250" s="141"/>
      <c r="F250" s="150"/>
      <c r="G250" s="210"/>
    </row>
    <row r="251">
      <c r="A251" s="98"/>
      <c r="B251" s="139" t="s">
        <v>6546</v>
      </c>
      <c r="C251" s="139" t="s">
        <v>6547</v>
      </c>
      <c r="D251" s="140">
        <v>40491.0</v>
      </c>
      <c r="E251" s="139" t="s">
        <v>15</v>
      </c>
      <c r="F251" s="139" t="s">
        <v>6548</v>
      </c>
      <c r="G251" s="210"/>
    </row>
    <row r="252">
      <c r="A252" s="98"/>
      <c r="B252" s="141" t="s">
        <v>6549</v>
      </c>
      <c r="C252" s="141" t="s">
        <v>6550</v>
      </c>
      <c r="D252" s="141"/>
      <c r="E252" s="141"/>
      <c r="F252" s="150"/>
      <c r="G252" s="210"/>
    </row>
    <row r="253">
      <c r="A253" s="98"/>
      <c r="B253" s="139" t="s">
        <v>6551</v>
      </c>
      <c r="C253" s="139" t="s">
        <v>1088</v>
      </c>
      <c r="D253" s="140">
        <v>40309.0</v>
      </c>
      <c r="E253" s="139" t="s">
        <v>15</v>
      </c>
      <c r="F253" s="139" t="s">
        <v>6552</v>
      </c>
      <c r="G253" s="210"/>
    </row>
    <row r="254">
      <c r="A254" s="98"/>
      <c r="B254" s="139" t="s">
        <v>6553</v>
      </c>
      <c r="C254" s="139" t="s">
        <v>1088</v>
      </c>
      <c r="D254" s="140">
        <v>40309.0</v>
      </c>
      <c r="E254" s="139" t="s">
        <v>15</v>
      </c>
      <c r="F254" s="139" t="s">
        <v>6552</v>
      </c>
      <c r="G254" s="210"/>
    </row>
    <row r="255">
      <c r="A255" s="98"/>
      <c r="B255" s="220" t="s">
        <v>1087</v>
      </c>
      <c r="C255" s="220" t="s">
        <v>1088</v>
      </c>
      <c r="D255" s="238">
        <v>39705.0</v>
      </c>
      <c r="E255" s="220" t="s">
        <v>4300</v>
      </c>
      <c r="F255" s="220" t="s">
        <v>4381</v>
      </c>
      <c r="G255" s="210"/>
    </row>
    <row r="256">
      <c r="A256" s="98"/>
      <c r="B256" s="139" t="s">
        <v>6554</v>
      </c>
      <c r="C256" s="139" t="s">
        <v>1088</v>
      </c>
      <c r="D256" s="209">
        <v>39560.0</v>
      </c>
      <c r="E256" s="186" t="s">
        <v>15</v>
      </c>
      <c r="F256" s="139" t="s">
        <v>5016</v>
      </c>
      <c r="G256" s="102"/>
    </row>
    <row r="257">
      <c r="A257" s="98"/>
      <c r="B257" s="139" t="s">
        <v>1089</v>
      </c>
      <c r="C257" s="139" t="s">
        <v>1090</v>
      </c>
      <c r="D257" s="140">
        <v>39705.0</v>
      </c>
      <c r="E257" s="139" t="s">
        <v>4243</v>
      </c>
      <c r="F257" s="139" t="s">
        <v>5091</v>
      </c>
      <c r="G257" s="210"/>
    </row>
    <row r="258">
      <c r="A258" s="98"/>
      <c r="B258" s="141" t="s">
        <v>6463</v>
      </c>
      <c r="C258" s="141" t="s">
        <v>6555</v>
      </c>
      <c r="D258" s="141"/>
      <c r="E258" s="141"/>
      <c r="F258" s="150"/>
      <c r="G258" s="210"/>
    </row>
    <row r="259">
      <c r="A259" s="98"/>
      <c r="B259" s="141" t="s">
        <v>6556</v>
      </c>
      <c r="C259" s="141" t="s">
        <v>6557</v>
      </c>
      <c r="D259" s="141"/>
      <c r="E259" s="141"/>
      <c r="F259" s="150"/>
      <c r="G259" s="210"/>
    </row>
    <row r="260">
      <c r="A260" s="98"/>
      <c r="B260" s="141" t="s">
        <v>6558</v>
      </c>
      <c r="C260" s="141" t="s">
        <v>6557</v>
      </c>
      <c r="D260" s="141"/>
      <c r="E260" s="141"/>
      <c r="F260" s="141"/>
      <c r="G260" s="210"/>
    </row>
    <row r="261">
      <c r="A261" s="98"/>
      <c r="B261" s="141" t="s">
        <v>6559</v>
      </c>
      <c r="C261" s="141" t="s">
        <v>6560</v>
      </c>
      <c r="D261" s="141"/>
      <c r="E261" s="141"/>
      <c r="F261" s="150"/>
      <c r="G261" s="210"/>
    </row>
    <row r="262">
      <c r="A262" s="98"/>
      <c r="B262" s="141" t="s">
        <v>6561</v>
      </c>
      <c r="C262" s="141" t="s">
        <v>459</v>
      </c>
      <c r="D262" s="141"/>
      <c r="E262" s="141"/>
      <c r="F262" s="150"/>
      <c r="G262" s="210"/>
    </row>
    <row r="263">
      <c r="A263" s="98"/>
      <c r="B263" s="141" t="s">
        <v>6562</v>
      </c>
      <c r="C263" s="141" t="s">
        <v>459</v>
      </c>
      <c r="D263" s="141"/>
      <c r="E263" s="141"/>
      <c r="F263" s="150"/>
      <c r="G263" s="210"/>
    </row>
    <row r="264">
      <c r="A264" s="98"/>
      <c r="B264" s="139" t="s">
        <v>4342</v>
      </c>
      <c r="C264" s="139" t="s">
        <v>459</v>
      </c>
      <c r="D264" s="140">
        <v>39777.0</v>
      </c>
      <c r="E264" s="139" t="s">
        <v>15</v>
      </c>
      <c r="F264" s="151" t="s">
        <v>4344</v>
      </c>
      <c r="G264" s="210"/>
    </row>
    <row r="265">
      <c r="A265" s="98"/>
      <c r="B265" s="220" t="s">
        <v>6563</v>
      </c>
      <c r="C265" s="220" t="s">
        <v>459</v>
      </c>
      <c r="D265" s="238">
        <v>42283.0</v>
      </c>
      <c r="E265" s="220" t="s">
        <v>4323</v>
      </c>
      <c r="F265" s="220" t="s">
        <v>6564</v>
      </c>
      <c r="G265" s="210"/>
    </row>
    <row r="266">
      <c r="A266" s="98"/>
      <c r="B266" s="139" t="s">
        <v>958</v>
      </c>
      <c r="C266" s="139" t="s">
        <v>459</v>
      </c>
      <c r="D266" s="209">
        <v>39406.0</v>
      </c>
      <c r="E266" s="151" t="s">
        <v>4268</v>
      </c>
      <c r="F266" s="151" t="s">
        <v>5229</v>
      </c>
      <c r="G266" s="210"/>
    </row>
    <row r="267">
      <c r="A267" s="98"/>
      <c r="B267" s="141" t="s">
        <v>6565</v>
      </c>
      <c r="C267" s="141" t="s">
        <v>5231</v>
      </c>
      <c r="D267" s="141"/>
      <c r="E267" s="141"/>
      <c r="F267" s="141"/>
      <c r="G267" s="210"/>
    </row>
    <row r="268">
      <c r="A268" s="98"/>
      <c r="B268" s="141" t="s">
        <v>4456</v>
      </c>
      <c r="C268" s="141" t="s">
        <v>4287</v>
      </c>
      <c r="D268" s="141"/>
      <c r="E268" s="141"/>
      <c r="F268" s="141"/>
      <c r="G268" s="373"/>
    </row>
    <row r="269">
      <c r="A269" s="98"/>
      <c r="B269" s="139" t="s">
        <v>5563</v>
      </c>
      <c r="C269" s="139" t="s">
        <v>4287</v>
      </c>
      <c r="D269" s="140">
        <v>40015.0</v>
      </c>
      <c r="E269" s="139" t="s">
        <v>15</v>
      </c>
      <c r="F269" s="139" t="s">
        <v>5564</v>
      </c>
      <c r="G269" s="210"/>
    </row>
    <row r="270">
      <c r="A270" s="98"/>
      <c r="B270" s="141" t="s">
        <v>6566</v>
      </c>
      <c r="C270" s="141" t="s">
        <v>4287</v>
      </c>
      <c r="D270" s="141"/>
      <c r="E270" s="141"/>
      <c r="F270" s="141"/>
      <c r="G270" s="374"/>
    </row>
    <row r="271">
      <c r="A271" s="98"/>
      <c r="B271" s="139" t="s">
        <v>4286</v>
      </c>
      <c r="C271" s="139" t="s">
        <v>4287</v>
      </c>
      <c r="D271" s="140">
        <v>42817.0</v>
      </c>
      <c r="E271" s="139" t="s">
        <v>15</v>
      </c>
      <c r="F271" s="139" t="s">
        <v>928</v>
      </c>
      <c r="G271" s="373"/>
    </row>
    <row r="272">
      <c r="A272" s="98"/>
      <c r="B272" s="141" t="s">
        <v>6567</v>
      </c>
      <c r="C272" s="141" t="s">
        <v>5566</v>
      </c>
      <c r="D272" s="141"/>
      <c r="E272" s="141"/>
      <c r="F272" s="141"/>
      <c r="G272" s="373"/>
    </row>
    <row r="273">
      <c r="A273" s="98"/>
      <c r="B273" s="139" t="s">
        <v>5233</v>
      </c>
      <c r="C273" s="139" t="s">
        <v>5566</v>
      </c>
      <c r="D273" s="140">
        <v>40659.0</v>
      </c>
      <c r="E273" s="139" t="s">
        <v>15</v>
      </c>
      <c r="F273" s="139" t="s">
        <v>6568</v>
      </c>
      <c r="G273" s="373"/>
    </row>
    <row r="274">
      <c r="A274" s="98"/>
      <c r="B274" s="141" t="s">
        <v>6569</v>
      </c>
      <c r="C274" s="141" t="s">
        <v>6570</v>
      </c>
      <c r="D274" s="141"/>
      <c r="E274" s="141"/>
      <c r="F274" s="141"/>
      <c r="G274" s="373"/>
    </row>
    <row r="275">
      <c r="A275" s="98"/>
      <c r="B275" s="141" t="s">
        <v>6571</v>
      </c>
      <c r="C275" s="141" t="s">
        <v>6572</v>
      </c>
      <c r="D275" s="141"/>
      <c r="E275" s="141"/>
      <c r="F275" s="150"/>
      <c r="G275" s="210"/>
    </row>
    <row r="276">
      <c r="A276" s="98"/>
      <c r="B276" s="141" t="s">
        <v>6573</v>
      </c>
      <c r="C276" s="141" t="s">
        <v>6572</v>
      </c>
      <c r="D276" s="141"/>
      <c r="E276" s="141"/>
      <c r="F276" s="141"/>
      <c r="G276" s="210"/>
    </row>
    <row r="277">
      <c r="A277" s="98"/>
      <c r="B277" s="139" t="s">
        <v>5426</v>
      </c>
      <c r="C277" s="139" t="s">
        <v>6574</v>
      </c>
      <c r="D277" s="140">
        <v>40925.0</v>
      </c>
      <c r="E277" s="139" t="s">
        <v>15</v>
      </c>
      <c r="F277" s="139" t="s">
        <v>928</v>
      </c>
      <c r="G277" s="210"/>
    </row>
    <row r="278">
      <c r="A278" s="98"/>
      <c r="B278" s="141" t="s">
        <v>6575</v>
      </c>
      <c r="C278" s="141" t="s">
        <v>6576</v>
      </c>
      <c r="D278" s="141"/>
      <c r="E278" s="141"/>
      <c r="F278" s="141"/>
      <c r="G278" s="373"/>
    </row>
    <row r="279">
      <c r="A279" s="98"/>
      <c r="B279" s="141" t="s">
        <v>6577</v>
      </c>
      <c r="C279" s="141" t="s">
        <v>6576</v>
      </c>
      <c r="D279" s="141"/>
      <c r="E279" s="141"/>
      <c r="F279" s="141"/>
      <c r="G279" s="373"/>
    </row>
    <row r="280">
      <c r="A280" s="98"/>
      <c r="B280" s="141" t="s">
        <v>6578</v>
      </c>
      <c r="C280" s="141" t="s">
        <v>6579</v>
      </c>
      <c r="D280" s="141"/>
      <c r="E280" s="141"/>
      <c r="F280" s="141"/>
      <c r="G280" s="373"/>
    </row>
    <row r="281">
      <c r="A281" s="98"/>
      <c r="B281" s="141" t="s">
        <v>6580</v>
      </c>
      <c r="C281" s="141" t="s">
        <v>5095</v>
      </c>
      <c r="D281" s="141"/>
      <c r="E281" s="141"/>
      <c r="F281" s="150"/>
      <c r="G281" s="210"/>
    </row>
    <row r="282">
      <c r="A282" s="98"/>
      <c r="B282" s="139" t="s">
        <v>5427</v>
      </c>
      <c r="C282" s="139" t="s">
        <v>5428</v>
      </c>
      <c r="D282" s="140">
        <v>39826.0</v>
      </c>
      <c r="E282" s="139" t="s">
        <v>15</v>
      </c>
      <c r="F282" s="139" t="s">
        <v>5429</v>
      </c>
      <c r="G282" s="210"/>
    </row>
    <row r="283">
      <c r="A283" s="98"/>
      <c r="B283" s="141" t="s">
        <v>6581</v>
      </c>
      <c r="C283" s="141" t="s">
        <v>6582</v>
      </c>
      <c r="D283" s="141"/>
      <c r="E283" s="141"/>
      <c r="F283" s="141"/>
      <c r="G283" s="373"/>
    </row>
    <row r="284">
      <c r="A284" s="98"/>
      <c r="B284" s="141" t="s">
        <v>6583</v>
      </c>
      <c r="C284" s="141" t="s">
        <v>6584</v>
      </c>
      <c r="D284" s="141"/>
      <c r="E284" s="141"/>
      <c r="F284" s="141"/>
      <c r="G284" s="373"/>
    </row>
    <row r="285">
      <c r="A285" s="98"/>
      <c r="B285" s="139" t="s">
        <v>1099</v>
      </c>
      <c r="C285" s="139" t="s">
        <v>688</v>
      </c>
      <c r="D285" s="140">
        <v>39705.0</v>
      </c>
      <c r="E285" s="139" t="s">
        <v>4300</v>
      </c>
      <c r="F285" s="232" t="s">
        <v>6585</v>
      </c>
      <c r="G285" s="210"/>
    </row>
    <row r="286">
      <c r="A286" s="98"/>
      <c r="B286" s="139" t="s">
        <v>6586</v>
      </c>
      <c r="C286" s="139" t="s">
        <v>6587</v>
      </c>
      <c r="D286" s="140">
        <v>44896.0</v>
      </c>
      <c r="E286" s="139" t="s">
        <v>15</v>
      </c>
      <c r="F286" s="139" t="s">
        <v>928</v>
      </c>
      <c r="G286" s="373"/>
    </row>
    <row r="287">
      <c r="A287" s="98"/>
      <c r="B287" s="141" t="s">
        <v>6588</v>
      </c>
      <c r="C287" s="141" t="s">
        <v>6589</v>
      </c>
      <c r="D287" s="141"/>
      <c r="E287" s="141"/>
      <c r="F287" s="141"/>
      <c r="G287" s="373"/>
    </row>
    <row r="288">
      <c r="A288" s="98"/>
      <c r="B288" s="139" t="s">
        <v>5240</v>
      </c>
      <c r="C288" s="139" t="s">
        <v>5241</v>
      </c>
      <c r="D288" s="140">
        <v>41149.0</v>
      </c>
      <c r="E288" s="139" t="s">
        <v>4473</v>
      </c>
      <c r="F288" s="139" t="s">
        <v>6590</v>
      </c>
      <c r="G288" s="210"/>
    </row>
    <row r="289">
      <c r="A289" s="98"/>
      <c r="B289" s="141" t="s">
        <v>6591</v>
      </c>
      <c r="C289" s="141" t="s">
        <v>5241</v>
      </c>
      <c r="D289" s="141"/>
      <c r="E289" s="141"/>
      <c r="F289" s="150"/>
      <c r="G289" s="210"/>
    </row>
    <row r="290">
      <c r="A290" s="98"/>
      <c r="B290" s="141" t="s">
        <v>6592</v>
      </c>
      <c r="C290" s="141" t="s">
        <v>5241</v>
      </c>
      <c r="D290" s="141"/>
      <c r="E290" s="141"/>
      <c r="F290" s="141"/>
      <c r="G290" s="374"/>
    </row>
    <row r="291">
      <c r="A291" s="98"/>
      <c r="B291" s="141" t="s">
        <v>6593</v>
      </c>
      <c r="C291" s="141" t="s">
        <v>6594</v>
      </c>
      <c r="D291" s="141"/>
      <c r="E291" s="141"/>
      <c r="F291" s="141"/>
      <c r="G291" s="210"/>
    </row>
    <row r="292">
      <c r="A292" s="98"/>
      <c r="B292" s="141" t="s">
        <v>6595</v>
      </c>
      <c r="C292" s="141" t="s">
        <v>6594</v>
      </c>
      <c r="D292" s="141"/>
      <c r="E292" s="141"/>
      <c r="F292" s="141"/>
      <c r="G292" s="373"/>
    </row>
    <row r="293">
      <c r="A293" s="98"/>
      <c r="B293" s="139" t="s">
        <v>6596</v>
      </c>
      <c r="C293" s="139" t="s">
        <v>6597</v>
      </c>
      <c r="D293" s="140">
        <v>40666.0</v>
      </c>
      <c r="E293" s="139" t="s">
        <v>15</v>
      </c>
      <c r="F293" s="139" t="s">
        <v>928</v>
      </c>
      <c r="G293" s="373"/>
    </row>
    <row r="294">
      <c r="A294" s="98"/>
      <c r="B294" s="141" t="s">
        <v>6598</v>
      </c>
      <c r="C294" s="141" t="s">
        <v>6599</v>
      </c>
      <c r="D294" s="141"/>
      <c r="E294" s="141"/>
      <c r="F294" s="150"/>
      <c r="G294" s="210"/>
    </row>
    <row r="295">
      <c r="A295" s="98"/>
      <c r="B295" s="141" t="s">
        <v>6600</v>
      </c>
      <c r="C295" s="141" t="s">
        <v>6601</v>
      </c>
      <c r="D295" s="141"/>
      <c r="E295" s="141"/>
      <c r="F295" s="141"/>
      <c r="G295" s="373"/>
    </row>
    <row r="296">
      <c r="A296" s="98"/>
      <c r="B296" s="141" t="s">
        <v>6602</v>
      </c>
      <c r="C296" s="141" t="s">
        <v>6601</v>
      </c>
      <c r="D296" s="141"/>
      <c r="E296" s="141"/>
      <c r="F296" s="141"/>
      <c r="G296" s="374"/>
    </row>
    <row r="297">
      <c r="A297" s="98"/>
      <c r="B297" s="139" t="s">
        <v>6603</v>
      </c>
      <c r="C297" s="139" t="s">
        <v>6604</v>
      </c>
      <c r="D297" s="140">
        <v>41362.0</v>
      </c>
      <c r="E297" s="139" t="s">
        <v>15</v>
      </c>
      <c r="F297" s="139" t="s">
        <v>4387</v>
      </c>
      <c r="G297" s="210"/>
    </row>
    <row r="298">
      <c r="A298" s="98"/>
      <c r="B298" s="141" t="s">
        <v>6605</v>
      </c>
      <c r="C298" s="141" t="s">
        <v>6606</v>
      </c>
      <c r="D298" s="141"/>
      <c r="E298" s="141"/>
      <c r="F298" s="141"/>
      <c r="G298" s="373"/>
    </row>
    <row r="299">
      <c r="A299" s="98"/>
      <c r="B299" s="141" t="s">
        <v>6607</v>
      </c>
      <c r="C299" s="141" t="s">
        <v>6608</v>
      </c>
      <c r="D299" s="141"/>
      <c r="E299" s="141"/>
      <c r="F299" s="141"/>
      <c r="G299" s="210"/>
    </row>
    <row r="300">
      <c r="A300" s="98"/>
      <c r="B300" s="141" t="s">
        <v>6609</v>
      </c>
      <c r="C300" s="141" t="s">
        <v>6610</v>
      </c>
      <c r="D300" s="141"/>
      <c r="E300" s="141"/>
      <c r="F300" s="141"/>
      <c r="G300" s="373"/>
    </row>
    <row r="301">
      <c r="A301" s="98"/>
      <c r="B301" s="141" t="s">
        <v>6611</v>
      </c>
      <c r="C301" s="141" t="s">
        <v>6612</v>
      </c>
      <c r="D301" s="141"/>
      <c r="E301" s="141"/>
      <c r="F301" s="141"/>
      <c r="G301" s="373"/>
    </row>
    <row r="302">
      <c r="A302" s="98"/>
      <c r="B302" s="141" t="s">
        <v>6613</v>
      </c>
      <c r="C302" s="141" t="s">
        <v>6612</v>
      </c>
      <c r="D302" s="141"/>
      <c r="E302" s="141"/>
      <c r="F302" s="141"/>
      <c r="G302" s="373"/>
    </row>
    <row r="303">
      <c r="A303" s="98"/>
      <c r="B303" s="141" t="s">
        <v>6614</v>
      </c>
      <c r="C303" s="141" t="s">
        <v>6612</v>
      </c>
      <c r="D303" s="141"/>
      <c r="E303" s="141"/>
      <c r="F303" s="141"/>
      <c r="G303" s="373"/>
    </row>
    <row r="304">
      <c r="A304" s="98"/>
      <c r="B304" s="141" t="s">
        <v>6615</v>
      </c>
      <c r="C304" s="141" t="s">
        <v>5917</v>
      </c>
      <c r="D304" s="141"/>
      <c r="E304" s="141"/>
      <c r="F304" s="141"/>
      <c r="G304" s="373"/>
    </row>
    <row r="305">
      <c r="A305" s="98"/>
      <c r="B305" s="139" t="s">
        <v>5916</v>
      </c>
      <c r="C305" s="139" t="s">
        <v>5917</v>
      </c>
      <c r="D305" s="140">
        <v>41240.0</v>
      </c>
      <c r="E305" s="139" t="s">
        <v>15</v>
      </c>
      <c r="F305" s="139" t="s">
        <v>928</v>
      </c>
      <c r="G305" s="373"/>
    </row>
    <row r="306">
      <c r="A306" s="98"/>
      <c r="B306" s="141" t="s">
        <v>6616</v>
      </c>
      <c r="C306" s="141" t="s">
        <v>1328</v>
      </c>
      <c r="D306" s="141"/>
      <c r="E306" s="141"/>
      <c r="F306" s="141"/>
      <c r="G306" s="373"/>
    </row>
    <row r="307">
      <c r="A307" s="98"/>
      <c r="B307" s="139" t="s">
        <v>6617</v>
      </c>
      <c r="C307" s="139" t="s">
        <v>1328</v>
      </c>
      <c r="D307" s="140">
        <v>40001.0</v>
      </c>
      <c r="E307" s="139" t="s">
        <v>15</v>
      </c>
      <c r="F307" s="139" t="s">
        <v>6618</v>
      </c>
      <c r="G307" s="210"/>
    </row>
    <row r="308">
      <c r="A308" s="98"/>
      <c r="B308" s="141" t="s">
        <v>6619</v>
      </c>
      <c r="C308" s="141" t="s">
        <v>1328</v>
      </c>
      <c r="D308" s="141"/>
      <c r="E308" s="141"/>
      <c r="F308" s="141"/>
      <c r="G308" s="373"/>
    </row>
    <row r="309">
      <c r="A309" s="98"/>
      <c r="B309" s="141" t="s">
        <v>6620</v>
      </c>
      <c r="C309" s="141" t="s">
        <v>1328</v>
      </c>
      <c r="D309" s="141"/>
      <c r="E309" s="141"/>
      <c r="F309" s="141"/>
      <c r="G309" s="373"/>
    </row>
    <row r="310">
      <c r="A310" s="98"/>
      <c r="B310" s="141" t="s">
        <v>6621</v>
      </c>
      <c r="C310" s="141" t="s">
        <v>6622</v>
      </c>
      <c r="D310" s="141"/>
      <c r="E310" s="141"/>
      <c r="F310" s="150"/>
      <c r="G310" s="210"/>
    </row>
    <row r="311">
      <c r="A311" s="98"/>
      <c r="B311" s="139" t="s">
        <v>6623</v>
      </c>
      <c r="C311" s="139" t="s">
        <v>1105</v>
      </c>
      <c r="D311" s="140">
        <v>42283.0</v>
      </c>
      <c r="E311" s="139" t="s">
        <v>15</v>
      </c>
      <c r="F311" s="139" t="s">
        <v>928</v>
      </c>
      <c r="G311" s="210"/>
    </row>
    <row r="312">
      <c r="A312" s="98"/>
      <c r="B312" s="139" t="s">
        <v>5102</v>
      </c>
      <c r="C312" s="139" t="s">
        <v>503</v>
      </c>
      <c r="D312" s="140">
        <v>40218.0</v>
      </c>
      <c r="E312" s="139" t="s">
        <v>15</v>
      </c>
      <c r="F312" s="139" t="s">
        <v>4289</v>
      </c>
      <c r="G312" s="210"/>
    </row>
    <row r="313">
      <c r="A313" s="98"/>
      <c r="B313" s="141" t="s">
        <v>6624</v>
      </c>
      <c r="C313" s="141" t="s">
        <v>4502</v>
      </c>
      <c r="D313" s="141"/>
      <c r="E313" s="141"/>
      <c r="F313" s="141"/>
      <c r="G313" s="210"/>
    </row>
    <row r="314">
      <c r="A314" s="98"/>
      <c r="B314" s="141" t="s">
        <v>6625</v>
      </c>
      <c r="C314" s="141" t="s">
        <v>6626</v>
      </c>
      <c r="D314" s="141"/>
      <c r="E314" s="141"/>
      <c r="F314" s="141"/>
      <c r="G314" s="373"/>
    </row>
    <row r="315">
      <c r="A315" s="98"/>
      <c r="B315" s="220" t="s">
        <v>1110</v>
      </c>
      <c r="C315" s="220" t="s">
        <v>565</v>
      </c>
      <c r="D315" s="238">
        <v>39406.0</v>
      </c>
      <c r="E315" s="220" t="s">
        <v>4300</v>
      </c>
      <c r="F315" s="220" t="s">
        <v>6627</v>
      </c>
      <c r="G315" s="210"/>
    </row>
    <row r="316">
      <c r="A316" s="98"/>
      <c r="B316" s="141" t="s">
        <v>6628</v>
      </c>
      <c r="C316" s="141" t="s">
        <v>565</v>
      </c>
      <c r="D316" s="141"/>
      <c r="E316" s="141"/>
      <c r="F316" s="141"/>
      <c r="G316" s="373"/>
    </row>
    <row r="317">
      <c r="A317" s="98"/>
      <c r="B317" s="141" t="s">
        <v>6629</v>
      </c>
      <c r="C317" s="141" t="s">
        <v>6630</v>
      </c>
      <c r="D317" s="141"/>
      <c r="E317" s="141"/>
      <c r="F317" s="141"/>
      <c r="G317" s="373"/>
    </row>
    <row r="318">
      <c r="A318" s="98"/>
      <c r="B318" s="141" t="s">
        <v>6631</v>
      </c>
      <c r="C318" s="141" t="s">
        <v>6632</v>
      </c>
      <c r="D318" s="141"/>
      <c r="E318" s="141"/>
      <c r="F318" s="150"/>
      <c r="G318" s="16"/>
    </row>
    <row r="319">
      <c r="A319" s="98"/>
      <c r="B319" s="141" t="s">
        <v>6633</v>
      </c>
      <c r="C319" s="141" t="s">
        <v>6632</v>
      </c>
      <c r="D319" s="141"/>
      <c r="E319" s="141"/>
      <c r="F319" s="141"/>
      <c r="G319" s="16"/>
    </row>
    <row r="320">
      <c r="A320" s="98"/>
      <c r="B320" s="141" t="s">
        <v>6634</v>
      </c>
      <c r="C320" s="141" t="s">
        <v>377</v>
      </c>
      <c r="D320" s="141"/>
      <c r="E320" s="141"/>
      <c r="F320" s="141"/>
      <c r="G320" s="373"/>
    </row>
    <row r="321">
      <c r="A321" s="98"/>
      <c r="B321" s="141" t="s">
        <v>6635</v>
      </c>
      <c r="C321" s="141" t="s">
        <v>377</v>
      </c>
      <c r="D321" s="141"/>
      <c r="E321" s="141"/>
      <c r="F321" s="141"/>
      <c r="G321" s="373"/>
    </row>
    <row r="322">
      <c r="A322" s="98"/>
      <c r="B322" s="141" t="s">
        <v>5936</v>
      </c>
      <c r="C322" s="141" t="s">
        <v>5106</v>
      </c>
      <c r="D322" s="141"/>
      <c r="E322" s="141"/>
      <c r="F322" s="141"/>
      <c r="G322" s="373"/>
    </row>
    <row r="323">
      <c r="A323" s="98"/>
      <c r="B323" s="141" t="s">
        <v>5458</v>
      </c>
      <c r="C323" s="141" t="s">
        <v>1112</v>
      </c>
      <c r="D323" s="141"/>
      <c r="E323" s="141"/>
      <c r="F323" s="141"/>
      <c r="G323" s="373"/>
    </row>
    <row r="324">
      <c r="A324" s="98"/>
      <c r="B324" s="141" t="s">
        <v>6636</v>
      </c>
      <c r="C324" s="141" t="s">
        <v>6637</v>
      </c>
      <c r="D324" s="141"/>
      <c r="E324" s="141"/>
      <c r="F324" s="150"/>
      <c r="G324" s="16"/>
    </row>
    <row r="325">
      <c r="A325" s="98"/>
      <c r="B325" s="141" t="s">
        <v>6638</v>
      </c>
      <c r="C325" s="141" t="s">
        <v>769</v>
      </c>
      <c r="D325" s="141"/>
      <c r="E325" s="141"/>
      <c r="F325" s="150"/>
      <c r="G325" s="16"/>
    </row>
    <row r="326">
      <c r="A326" s="98"/>
      <c r="B326" s="139" t="s">
        <v>4298</v>
      </c>
      <c r="C326" s="139" t="s">
        <v>6639</v>
      </c>
      <c r="D326" s="140">
        <v>42661.0</v>
      </c>
      <c r="E326" s="139" t="s">
        <v>15</v>
      </c>
      <c r="F326" s="139" t="s">
        <v>6640</v>
      </c>
      <c r="G326" s="373"/>
    </row>
    <row r="327">
      <c r="A327" s="98"/>
      <c r="B327" s="139" t="s">
        <v>6213</v>
      </c>
      <c r="C327" s="139" t="s">
        <v>408</v>
      </c>
      <c r="D327" s="140">
        <v>42451.0</v>
      </c>
      <c r="E327" s="139" t="s">
        <v>15</v>
      </c>
      <c r="F327" s="139" t="s">
        <v>4337</v>
      </c>
      <c r="G327" s="16"/>
    </row>
    <row r="328">
      <c r="A328" s="98"/>
      <c r="B328" s="141" t="s">
        <v>6641</v>
      </c>
      <c r="C328" s="141" t="s">
        <v>408</v>
      </c>
      <c r="D328" s="141"/>
      <c r="E328" s="141"/>
      <c r="F328" s="141"/>
      <c r="G328" s="374"/>
    </row>
    <row r="329">
      <c r="A329" s="98"/>
      <c r="B329" s="139" t="s">
        <v>455</v>
      </c>
      <c r="C329" s="139" t="s">
        <v>445</v>
      </c>
      <c r="D329" s="140">
        <v>44217.0</v>
      </c>
      <c r="E329" s="139" t="s">
        <v>15</v>
      </c>
      <c r="F329" s="176" t="s">
        <v>6642</v>
      </c>
      <c r="G329" s="373"/>
    </row>
    <row r="330">
      <c r="A330" s="98"/>
      <c r="B330" s="141" t="s">
        <v>6643</v>
      </c>
      <c r="C330" s="141" t="s">
        <v>6644</v>
      </c>
      <c r="D330" s="141"/>
      <c r="E330" s="141"/>
      <c r="F330" s="150"/>
      <c r="G330" s="16"/>
    </row>
    <row r="331">
      <c r="A331" s="98"/>
      <c r="B331" s="141" t="s">
        <v>6645</v>
      </c>
      <c r="C331" s="141" t="s">
        <v>431</v>
      </c>
      <c r="D331" s="141"/>
      <c r="E331" s="141"/>
      <c r="F331" s="150"/>
      <c r="G331" s="16"/>
    </row>
    <row r="332">
      <c r="A332" s="98"/>
      <c r="B332" s="141" t="s">
        <v>6646</v>
      </c>
      <c r="C332" s="141" t="s">
        <v>431</v>
      </c>
      <c r="D332" s="141"/>
      <c r="E332" s="141"/>
      <c r="F332" s="141"/>
      <c r="G332" s="373"/>
    </row>
    <row r="333">
      <c r="A333" s="98"/>
      <c r="B333" s="141" t="s">
        <v>6647</v>
      </c>
      <c r="C333" s="141" t="s">
        <v>6648</v>
      </c>
      <c r="D333" s="141"/>
      <c r="E333" s="141"/>
      <c r="F333" s="141"/>
      <c r="G333" s="373"/>
    </row>
    <row r="334">
      <c r="A334" s="98"/>
      <c r="B334" s="141" t="s">
        <v>6649</v>
      </c>
      <c r="C334" s="141" t="s">
        <v>6650</v>
      </c>
      <c r="D334" s="141"/>
      <c r="E334" s="141"/>
      <c r="F334" s="150"/>
      <c r="G334" s="16"/>
    </row>
    <row r="335">
      <c r="A335" s="98"/>
      <c r="B335" s="141" t="s">
        <v>6651</v>
      </c>
      <c r="C335" s="141" t="s">
        <v>230</v>
      </c>
      <c r="D335" s="141"/>
      <c r="E335" s="141"/>
      <c r="F335" s="141"/>
      <c r="G335" s="373"/>
    </row>
    <row r="336">
      <c r="A336" s="98"/>
      <c r="B336" s="141" t="s">
        <v>2842</v>
      </c>
      <c r="C336" s="141" t="s">
        <v>271</v>
      </c>
      <c r="D336" s="141"/>
      <c r="E336" s="141"/>
      <c r="F336" s="141"/>
      <c r="G336" s="373"/>
    </row>
    <row r="337">
      <c r="A337" s="98"/>
      <c r="B337" s="139" t="s">
        <v>6652</v>
      </c>
      <c r="C337" s="139" t="s">
        <v>271</v>
      </c>
      <c r="D337" s="140">
        <v>42661.0</v>
      </c>
      <c r="E337" s="139" t="s">
        <v>15</v>
      </c>
      <c r="F337" s="139" t="s">
        <v>6640</v>
      </c>
      <c r="G337" s="16"/>
    </row>
    <row r="338">
      <c r="A338" s="98"/>
      <c r="B338" s="356" t="s">
        <v>776</v>
      </c>
      <c r="C338" s="357" t="s">
        <v>271</v>
      </c>
      <c r="D338" s="212">
        <v>45043.0</v>
      </c>
      <c r="E338" s="151" t="s">
        <v>15</v>
      </c>
      <c r="F338" s="151" t="s">
        <v>6215</v>
      </c>
      <c r="G338" s="374"/>
    </row>
    <row r="339">
      <c r="A339" s="98"/>
      <c r="B339" s="139" t="s">
        <v>6653</v>
      </c>
      <c r="C339" s="139" t="s">
        <v>570</v>
      </c>
      <c r="D339" s="140">
        <v>39882.0</v>
      </c>
      <c r="E339" s="139" t="s">
        <v>15</v>
      </c>
      <c r="F339" s="139" t="s">
        <v>928</v>
      </c>
      <c r="G339" s="16"/>
    </row>
    <row r="340">
      <c r="A340" s="98"/>
      <c r="B340" s="139" t="s">
        <v>6654</v>
      </c>
      <c r="C340" s="139" t="s">
        <v>570</v>
      </c>
      <c r="D340" s="216">
        <v>39728.0</v>
      </c>
      <c r="E340" s="139" t="s">
        <v>15</v>
      </c>
      <c r="F340" s="139" t="s">
        <v>4870</v>
      </c>
      <c r="G340" s="373"/>
    </row>
    <row r="341">
      <c r="A341" s="98"/>
      <c r="B341" s="141" t="s">
        <v>6655</v>
      </c>
      <c r="C341" s="141" t="s">
        <v>6656</v>
      </c>
      <c r="D341" s="141"/>
      <c r="E341" s="141"/>
      <c r="F341" s="150"/>
      <c r="G341" s="16"/>
    </row>
    <row r="342">
      <c r="A342" s="98"/>
      <c r="B342" s="139" t="s">
        <v>4295</v>
      </c>
      <c r="C342" s="139" t="s">
        <v>4296</v>
      </c>
      <c r="D342" s="140">
        <v>42817.0</v>
      </c>
      <c r="E342" s="139" t="s">
        <v>15</v>
      </c>
      <c r="F342" s="139" t="s">
        <v>928</v>
      </c>
      <c r="G342" s="16"/>
    </row>
    <row r="343">
      <c r="A343" s="98"/>
      <c r="B343" s="141" t="s">
        <v>6657</v>
      </c>
      <c r="C343" s="141" t="s">
        <v>6658</v>
      </c>
      <c r="D343" s="141"/>
      <c r="E343" s="141"/>
      <c r="F343" s="141"/>
      <c r="G343" s="373"/>
    </row>
    <row r="344">
      <c r="A344" s="98"/>
      <c r="B344" s="139" t="s">
        <v>6659</v>
      </c>
      <c r="C344" s="139" t="s">
        <v>5673</v>
      </c>
      <c r="D344" s="140">
        <v>40302.0</v>
      </c>
      <c r="E344" s="139" t="s">
        <v>15</v>
      </c>
      <c r="F344" s="139" t="s">
        <v>928</v>
      </c>
      <c r="G344" s="16"/>
    </row>
    <row r="345">
      <c r="A345" s="98"/>
      <c r="B345" s="141" t="s">
        <v>6660</v>
      </c>
      <c r="C345" s="141" t="s">
        <v>6661</v>
      </c>
      <c r="D345" s="141"/>
      <c r="E345" s="141"/>
      <c r="F345" s="150"/>
      <c r="G345" s="16"/>
    </row>
    <row r="346">
      <c r="A346" s="98"/>
      <c r="B346" s="220" t="s">
        <v>6662</v>
      </c>
      <c r="C346" s="220" t="s">
        <v>6663</v>
      </c>
      <c r="D346" s="238">
        <v>42283.0</v>
      </c>
      <c r="E346" s="220" t="s">
        <v>4323</v>
      </c>
      <c r="F346" s="220" t="s">
        <v>4324</v>
      </c>
      <c r="G346" s="374"/>
    </row>
    <row r="347">
      <c r="A347" s="98"/>
      <c r="B347" s="141" t="s">
        <v>6664</v>
      </c>
      <c r="C347" s="141" t="s">
        <v>1120</v>
      </c>
      <c r="D347" s="141"/>
      <c r="E347" s="141"/>
      <c r="F347" s="150"/>
      <c r="G347" s="16"/>
    </row>
    <row r="348">
      <c r="A348" s="98"/>
      <c r="B348" s="141" t="s">
        <v>6665</v>
      </c>
      <c r="C348" s="141" t="s">
        <v>6666</v>
      </c>
      <c r="D348" s="141"/>
      <c r="E348" s="141"/>
      <c r="F348" s="141"/>
      <c r="G348" s="373"/>
    </row>
    <row r="349">
      <c r="A349" s="98"/>
      <c r="B349" s="139" t="s">
        <v>6667</v>
      </c>
      <c r="C349" s="139" t="s">
        <v>5029</v>
      </c>
      <c r="D349" s="209">
        <v>42283.0</v>
      </c>
      <c r="E349" s="186" t="s">
        <v>15</v>
      </c>
      <c r="F349" s="139" t="s">
        <v>6668</v>
      </c>
      <c r="G349" s="16"/>
    </row>
    <row r="350">
      <c r="A350" s="98"/>
      <c r="B350" s="141" t="s">
        <v>6669</v>
      </c>
      <c r="C350" s="141" t="s">
        <v>5988</v>
      </c>
      <c r="D350" s="141"/>
      <c r="E350" s="141"/>
      <c r="F350" s="141"/>
      <c r="G350" s="373"/>
    </row>
    <row r="351">
      <c r="A351" s="98"/>
      <c r="B351" s="141" t="s">
        <v>1171</v>
      </c>
      <c r="C351" s="141" t="s">
        <v>745</v>
      </c>
      <c r="D351" s="141"/>
      <c r="E351" s="141"/>
      <c r="F351" s="141"/>
      <c r="G351" s="373"/>
    </row>
    <row r="352">
      <c r="A352" s="98"/>
      <c r="B352" s="220" t="s">
        <v>6670</v>
      </c>
      <c r="C352" s="220" t="s">
        <v>745</v>
      </c>
      <c r="D352" s="238">
        <v>42649.0</v>
      </c>
      <c r="E352" s="220" t="s">
        <v>4323</v>
      </c>
      <c r="F352" s="220" t="s">
        <v>4324</v>
      </c>
      <c r="G352" s="16"/>
    </row>
    <row r="353">
      <c r="A353" s="98"/>
      <c r="B353" s="141" t="s">
        <v>6671</v>
      </c>
      <c r="C353" s="141" t="s">
        <v>6672</v>
      </c>
      <c r="D353" s="141"/>
      <c r="E353" s="141"/>
      <c r="F353" s="150"/>
      <c r="G353" s="16"/>
    </row>
    <row r="354">
      <c r="A354" s="98"/>
      <c r="B354" s="141" t="s">
        <v>6673</v>
      </c>
      <c r="C354" s="141" t="s">
        <v>6674</v>
      </c>
      <c r="D354" s="141"/>
      <c r="E354" s="141"/>
      <c r="F354" s="141"/>
      <c r="G354" s="373"/>
    </row>
    <row r="355">
      <c r="A355" s="98"/>
      <c r="B355" s="141" t="s">
        <v>6675</v>
      </c>
      <c r="C355" s="141" t="s">
        <v>6674</v>
      </c>
      <c r="D355" s="141"/>
      <c r="E355" s="141"/>
      <c r="F355" s="150"/>
      <c r="G355" s="16"/>
    </row>
    <row r="356">
      <c r="A356" s="98"/>
      <c r="B356" s="139" t="s">
        <v>6676</v>
      </c>
      <c r="C356" s="139" t="s">
        <v>5249</v>
      </c>
      <c r="D356" s="140">
        <v>39847.0</v>
      </c>
      <c r="E356" s="139" t="s">
        <v>15</v>
      </c>
      <c r="F356" s="139" t="s">
        <v>6677</v>
      </c>
      <c r="G356" s="16"/>
    </row>
    <row r="357">
      <c r="A357" s="98"/>
      <c r="B357" s="141" t="s">
        <v>6678</v>
      </c>
      <c r="C357" s="141" t="s">
        <v>5249</v>
      </c>
      <c r="D357" s="141"/>
      <c r="E357" s="141"/>
      <c r="F357" s="141"/>
      <c r="G357" s="373"/>
    </row>
    <row r="358">
      <c r="A358" s="98"/>
      <c r="B358" s="141" t="s">
        <v>6679</v>
      </c>
      <c r="C358" s="141" t="s">
        <v>1123</v>
      </c>
      <c r="D358" s="141"/>
      <c r="E358" s="141"/>
      <c r="F358" s="150"/>
      <c r="G358" s="16"/>
    </row>
    <row r="359">
      <c r="A359" s="98"/>
      <c r="B359" s="141" t="s">
        <v>6680</v>
      </c>
      <c r="C359" s="141" t="s">
        <v>1123</v>
      </c>
      <c r="D359" s="141"/>
      <c r="E359" s="141"/>
      <c r="F359" s="150"/>
      <c r="G359" s="16"/>
    </row>
    <row r="360">
      <c r="A360" s="98"/>
      <c r="B360" s="141" t="s">
        <v>6681</v>
      </c>
      <c r="C360" s="141" t="s">
        <v>1442</v>
      </c>
      <c r="D360" s="141"/>
      <c r="E360" s="141"/>
      <c r="F360" s="141"/>
      <c r="G360" s="373"/>
    </row>
    <row r="361">
      <c r="A361" s="98"/>
      <c r="B361" s="141" t="s">
        <v>6682</v>
      </c>
      <c r="C361" s="141" t="s">
        <v>3412</v>
      </c>
      <c r="D361" s="141"/>
      <c r="E361" s="141"/>
      <c r="F361" s="141"/>
      <c r="G361" s="373"/>
    </row>
    <row r="362">
      <c r="A362" s="98"/>
      <c r="B362" s="141" t="s">
        <v>6683</v>
      </c>
      <c r="C362" s="141" t="s">
        <v>1220</v>
      </c>
      <c r="D362" s="141"/>
      <c r="E362" s="141"/>
      <c r="F362" s="150"/>
      <c r="G362" s="16"/>
    </row>
    <row r="363">
      <c r="A363" s="98"/>
      <c r="B363" s="139" t="s">
        <v>6684</v>
      </c>
      <c r="C363" s="139" t="s">
        <v>4371</v>
      </c>
      <c r="D363" s="140">
        <v>40722.0</v>
      </c>
      <c r="E363" s="139" t="s">
        <v>15</v>
      </c>
      <c r="F363" s="139" t="s">
        <v>5254</v>
      </c>
      <c r="G363" s="373"/>
    </row>
    <row r="364">
      <c r="A364" s="98"/>
      <c r="B364" s="141" t="s">
        <v>6685</v>
      </c>
      <c r="C364" s="141" t="s">
        <v>6686</v>
      </c>
      <c r="D364" s="141"/>
      <c r="E364" s="141"/>
      <c r="F364" s="141"/>
      <c r="G364" s="16"/>
    </row>
    <row r="365">
      <c r="A365" s="98"/>
      <c r="B365" s="141" t="s">
        <v>6687</v>
      </c>
      <c r="C365" s="141" t="s">
        <v>482</v>
      </c>
      <c r="D365" s="155"/>
      <c r="E365" s="141"/>
      <c r="F365" s="141"/>
      <c r="G365" s="16"/>
    </row>
    <row r="366">
      <c r="A366" s="98"/>
      <c r="B366" s="220" t="s">
        <v>1345</v>
      </c>
      <c r="C366" s="220" t="s">
        <v>1346</v>
      </c>
      <c r="D366" s="238">
        <v>40477.0</v>
      </c>
      <c r="E366" s="220" t="s">
        <v>4380</v>
      </c>
      <c r="F366" s="220" t="s">
        <v>4381</v>
      </c>
      <c r="G366" s="374"/>
    </row>
    <row r="367">
      <c r="A367" s="98"/>
      <c r="B367" s="141" t="s">
        <v>6688</v>
      </c>
      <c r="C367" s="141" t="s">
        <v>6689</v>
      </c>
      <c r="D367" s="141"/>
      <c r="E367" s="141"/>
      <c r="F367" s="141"/>
      <c r="G367" s="373"/>
    </row>
    <row r="368">
      <c r="A368" s="98"/>
      <c r="B368" s="141" t="s">
        <v>6690</v>
      </c>
      <c r="C368" s="141" t="s">
        <v>6691</v>
      </c>
      <c r="D368" s="141"/>
      <c r="E368" s="141"/>
      <c r="F368" s="150"/>
      <c r="G368" s="16"/>
    </row>
    <row r="369">
      <c r="A369" s="98"/>
      <c r="B369" s="141" t="s">
        <v>6692</v>
      </c>
      <c r="C369" s="141" t="s">
        <v>6693</v>
      </c>
      <c r="D369" s="141"/>
      <c r="E369" s="141"/>
      <c r="F369" s="141"/>
      <c r="G369" s="373"/>
    </row>
    <row r="370">
      <c r="A370" s="98"/>
      <c r="B370" s="141" t="s">
        <v>6694</v>
      </c>
      <c r="C370" s="141" t="s">
        <v>6695</v>
      </c>
      <c r="D370" s="141"/>
      <c r="E370" s="141"/>
      <c r="F370" s="150"/>
      <c r="G370" s="16"/>
    </row>
    <row r="371">
      <c r="A371" s="98"/>
      <c r="B371" s="141" t="s">
        <v>6696</v>
      </c>
      <c r="C371" s="141" t="s">
        <v>6695</v>
      </c>
      <c r="D371" s="141"/>
      <c r="E371" s="141"/>
      <c r="F371" s="141"/>
      <c r="G371" s="373"/>
    </row>
    <row r="372">
      <c r="A372" s="98"/>
      <c r="B372" s="139" t="s">
        <v>6013</v>
      </c>
      <c r="C372" s="139" t="s">
        <v>1225</v>
      </c>
      <c r="D372" s="209">
        <v>40106.0</v>
      </c>
      <c r="E372" s="186" t="s">
        <v>15</v>
      </c>
      <c r="F372" s="139" t="s">
        <v>6012</v>
      </c>
      <c r="G372" s="373"/>
    </row>
    <row r="373">
      <c r="A373" s="98"/>
      <c r="B373" s="139" t="s">
        <v>6697</v>
      </c>
      <c r="C373" s="139" t="s">
        <v>1225</v>
      </c>
      <c r="D373" s="140">
        <v>40519.0</v>
      </c>
      <c r="E373" s="139" t="s">
        <v>15</v>
      </c>
      <c r="F373" s="139" t="s">
        <v>1226</v>
      </c>
      <c r="G373" s="373"/>
    </row>
    <row r="374">
      <c r="A374" s="98"/>
      <c r="B374" s="139" t="s">
        <v>6698</v>
      </c>
      <c r="C374" s="139" t="s">
        <v>1225</v>
      </c>
      <c r="D374" s="209">
        <v>40106.0</v>
      </c>
      <c r="E374" s="186" t="s">
        <v>15</v>
      </c>
      <c r="F374" s="139" t="s">
        <v>5032</v>
      </c>
      <c r="G374" s="16"/>
    </row>
    <row r="375">
      <c r="A375" s="98"/>
      <c r="B375" s="139" t="s">
        <v>6699</v>
      </c>
      <c r="C375" s="139" t="s">
        <v>1225</v>
      </c>
      <c r="D375" s="180">
        <v>40106.0</v>
      </c>
      <c r="E375" s="186" t="s">
        <v>15</v>
      </c>
      <c r="F375" s="139" t="s">
        <v>5032</v>
      </c>
      <c r="G375" s="373"/>
    </row>
    <row r="376">
      <c r="A376" s="98"/>
      <c r="B376" s="139" t="s">
        <v>1224</v>
      </c>
      <c r="C376" s="139" t="s">
        <v>1225</v>
      </c>
      <c r="D376" s="140">
        <v>40120.0</v>
      </c>
      <c r="E376" s="139" t="s">
        <v>4274</v>
      </c>
      <c r="F376" s="139" t="s">
        <v>6700</v>
      </c>
      <c r="G376" s="373"/>
    </row>
    <row r="377">
      <c r="A377" s="98"/>
      <c r="B377" s="141" t="s">
        <v>6701</v>
      </c>
      <c r="C377" s="141" t="s">
        <v>5678</v>
      </c>
      <c r="D377" s="141"/>
      <c r="E377" s="141"/>
      <c r="F377" s="150"/>
      <c r="G377" s="16"/>
    </row>
    <row r="378">
      <c r="A378" s="98"/>
      <c r="B378" s="139" t="s">
        <v>6702</v>
      </c>
      <c r="C378" s="139" t="s">
        <v>6703</v>
      </c>
      <c r="D378" s="140">
        <v>41149.0</v>
      </c>
      <c r="E378" s="139" t="s">
        <v>4473</v>
      </c>
      <c r="F378" s="139" t="s">
        <v>6704</v>
      </c>
      <c r="G378" s="373"/>
    </row>
    <row r="379">
      <c r="A379" s="98"/>
      <c r="B379" s="139" t="s">
        <v>5679</v>
      </c>
      <c r="C379" s="139" t="s">
        <v>984</v>
      </c>
      <c r="D379" s="140">
        <v>40247.0</v>
      </c>
      <c r="E379" s="139" t="s">
        <v>15</v>
      </c>
      <c r="F379" s="139" t="s">
        <v>928</v>
      </c>
      <c r="G379" s="373"/>
    </row>
    <row r="380">
      <c r="A380" s="98"/>
      <c r="B380" s="139" t="s">
        <v>5459</v>
      </c>
      <c r="C380" s="139" t="s">
        <v>984</v>
      </c>
      <c r="D380" s="140">
        <v>42283.0</v>
      </c>
      <c r="E380" s="139" t="s">
        <v>4323</v>
      </c>
      <c r="F380" s="139" t="s">
        <v>4324</v>
      </c>
      <c r="G380" s="16"/>
    </row>
    <row r="381">
      <c r="A381" s="98"/>
      <c r="B381" s="141" t="s">
        <v>6705</v>
      </c>
      <c r="C381" s="141" t="s">
        <v>984</v>
      </c>
      <c r="D381" s="141"/>
      <c r="E381" s="141"/>
      <c r="F381" s="141"/>
      <c r="G381" s="374"/>
    </row>
    <row r="382">
      <c r="A382" s="98"/>
      <c r="B382" s="139" t="s">
        <v>5260</v>
      </c>
      <c r="C382" s="139" t="s">
        <v>1127</v>
      </c>
      <c r="D382" s="140">
        <v>40204.0</v>
      </c>
      <c r="E382" s="139" t="s">
        <v>15</v>
      </c>
      <c r="F382" s="139" t="s">
        <v>5854</v>
      </c>
      <c r="G382" s="16"/>
    </row>
    <row r="383">
      <c r="A383" s="98"/>
      <c r="B383" s="139" t="s">
        <v>6706</v>
      </c>
      <c r="C383" s="139" t="s">
        <v>1127</v>
      </c>
      <c r="D383" s="140">
        <v>40057.0</v>
      </c>
      <c r="E383" s="139" t="s">
        <v>15</v>
      </c>
      <c r="F383" s="139" t="s">
        <v>928</v>
      </c>
      <c r="G383" s="16"/>
    </row>
    <row r="384">
      <c r="A384" s="98"/>
      <c r="B384" s="139" t="s">
        <v>5122</v>
      </c>
      <c r="C384" s="139" t="s">
        <v>1127</v>
      </c>
      <c r="D384" s="140">
        <v>41037.0</v>
      </c>
      <c r="E384" s="139" t="s">
        <v>15</v>
      </c>
      <c r="F384" s="139" t="s">
        <v>4691</v>
      </c>
      <c r="G384" s="374"/>
    </row>
    <row r="385">
      <c r="A385" s="98"/>
      <c r="B385" s="139" t="s">
        <v>6707</v>
      </c>
      <c r="C385" s="139" t="s">
        <v>1127</v>
      </c>
      <c r="D385" s="140">
        <v>41037.0</v>
      </c>
      <c r="E385" s="139" t="s">
        <v>15</v>
      </c>
      <c r="F385" s="139" t="s">
        <v>4691</v>
      </c>
      <c r="G385" s="373"/>
    </row>
    <row r="386">
      <c r="A386" s="98"/>
      <c r="B386" s="141" t="s">
        <v>6708</v>
      </c>
      <c r="C386" s="141" t="s">
        <v>6709</v>
      </c>
      <c r="D386" s="141"/>
      <c r="E386" s="141"/>
      <c r="F386" s="141"/>
      <c r="G386" s="373"/>
    </row>
    <row r="387">
      <c r="A387" s="98"/>
      <c r="B387" s="139" t="s">
        <v>6033</v>
      </c>
      <c r="C387" s="139" t="s">
        <v>5124</v>
      </c>
      <c r="D387" s="140">
        <v>40015.0</v>
      </c>
      <c r="E387" s="139" t="s">
        <v>15</v>
      </c>
      <c r="F387" s="139" t="s">
        <v>6034</v>
      </c>
      <c r="G387" s="373"/>
    </row>
    <row r="388">
      <c r="A388" s="98"/>
      <c r="B388" s="139" t="s">
        <v>1128</v>
      </c>
      <c r="C388" s="139" t="s">
        <v>1129</v>
      </c>
      <c r="D388" s="140">
        <v>39705.0</v>
      </c>
      <c r="E388" s="139" t="s">
        <v>4243</v>
      </c>
      <c r="F388" s="139" t="s">
        <v>6710</v>
      </c>
      <c r="G388" s="16"/>
    </row>
    <row r="389">
      <c r="A389" s="98"/>
      <c r="B389" s="141" t="s">
        <v>6711</v>
      </c>
      <c r="C389" s="141" t="s">
        <v>1354</v>
      </c>
      <c r="D389" s="141"/>
      <c r="E389" s="141"/>
      <c r="F389" s="141"/>
      <c r="G389" s="373"/>
    </row>
    <row r="390">
      <c r="A390" s="98"/>
      <c r="B390" s="141" t="s">
        <v>6712</v>
      </c>
      <c r="C390" s="141" t="s">
        <v>6713</v>
      </c>
      <c r="D390" s="141"/>
      <c r="E390" s="141"/>
      <c r="F390" s="150"/>
      <c r="G390" s="16"/>
    </row>
    <row r="391">
      <c r="A391" s="98"/>
      <c r="B391" s="141" t="s">
        <v>6714</v>
      </c>
      <c r="C391" s="141" t="s">
        <v>814</v>
      </c>
      <c r="D391" s="141"/>
      <c r="E391" s="141"/>
      <c r="F391" s="141" t="s">
        <v>6715</v>
      </c>
      <c r="G391" s="16"/>
    </row>
    <row r="392">
      <c r="A392" s="98"/>
      <c r="B392" s="141" t="s">
        <v>3518</v>
      </c>
      <c r="C392" s="141" t="s">
        <v>6040</v>
      </c>
      <c r="D392" s="141"/>
      <c r="E392" s="141"/>
      <c r="F392" s="150"/>
      <c r="G392" s="16"/>
    </row>
    <row r="393">
      <c r="A393" s="98"/>
      <c r="B393" s="139" t="s">
        <v>6043</v>
      </c>
      <c r="C393" s="139" t="s">
        <v>6044</v>
      </c>
      <c r="D393" s="140">
        <v>41289.0</v>
      </c>
      <c r="E393" s="139" t="s">
        <v>4473</v>
      </c>
      <c r="F393" s="139" t="s">
        <v>6045</v>
      </c>
      <c r="G393" s="373"/>
    </row>
    <row r="394">
      <c r="A394" s="98"/>
      <c r="B394" s="139" t="s">
        <v>6716</v>
      </c>
      <c r="C394" s="139" t="s">
        <v>585</v>
      </c>
      <c r="D394" s="140">
        <v>41093.0</v>
      </c>
      <c r="E394" s="139" t="s">
        <v>15</v>
      </c>
      <c r="F394" s="139" t="s">
        <v>928</v>
      </c>
      <c r="G394" s="16"/>
    </row>
    <row r="395">
      <c r="A395" s="98"/>
      <c r="B395" s="141" t="s">
        <v>6222</v>
      </c>
      <c r="C395" s="141" t="s">
        <v>585</v>
      </c>
      <c r="D395" s="141"/>
      <c r="E395" s="141"/>
      <c r="F395" s="141"/>
      <c r="G395" s="374"/>
    </row>
    <row r="396">
      <c r="A396" s="98"/>
      <c r="B396" s="141" t="s">
        <v>6717</v>
      </c>
      <c r="C396" s="141" t="s">
        <v>3552</v>
      </c>
      <c r="D396" s="141"/>
      <c r="E396" s="141"/>
      <c r="F396" s="141"/>
      <c r="G396" s="373"/>
    </row>
    <row r="397">
      <c r="A397" s="98"/>
      <c r="B397" s="141" t="s">
        <v>6718</v>
      </c>
      <c r="C397" s="141" t="s">
        <v>3552</v>
      </c>
      <c r="D397" s="141"/>
      <c r="E397" s="141"/>
      <c r="F397" s="141"/>
      <c r="G397" s="373"/>
    </row>
    <row r="398">
      <c r="A398" s="98"/>
      <c r="B398" s="141" t="s">
        <v>6719</v>
      </c>
      <c r="C398" s="141" t="s">
        <v>3552</v>
      </c>
      <c r="D398" s="141"/>
      <c r="E398" s="141"/>
      <c r="F398" s="141"/>
      <c r="G398" s="373"/>
    </row>
    <row r="399">
      <c r="A399" s="98"/>
      <c r="B399" s="141" t="s">
        <v>6720</v>
      </c>
      <c r="C399" s="141" t="s">
        <v>6721</v>
      </c>
      <c r="D399" s="141"/>
      <c r="E399" s="141"/>
      <c r="F399" s="141"/>
      <c r="G399" s="373"/>
    </row>
    <row r="400">
      <c r="A400" s="98"/>
      <c r="B400" s="141" t="s">
        <v>6722</v>
      </c>
      <c r="C400" s="141" t="s">
        <v>6723</v>
      </c>
      <c r="D400" s="141"/>
      <c r="E400" s="141"/>
      <c r="F400" s="141"/>
      <c r="G400" s="374"/>
    </row>
    <row r="401">
      <c r="A401" s="98"/>
      <c r="B401" s="141" t="s">
        <v>6724</v>
      </c>
      <c r="C401" s="141" t="s">
        <v>6225</v>
      </c>
      <c r="D401" s="141"/>
      <c r="E401" s="141"/>
      <c r="F401" s="141"/>
      <c r="G401" s="16"/>
    </row>
    <row r="402">
      <c r="A402" s="98"/>
      <c r="B402" s="139" t="s">
        <v>6725</v>
      </c>
      <c r="C402" s="139" t="s">
        <v>992</v>
      </c>
      <c r="D402" s="140">
        <v>40890.0</v>
      </c>
      <c r="E402" s="139" t="s">
        <v>15</v>
      </c>
      <c r="F402" s="139" t="s">
        <v>5591</v>
      </c>
      <c r="G402" s="374"/>
    </row>
    <row r="403">
      <c r="A403" s="98"/>
      <c r="B403" s="139" t="s">
        <v>6058</v>
      </c>
      <c r="C403" s="139" t="s">
        <v>992</v>
      </c>
      <c r="D403" s="140">
        <v>39714.0</v>
      </c>
      <c r="E403" s="139" t="s">
        <v>15</v>
      </c>
      <c r="F403" s="139" t="s">
        <v>6059</v>
      </c>
      <c r="G403" s="16"/>
    </row>
    <row r="404">
      <c r="A404" s="98"/>
      <c r="B404" s="139" t="s">
        <v>991</v>
      </c>
      <c r="C404" s="139" t="s">
        <v>992</v>
      </c>
      <c r="D404" s="140">
        <v>39714.0</v>
      </c>
      <c r="E404" s="139" t="s">
        <v>15</v>
      </c>
      <c r="F404" s="139" t="s">
        <v>6059</v>
      </c>
      <c r="G404" s="374"/>
    </row>
    <row r="405">
      <c r="A405" s="98"/>
      <c r="B405" s="141" t="s">
        <v>6726</v>
      </c>
      <c r="C405" s="141" t="s">
        <v>700</v>
      </c>
      <c r="D405" s="141"/>
      <c r="E405" s="141"/>
      <c r="F405" s="141"/>
      <c r="G405" s="373"/>
    </row>
    <row r="406">
      <c r="A406" s="98"/>
      <c r="B406" s="139" t="s">
        <v>699</v>
      </c>
      <c r="C406" s="139" t="s">
        <v>700</v>
      </c>
      <c r="D406" s="309">
        <v>44546.0</v>
      </c>
      <c r="E406" s="139" t="s">
        <v>15</v>
      </c>
      <c r="F406" s="310" t="s">
        <v>2820</v>
      </c>
      <c r="G406" s="374"/>
    </row>
    <row r="407">
      <c r="A407" s="98"/>
      <c r="B407" s="141" t="s">
        <v>6727</v>
      </c>
      <c r="C407" s="141" t="s">
        <v>6728</v>
      </c>
      <c r="D407" s="141"/>
      <c r="E407" s="141"/>
      <c r="F407" s="141"/>
      <c r="G407" s="374"/>
    </row>
    <row r="408">
      <c r="A408" s="98"/>
      <c r="B408" s="139" t="s">
        <v>5595</v>
      </c>
      <c r="C408" s="139" t="s">
        <v>5596</v>
      </c>
      <c r="D408" s="140">
        <v>39728.0</v>
      </c>
      <c r="E408" s="139" t="s">
        <v>15</v>
      </c>
      <c r="F408" s="139" t="s">
        <v>928</v>
      </c>
      <c r="G408" s="16"/>
    </row>
    <row r="409">
      <c r="A409" s="98"/>
      <c r="B409" s="139" t="s">
        <v>6729</v>
      </c>
      <c r="C409" s="139" t="s">
        <v>6730</v>
      </c>
      <c r="D409" s="140">
        <v>42314.0</v>
      </c>
      <c r="E409" s="139" t="s">
        <v>15</v>
      </c>
      <c r="F409" s="139" t="s">
        <v>928</v>
      </c>
      <c r="G409" s="373"/>
    </row>
    <row r="410">
      <c r="A410" s="98"/>
      <c r="B410" s="139" t="s">
        <v>6731</v>
      </c>
      <c r="C410" s="139" t="s">
        <v>6732</v>
      </c>
      <c r="D410" s="140">
        <v>42661.0</v>
      </c>
      <c r="E410" s="139" t="s">
        <v>15</v>
      </c>
      <c r="F410" s="139" t="s">
        <v>6640</v>
      </c>
      <c r="G410" s="373"/>
    </row>
    <row r="411">
      <c r="A411" s="98"/>
      <c r="B411" s="141" t="s">
        <v>6733</v>
      </c>
      <c r="C411" s="141" t="s">
        <v>6734</v>
      </c>
      <c r="D411" s="141"/>
      <c r="E411" s="141"/>
      <c r="F411" s="141"/>
      <c r="G411" s="373"/>
    </row>
    <row r="412">
      <c r="A412" s="98"/>
      <c r="B412" s="141" t="s">
        <v>6735</v>
      </c>
      <c r="C412" s="141" t="s">
        <v>3691</v>
      </c>
      <c r="D412" s="141"/>
      <c r="E412" s="141"/>
      <c r="F412" s="150"/>
      <c r="G412" s="16"/>
    </row>
    <row r="413">
      <c r="A413" s="98"/>
      <c r="B413" s="139" t="s">
        <v>6736</v>
      </c>
      <c r="C413" s="139" t="s">
        <v>6737</v>
      </c>
      <c r="D413" s="140">
        <v>42775.0</v>
      </c>
      <c r="E413" s="139" t="s">
        <v>15</v>
      </c>
      <c r="F413" s="139" t="s">
        <v>4462</v>
      </c>
      <c r="G413" s="373"/>
    </row>
    <row r="414">
      <c r="A414" s="98"/>
      <c r="B414" s="141" t="s">
        <v>6738</v>
      </c>
      <c r="C414" s="141" t="s">
        <v>6739</v>
      </c>
      <c r="D414" s="141"/>
      <c r="E414" s="141"/>
      <c r="F414" s="150"/>
      <c r="G414" s="16"/>
    </row>
    <row r="415">
      <c r="A415" s="98"/>
      <c r="B415" s="141" t="s">
        <v>6740</v>
      </c>
      <c r="C415" s="141" t="s">
        <v>6739</v>
      </c>
      <c r="D415" s="141"/>
      <c r="E415" s="141"/>
      <c r="F415" s="141"/>
      <c r="G415" s="373"/>
    </row>
    <row r="416">
      <c r="A416" s="98"/>
      <c r="B416" s="141" t="s">
        <v>6741</v>
      </c>
      <c r="C416" s="141" t="s">
        <v>6742</v>
      </c>
      <c r="D416" s="141"/>
      <c r="E416" s="141"/>
      <c r="F416" s="141"/>
      <c r="G416" s="373"/>
    </row>
    <row r="417">
      <c r="A417" s="98"/>
      <c r="B417" s="141" t="s">
        <v>6743</v>
      </c>
      <c r="C417" s="141" t="s">
        <v>6744</v>
      </c>
      <c r="D417" s="141"/>
      <c r="E417" s="141"/>
      <c r="F417" s="141"/>
      <c r="G417" s="373"/>
    </row>
    <row r="418">
      <c r="A418" s="98"/>
      <c r="B418" s="141" t="s">
        <v>6745</v>
      </c>
      <c r="C418" s="141" t="s">
        <v>6744</v>
      </c>
      <c r="D418" s="141"/>
      <c r="E418" s="141"/>
      <c r="F418" s="150"/>
      <c r="G418" s="16"/>
    </row>
    <row r="419">
      <c r="A419" s="98"/>
      <c r="B419" s="141" t="s">
        <v>6746</v>
      </c>
      <c r="C419" s="141" t="s">
        <v>3770</v>
      </c>
      <c r="D419" s="141"/>
      <c r="E419" s="141"/>
      <c r="F419" s="141"/>
      <c r="G419" s="373"/>
    </row>
    <row r="420">
      <c r="A420" s="98"/>
      <c r="B420" s="176" t="s">
        <v>3771</v>
      </c>
      <c r="C420" s="176" t="s">
        <v>3770</v>
      </c>
      <c r="D420" s="177">
        <v>43566.0</v>
      </c>
      <c r="E420" s="176" t="s">
        <v>15</v>
      </c>
      <c r="F420" s="176" t="s">
        <v>928</v>
      </c>
      <c r="G420" s="374"/>
    </row>
    <row r="421">
      <c r="A421" s="98"/>
      <c r="B421" s="141" t="s">
        <v>6747</v>
      </c>
      <c r="C421" s="141" t="s">
        <v>6748</v>
      </c>
      <c r="D421" s="141"/>
      <c r="E421" s="141"/>
      <c r="F421" s="150"/>
      <c r="G421" s="16"/>
    </row>
    <row r="422">
      <c r="A422" s="98"/>
      <c r="B422" s="220" t="s">
        <v>1361</v>
      </c>
      <c r="C422" s="220" t="s">
        <v>346</v>
      </c>
      <c r="D422" s="238">
        <v>40477.0</v>
      </c>
      <c r="E422" s="220" t="s">
        <v>4380</v>
      </c>
      <c r="F422" s="220" t="s">
        <v>4381</v>
      </c>
      <c r="G422" s="16"/>
    </row>
    <row r="423">
      <c r="A423" s="98"/>
      <c r="B423" s="139" t="s">
        <v>6749</v>
      </c>
      <c r="C423" s="139" t="s">
        <v>346</v>
      </c>
      <c r="D423" s="140" t="s">
        <v>6750</v>
      </c>
      <c r="E423" s="139" t="s">
        <v>15</v>
      </c>
      <c r="F423" s="139" t="s">
        <v>6751</v>
      </c>
      <c r="G423" s="374"/>
    </row>
    <row r="424">
      <c r="A424" s="98"/>
      <c r="B424" s="141" t="s">
        <v>6752</v>
      </c>
      <c r="C424" s="141" t="s">
        <v>6753</v>
      </c>
      <c r="D424" s="141"/>
      <c r="E424" s="141"/>
      <c r="F424" s="150"/>
      <c r="G424" s="16"/>
    </row>
    <row r="425">
      <c r="A425" s="98"/>
      <c r="B425" s="141" t="s">
        <v>6228</v>
      </c>
      <c r="C425" s="141" t="s">
        <v>997</v>
      </c>
      <c r="D425" s="141"/>
      <c r="E425" s="141"/>
      <c r="F425" s="141"/>
      <c r="G425" s="374"/>
    </row>
    <row r="426">
      <c r="A426" s="98" t="s">
        <v>6754</v>
      </c>
      <c r="B426" s="220" t="s">
        <v>996</v>
      </c>
      <c r="C426" s="220" t="s">
        <v>997</v>
      </c>
      <c r="D426" s="238">
        <v>39406.0</v>
      </c>
      <c r="E426" s="220" t="s">
        <v>4758</v>
      </c>
      <c r="F426" s="220" t="s">
        <v>4381</v>
      </c>
      <c r="G426" s="16"/>
    </row>
    <row r="427">
      <c r="A427" s="98"/>
      <c r="B427" s="141" t="s">
        <v>5699</v>
      </c>
      <c r="C427" s="141" t="s">
        <v>997</v>
      </c>
      <c r="D427" s="141"/>
      <c r="E427" s="141"/>
      <c r="F427" s="141"/>
      <c r="G427" s="16"/>
    </row>
    <row r="428">
      <c r="A428" s="98"/>
      <c r="B428" s="139" t="s">
        <v>1145</v>
      </c>
      <c r="C428" s="139" t="s">
        <v>997</v>
      </c>
      <c r="D428" s="140">
        <v>41149.0</v>
      </c>
      <c r="E428" s="139" t="s">
        <v>6110</v>
      </c>
      <c r="F428" s="139" t="s">
        <v>6111</v>
      </c>
      <c r="G428" s="16"/>
    </row>
    <row r="429">
      <c r="A429" s="98"/>
      <c r="B429" s="139" t="s">
        <v>6755</v>
      </c>
      <c r="C429" s="139" t="s">
        <v>997</v>
      </c>
      <c r="D429" s="140">
        <v>40743.0</v>
      </c>
      <c r="E429" s="139" t="s">
        <v>15</v>
      </c>
      <c r="F429" s="139" t="s">
        <v>6756</v>
      </c>
      <c r="G429" s="373"/>
    </row>
    <row r="430">
      <c r="A430" s="98"/>
      <c r="B430" s="141" t="s">
        <v>6757</v>
      </c>
      <c r="C430" s="141" t="s">
        <v>6758</v>
      </c>
      <c r="D430" s="141"/>
      <c r="E430" s="141"/>
      <c r="F430" s="150"/>
      <c r="G430" s="16"/>
    </row>
    <row r="431">
      <c r="A431" s="98"/>
      <c r="B431" s="141" t="s">
        <v>6759</v>
      </c>
      <c r="C431" s="141" t="s">
        <v>6760</v>
      </c>
      <c r="D431" s="141"/>
      <c r="E431" s="141"/>
      <c r="F431" s="141"/>
      <c r="G431" s="374"/>
    </row>
    <row r="432">
      <c r="A432" s="98"/>
      <c r="B432" s="139" t="s">
        <v>1234</v>
      </c>
      <c r="C432" s="139" t="s">
        <v>1235</v>
      </c>
      <c r="D432" s="140">
        <v>40120.0</v>
      </c>
      <c r="E432" s="139" t="s">
        <v>4274</v>
      </c>
      <c r="F432" s="151" t="s">
        <v>4260</v>
      </c>
      <c r="G432" s="373"/>
    </row>
    <row r="433">
      <c r="A433" s="98"/>
      <c r="B433" s="141" t="s">
        <v>6761</v>
      </c>
      <c r="C433" s="141" t="s">
        <v>6762</v>
      </c>
      <c r="D433" s="141"/>
      <c r="E433" s="141"/>
      <c r="F433" s="150"/>
      <c r="G433" s="16"/>
    </row>
    <row r="434">
      <c r="A434" s="98"/>
      <c r="B434" s="220" t="s">
        <v>6763</v>
      </c>
      <c r="C434" s="220" t="s">
        <v>722</v>
      </c>
      <c r="D434" s="238">
        <v>42283.0</v>
      </c>
      <c r="E434" s="220" t="s">
        <v>4323</v>
      </c>
      <c r="F434" s="220" t="s">
        <v>4324</v>
      </c>
      <c r="G434" s="373"/>
    </row>
    <row r="435">
      <c r="A435" s="98"/>
      <c r="B435" s="139" t="s">
        <v>6764</v>
      </c>
      <c r="C435" s="139" t="s">
        <v>6765</v>
      </c>
      <c r="D435" s="140">
        <v>40876.0</v>
      </c>
      <c r="E435" s="139" t="s">
        <v>15</v>
      </c>
      <c r="F435" s="139" t="s">
        <v>928</v>
      </c>
      <c r="G435" s="374"/>
    </row>
    <row r="436">
      <c r="A436" s="98"/>
      <c r="B436" s="141" t="s">
        <v>6766</v>
      </c>
      <c r="C436" s="141" t="s">
        <v>6767</v>
      </c>
      <c r="D436" s="141"/>
      <c r="E436" s="141"/>
      <c r="F436" s="150"/>
      <c r="G436" s="16"/>
    </row>
    <row r="437">
      <c r="A437" s="98"/>
      <c r="B437" s="141" t="s">
        <v>6768</v>
      </c>
      <c r="C437" s="141" t="s">
        <v>6769</v>
      </c>
      <c r="D437" s="141"/>
      <c r="E437" s="141"/>
      <c r="F437" s="141"/>
      <c r="G437" s="373"/>
    </row>
    <row r="438">
      <c r="A438" s="98"/>
      <c r="B438" s="141" t="s">
        <v>863</v>
      </c>
      <c r="C438" s="141" t="s">
        <v>5040</v>
      </c>
      <c r="D438" s="141"/>
      <c r="E438" s="141"/>
      <c r="F438" s="141"/>
      <c r="G438" s="373"/>
    </row>
    <row r="439">
      <c r="A439" s="98"/>
      <c r="B439" s="141" t="s">
        <v>6770</v>
      </c>
      <c r="C439" s="141" t="s">
        <v>864</v>
      </c>
      <c r="D439" s="141"/>
      <c r="E439" s="141"/>
      <c r="F439" s="150"/>
      <c r="G439" s="16"/>
    </row>
    <row r="440">
      <c r="A440" s="98"/>
      <c r="B440" s="141" t="s">
        <v>6771</v>
      </c>
      <c r="C440" s="141" t="s">
        <v>6772</v>
      </c>
      <c r="D440" s="141"/>
      <c r="E440" s="141"/>
      <c r="F440" s="141"/>
      <c r="G440" s="373"/>
    </row>
    <row r="441">
      <c r="A441" s="98"/>
      <c r="B441" s="139" t="s">
        <v>1000</v>
      </c>
      <c r="C441" s="139" t="s">
        <v>393</v>
      </c>
      <c r="D441" s="140">
        <v>39406.0</v>
      </c>
      <c r="E441" s="103" t="s">
        <v>4268</v>
      </c>
      <c r="F441" s="151" t="s">
        <v>4260</v>
      </c>
      <c r="G441" s="373"/>
    </row>
    <row r="442">
      <c r="A442" s="98"/>
      <c r="B442" s="141" t="s">
        <v>6773</v>
      </c>
      <c r="C442" s="141" t="s">
        <v>393</v>
      </c>
      <c r="D442" s="141"/>
      <c r="E442" s="141"/>
      <c r="F442" s="141"/>
      <c r="G442" s="373"/>
    </row>
    <row r="443">
      <c r="A443" s="98"/>
      <c r="B443" s="139" t="s">
        <v>6774</v>
      </c>
      <c r="C443" s="139" t="s">
        <v>393</v>
      </c>
      <c r="D443" s="140">
        <v>41114.0</v>
      </c>
      <c r="E443" s="139" t="s">
        <v>15</v>
      </c>
      <c r="F443" s="139" t="s">
        <v>928</v>
      </c>
      <c r="G443" s="16"/>
    </row>
    <row r="444">
      <c r="A444" s="98"/>
      <c r="B444" s="141" t="s">
        <v>3897</v>
      </c>
      <c r="C444" s="141" t="s">
        <v>393</v>
      </c>
      <c r="D444" s="141"/>
      <c r="E444" s="141"/>
      <c r="F444" s="141"/>
      <c r="G444" s="373"/>
    </row>
    <row r="445">
      <c r="A445" s="98"/>
      <c r="B445" s="141" t="s">
        <v>6775</v>
      </c>
      <c r="C445" s="141" t="s">
        <v>255</v>
      </c>
      <c r="D445" s="141"/>
      <c r="E445" s="141"/>
      <c r="F445" s="141"/>
      <c r="G445" s="373"/>
    </row>
    <row r="446">
      <c r="A446" s="98"/>
      <c r="B446" s="141" t="s">
        <v>6776</v>
      </c>
      <c r="C446" s="141" t="s">
        <v>255</v>
      </c>
      <c r="D446" s="141"/>
      <c r="E446" s="141"/>
      <c r="F446" s="141"/>
      <c r="G446" s="373"/>
    </row>
    <row r="447">
      <c r="A447" s="98"/>
      <c r="B447" s="141" t="s">
        <v>6777</v>
      </c>
      <c r="C447" s="141" t="s">
        <v>255</v>
      </c>
      <c r="D447" s="141"/>
      <c r="E447" s="141"/>
      <c r="F447" s="141"/>
      <c r="G447" s="373"/>
    </row>
    <row r="448">
      <c r="A448" s="98"/>
      <c r="B448" s="139" t="s">
        <v>5474</v>
      </c>
      <c r="C448" s="139" t="s">
        <v>5475</v>
      </c>
      <c r="D448" s="140">
        <v>41212.0</v>
      </c>
      <c r="E448" s="139" t="s">
        <v>15</v>
      </c>
      <c r="F448" s="103" t="s">
        <v>5476</v>
      </c>
      <c r="G448" s="373"/>
    </row>
    <row r="449">
      <c r="A449" s="98"/>
      <c r="B449" s="139" t="s">
        <v>6135</v>
      </c>
      <c r="C449" s="139" t="s">
        <v>1241</v>
      </c>
      <c r="D449" s="140">
        <v>40939.0</v>
      </c>
      <c r="E449" s="139" t="s">
        <v>15</v>
      </c>
      <c r="F449" s="139" t="s">
        <v>928</v>
      </c>
      <c r="G449" s="373"/>
    </row>
    <row r="450">
      <c r="A450" s="98"/>
      <c r="B450" s="139" t="s">
        <v>1240</v>
      </c>
      <c r="C450" s="139" t="s">
        <v>1241</v>
      </c>
      <c r="D450" s="140">
        <v>40120.0</v>
      </c>
      <c r="E450" s="139" t="s">
        <v>4274</v>
      </c>
      <c r="F450" s="139" t="s">
        <v>6778</v>
      </c>
      <c r="G450" s="16"/>
    </row>
    <row r="451">
      <c r="A451" s="98"/>
      <c r="B451" s="139" t="s">
        <v>6136</v>
      </c>
      <c r="C451" s="139" t="s">
        <v>1241</v>
      </c>
      <c r="D451" s="140">
        <v>40939.0</v>
      </c>
      <c r="E451" s="139" t="s">
        <v>15</v>
      </c>
      <c r="F451" s="139" t="s">
        <v>928</v>
      </c>
      <c r="G451" s="373"/>
    </row>
    <row r="452">
      <c r="A452" s="98"/>
      <c r="B452" s="141" t="s">
        <v>6779</v>
      </c>
      <c r="C452" s="141" t="s">
        <v>1241</v>
      </c>
      <c r="D452" s="141"/>
      <c r="E452" s="141"/>
      <c r="F452" s="141"/>
      <c r="G452" s="373"/>
    </row>
    <row r="453">
      <c r="A453" s="98"/>
      <c r="B453" s="141" t="s">
        <v>853</v>
      </c>
      <c r="C453" s="141" t="s">
        <v>6780</v>
      </c>
      <c r="D453" s="141"/>
      <c r="E453" s="141"/>
      <c r="F453" s="150"/>
      <c r="G453" s="16"/>
    </row>
    <row r="454">
      <c r="A454" s="98"/>
      <c r="B454" s="141" t="s">
        <v>2767</v>
      </c>
      <c r="C454" s="141" t="s">
        <v>6780</v>
      </c>
      <c r="D454" s="141"/>
      <c r="E454" s="141"/>
      <c r="F454" s="150"/>
      <c r="G454" s="16"/>
    </row>
    <row r="455">
      <c r="A455" s="98"/>
      <c r="B455" s="141" t="s">
        <v>6781</v>
      </c>
      <c r="C455" s="141" t="s">
        <v>3919</v>
      </c>
      <c r="D455" s="141"/>
      <c r="E455" s="141"/>
      <c r="F455" s="150"/>
      <c r="G455" s="16"/>
    </row>
    <row r="456">
      <c r="A456" s="98"/>
      <c r="B456" s="141" t="s">
        <v>6782</v>
      </c>
      <c r="C456" s="141" t="s">
        <v>1157</v>
      </c>
      <c r="D456" s="141"/>
      <c r="E456" s="141"/>
      <c r="F456" s="141"/>
      <c r="G456" s="373"/>
    </row>
    <row r="457">
      <c r="A457" s="98"/>
      <c r="B457" s="139" t="s">
        <v>1156</v>
      </c>
      <c r="C457" s="139" t="s">
        <v>1157</v>
      </c>
      <c r="D457" s="140">
        <v>39705.0</v>
      </c>
      <c r="E457" s="139" t="s">
        <v>4243</v>
      </c>
      <c r="F457" s="139" t="s">
        <v>6783</v>
      </c>
      <c r="G457" s="373"/>
    </row>
    <row r="458">
      <c r="A458" s="98"/>
      <c r="B458" s="139" t="s">
        <v>6784</v>
      </c>
      <c r="C458" s="139" t="s">
        <v>1159</v>
      </c>
      <c r="D458" s="140">
        <v>40729.0</v>
      </c>
      <c r="E458" s="139" t="s">
        <v>15</v>
      </c>
      <c r="F458" s="139" t="s">
        <v>928</v>
      </c>
      <c r="G458" s="373"/>
    </row>
    <row r="459">
      <c r="A459" s="98"/>
      <c r="B459" s="153" t="s">
        <v>5477</v>
      </c>
      <c r="C459" s="153" t="s">
        <v>1159</v>
      </c>
      <c r="D459" s="154">
        <v>39665.0</v>
      </c>
      <c r="E459" s="153" t="s">
        <v>15</v>
      </c>
      <c r="F459" s="153" t="s">
        <v>1132</v>
      </c>
      <c r="G459" s="373"/>
    </row>
    <row r="460">
      <c r="A460" s="98"/>
      <c r="B460" s="139" t="s">
        <v>6785</v>
      </c>
      <c r="C460" s="139" t="s">
        <v>1159</v>
      </c>
      <c r="D460" s="140">
        <v>39705.0</v>
      </c>
      <c r="E460" s="139" t="s">
        <v>4243</v>
      </c>
      <c r="F460" s="139" t="s">
        <v>6786</v>
      </c>
      <c r="G460" s="16"/>
    </row>
    <row r="461">
      <c r="A461" s="98"/>
      <c r="B461" s="141" t="s">
        <v>6787</v>
      </c>
      <c r="C461" s="141" t="s">
        <v>1159</v>
      </c>
      <c r="D461" s="141"/>
      <c r="E461" s="141"/>
      <c r="F461" s="141"/>
      <c r="G461" s="373"/>
    </row>
    <row r="462">
      <c r="A462" s="98"/>
      <c r="B462" s="153" t="s">
        <v>6788</v>
      </c>
      <c r="C462" s="153" t="s">
        <v>1159</v>
      </c>
      <c r="D462" s="154">
        <v>39665.0</v>
      </c>
      <c r="E462" s="153" t="s">
        <v>15</v>
      </c>
      <c r="F462" s="153" t="s">
        <v>1132</v>
      </c>
      <c r="G462" s="373"/>
    </row>
    <row r="463">
      <c r="A463" s="98"/>
      <c r="B463" s="139" t="s">
        <v>6789</v>
      </c>
      <c r="C463" s="139" t="s">
        <v>6790</v>
      </c>
      <c r="D463" s="140">
        <v>42388.0</v>
      </c>
      <c r="E463" s="139" t="s">
        <v>15</v>
      </c>
      <c r="F463" s="139" t="s">
        <v>928</v>
      </c>
      <c r="G463" s="16"/>
    </row>
    <row r="464">
      <c r="A464" s="98"/>
      <c r="B464" s="139" t="s">
        <v>6791</v>
      </c>
      <c r="C464" s="139" t="s">
        <v>1163</v>
      </c>
      <c r="D464" s="140">
        <v>42052.0</v>
      </c>
      <c r="E464" s="139" t="s">
        <v>15</v>
      </c>
      <c r="F464" s="139" t="s">
        <v>928</v>
      </c>
      <c r="G464" s="374"/>
    </row>
    <row r="465">
      <c r="A465" s="98"/>
      <c r="B465" s="139" t="s">
        <v>6792</v>
      </c>
      <c r="C465" s="139" t="s">
        <v>1163</v>
      </c>
      <c r="D465" s="140">
        <v>40071.0</v>
      </c>
      <c r="E465" s="139" t="s">
        <v>15</v>
      </c>
      <c r="F465" s="139" t="s">
        <v>928</v>
      </c>
      <c r="G465" s="16"/>
    </row>
    <row r="466">
      <c r="A466" s="98"/>
      <c r="B466" s="141" t="s">
        <v>5707</v>
      </c>
      <c r="C466" s="141" t="s">
        <v>5708</v>
      </c>
      <c r="D466" s="141"/>
      <c r="E466" s="141"/>
      <c r="F466" s="141"/>
      <c r="G466" s="16"/>
    </row>
    <row r="467">
      <c r="A467" s="98"/>
      <c r="B467" s="141" t="s">
        <v>6793</v>
      </c>
      <c r="C467" s="141" t="s">
        <v>5708</v>
      </c>
      <c r="D467" s="141"/>
      <c r="E467" s="141"/>
      <c r="F467" s="141"/>
      <c r="G467" s="373"/>
    </row>
    <row r="468">
      <c r="A468" s="98"/>
      <c r="B468" s="141" t="s">
        <v>6794</v>
      </c>
      <c r="C468" s="141" t="s">
        <v>6795</v>
      </c>
      <c r="D468" s="141"/>
      <c r="E468" s="141"/>
      <c r="F468" s="141"/>
      <c r="G468" s="373"/>
    </row>
    <row r="469">
      <c r="A469" s="98"/>
      <c r="B469" s="141" t="s">
        <v>6796</v>
      </c>
      <c r="C469" s="141" t="s">
        <v>6797</v>
      </c>
      <c r="D469" s="141"/>
      <c r="E469" s="141"/>
      <c r="F469" s="141"/>
      <c r="G469" s="373"/>
    </row>
    <row r="470">
      <c r="A470" s="98"/>
      <c r="B470" s="141" t="s">
        <v>6798</v>
      </c>
      <c r="C470" s="141" t="s">
        <v>6797</v>
      </c>
      <c r="D470" s="141"/>
      <c r="E470" s="141"/>
      <c r="F470" s="141"/>
      <c r="G470" s="16"/>
    </row>
    <row r="471">
      <c r="A471" s="98"/>
      <c r="B471" s="141" t="s">
        <v>6799</v>
      </c>
      <c r="C471" s="141" t="s">
        <v>5182</v>
      </c>
      <c r="D471" s="141"/>
      <c r="E471" s="141"/>
      <c r="F471" s="150"/>
      <c r="G471" s="16"/>
    </row>
    <row r="472">
      <c r="A472" s="98"/>
      <c r="B472" s="141" t="s">
        <v>6800</v>
      </c>
      <c r="C472" s="141" t="s">
        <v>5182</v>
      </c>
      <c r="D472" s="141"/>
      <c r="E472" s="141"/>
      <c r="F472" s="150"/>
      <c r="G472" s="16"/>
    </row>
    <row r="473">
      <c r="A473" s="98"/>
      <c r="B473" s="141" t="s">
        <v>5310</v>
      </c>
      <c r="C473" s="141" t="s">
        <v>6801</v>
      </c>
      <c r="D473" s="141"/>
      <c r="E473" s="141"/>
      <c r="F473" s="150"/>
      <c r="G473" s="16"/>
    </row>
    <row r="474">
      <c r="A474" s="98"/>
      <c r="B474" s="141" t="s">
        <v>6802</v>
      </c>
      <c r="C474" s="141" t="s">
        <v>6801</v>
      </c>
      <c r="D474" s="141"/>
      <c r="E474" s="141"/>
      <c r="F474" s="141"/>
      <c r="G474" s="374"/>
    </row>
    <row r="475">
      <c r="A475" s="98"/>
      <c r="B475" s="141" t="s">
        <v>6803</v>
      </c>
      <c r="C475" s="141" t="s">
        <v>5611</v>
      </c>
      <c r="D475" s="141"/>
      <c r="E475" s="141"/>
      <c r="F475" s="141"/>
      <c r="G475" s="16"/>
    </row>
    <row r="476">
      <c r="A476" s="98"/>
      <c r="B476" s="141" t="s">
        <v>6804</v>
      </c>
      <c r="C476" s="141" t="s">
        <v>4042</v>
      </c>
      <c r="D476" s="141"/>
      <c r="E476" s="141"/>
      <c r="F476" s="141"/>
      <c r="G476" s="373"/>
    </row>
    <row r="477">
      <c r="A477" s="98"/>
      <c r="B477" s="139" t="s">
        <v>788</v>
      </c>
      <c r="C477" s="139" t="s">
        <v>789</v>
      </c>
      <c r="D477" s="239">
        <v>44812.0</v>
      </c>
      <c r="E477" s="139" t="s">
        <v>15</v>
      </c>
      <c r="F477" s="181" t="s">
        <v>4395</v>
      </c>
      <c r="G477" s="373"/>
    </row>
    <row r="478">
      <c r="A478" s="98"/>
      <c r="B478" s="220" t="s">
        <v>1248</v>
      </c>
      <c r="C478" s="220" t="s">
        <v>262</v>
      </c>
      <c r="D478" s="220" t="s">
        <v>4561</v>
      </c>
      <c r="E478" s="238">
        <v>40120.0</v>
      </c>
      <c r="F478" s="220" t="s">
        <v>4381</v>
      </c>
      <c r="G478" s="16"/>
    </row>
    <row r="479">
      <c r="A479" s="98"/>
      <c r="B479" s="141" t="s">
        <v>6805</v>
      </c>
      <c r="C479" s="141" t="s">
        <v>6806</v>
      </c>
      <c r="D479" s="141"/>
      <c r="E479" s="141"/>
      <c r="F479" s="150"/>
      <c r="G479" s="16"/>
    </row>
    <row r="480">
      <c r="A480" s="98"/>
      <c r="B480" s="141" t="s">
        <v>6807</v>
      </c>
      <c r="C480" s="141" t="s">
        <v>760</v>
      </c>
      <c r="D480" s="141"/>
      <c r="E480" s="141"/>
      <c r="F480" s="141"/>
      <c r="G480" s="373"/>
    </row>
    <row r="481">
      <c r="A481" s="98"/>
      <c r="B481" s="141" t="s">
        <v>6808</v>
      </c>
      <c r="C481" s="141" t="s">
        <v>1386</v>
      </c>
      <c r="D481" s="141"/>
      <c r="E481" s="141"/>
      <c r="F481" s="150"/>
      <c r="G481" s="16"/>
    </row>
    <row r="482">
      <c r="A482" s="98"/>
      <c r="B482" s="141" t="s">
        <v>6809</v>
      </c>
      <c r="C482" s="141" t="s">
        <v>6810</v>
      </c>
      <c r="D482" s="141"/>
      <c r="E482" s="141"/>
      <c r="F482" s="150"/>
      <c r="G482" s="16"/>
    </row>
    <row r="483">
      <c r="A483" s="98"/>
      <c r="B483" s="141" t="s">
        <v>6811</v>
      </c>
      <c r="C483" s="141" t="s">
        <v>6812</v>
      </c>
      <c r="D483" s="141"/>
      <c r="E483" s="141"/>
      <c r="F483" s="150"/>
      <c r="G483" s="16"/>
    </row>
    <row r="484">
      <c r="A484" s="98"/>
      <c r="B484" s="141" t="s">
        <v>6813</v>
      </c>
      <c r="C484" s="141" t="s">
        <v>6814</v>
      </c>
      <c r="D484" s="141"/>
      <c r="E484" s="141"/>
      <c r="F484" s="141"/>
      <c r="G484" s="373"/>
    </row>
    <row r="485">
      <c r="A485" s="98"/>
      <c r="B485" s="139" t="s">
        <v>6815</v>
      </c>
      <c r="C485" s="139" t="s">
        <v>6814</v>
      </c>
      <c r="D485" s="140">
        <v>42325.0</v>
      </c>
      <c r="E485" s="139" t="s">
        <v>15</v>
      </c>
      <c r="F485" s="151" t="s">
        <v>932</v>
      </c>
      <c r="G485" s="374"/>
    </row>
    <row r="486">
      <c r="A486" s="98"/>
      <c r="B486" s="141" t="s">
        <v>6816</v>
      </c>
      <c r="C486" s="141" t="s">
        <v>6817</v>
      </c>
      <c r="D486" s="141"/>
      <c r="E486" s="141"/>
      <c r="F486" s="150"/>
      <c r="G486" s="16"/>
    </row>
    <row r="487">
      <c r="A487" s="98"/>
      <c r="B487" s="139" t="s">
        <v>6818</v>
      </c>
      <c r="C487" s="139" t="s">
        <v>5152</v>
      </c>
      <c r="D487" s="140">
        <v>42521.0</v>
      </c>
      <c r="E487" s="139" t="s">
        <v>15</v>
      </c>
      <c r="F487" s="139" t="s">
        <v>928</v>
      </c>
      <c r="G487" s="16"/>
    </row>
    <row r="488">
      <c r="A488" s="98"/>
      <c r="B488" s="141" t="s">
        <v>6819</v>
      </c>
      <c r="C488" s="141" t="s">
        <v>5152</v>
      </c>
      <c r="D488" s="141"/>
      <c r="E488" s="141"/>
      <c r="F488" s="141"/>
      <c r="G488" s="373"/>
    </row>
    <row r="489">
      <c r="A489" s="98"/>
      <c r="B489" s="141" t="s">
        <v>6820</v>
      </c>
      <c r="C489" s="141" t="s">
        <v>5152</v>
      </c>
      <c r="D489" s="141"/>
      <c r="E489" s="141"/>
      <c r="F489" s="150"/>
      <c r="G489" s="16"/>
    </row>
    <row r="490">
      <c r="A490" s="98"/>
      <c r="B490" s="141" t="s">
        <v>6821</v>
      </c>
      <c r="C490" s="141" t="s">
        <v>6822</v>
      </c>
      <c r="D490" s="141"/>
      <c r="E490" s="141"/>
      <c r="F490" s="150"/>
      <c r="G490" s="16"/>
    </row>
    <row r="491">
      <c r="A491" s="98"/>
      <c r="B491" s="141" t="s">
        <v>6823</v>
      </c>
      <c r="C491" s="141" t="s">
        <v>6824</v>
      </c>
      <c r="D491" s="141"/>
      <c r="E491" s="141"/>
      <c r="F491" s="141"/>
      <c r="G491" s="16"/>
    </row>
    <row r="492">
      <c r="A492" s="98"/>
      <c r="B492" s="141" t="s">
        <v>6825</v>
      </c>
      <c r="C492" s="141" t="s">
        <v>6826</v>
      </c>
      <c r="D492" s="141"/>
      <c r="E492" s="141"/>
      <c r="F492" s="150"/>
      <c r="G492" s="16"/>
    </row>
    <row r="493">
      <c r="A493" s="98"/>
      <c r="B493" s="139" t="s">
        <v>6827</v>
      </c>
      <c r="C493" s="139" t="s">
        <v>307</v>
      </c>
      <c r="D493" s="140">
        <v>42052.0</v>
      </c>
      <c r="E493" s="139" t="s">
        <v>15</v>
      </c>
      <c r="F493" s="139" t="s">
        <v>928</v>
      </c>
      <c r="G493" s="373"/>
    </row>
    <row r="494">
      <c r="A494" s="98"/>
      <c r="B494" s="139" t="s">
        <v>4921</v>
      </c>
      <c r="C494" s="139" t="s">
        <v>307</v>
      </c>
      <c r="D494" s="140">
        <v>39434.0</v>
      </c>
      <c r="E494" s="139" t="s">
        <v>15</v>
      </c>
      <c r="F494" s="139" t="s">
        <v>928</v>
      </c>
      <c r="G494" s="16"/>
    </row>
    <row r="495">
      <c r="A495" s="98"/>
      <c r="B495" s="139" t="s">
        <v>1010</v>
      </c>
      <c r="C495" s="139" t="s">
        <v>307</v>
      </c>
      <c r="D495" s="209">
        <v>39406.0</v>
      </c>
      <c r="E495" s="151" t="s">
        <v>4268</v>
      </c>
      <c r="F495" s="151" t="s">
        <v>4325</v>
      </c>
      <c r="G495" s="373"/>
    </row>
    <row r="496">
      <c r="A496" s="98"/>
      <c r="B496" s="139" t="s">
        <v>6828</v>
      </c>
      <c r="C496" s="139" t="s">
        <v>307</v>
      </c>
      <c r="D496" s="209">
        <v>39406.0</v>
      </c>
      <c r="E496" s="151" t="s">
        <v>4268</v>
      </c>
      <c r="F496" s="151" t="s">
        <v>6829</v>
      </c>
      <c r="G496" s="373"/>
    </row>
    <row r="497">
      <c r="A497" s="98"/>
      <c r="B497" s="139" t="s">
        <v>6830</v>
      </c>
      <c r="C497" s="139" t="s">
        <v>307</v>
      </c>
      <c r="D497" s="140">
        <v>42367.0</v>
      </c>
      <c r="E497" s="139" t="s">
        <v>15</v>
      </c>
      <c r="F497" s="139" t="s">
        <v>6831</v>
      </c>
      <c r="G497" s="373"/>
    </row>
    <row r="498">
      <c r="A498" s="98"/>
      <c r="B498" s="139" t="s">
        <v>6832</v>
      </c>
      <c r="C498" s="139" t="s">
        <v>307</v>
      </c>
      <c r="D498" s="140">
        <v>40022.0</v>
      </c>
      <c r="E498" s="139" t="s">
        <v>15</v>
      </c>
      <c r="F498" s="139" t="s">
        <v>6833</v>
      </c>
      <c r="G498" s="373"/>
    </row>
    <row r="499">
      <c r="A499" s="98" t="s">
        <v>6834</v>
      </c>
      <c r="B499" s="141" t="s">
        <v>6835</v>
      </c>
      <c r="C499" s="141" t="s">
        <v>6836</v>
      </c>
      <c r="D499" s="141"/>
      <c r="E499" s="141"/>
      <c r="F499" s="141"/>
      <c r="G499" s="373"/>
    </row>
    <row r="500">
      <c r="A500" s="98"/>
      <c r="B500" s="141" t="s">
        <v>6837</v>
      </c>
      <c r="C500" s="141" t="s">
        <v>6838</v>
      </c>
      <c r="D500" s="141"/>
      <c r="E500" s="141"/>
      <c r="F500" s="141"/>
      <c r="G500" s="373"/>
    </row>
    <row r="501">
      <c r="A501" s="98"/>
      <c r="B501" s="220" t="s">
        <v>6839</v>
      </c>
      <c r="C501" s="220" t="s">
        <v>6840</v>
      </c>
      <c r="D501" s="238">
        <v>42283.0</v>
      </c>
      <c r="E501" s="220" t="s">
        <v>4323</v>
      </c>
      <c r="F501" s="220" t="s">
        <v>6841</v>
      </c>
      <c r="G501" s="16"/>
    </row>
    <row r="502">
      <c r="A502" s="98"/>
      <c r="B502" s="139" t="s">
        <v>6842</v>
      </c>
      <c r="C502" s="139" t="s">
        <v>1392</v>
      </c>
      <c r="D502" s="140">
        <v>40246.0</v>
      </c>
      <c r="E502" s="139" t="s">
        <v>15</v>
      </c>
      <c r="F502" s="139" t="s">
        <v>4357</v>
      </c>
      <c r="G502" s="16"/>
    </row>
    <row r="503">
      <c r="A503" s="98"/>
      <c r="B503" s="139" t="s">
        <v>4356</v>
      </c>
      <c r="C503" s="139" t="s">
        <v>1392</v>
      </c>
      <c r="D503" s="140">
        <v>40246.0</v>
      </c>
      <c r="E503" s="139" t="s">
        <v>15</v>
      </c>
      <c r="F503" s="139" t="s">
        <v>4357</v>
      </c>
      <c r="G503" s="373"/>
    </row>
    <row r="504">
      <c r="A504" s="98"/>
      <c r="B504" s="139" t="s">
        <v>6843</v>
      </c>
      <c r="C504" s="139" t="s">
        <v>5044</v>
      </c>
      <c r="D504" s="140">
        <v>40841.0</v>
      </c>
      <c r="E504" s="139" t="s">
        <v>15</v>
      </c>
      <c r="F504" s="139" t="s">
        <v>928</v>
      </c>
      <c r="G504" s="16"/>
    </row>
    <row r="505">
      <c r="A505" s="98"/>
      <c r="B505" s="141" t="s">
        <v>6844</v>
      </c>
      <c r="C505" s="141" t="s">
        <v>6845</v>
      </c>
      <c r="D505" s="141"/>
      <c r="E505" s="141"/>
      <c r="F505" s="141"/>
      <c r="G505" s="373"/>
    </row>
    <row r="506">
      <c r="A506" s="98"/>
      <c r="B506" s="141" t="s">
        <v>6846</v>
      </c>
      <c r="C506" s="141" t="s">
        <v>6845</v>
      </c>
      <c r="D506" s="141"/>
      <c r="E506" s="141"/>
      <c r="F506" s="150"/>
      <c r="G506" s="16"/>
    </row>
    <row r="507">
      <c r="A507" s="98"/>
      <c r="B507" s="141" t="s">
        <v>6182</v>
      </c>
      <c r="C507" s="141" t="s">
        <v>5154</v>
      </c>
      <c r="D507" s="141"/>
      <c r="E507" s="141"/>
      <c r="F507" s="141"/>
      <c r="G507" s="373"/>
    </row>
    <row r="508">
      <c r="A508" s="98"/>
      <c r="B508" s="141" t="s">
        <v>6847</v>
      </c>
      <c r="C508" s="141" t="s">
        <v>5154</v>
      </c>
      <c r="D508" s="141"/>
      <c r="E508" s="141"/>
      <c r="F508" s="141"/>
      <c r="G508" s="373"/>
    </row>
    <row r="509">
      <c r="A509" s="98"/>
      <c r="B509" s="139" t="s">
        <v>6848</v>
      </c>
      <c r="C509" s="139" t="s">
        <v>5154</v>
      </c>
      <c r="D509" s="140">
        <v>40113.0</v>
      </c>
      <c r="E509" s="139" t="s">
        <v>15</v>
      </c>
      <c r="F509" s="139" t="s">
        <v>5155</v>
      </c>
      <c r="G509" s="373"/>
    </row>
    <row r="510">
      <c r="A510" s="98"/>
      <c r="B510" s="141" t="s">
        <v>6849</v>
      </c>
      <c r="C510" s="141" t="s">
        <v>5154</v>
      </c>
      <c r="D510" s="141"/>
      <c r="E510" s="141"/>
      <c r="F510" s="141"/>
      <c r="G510" s="373"/>
    </row>
    <row r="511">
      <c r="A511" s="98"/>
      <c r="B511" s="141" t="s">
        <v>6850</v>
      </c>
      <c r="C511" s="141" t="s">
        <v>6851</v>
      </c>
      <c r="D511" s="141"/>
      <c r="E511" s="141"/>
      <c r="F511" s="141"/>
      <c r="G511" s="373"/>
    </row>
    <row r="512">
      <c r="A512" s="98"/>
      <c r="B512" s="141" t="s">
        <v>6852</v>
      </c>
      <c r="C512" s="141" t="s">
        <v>6853</v>
      </c>
      <c r="D512" s="141"/>
      <c r="E512" s="141"/>
      <c r="F512" s="150"/>
      <c r="G512" s="16"/>
    </row>
    <row r="513">
      <c r="A513" s="98"/>
      <c r="B513" s="141" t="s">
        <v>4565</v>
      </c>
      <c r="C513" s="141" t="s">
        <v>6854</v>
      </c>
      <c r="D513" s="141"/>
      <c r="E513" s="141"/>
      <c r="F513" s="150"/>
      <c r="G513" s="16"/>
    </row>
    <row r="514">
      <c r="A514" s="98"/>
      <c r="B514" s="141" t="s">
        <v>6855</v>
      </c>
      <c r="C514" s="141" t="s">
        <v>189</v>
      </c>
      <c r="D514" s="141"/>
      <c r="E514" s="141"/>
      <c r="F514" s="141"/>
      <c r="G514" s="373"/>
    </row>
    <row r="515">
      <c r="A515" s="98"/>
      <c r="B515" s="141" t="s">
        <v>6856</v>
      </c>
      <c r="C515" s="141" t="s">
        <v>189</v>
      </c>
      <c r="D515" s="141"/>
      <c r="E515" s="141"/>
      <c r="F515" s="141"/>
      <c r="G515" s="373"/>
    </row>
    <row r="516">
      <c r="A516" s="98"/>
      <c r="B516" s="141" t="s">
        <v>6857</v>
      </c>
      <c r="C516" s="141" t="s">
        <v>189</v>
      </c>
      <c r="D516" s="141"/>
      <c r="E516" s="141"/>
      <c r="F516" s="141"/>
      <c r="G516" s="373"/>
    </row>
    <row r="517">
      <c r="A517" s="98"/>
      <c r="B517" s="141" t="s">
        <v>6858</v>
      </c>
      <c r="C517" s="141" t="s">
        <v>6859</v>
      </c>
      <c r="D517" s="141"/>
      <c r="E517" s="141"/>
      <c r="F517" s="150"/>
      <c r="G517" s="16"/>
    </row>
    <row r="518">
      <c r="A518" s="98"/>
      <c r="B518" s="141" t="s">
        <v>6860</v>
      </c>
      <c r="C518" s="141" t="s">
        <v>6859</v>
      </c>
      <c r="D518" s="150"/>
      <c r="E518" s="150"/>
      <c r="F518" s="150"/>
      <c r="G518" s="16"/>
    </row>
    <row r="519">
      <c r="A519" s="98"/>
      <c r="B519" s="141" t="s">
        <v>6861</v>
      </c>
      <c r="C519" s="141" t="s">
        <v>5048</v>
      </c>
      <c r="D519" s="141"/>
      <c r="E519" s="141"/>
      <c r="F519" s="150"/>
      <c r="G519" s="16"/>
    </row>
    <row r="520">
      <c r="A520" s="16"/>
      <c r="B520" s="254"/>
      <c r="C520" s="254"/>
      <c r="D520" s="254"/>
      <c r="E520" s="254"/>
      <c r="F520" s="143"/>
      <c r="G520" s="16"/>
    </row>
    <row r="521">
      <c r="A521" s="16"/>
      <c r="B521" s="254"/>
      <c r="C521" s="254"/>
      <c r="D521" s="254"/>
      <c r="E521" s="254"/>
      <c r="F521" s="143"/>
      <c r="G521" s="16"/>
    </row>
    <row r="522">
      <c r="A522" s="74"/>
      <c r="B522" s="144" t="s">
        <v>1</v>
      </c>
      <c r="C522" s="145">
        <f>COUNT(D:D)</f>
        <v>171</v>
      </c>
      <c r="D522" s="254"/>
      <c r="E522" s="254"/>
      <c r="F522" s="143"/>
      <c r="G522" s="16"/>
    </row>
    <row r="523">
      <c r="A523" s="74"/>
      <c r="B523" s="144" t="s">
        <v>2</v>
      </c>
      <c r="C523" s="146">
        <v>517.0</v>
      </c>
      <c r="D523" s="254"/>
      <c r="E523" s="254"/>
      <c r="F523" s="143"/>
      <c r="G523" s="16"/>
    </row>
    <row r="524">
      <c r="A524" s="74"/>
      <c r="B524" s="144" t="s">
        <v>1014</v>
      </c>
      <c r="C524" s="147">
        <f>IFERROR(__xludf.DUMMYFUNCTION("TO_PERCENT(C522/C523)"),0.3307543520309478)</f>
        <v>0.330754352</v>
      </c>
      <c r="D524" s="254"/>
      <c r="E524" s="254"/>
      <c r="F524" s="143"/>
      <c r="G524" s="16"/>
    </row>
    <row r="525">
      <c r="A525" s="16"/>
      <c r="B525" s="254"/>
      <c r="C525" s="254"/>
      <c r="D525" s="254"/>
      <c r="E525" s="254"/>
      <c r="F525" s="143"/>
      <c r="G525" s="16"/>
    </row>
    <row r="526">
      <c r="A526" s="16"/>
      <c r="B526" s="254"/>
      <c r="C526" s="254"/>
      <c r="D526" s="254"/>
      <c r="E526" s="254"/>
      <c r="F526" s="143"/>
      <c r="G526" s="16"/>
    </row>
    <row r="527">
      <c r="A527" s="16"/>
      <c r="B527" s="254"/>
      <c r="C527" s="254"/>
      <c r="D527" s="254"/>
      <c r="E527" s="254"/>
      <c r="F527" s="143"/>
      <c r="G527" s="16"/>
    </row>
    <row r="528">
      <c r="A528" s="16"/>
      <c r="B528" s="254"/>
      <c r="C528" s="254"/>
      <c r="D528" s="254"/>
      <c r="E528" s="254"/>
      <c r="F528" s="143"/>
      <c r="G528" s="16"/>
    </row>
    <row r="529">
      <c r="A529" s="16"/>
      <c r="B529" s="254"/>
      <c r="C529" s="254"/>
      <c r="D529" s="254"/>
      <c r="E529" s="254"/>
      <c r="F529" s="143"/>
      <c r="G529" s="16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9.25"/>
    <col customWidth="1" min="3" max="3" width="19.38"/>
    <col customWidth="1" min="6" max="6" width="40.38"/>
    <col customWidth="1" min="7" max="7" width="3.38"/>
  </cols>
  <sheetData>
    <row r="1">
      <c r="A1" s="149"/>
      <c r="B1" s="135"/>
      <c r="C1" s="135"/>
      <c r="D1" s="135"/>
      <c r="E1" s="135"/>
      <c r="F1" s="135"/>
      <c r="G1" s="334"/>
    </row>
    <row r="2">
      <c r="A2" s="136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336"/>
    </row>
    <row r="3">
      <c r="A3" s="271"/>
      <c r="B3" s="186" t="s">
        <v>6862</v>
      </c>
      <c r="C3" s="186" t="s">
        <v>909</v>
      </c>
      <c r="D3" s="209">
        <v>41303.0</v>
      </c>
      <c r="E3" s="186" t="s">
        <v>15</v>
      </c>
      <c r="F3" s="151" t="s">
        <v>4241</v>
      </c>
      <c r="G3" s="74"/>
    </row>
    <row r="4">
      <c r="A4" s="271"/>
      <c r="B4" s="321" t="s">
        <v>6863</v>
      </c>
      <c r="C4" s="214" t="s">
        <v>909</v>
      </c>
      <c r="D4" s="272"/>
      <c r="E4" s="214"/>
      <c r="F4" s="214"/>
      <c r="G4" s="74"/>
    </row>
    <row r="5">
      <c r="A5" s="271"/>
      <c r="B5" s="214" t="s">
        <v>6864</v>
      </c>
      <c r="C5" s="214" t="s">
        <v>909</v>
      </c>
      <c r="D5" s="214"/>
      <c r="E5" s="214"/>
      <c r="F5" s="214"/>
      <c r="G5" s="74"/>
    </row>
    <row r="6">
      <c r="A6" s="271"/>
      <c r="B6" s="214" t="s">
        <v>6865</v>
      </c>
      <c r="C6" s="214" t="s">
        <v>909</v>
      </c>
      <c r="D6" s="214"/>
      <c r="E6" s="214"/>
      <c r="F6" s="214"/>
      <c r="G6" s="74"/>
    </row>
    <row r="7">
      <c r="A7" s="271"/>
      <c r="B7" s="214" t="s">
        <v>6866</v>
      </c>
      <c r="C7" s="214" t="s">
        <v>909</v>
      </c>
      <c r="D7" s="214"/>
      <c r="E7" s="214"/>
      <c r="F7" s="214"/>
      <c r="G7" s="74"/>
    </row>
    <row r="8">
      <c r="A8" s="271"/>
      <c r="B8" s="186" t="s">
        <v>5301</v>
      </c>
      <c r="C8" s="186" t="s">
        <v>909</v>
      </c>
      <c r="D8" s="209">
        <v>41303.0</v>
      </c>
      <c r="E8" s="186" t="s">
        <v>15</v>
      </c>
      <c r="F8" s="151" t="s">
        <v>6867</v>
      </c>
      <c r="G8" s="74"/>
    </row>
    <row r="9">
      <c r="A9" s="271"/>
      <c r="B9" s="214" t="s">
        <v>6148</v>
      </c>
      <c r="C9" s="214" t="s">
        <v>909</v>
      </c>
      <c r="D9" s="214"/>
      <c r="E9" s="214"/>
      <c r="F9" s="214"/>
      <c r="G9" s="74"/>
    </row>
    <row r="10">
      <c r="A10" s="271"/>
      <c r="B10" s="214" t="s">
        <v>6868</v>
      </c>
      <c r="C10" s="214" t="s">
        <v>909</v>
      </c>
      <c r="D10" s="214"/>
      <c r="E10" s="214"/>
      <c r="F10" s="214"/>
      <c r="G10" s="74"/>
    </row>
    <row r="11">
      <c r="A11" s="271"/>
      <c r="B11" s="186" t="s">
        <v>5720</v>
      </c>
      <c r="C11" s="186" t="s">
        <v>909</v>
      </c>
      <c r="D11" s="209">
        <v>42296.0</v>
      </c>
      <c r="E11" s="186" t="s">
        <v>15</v>
      </c>
      <c r="F11" s="151" t="s">
        <v>5721</v>
      </c>
      <c r="G11" s="74"/>
    </row>
    <row r="12">
      <c r="A12" s="271"/>
      <c r="B12" s="186" t="s">
        <v>5719</v>
      </c>
      <c r="C12" s="186" t="s">
        <v>909</v>
      </c>
      <c r="D12" s="212">
        <v>42726.0</v>
      </c>
      <c r="E12" s="151" t="s">
        <v>15</v>
      </c>
      <c r="F12" s="151" t="s">
        <v>6869</v>
      </c>
      <c r="G12" s="74"/>
    </row>
    <row r="13">
      <c r="A13" s="271"/>
      <c r="B13" s="214" t="s">
        <v>6870</v>
      </c>
      <c r="C13" s="214" t="s">
        <v>909</v>
      </c>
      <c r="D13" s="214"/>
      <c r="E13" s="214"/>
      <c r="F13" s="214"/>
      <c r="G13" s="74"/>
    </row>
    <row r="14">
      <c r="A14" s="271"/>
      <c r="B14" s="214" t="s">
        <v>6871</v>
      </c>
      <c r="C14" s="214" t="s">
        <v>909</v>
      </c>
      <c r="D14" s="214"/>
      <c r="E14" s="214"/>
      <c r="F14" s="214"/>
      <c r="G14" s="74"/>
    </row>
    <row r="15">
      <c r="A15" s="271"/>
      <c r="B15" s="214" t="s">
        <v>6872</v>
      </c>
      <c r="C15" s="214" t="s">
        <v>909</v>
      </c>
      <c r="D15" s="214"/>
      <c r="E15" s="214"/>
      <c r="F15" s="214"/>
      <c r="G15" s="74"/>
    </row>
    <row r="16">
      <c r="A16" s="271"/>
      <c r="B16" s="214" t="s">
        <v>6873</v>
      </c>
      <c r="C16" s="214" t="s">
        <v>909</v>
      </c>
      <c r="D16" s="214"/>
      <c r="E16" s="214"/>
      <c r="F16" s="214"/>
      <c r="G16" s="74"/>
    </row>
    <row r="17">
      <c r="A17" s="271"/>
      <c r="B17" s="214" t="s">
        <v>6874</v>
      </c>
      <c r="C17" s="214" t="s">
        <v>909</v>
      </c>
      <c r="D17" s="214"/>
      <c r="E17" s="214"/>
      <c r="F17" s="214"/>
      <c r="G17" s="74"/>
    </row>
    <row r="18">
      <c r="A18" s="271"/>
      <c r="B18" s="214" t="s">
        <v>6875</v>
      </c>
      <c r="C18" s="214" t="s">
        <v>909</v>
      </c>
      <c r="D18" s="214"/>
      <c r="E18" s="214"/>
      <c r="F18" s="214"/>
      <c r="G18" s="74"/>
    </row>
    <row r="19">
      <c r="A19" s="271"/>
      <c r="B19" s="214" t="s">
        <v>1220</v>
      </c>
      <c r="C19" s="214" t="s">
        <v>909</v>
      </c>
      <c r="D19" s="214"/>
      <c r="E19" s="214"/>
      <c r="F19" s="214"/>
      <c r="G19" s="74"/>
    </row>
    <row r="20">
      <c r="A20" s="271"/>
      <c r="B20" s="186" t="s">
        <v>4331</v>
      </c>
      <c r="C20" s="186" t="s">
        <v>909</v>
      </c>
      <c r="D20" s="212">
        <v>42726.0</v>
      </c>
      <c r="E20" s="151" t="s">
        <v>15</v>
      </c>
      <c r="F20" s="151" t="s">
        <v>4327</v>
      </c>
      <c r="G20" s="74"/>
    </row>
    <row r="21">
      <c r="A21" s="271"/>
      <c r="B21" s="186" t="s">
        <v>6876</v>
      </c>
      <c r="C21" s="186" t="s">
        <v>909</v>
      </c>
      <c r="D21" s="209">
        <v>42286.0</v>
      </c>
      <c r="E21" s="186" t="s">
        <v>15</v>
      </c>
      <c r="F21" s="151" t="s">
        <v>6877</v>
      </c>
      <c r="G21" s="74"/>
    </row>
    <row r="22">
      <c r="A22" s="271"/>
      <c r="B22" s="186" t="s">
        <v>6878</v>
      </c>
      <c r="C22" s="186" t="s">
        <v>909</v>
      </c>
      <c r="D22" s="209">
        <v>41303.0</v>
      </c>
      <c r="E22" s="186" t="s">
        <v>15</v>
      </c>
      <c r="F22" s="151" t="s">
        <v>4241</v>
      </c>
      <c r="G22" s="74"/>
    </row>
    <row r="23">
      <c r="A23" s="271"/>
      <c r="B23" s="226" t="s">
        <v>6879</v>
      </c>
      <c r="C23" s="226" t="s">
        <v>909</v>
      </c>
      <c r="D23" s="237">
        <v>42283.0</v>
      </c>
      <c r="E23" s="226" t="s">
        <v>4323</v>
      </c>
      <c r="F23" s="227" t="s">
        <v>5460</v>
      </c>
      <c r="G23" s="74"/>
    </row>
    <row r="24">
      <c r="A24" s="271"/>
      <c r="B24" s="226" t="s">
        <v>908</v>
      </c>
      <c r="C24" s="226" t="s">
        <v>909</v>
      </c>
      <c r="D24" s="237">
        <v>39406.0</v>
      </c>
      <c r="E24" s="227" t="s">
        <v>4758</v>
      </c>
      <c r="F24" s="227" t="s">
        <v>6880</v>
      </c>
      <c r="G24" s="74"/>
    </row>
    <row r="25">
      <c r="A25" s="271"/>
      <c r="B25" s="214" t="s">
        <v>6881</v>
      </c>
      <c r="C25" s="214" t="s">
        <v>909</v>
      </c>
      <c r="D25" s="214"/>
      <c r="E25" s="214"/>
      <c r="F25" s="214"/>
      <c r="G25" s="74"/>
    </row>
    <row r="26">
      <c r="A26" s="271"/>
      <c r="B26" s="186" t="s">
        <v>4240</v>
      </c>
      <c r="C26" s="186" t="s">
        <v>909</v>
      </c>
      <c r="D26" s="209">
        <v>41303.0</v>
      </c>
      <c r="E26" s="186" t="s">
        <v>15</v>
      </c>
      <c r="F26" s="151" t="s">
        <v>4241</v>
      </c>
      <c r="G26" s="74"/>
    </row>
    <row r="27">
      <c r="A27" s="271"/>
      <c r="B27" s="214" t="s">
        <v>4240</v>
      </c>
      <c r="C27" s="214" t="s">
        <v>6882</v>
      </c>
      <c r="D27" s="214"/>
      <c r="E27" s="214"/>
      <c r="F27" s="214"/>
      <c r="G27" s="74"/>
    </row>
    <row r="28">
      <c r="A28" s="271"/>
      <c r="B28" s="186" t="s">
        <v>6883</v>
      </c>
      <c r="C28" s="186" t="s">
        <v>6884</v>
      </c>
      <c r="D28" s="209">
        <v>39448.0</v>
      </c>
      <c r="E28" s="186" t="s">
        <v>15</v>
      </c>
      <c r="F28" s="151" t="s">
        <v>6885</v>
      </c>
      <c r="G28" s="74"/>
    </row>
    <row r="29">
      <c r="A29" s="271"/>
      <c r="B29" s="186" t="s">
        <v>6886</v>
      </c>
      <c r="C29" s="186" t="s">
        <v>1050</v>
      </c>
      <c r="D29" s="209">
        <v>40792.0</v>
      </c>
      <c r="E29" s="186" t="s">
        <v>15</v>
      </c>
      <c r="F29" s="151" t="s">
        <v>5071</v>
      </c>
      <c r="G29" s="74"/>
    </row>
    <row r="30">
      <c r="A30" s="271"/>
      <c r="B30" s="186" t="s">
        <v>6887</v>
      </c>
      <c r="C30" s="186" t="s">
        <v>927</v>
      </c>
      <c r="D30" s="209">
        <v>39490.0</v>
      </c>
      <c r="E30" s="186" t="s">
        <v>15</v>
      </c>
      <c r="F30" s="151" t="s">
        <v>6888</v>
      </c>
      <c r="G30" s="74"/>
    </row>
    <row r="31">
      <c r="A31" s="271"/>
      <c r="B31" s="186" t="s">
        <v>6889</v>
      </c>
      <c r="C31" s="186" t="s">
        <v>5412</v>
      </c>
      <c r="D31" s="209">
        <v>39714.0</v>
      </c>
      <c r="E31" s="186" t="s">
        <v>15</v>
      </c>
      <c r="F31" s="151" t="s">
        <v>928</v>
      </c>
      <c r="G31" s="74"/>
    </row>
    <row r="32">
      <c r="A32" s="271"/>
      <c r="B32" s="186" t="s">
        <v>6890</v>
      </c>
      <c r="C32" s="186" t="s">
        <v>1083</v>
      </c>
      <c r="D32" s="209">
        <v>42409.0</v>
      </c>
      <c r="E32" s="186" t="s">
        <v>15</v>
      </c>
      <c r="F32" s="151" t="s">
        <v>928</v>
      </c>
      <c r="G32" s="74"/>
    </row>
    <row r="33">
      <c r="A33" s="271"/>
      <c r="B33" s="214" t="s">
        <v>5978</v>
      </c>
      <c r="C33" s="214" t="s">
        <v>6891</v>
      </c>
      <c r="D33" s="214"/>
      <c r="E33" s="214"/>
      <c r="F33" s="214"/>
      <c r="G33" s="74"/>
    </row>
    <row r="34">
      <c r="A34" s="271"/>
      <c r="B34" s="214" t="s">
        <v>6892</v>
      </c>
      <c r="C34" s="214" t="s">
        <v>6891</v>
      </c>
      <c r="D34" s="214"/>
      <c r="E34" s="214"/>
      <c r="F34" s="214"/>
      <c r="G34" s="74"/>
    </row>
    <row r="35">
      <c r="A35" s="271"/>
      <c r="B35" s="214" t="s">
        <v>6893</v>
      </c>
      <c r="C35" s="214" t="s">
        <v>6891</v>
      </c>
      <c r="D35" s="214"/>
      <c r="E35" s="214"/>
      <c r="F35" s="214"/>
      <c r="G35" s="74"/>
    </row>
    <row r="36">
      <c r="A36" s="331"/>
      <c r="B36" s="215" t="s">
        <v>6894</v>
      </c>
      <c r="C36" s="214" t="s">
        <v>6895</v>
      </c>
      <c r="D36" s="214"/>
      <c r="E36" s="214"/>
      <c r="F36" s="214"/>
      <c r="G36" s="74"/>
    </row>
    <row r="37">
      <c r="A37" s="271"/>
      <c r="B37" s="214" t="s">
        <v>6896</v>
      </c>
      <c r="C37" s="214" t="s">
        <v>6897</v>
      </c>
      <c r="D37" s="214"/>
      <c r="E37" s="214"/>
      <c r="F37" s="214"/>
      <c r="G37" s="74"/>
    </row>
    <row r="38">
      <c r="A38" s="331"/>
      <c r="B38" s="215" t="s">
        <v>6898</v>
      </c>
      <c r="C38" s="214" t="s">
        <v>6899</v>
      </c>
      <c r="D38" s="214"/>
      <c r="E38" s="214"/>
      <c r="F38" s="214"/>
      <c r="G38" s="74"/>
    </row>
    <row r="39">
      <c r="A39" s="271"/>
      <c r="B39" s="215" t="s">
        <v>6900</v>
      </c>
      <c r="C39" s="214" t="s">
        <v>6901</v>
      </c>
      <c r="D39" s="214"/>
      <c r="E39" s="214"/>
      <c r="F39" s="214"/>
      <c r="G39" s="74"/>
    </row>
    <row r="40">
      <c r="A40" s="271"/>
      <c r="B40" s="186" t="s">
        <v>6902</v>
      </c>
      <c r="C40" s="186" t="s">
        <v>6903</v>
      </c>
      <c r="D40" s="209">
        <v>40673.0</v>
      </c>
      <c r="E40" s="186" t="s">
        <v>15</v>
      </c>
      <c r="F40" s="151" t="s">
        <v>928</v>
      </c>
      <c r="G40" s="74"/>
    </row>
    <row r="41">
      <c r="A41" s="271"/>
      <c r="B41" s="186" t="s">
        <v>6130</v>
      </c>
      <c r="C41" s="186" t="s">
        <v>999</v>
      </c>
      <c r="D41" s="209">
        <v>39497.0</v>
      </c>
      <c r="E41" s="186" t="s">
        <v>15</v>
      </c>
      <c r="F41" s="151" t="s">
        <v>928</v>
      </c>
      <c r="G41" s="74"/>
    </row>
    <row r="42">
      <c r="A42" s="271"/>
      <c r="B42" s="214" t="s">
        <v>6904</v>
      </c>
      <c r="C42" s="214" t="s">
        <v>124</v>
      </c>
      <c r="D42" s="214"/>
      <c r="E42" s="214"/>
      <c r="F42" s="214"/>
      <c r="G42" s="74"/>
    </row>
    <row r="43">
      <c r="A43" s="158"/>
      <c r="B43" s="322"/>
      <c r="C43" s="322"/>
      <c r="D43" s="322"/>
      <c r="E43" s="322"/>
      <c r="F43" s="322"/>
      <c r="G43" s="74"/>
    </row>
    <row r="44">
      <c r="A44" s="158"/>
      <c r="B44" s="322"/>
      <c r="C44" s="322"/>
      <c r="D44" s="322"/>
      <c r="E44" s="322"/>
      <c r="F44" s="322"/>
      <c r="G44" s="74"/>
    </row>
    <row r="45">
      <c r="A45" s="325"/>
      <c r="B45" s="286" t="s">
        <v>1</v>
      </c>
      <c r="C45" s="145">
        <f>COUNT(D:D)</f>
        <v>17</v>
      </c>
      <c r="D45" s="375"/>
      <c r="E45" s="375"/>
      <c r="F45" s="375"/>
      <c r="G45" s="74"/>
    </row>
    <row r="46">
      <c r="A46" s="325"/>
      <c r="B46" s="286" t="s">
        <v>2</v>
      </c>
      <c r="C46" s="146">
        <v>40.0</v>
      </c>
      <c r="D46" s="322"/>
      <c r="E46" s="322"/>
      <c r="F46" s="322"/>
      <c r="G46" s="74"/>
    </row>
    <row r="47">
      <c r="A47" s="325"/>
      <c r="B47" s="286" t="s">
        <v>1014</v>
      </c>
      <c r="C47" s="147">
        <f>IFERROR(__xludf.DUMMYFUNCTION("TO_PERCENT(C45/C46)"),0.425)</f>
        <v>0.425</v>
      </c>
      <c r="D47" s="376"/>
      <c r="E47" s="376"/>
      <c r="F47" s="376"/>
      <c r="G47" s="74"/>
    </row>
    <row r="48">
      <c r="A48" s="158"/>
      <c r="B48" s="322"/>
      <c r="C48" s="322"/>
      <c r="D48" s="322"/>
      <c r="E48" s="322"/>
      <c r="F48" s="322"/>
      <c r="G48" s="74"/>
    </row>
    <row r="49">
      <c r="A49" s="158"/>
      <c r="B49" s="322"/>
      <c r="C49" s="322"/>
      <c r="D49" s="322"/>
      <c r="E49" s="322"/>
      <c r="F49" s="322"/>
      <c r="G49" s="74"/>
    </row>
    <row r="50">
      <c r="A50" s="158"/>
      <c r="B50" s="322"/>
      <c r="C50" s="322"/>
      <c r="D50" s="322"/>
      <c r="E50" s="322"/>
      <c r="F50" s="322"/>
      <c r="G50" s="74"/>
    </row>
    <row r="51">
      <c r="A51" s="158"/>
      <c r="B51" s="322"/>
      <c r="C51" s="322"/>
      <c r="D51" s="322"/>
      <c r="E51" s="322"/>
      <c r="F51" s="322"/>
      <c r="G51" s="74"/>
    </row>
    <row r="52">
      <c r="A52" s="158"/>
      <c r="B52" s="322"/>
      <c r="C52" s="322"/>
      <c r="D52" s="322"/>
      <c r="E52" s="322"/>
      <c r="F52" s="322"/>
      <c r="G52" s="74"/>
    </row>
    <row r="53">
      <c r="A53" s="158"/>
      <c r="B53" s="322"/>
      <c r="C53" s="322"/>
      <c r="D53" s="322"/>
      <c r="E53" s="322"/>
      <c r="F53" s="322"/>
      <c r="G53" s="74"/>
    </row>
    <row r="54">
      <c r="A54" s="158"/>
      <c r="B54" s="322"/>
      <c r="C54" s="322"/>
      <c r="D54" s="322"/>
      <c r="E54" s="322"/>
      <c r="F54" s="322"/>
      <c r="G54" s="74"/>
    </row>
    <row r="55">
      <c r="A55" s="158"/>
      <c r="B55" s="322"/>
      <c r="C55" s="322"/>
      <c r="D55" s="322"/>
      <c r="E55" s="322"/>
      <c r="F55" s="322"/>
      <c r="G55" s="74"/>
    </row>
    <row r="56">
      <c r="A56" s="158"/>
      <c r="B56" s="322"/>
      <c r="C56" s="322"/>
      <c r="D56" s="322"/>
      <c r="E56" s="322"/>
      <c r="F56" s="322"/>
      <c r="G56" s="74"/>
    </row>
    <row r="57">
      <c r="A57" s="158"/>
      <c r="B57" s="322"/>
      <c r="C57" s="322"/>
      <c r="D57" s="322"/>
      <c r="E57" s="322"/>
      <c r="F57" s="322"/>
      <c r="G57" s="74"/>
    </row>
    <row r="58">
      <c r="A58" s="158"/>
      <c r="B58" s="376"/>
      <c r="C58" s="376"/>
      <c r="D58" s="376"/>
      <c r="E58" s="376"/>
      <c r="F58" s="376"/>
      <c r="G58" s="74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1.25"/>
    <col customWidth="1" min="3" max="3" width="25.75"/>
    <col customWidth="1" min="4" max="4" width="10.0"/>
    <col customWidth="1" min="5" max="5" width="12.25"/>
    <col customWidth="1" min="6" max="6" width="33.25"/>
    <col customWidth="1" min="7" max="7" width="3.38"/>
  </cols>
  <sheetData>
    <row r="1">
      <c r="A1" s="156"/>
      <c r="B1" s="157"/>
      <c r="C1" s="157"/>
      <c r="D1" s="157"/>
      <c r="E1" s="157"/>
      <c r="F1" s="157"/>
      <c r="G1" s="158"/>
    </row>
    <row r="2">
      <c r="A2" s="159"/>
      <c r="B2" s="160" t="s">
        <v>113</v>
      </c>
      <c r="C2" s="160" t="s">
        <v>110</v>
      </c>
      <c r="D2" s="160" t="s">
        <v>902</v>
      </c>
      <c r="E2" s="160" t="s">
        <v>903</v>
      </c>
      <c r="F2" s="160" t="s">
        <v>904</v>
      </c>
      <c r="G2" s="161"/>
    </row>
    <row r="3">
      <c r="A3" s="271"/>
      <c r="B3" s="186" t="s">
        <v>6246</v>
      </c>
      <c r="C3" s="186" t="s">
        <v>165</v>
      </c>
      <c r="D3" s="209">
        <v>40085.0</v>
      </c>
      <c r="E3" s="186" t="s">
        <v>15</v>
      </c>
      <c r="F3" s="151" t="s">
        <v>6247</v>
      </c>
      <c r="G3" s="158"/>
    </row>
    <row r="4">
      <c r="A4" s="271"/>
      <c r="B4" s="214" t="s">
        <v>6905</v>
      </c>
      <c r="C4" s="214" t="s">
        <v>6906</v>
      </c>
      <c r="D4" s="214"/>
      <c r="E4" s="214"/>
      <c r="F4" s="214"/>
      <c r="G4" s="158"/>
    </row>
    <row r="5">
      <c r="A5" s="271"/>
      <c r="B5" s="214" t="s">
        <v>6379</v>
      </c>
      <c r="C5" s="214" t="s">
        <v>6380</v>
      </c>
      <c r="D5" s="214"/>
      <c r="E5" s="214"/>
      <c r="F5" s="214"/>
      <c r="G5" s="158"/>
    </row>
    <row r="6">
      <c r="A6" s="271"/>
      <c r="B6" s="214" t="s">
        <v>6907</v>
      </c>
      <c r="C6" s="214" t="s">
        <v>6908</v>
      </c>
      <c r="D6" s="214"/>
      <c r="E6" s="214"/>
      <c r="F6" s="214"/>
      <c r="G6" s="158"/>
    </row>
    <row r="7">
      <c r="A7" s="271"/>
      <c r="B7" s="186" t="s">
        <v>6909</v>
      </c>
      <c r="C7" s="186" t="s">
        <v>733</v>
      </c>
      <c r="D7" s="209">
        <v>40673.0</v>
      </c>
      <c r="E7" s="186" t="s">
        <v>15</v>
      </c>
      <c r="F7" s="151" t="s">
        <v>6910</v>
      </c>
      <c r="G7" s="158"/>
    </row>
    <row r="8">
      <c r="A8" s="271"/>
      <c r="B8" s="214" t="s">
        <v>6911</v>
      </c>
      <c r="C8" s="214" t="s">
        <v>1088</v>
      </c>
      <c r="D8" s="214"/>
      <c r="E8" s="214"/>
      <c r="F8" s="214"/>
      <c r="G8" s="158"/>
    </row>
    <row r="9">
      <c r="A9" s="271"/>
      <c r="B9" s="214" t="s">
        <v>6912</v>
      </c>
      <c r="C9" s="214" t="s">
        <v>6913</v>
      </c>
      <c r="D9" s="214"/>
      <c r="E9" s="214"/>
      <c r="F9" s="214"/>
      <c r="G9" s="158"/>
    </row>
    <row r="10">
      <c r="A10" s="271"/>
      <c r="B10" s="186" t="s">
        <v>6914</v>
      </c>
      <c r="C10" s="186" t="s">
        <v>1324</v>
      </c>
      <c r="D10" s="209">
        <v>40512.0</v>
      </c>
      <c r="E10" s="186" t="s">
        <v>15</v>
      </c>
      <c r="F10" s="151" t="s">
        <v>6915</v>
      </c>
      <c r="G10" s="158"/>
    </row>
    <row r="11">
      <c r="A11" s="271"/>
      <c r="B11" s="214" t="s">
        <v>6916</v>
      </c>
      <c r="C11" s="214" t="s">
        <v>6917</v>
      </c>
      <c r="D11" s="214"/>
      <c r="E11" s="214"/>
      <c r="F11" s="214"/>
      <c r="G11" s="158"/>
    </row>
    <row r="12">
      <c r="A12" s="271"/>
      <c r="B12" s="186" t="s">
        <v>6918</v>
      </c>
      <c r="C12" s="186" t="s">
        <v>1105</v>
      </c>
      <c r="D12" s="209">
        <v>40652.0</v>
      </c>
      <c r="E12" s="186" t="s">
        <v>15</v>
      </c>
      <c r="F12" s="151" t="s">
        <v>928</v>
      </c>
      <c r="G12" s="158"/>
    </row>
    <row r="13">
      <c r="A13" s="271"/>
      <c r="B13" s="214" t="s">
        <v>6919</v>
      </c>
      <c r="C13" s="214" t="s">
        <v>6920</v>
      </c>
      <c r="D13" s="214"/>
      <c r="E13" s="214"/>
      <c r="F13" s="214"/>
      <c r="G13" s="158"/>
    </row>
    <row r="14">
      <c r="A14" s="271"/>
      <c r="B14" s="214" t="s">
        <v>5350</v>
      </c>
      <c r="C14" s="214" t="s">
        <v>964</v>
      </c>
      <c r="D14" s="214"/>
      <c r="E14" s="214"/>
      <c r="F14" s="214"/>
      <c r="G14" s="158"/>
    </row>
    <row r="15">
      <c r="A15" s="271"/>
      <c r="B15" s="294" t="s">
        <v>1107</v>
      </c>
      <c r="C15" s="294" t="s">
        <v>964</v>
      </c>
      <c r="D15" s="307">
        <v>39705.0</v>
      </c>
      <c r="E15" s="294" t="s">
        <v>5340</v>
      </c>
      <c r="F15" s="296" t="s">
        <v>6921</v>
      </c>
      <c r="G15" s="158"/>
    </row>
    <row r="16">
      <c r="A16" s="271"/>
      <c r="B16" s="214" t="s">
        <v>5351</v>
      </c>
      <c r="C16" s="214" t="s">
        <v>964</v>
      </c>
      <c r="D16" s="214"/>
      <c r="E16" s="214"/>
      <c r="F16" s="214"/>
      <c r="G16" s="158"/>
    </row>
    <row r="17">
      <c r="A17" s="271"/>
      <c r="B17" s="214" t="s">
        <v>6922</v>
      </c>
      <c r="C17" s="214" t="s">
        <v>964</v>
      </c>
      <c r="D17" s="214"/>
      <c r="E17" s="214"/>
      <c r="F17" s="214"/>
      <c r="G17" s="158"/>
    </row>
    <row r="18">
      <c r="A18" s="271"/>
      <c r="B18" s="214" t="s">
        <v>5352</v>
      </c>
      <c r="C18" s="214" t="s">
        <v>964</v>
      </c>
      <c r="D18" s="214"/>
      <c r="E18" s="214"/>
      <c r="F18" s="214"/>
      <c r="G18" s="158"/>
    </row>
    <row r="19">
      <c r="A19" s="271"/>
      <c r="B19" s="214" t="s">
        <v>6923</v>
      </c>
      <c r="C19" s="214" t="s">
        <v>964</v>
      </c>
      <c r="D19" s="214"/>
      <c r="E19" s="214"/>
      <c r="F19" s="214"/>
      <c r="G19" s="158"/>
    </row>
    <row r="20">
      <c r="A20" s="271"/>
      <c r="B20" s="214" t="s">
        <v>6924</v>
      </c>
      <c r="C20" s="214" t="s">
        <v>964</v>
      </c>
      <c r="D20" s="214"/>
      <c r="E20" s="214"/>
      <c r="F20" s="214"/>
      <c r="G20" s="158"/>
    </row>
    <row r="21">
      <c r="A21" s="271"/>
      <c r="B21" s="294" t="s">
        <v>963</v>
      </c>
      <c r="C21" s="294" t="s">
        <v>964</v>
      </c>
      <c r="D21" s="307">
        <v>39406.0</v>
      </c>
      <c r="E21" s="294" t="s">
        <v>5192</v>
      </c>
      <c r="F21" s="296" t="s">
        <v>6921</v>
      </c>
      <c r="G21" s="158"/>
    </row>
    <row r="22">
      <c r="A22" s="271"/>
      <c r="B22" s="214" t="s">
        <v>6925</v>
      </c>
      <c r="C22" s="214" t="s">
        <v>964</v>
      </c>
      <c r="D22" s="214"/>
      <c r="E22" s="214"/>
      <c r="F22" s="214"/>
      <c r="G22" s="158"/>
    </row>
    <row r="23">
      <c r="A23" s="271"/>
      <c r="B23" s="214" t="s">
        <v>6926</v>
      </c>
      <c r="C23" s="214" t="s">
        <v>964</v>
      </c>
      <c r="D23" s="214"/>
      <c r="E23" s="214"/>
      <c r="F23" s="214"/>
      <c r="G23" s="158"/>
    </row>
    <row r="24">
      <c r="A24" s="271"/>
      <c r="B24" s="214" t="s">
        <v>6927</v>
      </c>
      <c r="C24" s="214" t="s">
        <v>964</v>
      </c>
      <c r="D24" s="214"/>
      <c r="E24" s="214"/>
      <c r="F24" s="214"/>
      <c r="G24" s="158"/>
    </row>
    <row r="25">
      <c r="A25" s="271"/>
      <c r="B25" s="214" t="s">
        <v>6928</v>
      </c>
      <c r="C25" s="214" t="s">
        <v>964</v>
      </c>
      <c r="D25" s="214"/>
      <c r="E25" s="214"/>
      <c r="F25" s="214"/>
      <c r="G25" s="158"/>
    </row>
    <row r="26">
      <c r="A26" s="271"/>
      <c r="B26" s="214" t="s">
        <v>655</v>
      </c>
      <c r="C26" s="214" t="s">
        <v>964</v>
      </c>
      <c r="D26" s="214"/>
      <c r="E26" s="214"/>
      <c r="F26" s="214"/>
      <c r="G26" s="158"/>
    </row>
    <row r="27">
      <c r="A27" s="271"/>
      <c r="B27" s="214" t="s">
        <v>6929</v>
      </c>
      <c r="C27" s="214" t="s">
        <v>964</v>
      </c>
      <c r="D27" s="214"/>
      <c r="E27" s="214"/>
      <c r="F27" s="214"/>
      <c r="G27" s="158"/>
    </row>
    <row r="28">
      <c r="A28" s="271"/>
      <c r="B28" s="214" t="s">
        <v>6930</v>
      </c>
      <c r="C28" s="214" t="s">
        <v>964</v>
      </c>
      <c r="D28" s="214"/>
      <c r="E28" s="214"/>
      <c r="F28" s="214"/>
      <c r="G28" s="158"/>
    </row>
    <row r="29">
      <c r="A29" s="271"/>
      <c r="B29" s="214" t="s">
        <v>6931</v>
      </c>
      <c r="C29" s="214" t="s">
        <v>964</v>
      </c>
      <c r="D29" s="214"/>
      <c r="E29" s="214"/>
      <c r="F29" s="214"/>
      <c r="G29" s="158"/>
    </row>
    <row r="30">
      <c r="A30" s="271"/>
      <c r="B30" s="214" t="s">
        <v>6932</v>
      </c>
      <c r="C30" s="214" t="s">
        <v>964</v>
      </c>
      <c r="D30" s="214"/>
      <c r="E30" s="214"/>
      <c r="F30" s="214"/>
      <c r="G30" s="158"/>
    </row>
    <row r="31">
      <c r="A31" s="271"/>
      <c r="B31" s="214" t="s">
        <v>6920</v>
      </c>
      <c r="C31" s="214" t="s">
        <v>964</v>
      </c>
      <c r="D31" s="214"/>
      <c r="E31" s="214"/>
      <c r="F31" s="214"/>
      <c r="G31" s="158"/>
    </row>
    <row r="32">
      <c r="A32" s="271"/>
      <c r="B32" s="214" t="s">
        <v>5356</v>
      </c>
      <c r="C32" s="214" t="s">
        <v>964</v>
      </c>
      <c r="D32" s="214"/>
      <c r="E32" s="214"/>
      <c r="F32" s="214"/>
      <c r="G32" s="158"/>
    </row>
    <row r="33">
      <c r="A33" s="271"/>
      <c r="B33" s="214" t="s">
        <v>6933</v>
      </c>
      <c r="C33" s="214" t="s">
        <v>964</v>
      </c>
      <c r="D33" s="214"/>
      <c r="E33" s="214"/>
      <c r="F33" s="214"/>
      <c r="G33" s="158"/>
    </row>
    <row r="34">
      <c r="A34" s="271"/>
      <c r="B34" s="214" t="s">
        <v>6934</v>
      </c>
      <c r="C34" s="214" t="s">
        <v>964</v>
      </c>
      <c r="D34" s="214"/>
      <c r="E34" s="214"/>
      <c r="F34" s="214"/>
      <c r="G34" s="158"/>
    </row>
    <row r="35">
      <c r="A35" s="271"/>
      <c r="B35" s="214" t="s">
        <v>4000</v>
      </c>
      <c r="C35" s="214" t="s">
        <v>964</v>
      </c>
      <c r="D35" s="214"/>
      <c r="E35" s="214"/>
      <c r="F35" s="214"/>
      <c r="G35" s="158"/>
    </row>
    <row r="36">
      <c r="A36" s="271"/>
      <c r="B36" s="214" t="s">
        <v>6935</v>
      </c>
      <c r="C36" s="214" t="s">
        <v>964</v>
      </c>
      <c r="D36" s="214"/>
      <c r="E36" s="214"/>
      <c r="F36" s="214"/>
      <c r="G36" s="158"/>
    </row>
    <row r="37">
      <c r="A37" s="271"/>
      <c r="B37" s="214" t="s">
        <v>6936</v>
      </c>
      <c r="C37" s="214" t="s">
        <v>964</v>
      </c>
      <c r="D37" s="214"/>
      <c r="E37" s="214"/>
      <c r="F37" s="214"/>
      <c r="G37" s="158"/>
    </row>
    <row r="38">
      <c r="A38" s="271"/>
      <c r="B38" s="214" t="s">
        <v>6937</v>
      </c>
      <c r="C38" s="214" t="s">
        <v>964</v>
      </c>
      <c r="D38" s="214"/>
      <c r="E38" s="214"/>
      <c r="F38" s="214"/>
      <c r="G38" s="158"/>
    </row>
    <row r="39">
      <c r="A39" s="271"/>
      <c r="B39" s="214" t="s">
        <v>6938</v>
      </c>
      <c r="C39" s="214" t="s">
        <v>964</v>
      </c>
      <c r="D39" s="214"/>
      <c r="E39" s="214"/>
      <c r="F39" s="214"/>
      <c r="G39" s="158"/>
    </row>
    <row r="40">
      <c r="A40" s="271"/>
      <c r="B40" s="214" t="s">
        <v>6939</v>
      </c>
      <c r="C40" s="214" t="s">
        <v>964</v>
      </c>
      <c r="D40" s="214"/>
      <c r="E40" s="214"/>
      <c r="F40" s="214"/>
      <c r="G40" s="158"/>
    </row>
    <row r="41">
      <c r="A41" s="271"/>
      <c r="B41" s="214" t="s">
        <v>6940</v>
      </c>
      <c r="C41" s="214" t="s">
        <v>964</v>
      </c>
      <c r="D41" s="214"/>
      <c r="E41" s="214"/>
      <c r="F41" s="214"/>
      <c r="G41" s="158"/>
    </row>
    <row r="42">
      <c r="A42" s="271"/>
      <c r="B42" s="214" t="s">
        <v>6941</v>
      </c>
      <c r="C42" s="214" t="s">
        <v>964</v>
      </c>
      <c r="D42" s="214"/>
      <c r="E42" s="214"/>
      <c r="F42" s="214"/>
      <c r="G42" s="158"/>
    </row>
    <row r="43">
      <c r="A43" s="271"/>
      <c r="B43" s="214" t="s">
        <v>6942</v>
      </c>
      <c r="C43" s="214" t="s">
        <v>964</v>
      </c>
      <c r="D43" s="214"/>
      <c r="E43" s="214"/>
      <c r="F43" s="214"/>
      <c r="G43" s="158"/>
    </row>
    <row r="44">
      <c r="A44" s="271"/>
      <c r="B44" s="214" t="s">
        <v>6943</v>
      </c>
      <c r="C44" s="214" t="s">
        <v>964</v>
      </c>
      <c r="D44" s="214"/>
      <c r="E44" s="214"/>
      <c r="F44" s="214"/>
      <c r="G44" s="158"/>
    </row>
    <row r="45">
      <c r="A45" s="271"/>
      <c r="B45" s="214" t="s">
        <v>6944</v>
      </c>
      <c r="C45" s="214" t="s">
        <v>6945</v>
      </c>
      <c r="D45" s="214"/>
      <c r="E45" s="214"/>
      <c r="F45" s="214"/>
      <c r="G45" s="158"/>
    </row>
    <row r="46">
      <c r="A46" s="271"/>
      <c r="B46" s="186" t="s">
        <v>6946</v>
      </c>
      <c r="C46" s="186" t="s">
        <v>1112</v>
      </c>
      <c r="D46" s="209">
        <v>39705.0</v>
      </c>
      <c r="E46" s="151" t="s">
        <v>4243</v>
      </c>
      <c r="F46" s="151" t="s">
        <v>6947</v>
      </c>
      <c r="G46" s="158"/>
    </row>
    <row r="47">
      <c r="A47" s="271"/>
      <c r="B47" s="186" t="s">
        <v>6948</v>
      </c>
      <c r="C47" s="186" t="s">
        <v>1225</v>
      </c>
      <c r="D47" s="209">
        <v>40883.0</v>
      </c>
      <c r="E47" s="186" t="s">
        <v>15</v>
      </c>
      <c r="F47" s="151" t="s">
        <v>6949</v>
      </c>
      <c r="G47" s="158"/>
    </row>
    <row r="48">
      <c r="A48" s="271"/>
      <c r="B48" s="214" t="s">
        <v>6950</v>
      </c>
      <c r="C48" s="214" t="s">
        <v>6951</v>
      </c>
      <c r="D48" s="214"/>
      <c r="E48" s="214"/>
      <c r="F48" s="214"/>
      <c r="G48" s="158"/>
    </row>
    <row r="49">
      <c r="A49" s="271"/>
      <c r="B49" s="214" t="s">
        <v>6952</v>
      </c>
      <c r="C49" s="214" t="s">
        <v>228</v>
      </c>
      <c r="D49" s="214"/>
      <c r="E49" s="214"/>
      <c r="F49" s="214"/>
      <c r="G49" s="158"/>
    </row>
    <row r="50">
      <c r="A50" s="271"/>
      <c r="B50" s="214" t="s">
        <v>6953</v>
      </c>
      <c r="C50" s="214" t="s">
        <v>1142</v>
      </c>
      <c r="D50" s="214"/>
      <c r="E50" s="214"/>
      <c r="F50" s="214"/>
      <c r="G50" s="158"/>
    </row>
    <row r="51">
      <c r="A51" s="271"/>
      <c r="B51" s="214" t="s">
        <v>6954</v>
      </c>
      <c r="C51" s="214" t="s">
        <v>5141</v>
      </c>
      <c r="D51" s="214"/>
      <c r="E51" s="214"/>
      <c r="F51" s="214"/>
      <c r="G51" s="158"/>
    </row>
    <row r="52">
      <c r="A52" s="271"/>
      <c r="B52" s="214" t="s">
        <v>6955</v>
      </c>
      <c r="C52" s="214" t="s">
        <v>1751</v>
      </c>
      <c r="D52" s="214"/>
      <c r="E52" s="214"/>
      <c r="F52" s="214"/>
      <c r="G52" s="158"/>
    </row>
    <row r="53">
      <c r="A53" s="271"/>
      <c r="B53" s="294" t="s">
        <v>6788</v>
      </c>
      <c r="C53" s="294" t="s">
        <v>1159</v>
      </c>
      <c r="D53" s="307">
        <v>39665.0</v>
      </c>
      <c r="E53" s="294" t="s">
        <v>15</v>
      </c>
      <c r="F53" s="294" t="s">
        <v>5478</v>
      </c>
      <c r="G53" s="158"/>
    </row>
    <row r="54">
      <c r="A54" s="271"/>
      <c r="B54" s="186" t="s">
        <v>6956</v>
      </c>
      <c r="C54" s="186" t="s">
        <v>5147</v>
      </c>
      <c r="D54" s="209">
        <v>39847.0</v>
      </c>
      <c r="E54" s="186" t="s">
        <v>15</v>
      </c>
      <c r="F54" s="151" t="s">
        <v>6957</v>
      </c>
      <c r="G54" s="158"/>
    </row>
    <row r="55">
      <c r="A55" s="305"/>
      <c r="B55" s="377"/>
      <c r="C55" s="377"/>
      <c r="D55" s="377"/>
      <c r="E55" s="377"/>
      <c r="F55" s="377"/>
      <c r="G55" s="74"/>
    </row>
    <row r="56">
      <c r="A56" s="305"/>
      <c r="B56" s="377"/>
      <c r="C56" s="377"/>
      <c r="D56" s="377"/>
      <c r="E56" s="377"/>
      <c r="F56" s="377"/>
      <c r="G56" s="74"/>
    </row>
    <row r="57">
      <c r="A57" s="74"/>
      <c r="B57" s="144" t="s">
        <v>1</v>
      </c>
      <c r="C57" s="145">
        <f>COUNT(D:D)</f>
        <v>10</v>
      </c>
      <c r="D57" s="312"/>
      <c r="E57" s="312"/>
      <c r="F57" s="312"/>
      <c r="G57" s="74"/>
    </row>
    <row r="58">
      <c r="A58" s="74"/>
      <c r="B58" s="144" t="s">
        <v>2</v>
      </c>
      <c r="C58" s="145">
        <v>52.0</v>
      </c>
      <c r="D58" s="312"/>
      <c r="E58" s="312"/>
      <c r="F58" s="312"/>
      <c r="G58" s="74"/>
    </row>
    <row r="59">
      <c r="A59" s="74"/>
      <c r="B59" s="144" t="s">
        <v>1014</v>
      </c>
      <c r="C59" s="147">
        <f>IFERROR(__xludf.DUMMYFUNCTION("TO_PERCENT(C57/C58)"),0.19230769230769232)</f>
        <v>0.1923076923</v>
      </c>
      <c r="D59" s="312"/>
      <c r="E59" s="312"/>
      <c r="F59" s="312"/>
      <c r="G59" s="74"/>
    </row>
    <row r="60">
      <c r="A60" s="74"/>
      <c r="B60" s="312"/>
      <c r="C60" s="312"/>
      <c r="D60" s="312"/>
      <c r="E60" s="312"/>
      <c r="F60" s="312"/>
      <c r="G60" s="74"/>
    </row>
    <row r="61">
      <c r="A61" s="74"/>
      <c r="B61" s="312"/>
      <c r="C61" s="312"/>
      <c r="D61" s="312"/>
      <c r="E61" s="312"/>
      <c r="F61" s="312"/>
      <c r="G61" s="74"/>
    </row>
    <row r="62">
      <c r="A62" s="74"/>
      <c r="B62" s="312"/>
      <c r="C62" s="312"/>
      <c r="D62" s="312"/>
      <c r="E62" s="312"/>
      <c r="F62" s="312"/>
      <c r="G62" s="74"/>
    </row>
    <row r="63">
      <c r="A63" s="74"/>
      <c r="B63" s="312"/>
      <c r="C63" s="312"/>
      <c r="D63" s="312"/>
      <c r="E63" s="312"/>
      <c r="F63" s="312"/>
      <c r="G63" s="74"/>
    </row>
    <row r="64">
      <c r="A64" s="74"/>
      <c r="B64" s="312"/>
      <c r="C64" s="312"/>
      <c r="D64" s="312"/>
      <c r="E64" s="312"/>
      <c r="F64" s="312"/>
      <c r="G64" s="74"/>
    </row>
    <row r="65">
      <c r="A65" s="74"/>
      <c r="B65" s="312"/>
      <c r="C65" s="312"/>
      <c r="D65" s="312"/>
      <c r="E65" s="312"/>
      <c r="F65" s="312"/>
      <c r="G65" s="74"/>
    </row>
    <row r="66">
      <c r="A66" s="74"/>
      <c r="B66" s="312"/>
      <c r="C66" s="312"/>
      <c r="D66" s="312"/>
      <c r="E66" s="312"/>
      <c r="F66" s="312"/>
      <c r="G66" s="74"/>
    </row>
    <row r="67">
      <c r="A67" s="74"/>
      <c r="B67" s="312"/>
      <c r="C67" s="312"/>
      <c r="D67" s="312"/>
      <c r="E67" s="312"/>
      <c r="F67" s="312"/>
      <c r="G67" s="74"/>
    </row>
    <row r="68">
      <c r="A68" s="74"/>
      <c r="B68" s="312"/>
      <c r="C68" s="312"/>
      <c r="D68" s="312"/>
      <c r="E68" s="312"/>
      <c r="F68" s="312"/>
      <c r="G68" s="74"/>
    </row>
    <row r="69">
      <c r="A69" s="74"/>
      <c r="B69" s="312"/>
      <c r="C69" s="312"/>
      <c r="D69" s="312"/>
      <c r="E69" s="312"/>
      <c r="F69" s="312"/>
      <c r="G69" s="74"/>
    </row>
    <row r="70">
      <c r="A70" s="74"/>
      <c r="B70" s="378"/>
      <c r="C70" s="378"/>
      <c r="D70" s="378"/>
      <c r="E70" s="378"/>
      <c r="F70" s="378"/>
      <c r="G70" s="74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1.0"/>
    <col customWidth="1" min="3" max="3" width="19.13"/>
    <col customWidth="1" min="6" max="6" width="46.88"/>
    <col customWidth="1" min="7" max="7" width="2.75"/>
  </cols>
  <sheetData>
    <row r="1">
      <c r="A1" s="156"/>
      <c r="B1" s="157"/>
      <c r="C1" s="157"/>
      <c r="D1" s="157"/>
      <c r="E1" s="157"/>
      <c r="F1" s="157"/>
      <c r="G1" s="158"/>
    </row>
    <row r="2">
      <c r="A2" s="159"/>
      <c r="B2" s="160" t="s">
        <v>113</v>
      </c>
      <c r="C2" s="160" t="s">
        <v>110</v>
      </c>
      <c r="D2" s="160" t="s">
        <v>902</v>
      </c>
      <c r="E2" s="160" t="s">
        <v>903</v>
      </c>
      <c r="F2" s="160" t="s">
        <v>904</v>
      </c>
      <c r="G2" s="161"/>
    </row>
    <row r="3">
      <c r="A3" s="271"/>
      <c r="B3" s="214" t="s">
        <v>6958</v>
      </c>
      <c r="C3" s="214" t="s">
        <v>5621</v>
      </c>
      <c r="D3" s="214"/>
      <c r="E3" s="214"/>
      <c r="F3" s="214"/>
      <c r="G3" s="158"/>
    </row>
    <row r="4">
      <c r="A4" s="271"/>
      <c r="B4" s="226" t="s">
        <v>1039</v>
      </c>
      <c r="C4" s="226" t="s">
        <v>1040</v>
      </c>
      <c r="D4" s="237">
        <v>39705.0</v>
      </c>
      <c r="E4" s="227" t="s">
        <v>4300</v>
      </c>
      <c r="F4" s="227" t="s">
        <v>4381</v>
      </c>
      <c r="G4" s="158"/>
    </row>
    <row r="5">
      <c r="A5" s="271"/>
      <c r="B5" s="186" t="s">
        <v>5768</v>
      </c>
      <c r="C5" s="151" t="s">
        <v>277</v>
      </c>
      <c r="D5" s="209">
        <v>40183.0</v>
      </c>
      <c r="E5" s="186" t="s">
        <v>15</v>
      </c>
      <c r="F5" s="151" t="s">
        <v>5766</v>
      </c>
      <c r="G5" s="158"/>
    </row>
    <row r="6">
      <c r="A6" s="271"/>
      <c r="B6" s="214" t="s">
        <v>6959</v>
      </c>
      <c r="C6" s="214" t="s">
        <v>927</v>
      </c>
      <c r="D6" s="214"/>
      <c r="E6" s="214"/>
      <c r="F6" s="214"/>
      <c r="G6" s="158"/>
    </row>
    <row r="7">
      <c r="A7" s="271"/>
      <c r="B7" s="186" t="s">
        <v>6960</v>
      </c>
      <c r="C7" s="186" t="s">
        <v>936</v>
      </c>
      <c r="D7" s="209">
        <v>39812.0</v>
      </c>
      <c r="E7" s="186" t="s">
        <v>15</v>
      </c>
      <c r="F7" s="151" t="s">
        <v>928</v>
      </c>
      <c r="G7" s="158"/>
    </row>
    <row r="8">
      <c r="A8" s="271"/>
      <c r="B8" s="186" t="s">
        <v>6961</v>
      </c>
      <c r="C8" s="186" t="s">
        <v>733</v>
      </c>
      <c r="D8" s="209">
        <v>40120.0</v>
      </c>
      <c r="E8" s="186" t="s">
        <v>15</v>
      </c>
      <c r="F8" s="151" t="s">
        <v>6962</v>
      </c>
      <c r="G8" s="158"/>
    </row>
    <row r="9">
      <c r="A9" s="271"/>
      <c r="B9" s="214" t="s">
        <v>6963</v>
      </c>
      <c r="C9" s="214" t="s">
        <v>1298</v>
      </c>
      <c r="D9" s="214"/>
      <c r="E9" s="214"/>
      <c r="F9" s="214"/>
      <c r="G9" s="158"/>
    </row>
    <row r="10">
      <c r="A10" s="271"/>
      <c r="B10" s="139" t="s">
        <v>509</v>
      </c>
      <c r="C10" s="139" t="s">
        <v>510</v>
      </c>
      <c r="D10" s="163">
        <v>44182.0</v>
      </c>
      <c r="E10" s="139" t="s">
        <v>15</v>
      </c>
      <c r="F10" s="176" t="s">
        <v>3354</v>
      </c>
      <c r="G10" s="158"/>
    </row>
    <row r="11">
      <c r="A11" s="271"/>
      <c r="B11" s="186" t="s">
        <v>6964</v>
      </c>
      <c r="C11" s="186" t="s">
        <v>318</v>
      </c>
      <c r="D11" s="209">
        <v>40470.0</v>
      </c>
      <c r="E11" s="186" t="s">
        <v>15</v>
      </c>
      <c r="F11" s="151" t="s">
        <v>5553</v>
      </c>
      <c r="G11" s="158"/>
    </row>
    <row r="12">
      <c r="A12" s="271"/>
      <c r="B12" s="226" t="s">
        <v>1087</v>
      </c>
      <c r="C12" s="226" t="s">
        <v>1088</v>
      </c>
      <c r="D12" s="237">
        <v>39705.0</v>
      </c>
      <c r="E12" s="227" t="s">
        <v>4300</v>
      </c>
      <c r="F12" s="227" t="s">
        <v>4381</v>
      </c>
      <c r="G12" s="158"/>
    </row>
    <row r="13">
      <c r="A13" s="271"/>
      <c r="B13" s="186" t="s">
        <v>6965</v>
      </c>
      <c r="C13" s="186" t="s">
        <v>5231</v>
      </c>
      <c r="D13" s="209">
        <v>41121.0</v>
      </c>
      <c r="E13" s="186" t="s">
        <v>15</v>
      </c>
      <c r="F13" s="151" t="s">
        <v>6966</v>
      </c>
      <c r="G13" s="158"/>
    </row>
    <row r="14">
      <c r="A14" s="271"/>
      <c r="B14" s="214" t="s">
        <v>6967</v>
      </c>
      <c r="C14" s="214" t="s">
        <v>5428</v>
      </c>
      <c r="D14" s="214"/>
      <c r="E14" s="214"/>
      <c r="F14" s="214"/>
      <c r="G14" s="158"/>
    </row>
    <row r="15">
      <c r="A15" s="271"/>
      <c r="B15" s="186" t="s">
        <v>6654</v>
      </c>
      <c r="C15" s="186" t="s">
        <v>570</v>
      </c>
      <c r="D15" s="209">
        <v>39728.0</v>
      </c>
      <c r="E15" s="186" t="s">
        <v>15</v>
      </c>
      <c r="F15" s="151" t="s">
        <v>6968</v>
      </c>
      <c r="G15" s="158"/>
    </row>
    <row r="16">
      <c r="A16" s="271"/>
      <c r="B16" s="186" t="s">
        <v>6698</v>
      </c>
      <c r="C16" s="186" t="s">
        <v>1225</v>
      </c>
      <c r="D16" s="209">
        <v>40106.0</v>
      </c>
      <c r="E16" s="186" t="s">
        <v>15</v>
      </c>
      <c r="F16" s="139" t="s">
        <v>5032</v>
      </c>
      <c r="G16" s="158"/>
    </row>
    <row r="17">
      <c r="A17" s="271"/>
      <c r="B17" s="186" t="s">
        <v>471</v>
      </c>
      <c r="C17" s="186" t="s">
        <v>161</v>
      </c>
      <c r="D17" s="209">
        <v>39406.0</v>
      </c>
      <c r="E17" s="186" t="s">
        <v>15</v>
      </c>
      <c r="F17" s="151" t="s">
        <v>6969</v>
      </c>
      <c r="G17" s="158"/>
    </row>
    <row r="18">
      <c r="A18" s="271"/>
      <c r="B18" s="226" t="s">
        <v>1162</v>
      </c>
      <c r="C18" s="226" t="s">
        <v>1163</v>
      </c>
      <c r="D18" s="237">
        <v>39705.0</v>
      </c>
      <c r="E18" s="227" t="s">
        <v>4300</v>
      </c>
      <c r="F18" s="227" t="s">
        <v>4381</v>
      </c>
      <c r="G18" s="158"/>
    </row>
    <row r="19">
      <c r="A19" s="271"/>
      <c r="B19" s="186" t="s">
        <v>6970</v>
      </c>
      <c r="C19" s="186" t="s">
        <v>4322</v>
      </c>
      <c r="D19" s="209">
        <v>42332.0</v>
      </c>
      <c r="E19" s="186" t="s">
        <v>15</v>
      </c>
      <c r="F19" s="151" t="s">
        <v>6971</v>
      </c>
      <c r="G19" s="158"/>
    </row>
    <row r="20">
      <c r="A20" s="271"/>
      <c r="B20" s="186" t="s">
        <v>6972</v>
      </c>
      <c r="C20" s="186" t="s">
        <v>4322</v>
      </c>
      <c r="D20" s="209">
        <v>42332.0</v>
      </c>
      <c r="E20" s="186" t="s">
        <v>15</v>
      </c>
      <c r="F20" s="151" t="s">
        <v>6971</v>
      </c>
      <c r="G20" s="158"/>
    </row>
    <row r="21">
      <c r="A21" s="271"/>
      <c r="B21" s="214" t="s">
        <v>6973</v>
      </c>
      <c r="C21" s="214" t="s">
        <v>4322</v>
      </c>
      <c r="D21" s="214"/>
      <c r="E21" s="214"/>
      <c r="F21" s="214"/>
      <c r="G21" s="158"/>
    </row>
    <row r="22">
      <c r="A22" s="271"/>
      <c r="B22" s="214" t="s">
        <v>6974</v>
      </c>
      <c r="C22" s="214" t="s">
        <v>4322</v>
      </c>
      <c r="D22" s="214"/>
      <c r="E22" s="214"/>
      <c r="F22" s="214"/>
      <c r="G22" s="158"/>
    </row>
    <row r="23">
      <c r="A23" s="271"/>
      <c r="B23" s="214" t="s">
        <v>6975</v>
      </c>
      <c r="C23" s="214" t="s">
        <v>4322</v>
      </c>
      <c r="D23" s="214"/>
      <c r="E23" s="214"/>
      <c r="F23" s="214"/>
      <c r="G23" s="158"/>
    </row>
    <row r="24">
      <c r="A24" s="271"/>
      <c r="B24" s="186" t="s">
        <v>6976</v>
      </c>
      <c r="C24" s="186" t="s">
        <v>4322</v>
      </c>
      <c r="D24" s="209">
        <v>42332.0</v>
      </c>
      <c r="E24" s="186" t="s">
        <v>15</v>
      </c>
      <c r="F24" s="151" t="s">
        <v>6971</v>
      </c>
      <c r="G24" s="158"/>
    </row>
    <row r="25">
      <c r="A25" s="271"/>
      <c r="B25" s="214" t="s">
        <v>6977</v>
      </c>
      <c r="C25" s="214" t="s">
        <v>4322</v>
      </c>
      <c r="D25" s="214"/>
      <c r="E25" s="214"/>
      <c r="F25" s="214"/>
      <c r="G25" s="158"/>
    </row>
    <row r="26">
      <c r="A26" s="271"/>
      <c r="B26" s="214" t="s">
        <v>6978</v>
      </c>
      <c r="C26" s="214" t="s">
        <v>4322</v>
      </c>
      <c r="D26" s="214"/>
      <c r="E26" s="214"/>
      <c r="F26" s="214"/>
      <c r="G26" s="158"/>
    </row>
    <row r="27">
      <c r="A27" s="271"/>
      <c r="B27" s="214" t="s">
        <v>6979</v>
      </c>
      <c r="C27" s="214" t="s">
        <v>4322</v>
      </c>
      <c r="D27" s="214"/>
      <c r="E27" s="214"/>
      <c r="F27" s="214"/>
      <c r="G27" s="158"/>
    </row>
    <row r="28">
      <c r="A28" s="271"/>
      <c r="B28" s="214" t="s">
        <v>6980</v>
      </c>
      <c r="C28" s="214" t="s">
        <v>4322</v>
      </c>
      <c r="D28" s="214"/>
      <c r="E28" s="214"/>
      <c r="F28" s="214"/>
      <c r="G28" s="158"/>
    </row>
    <row r="29">
      <c r="A29" s="271"/>
      <c r="B29" s="214" t="s">
        <v>6981</v>
      </c>
      <c r="C29" s="214" t="s">
        <v>4322</v>
      </c>
      <c r="D29" s="214"/>
      <c r="E29" s="214"/>
      <c r="F29" s="214"/>
      <c r="G29" s="158"/>
    </row>
    <row r="30">
      <c r="A30" s="271"/>
      <c r="B30" s="186" t="s">
        <v>5484</v>
      </c>
      <c r="C30" s="186" t="s">
        <v>4322</v>
      </c>
      <c r="D30" s="209">
        <v>42332.0</v>
      </c>
      <c r="E30" s="186" t="s">
        <v>15</v>
      </c>
      <c r="F30" s="151" t="s">
        <v>4353</v>
      </c>
      <c r="G30" s="158"/>
    </row>
    <row r="31">
      <c r="A31" s="271"/>
      <c r="B31" s="214" t="s">
        <v>6982</v>
      </c>
      <c r="C31" s="214" t="s">
        <v>4322</v>
      </c>
      <c r="D31" s="214"/>
      <c r="E31" s="214"/>
      <c r="F31" s="214"/>
      <c r="G31" s="158"/>
    </row>
    <row r="32">
      <c r="A32" s="271"/>
      <c r="B32" s="214" t="s">
        <v>6983</v>
      </c>
      <c r="C32" s="214" t="s">
        <v>4322</v>
      </c>
      <c r="D32" s="214"/>
      <c r="E32" s="214"/>
      <c r="F32" s="214"/>
      <c r="G32" s="158"/>
    </row>
    <row r="33">
      <c r="A33" s="271"/>
      <c r="B33" s="214" t="s">
        <v>6984</v>
      </c>
      <c r="C33" s="214" t="s">
        <v>4322</v>
      </c>
      <c r="D33" s="214"/>
      <c r="E33" s="214"/>
      <c r="F33" s="214"/>
      <c r="G33" s="158"/>
    </row>
    <row r="34">
      <c r="A34" s="271"/>
      <c r="B34" s="214" t="s">
        <v>6985</v>
      </c>
      <c r="C34" s="214" t="s">
        <v>4322</v>
      </c>
      <c r="D34" s="214"/>
      <c r="E34" s="214"/>
      <c r="F34" s="214"/>
      <c r="G34" s="158"/>
    </row>
    <row r="35">
      <c r="A35" s="271"/>
      <c r="B35" s="214" t="s">
        <v>6986</v>
      </c>
      <c r="C35" s="214" t="s">
        <v>4322</v>
      </c>
      <c r="D35" s="214"/>
      <c r="E35" s="214"/>
      <c r="F35" s="214"/>
      <c r="G35" s="158"/>
    </row>
    <row r="36">
      <c r="A36" s="271"/>
      <c r="B36" s="214" t="s">
        <v>6987</v>
      </c>
      <c r="C36" s="214" t="s">
        <v>4322</v>
      </c>
      <c r="D36" s="214"/>
      <c r="E36" s="214"/>
      <c r="F36" s="214"/>
      <c r="G36" s="158"/>
    </row>
    <row r="37">
      <c r="A37" s="271"/>
      <c r="B37" s="214" t="s">
        <v>6988</v>
      </c>
      <c r="C37" s="214" t="s">
        <v>4322</v>
      </c>
      <c r="D37" s="214"/>
      <c r="E37" s="214"/>
      <c r="F37" s="214"/>
      <c r="G37" s="158"/>
    </row>
    <row r="38">
      <c r="A38" s="271"/>
      <c r="B38" s="214" t="s">
        <v>6989</v>
      </c>
      <c r="C38" s="214" t="s">
        <v>4322</v>
      </c>
      <c r="D38" s="214"/>
      <c r="E38" s="214"/>
      <c r="F38" s="214"/>
      <c r="G38" s="158"/>
    </row>
    <row r="39">
      <c r="A39" s="271"/>
      <c r="B39" s="226" t="s">
        <v>4321</v>
      </c>
      <c r="C39" s="226" t="s">
        <v>4322</v>
      </c>
      <c r="D39" s="237">
        <v>42283.0</v>
      </c>
      <c r="E39" s="226" t="s">
        <v>4323</v>
      </c>
      <c r="F39" s="227" t="s">
        <v>4324</v>
      </c>
      <c r="G39" s="158"/>
    </row>
    <row r="40">
      <c r="A40" s="271"/>
      <c r="B40" s="214" t="s">
        <v>6990</v>
      </c>
      <c r="C40" s="214" t="s">
        <v>4322</v>
      </c>
      <c r="D40" s="214"/>
      <c r="E40" s="214"/>
      <c r="F40" s="214"/>
      <c r="G40" s="158"/>
    </row>
    <row r="41">
      <c r="A41" s="271"/>
      <c r="B41" s="186" t="s">
        <v>6991</v>
      </c>
      <c r="C41" s="186" t="s">
        <v>4322</v>
      </c>
      <c r="D41" s="209">
        <v>42332.0</v>
      </c>
      <c r="E41" s="186" t="s">
        <v>15</v>
      </c>
      <c r="F41" s="151" t="s">
        <v>6971</v>
      </c>
      <c r="G41" s="158"/>
    </row>
    <row r="42">
      <c r="A42" s="271"/>
      <c r="B42" s="214" t="s">
        <v>6992</v>
      </c>
      <c r="C42" s="214" t="s">
        <v>4322</v>
      </c>
      <c r="D42" s="214"/>
      <c r="E42" s="214"/>
      <c r="F42" s="214"/>
      <c r="G42" s="158"/>
    </row>
    <row r="43">
      <c r="A43" s="271"/>
      <c r="B43" s="214" t="s">
        <v>6993</v>
      </c>
      <c r="C43" s="214" t="s">
        <v>4322</v>
      </c>
      <c r="D43" s="214"/>
      <c r="E43" s="214"/>
      <c r="F43" s="214"/>
      <c r="G43" s="158"/>
    </row>
    <row r="44">
      <c r="A44" s="271"/>
      <c r="B44" s="214" t="s">
        <v>6994</v>
      </c>
      <c r="C44" s="214" t="s">
        <v>4322</v>
      </c>
      <c r="D44" s="214"/>
      <c r="E44" s="214"/>
      <c r="F44" s="214"/>
      <c r="G44" s="158"/>
    </row>
    <row r="45">
      <c r="A45" s="271"/>
      <c r="B45" s="186" t="s">
        <v>6995</v>
      </c>
      <c r="C45" s="186" t="s">
        <v>4322</v>
      </c>
      <c r="D45" s="209">
        <v>42332.0</v>
      </c>
      <c r="E45" s="186" t="s">
        <v>15</v>
      </c>
      <c r="F45" s="151" t="s">
        <v>6971</v>
      </c>
      <c r="G45" s="158"/>
    </row>
    <row r="46">
      <c r="A46" s="271"/>
      <c r="B46" s="214" t="s">
        <v>5148</v>
      </c>
      <c r="C46" s="214" t="s">
        <v>4322</v>
      </c>
      <c r="D46" s="214"/>
      <c r="E46" s="214"/>
      <c r="F46" s="214"/>
      <c r="G46" s="158"/>
    </row>
    <row r="47">
      <c r="A47" s="271"/>
      <c r="B47" s="186" t="s">
        <v>6996</v>
      </c>
      <c r="C47" s="186" t="s">
        <v>210</v>
      </c>
      <c r="D47" s="180">
        <v>43454.0</v>
      </c>
      <c r="E47" s="151" t="s">
        <v>15</v>
      </c>
      <c r="F47" s="176" t="s">
        <v>3646</v>
      </c>
      <c r="G47" s="158"/>
    </row>
    <row r="48">
      <c r="A48" s="271"/>
      <c r="B48" s="186" t="s">
        <v>6997</v>
      </c>
      <c r="C48" s="186" t="s">
        <v>307</v>
      </c>
      <c r="D48" s="209">
        <v>42486.0</v>
      </c>
      <c r="E48" s="186" t="s">
        <v>15</v>
      </c>
      <c r="F48" s="151" t="s">
        <v>928</v>
      </c>
      <c r="G48" s="158"/>
    </row>
    <row r="49">
      <c r="A49" s="158"/>
      <c r="B49" s="379" t="s">
        <v>6998</v>
      </c>
      <c r="C49" s="380" t="s">
        <v>6999</v>
      </c>
      <c r="D49" s="379"/>
      <c r="E49" s="379"/>
      <c r="F49" s="379"/>
      <c r="G49" s="158"/>
    </row>
    <row r="50">
      <c r="A50" s="158"/>
      <c r="B50" s="322"/>
      <c r="C50" s="322"/>
      <c r="D50" s="322"/>
      <c r="E50" s="322"/>
      <c r="F50" s="322"/>
      <c r="G50" s="158"/>
    </row>
    <row r="51">
      <c r="A51" s="158"/>
      <c r="B51" s="381"/>
      <c r="C51" s="322"/>
      <c r="D51" s="322"/>
      <c r="E51" s="322"/>
      <c r="F51" s="322"/>
      <c r="G51" s="158"/>
    </row>
    <row r="52">
      <c r="A52" s="74"/>
      <c r="B52" s="144" t="s">
        <v>1</v>
      </c>
      <c r="C52" s="145">
        <f>COUNT(D:D)</f>
        <v>21</v>
      </c>
      <c r="D52" s="312"/>
      <c r="E52" s="312"/>
      <c r="F52" s="312"/>
      <c r="G52" s="74"/>
    </row>
    <row r="53">
      <c r="A53" s="74"/>
      <c r="B53" s="144" t="s">
        <v>2</v>
      </c>
      <c r="C53" s="145">
        <v>47.0</v>
      </c>
      <c r="D53" s="312"/>
      <c r="E53" s="312"/>
      <c r="F53" s="312"/>
      <c r="G53" s="74"/>
    </row>
    <row r="54">
      <c r="A54" s="74"/>
      <c r="B54" s="144" t="s">
        <v>1014</v>
      </c>
      <c r="C54" s="147">
        <f>IFERROR(__xludf.DUMMYFUNCTION("TO_PERCENT(C52/C53)"),0.44680851063829785)</f>
        <v>0.4468085106</v>
      </c>
      <c r="D54" s="312"/>
      <c r="E54" s="312"/>
      <c r="F54" s="312"/>
      <c r="G54" s="74"/>
    </row>
    <row r="55">
      <c r="A55" s="74"/>
      <c r="B55" s="312"/>
      <c r="C55" s="312"/>
      <c r="D55" s="312"/>
      <c r="E55" s="312"/>
      <c r="F55" s="312"/>
      <c r="G55" s="74"/>
    </row>
    <row r="56">
      <c r="A56" s="74"/>
      <c r="B56" s="312"/>
      <c r="C56" s="312"/>
      <c r="D56" s="312"/>
      <c r="E56" s="312"/>
      <c r="F56" s="312"/>
      <c r="G56" s="74"/>
    </row>
    <row r="57">
      <c r="A57" s="74"/>
      <c r="B57" s="312"/>
      <c r="C57" s="312"/>
      <c r="D57" s="312"/>
      <c r="E57" s="312"/>
      <c r="F57" s="312"/>
      <c r="G57" s="74"/>
    </row>
    <row r="58">
      <c r="A58" s="74"/>
      <c r="B58" s="312"/>
      <c r="C58" s="312"/>
      <c r="D58" s="312"/>
      <c r="E58" s="312"/>
      <c r="F58" s="312"/>
      <c r="G58" s="74"/>
    </row>
    <row r="59">
      <c r="A59" s="74"/>
      <c r="B59" s="312"/>
      <c r="C59" s="312"/>
      <c r="D59" s="312"/>
      <c r="E59" s="312"/>
      <c r="F59" s="312"/>
      <c r="G59" s="74"/>
    </row>
    <row r="60">
      <c r="A60" s="74"/>
      <c r="B60" s="312"/>
      <c r="C60" s="312"/>
      <c r="D60" s="312"/>
      <c r="E60" s="312"/>
      <c r="F60" s="312"/>
      <c r="G60" s="74"/>
    </row>
    <row r="61">
      <c r="A61" s="74"/>
      <c r="B61" s="312"/>
      <c r="C61" s="312"/>
      <c r="D61" s="312"/>
      <c r="E61" s="312"/>
      <c r="F61" s="312"/>
      <c r="G61" s="74"/>
    </row>
    <row r="62">
      <c r="A62" s="74"/>
      <c r="B62" s="312"/>
      <c r="C62" s="312"/>
      <c r="D62" s="312"/>
      <c r="E62" s="312"/>
      <c r="F62" s="312"/>
      <c r="G62" s="74"/>
    </row>
    <row r="63">
      <c r="A63" s="74"/>
      <c r="B63" s="312"/>
      <c r="C63" s="312"/>
      <c r="D63" s="312"/>
      <c r="E63" s="312"/>
      <c r="F63" s="312"/>
      <c r="G63" s="74"/>
    </row>
    <row r="64">
      <c r="A64" s="74"/>
      <c r="B64" s="378"/>
      <c r="C64" s="378"/>
      <c r="D64" s="378"/>
      <c r="E64" s="378"/>
      <c r="F64" s="378"/>
      <c r="G64" s="74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1.75"/>
    <col customWidth="1" min="3" max="3" width="13.38"/>
    <col customWidth="1" min="4" max="4" width="13.13"/>
    <col customWidth="1" min="5" max="5" width="14.5"/>
    <col customWidth="1" min="6" max="6" width="64.88"/>
    <col customWidth="1" min="7" max="7" width="3.38"/>
  </cols>
  <sheetData>
    <row r="1">
      <c r="A1" s="149"/>
      <c r="B1" s="135"/>
      <c r="C1" s="135"/>
      <c r="D1" s="149"/>
      <c r="E1" s="135"/>
      <c r="F1" s="268"/>
      <c r="G1" s="269"/>
    </row>
    <row r="2">
      <c r="A2" s="149"/>
      <c r="B2" s="137" t="s">
        <v>113</v>
      </c>
      <c r="C2" s="137" t="s">
        <v>110</v>
      </c>
      <c r="D2" s="137" t="s">
        <v>902</v>
      </c>
      <c r="E2" s="137" t="s">
        <v>903</v>
      </c>
      <c r="F2" s="270" t="s">
        <v>904</v>
      </c>
      <c r="G2" s="269"/>
    </row>
    <row r="3">
      <c r="A3" s="271"/>
      <c r="B3" s="186" t="s">
        <v>7000</v>
      </c>
      <c r="C3" s="186" t="s">
        <v>7001</v>
      </c>
      <c r="D3" s="218">
        <v>40512.0</v>
      </c>
      <c r="E3" s="186" t="s">
        <v>15</v>
      </c>
      <c r="F3" s="103" t="s">
        <v>928</v>
      </c>
      <c r="G3" s="16"/>
    </row>
    <row r="4">
      <c r="A4" s="271"/>
      <c r="B4" s="214" t="s">
        <v>7002</v>
      </c>
      <c r="C4" s="214" t="s">
        <v>7003</v>
      </c>
      <c r="D4" s="342"/>
      <c r="E4" s="214"/>
      <c r="F4" s="162"/>
      <c r="G4" s="16"/>
    </row>
    <row r="5">
      <c r="A5" s="271"/>
      <c r="B5" s="226" t="s">
        <v>7004</v>
      </c>
      <c r="C5" s="226" t="s">
        <v>1255</v>
      </c>
      <c r="D5" s="382">
        <v>40477.0</v>
      </c>
      <c r="E5" s="227" t="s">
        <v>4380</v>
      </c>
      <c r="F5" s="250" t="s">
        <v>4381</v>
      </c>
      <c r="G5" s="16"/>
    </row>
    <row r="6">
      <c r="A6" s="271"/>
      <c r="B6" s="186" t="s">
        <v>7005</v>
      </c>
      <c r="C6" s="186" t="s">
        <v>159</v>
      </c>
      <c r="D6" s="383">
        <v>43013.0</v>
      </c>
      <c r="E6" s="151" t="s">
        <v>15</v>
      </c>
      <c r="F6" s="103" t="s">
        <v>4528</v>
      </c>
      <c r="G6" s="16"/>
    </row>
    <row r="7">
      <c r="A7" s="271"/>
      <c r="B7" s="186" t="s">
        <v>5506</v>
      </c>
      <c r="C7" s="186" t="s">
        <v>5507</v>
      </c>
      <c r="D7" s="212">
        <v>43125.0</v>
      </c>
      <c r="E7" s="151" t="s">
        <v>15</v>
      </c>
      <c r="F7" s="103" t="s">
        <v>4678</v>
      </c>
      <c r="G7" s="16"/>
    </row>
    <row r="8">
      <c r="A8" s="271"/>
      <c r="B8" s="186" t="s">
        <v>7006</v>
      </c>
      <c r="C8" s="186" t="s">
        <v>5201</v>
      </c>
      <c r="D8" s="218">
        <v>39760.0</v>
      </c>
      <c r="E8" s="186" t="s">
        <v>15</v>
      </c>
      <c r="F8" s="103" t="s">
        <v>7007</v>
      </c>
      <c r="G8" s="16"/>
    </row>
    <row r="9">
      <c r="A9" s="271"/>
      <c r="B9" s="186" t="s">
        <v>7008</v>
      </c>
      <c r="C9" s="186" t="s">
        <v>1280</v>
      </c>
      <c r="D9" s="218">
        <v>40435.0</v>
      </c>
      <c r="E9" s="186" t="s">
        <v>15</v>
      </c>
      <c r="F9" s="103" t="s">
        <v>928</v>
      </c>
      <c r="G9" s="16"/>
    </row>
    <row r="10">
      <c r="A10" s="271"/>
      <c r="B10" s="214" t="s">
        <v>7009</v>
      </c>
      <c r="C10" s="214" t="s">
        <v>7010</v>
      </c>
      <c r="D10" s="342"/>
      <c r="E10" s="214"/>
      <c r="F10" s="162"/>
      <c r="G10" s="16"/>
    </row>
    <row r="11">
      <c r="A11" s="271"/>
      <c r="B11" s="214" t="s">
        <v>7011</v>
      </c>
      <c r="C11" s="214" t="s">
        <v>7012</v>
      </c>
      <c r="D11" s="342"/>
      <c r="E11" s="214"/>
      <c r="F11" s="162"/>
      <c r="G11" s="16"/>
    </row>
    <row r="12">
      <c r="A12" s="271"/>
      <c r="B12" s="214" t="s">
        <v>7013</v>
      </c>
      <c r="C12" s="214" t="s">
        <v>7014</v>
      </c>
      <c r="D12" s="342"/>
      <c r="E12" s="214"/>
      <c r="F12" s="162"/>
      <c r="G12" s="16"/>
    </row>
    <row r="13">
      <c r="A13" s="271"/>
      <c r="B13" s="186" t="s">
        <v>7015</v>
      </c>
      <c r="C13" s="186" t="s">
        <v>7016</v>
      </c>
      <c r="D13" s="218">
        <v>41191.0</v>
      </c>
      <c r="E13" s="186" t="s">
        <v>15</v>
      </c>
      <c r="F13" s="103" t="s">
        <v>5839</v>
      </c>
      <c r="G13" s="16"/>
    </row>
    <row r="14">
      <c r="A14" s="271"/>
      <c r="B14" s="186" t="s">
        <v>4277</v>
      </c>
      <c r="C14" s="275" t="s">
        <v>4278</v>
      </c>
      <c r="D14" s="346">
        <v>39705.0</v>
      </c>
      <c r="E14" s="347" t="s">
        <v>4243</v>
      </c>
      <c r="F14" s="348" t="s">
        <v>4406</v>
      </c>
      <c r="G14" s="16"/>
    </row>
    <row r="15">
      <c r="A15" s="271"/>
      <c r="B15" s="214" t="s">
        <v>7017</v>
      </c>
      <c r="C15" s="214" t="s">
        <v>953</v>
      </c>
      <c r="D15" s="342"/>
      <c r="E15" s="214"/>
      <c r="F15" s="162"/>
      <c r="G15" s="16"/>
    </row>
    <row r="16">
      <c r="A16" s="271"/>
      <c r="B16" s="186" t="s">
        <v>7018</v>
      </c>
      <c r="C16" s="186" t="s">
        <v>1088</v>
      </c>
      <c r="D16" s="218">
        <v>39560.0</v>
      </c>
      <c r="E16" s="186" t="s">
        <v>15</v>
      </c>
      <c r="F16" s="103" t="s">
        <v>7019</v>
      </c>
      <c r="G16" s="16"/>
    </row>
    <row r="17">
      <c r="A17" s="271"/>
      <c r="B17" s="214" t="s">
        <v>7020</v>
      </c>
      <c r="C17" s="214" t="s">
        <v>7021</v>
      </c>
      <c r="D17" s="342"/>
      <c r="E17" s="214"/>
      <c r="F17" s="112" t="s">
        <v>7022</v>
      </c>
      <c r="G17" s="16"/>
    </row>
    <row r="18">
      <c r="A18" s="271"/>
      <c r="B18" s="214" t="s">
        <v>7023</v>
      </c>
      <c r="C18" s="214" t="s">
        <v>7024</v>
      </c>
      <c r="D18" s="342"/>
      <c r="E18" s="214"/>
      <c r="F18" s="162"/>
      <c r="G18" s="16"/>
    </row>
    <row r="19">
      <c r="A19" s="271"/>
      <c r="B19" s="214" t="s">
        <v>7025</v>
      </c>
      <c r="C19" s="214" t="s">
        <v>7026</v>
      </c>
      <c r="D19" s="342"/>
      <c r="E19" s="214"/>
      <c r="F19" s="162"/>
      <c r="G19" s="16"/>
    </row>
    <row r="20">
      <c r="A20" s="271"/>
      <c r="B20" s="186" t="s">
        <v>7027</v>
      </c>
      <c r="C20" s="186" t="s">
        <v>4371</v>
      </c>
      <c r="D20" s="218">
        <v>40722.0</v>
      </c>
      <c r="E20" s="186" t="s">
        <v>15</v>
      </c>
      <c r="F20" s="103" t="s">
        <v>5254</v>
      </c>
      <c r="G20" s="16"/>
    </row>
    <row r="21">
      <c r="A21" s="271"/>
      <c r="B21" s="186" t="s">
        <v>7028</v>
      </c>
      <c r="C21" s="186" t="s">
        <v>981</v>
      </c>
      <c r="D21" s="218">
        <v>39406.0</v>
      </c>
      <c r="E21" s="186" t="s">
        <v>15</v>
      </c>
      <c r="F21" s="103" t="s">
        <v>7029</v>
      </c>
      <c r="G21" s="16"/>
    </row>
    <row r="22">
      <c r="A22" s="271"/>
      <c r="B22" s="186" t="s">
        <v>7030</v>
      </c>
      <c r="C22" s="186" t="s">
        <v>6703</v>
      </c>
      <c r="D22" s="218">
        <v>41150.0</v>
      </c>
      <c r="E22" s="186" t="s">
        <v>7031</v>
      </c>
      <c r="F22" s="103" t="s">
        <v>7032</v>
      </c>
      <c r="G22" s="16"/>
    </row>
    <row r="23">
      <c r="A23" s="271"/>
      <c r="B23" s="186" t="s">
        <v>7033</v>
      </c>
      <c r="C23" s="186" t="s">
        <v>1129</v>
      </c>
      <c r="D23" s="218">
        <v>39705.0</v>
      </c>
      <c r="E23" s="151" t="s">
        <v>4243</v>
      </c>
      <c r="F23" s="139" t="s">
        <v>6710</v>
      </c>
      <c r="G23" s="16"/>
    </row>
    <row r="24">
      <c r="A24" s="271"/>
      <c r="B24" s="186" t="s">
        <v>7034</v>
      </c>
      <c r="C24" s="186" t="s">
        <v>7035</v>
      </c>
      <c r="D24" s="218">
        <v>42486.0</v>
      </c>
      <c r="E24" s="186" t="s">
        <v>15</v>
      </c>
      <c r="F24" s="103" t="s">
        <v>928</v>
      </c>
      <c r="G24" s="16"/>
    </row>
    <row r="25">
      <c r="A25" s="271"/>
      <c r="B25" s="226" t="s">
        <v>7036</v>
      </c>
      <c r="C25" s="226" t="s">
        <v>7037</v>
      </c>
      <c r="D25" s="382">
        <v>42283.0</v>
      </c>
      <c r="E25" s="226" t="s">
        <v>4323</v>
      </c>
      <c r="F25" s="250" t="s">
        <v>4324</v>
      </c>
      <c r="G25" s="16"/>
    </row>
    <row r="26">
      <c r="A26" s="271"/>
      <c r="B26" s="226" t="s">
        <v>7038</v>
      </c>
      <c r="C26" s="226" t="s">
        <v>706</v>
      </c>
      <c r="D26" s="382">
        <v>42283.0</v>
      </c>
      <c r="E26" s="227" t="s">
        <v>4323</v>
      </c>
      <c r="F26" s="250" t="s">
        <v>4324</v>
      </c>
      <c r="G26" s="16"/>
    </row>
    <row r="27">
      <c r="A27" s="271"/>
      <c r="B27" s="186" t="s">
        <v>7039</v>
      </c>
      <c r="C27" s="186" t="s">
        <v>121</v>
      </c>
      <c r="D27" s="383">
        <v>43090.0</v>
      </c>
      <c r="E27" s="151" t="s">
        <v>4899</v>
      </c>
      <c r="F27" s="103" t="s">
        <v>4398</v>
      </c>
      <c r="G27" s="16"/>
    </row>
    <row r="28">
      <c r="A28" s="271"/>
      <c r="B28" s="186" t="s">
        <v>7040</v>
      </c>
      <c r="C28" s="186" t="s">
        <v>5713</v>
      </c>
      <c r="D28" s="383">
        <v>42768.0</v>
      </c>
      <c r="E28" s="151" t="s">
        <v>15</v>
      </c>
      <c r="F28" s="103" t="s">
        <v>928</v>
      </c>
      <c r="G28" s="59"/>
    </row>
    <row r="29">
      <c r="A29" s="271"/>
      <c r="B29" s="186" t="s">
        <v>7041</v>
      </c>
      <c r="C29" s="186" t="s">
        <v>7042</v>
      </c>
      <c r="D29" s="218">
        <v>40729.0</v>
      </c>
      <c r="E29" s="186" t="s">
        <v>15</v>
      </c>
      <c r="F29" s="103" t="s">
        <v>928</v>
      </c>
      <c r="G29" s="16"/>
    </row>
    <row r="30">
      <c r="A30" s="271"/>
      <c r="B30" s="214" t="s">
        <v>7043</v>
      </c>
      <c r="C30" s="214" t="s">
        <v>7044</v>
      </c>
      <c r="D30" s="342"/>
      <c r="E30" s="214"/>
      <c r="F30" s="112" t="s">
        <v>7045</v>
      </c>
      <c r="G30" s="16"/>
    </row>
    <row r="31">
      <c r="A31" s="271"/>
      <c r="B31" s="186" t="s">
        <v>7046</v>
      </c>
      <c r="C31" s="186" t="s">
        <v>7047</v>
      </c>
      <c r="D31" s="384">
        <v>42612.0</v>
      </c>
      <c r="E31" s="186" t="s">
        <v>15</v>
      </c>
      <c r="F31" s="103" t="s">
        <v>928</v>
      </c>
      <c r="G31" s="16"/>
    </row>
    <row r="32">
      <c r="A32" s="271"/>
      <c r="B32" s="186" t="s">
        <v>7048</v>
      </c>
      <c r="C32" s="186" t="s">
        <v>7049</v>
      </c>
      <c r="D32" s="218">
        <v>40260.0</v>
      </c>
      <c r="E32" s="186" t="s">
        <v>15</v>
      </c>
      <c r="F32" s="103" t="s">
        <v>7050</v>
      </c>
      <c r="G32" s="16"/>
    </row>
    <row r="33">
      <c r="A33" s="158"/>
      <c r="B33" s="322"/>
      <c r="C33" s="322"/>
      <c r="D33" s="158"/>
      <c r="E33" s="322"/>
      <c r="F33" s="59"/>
      <c r="G33" s="16"/>
    </row>
    <row r="34">
      <c r="A34" s="158"/>
      <c r="B34" s="322"/>
      <c r="C34" s="322"/>
      <c r="D34" s="158"/>
      <c r="E34" s="322"/>
      <c r="F34" s="59"/>
      <c r="G34" s="16"/>
    </row>
    <row r="35">
      <c r="A35" s="74"/>
      <c r="B35" s="144" t="s">
        <v>1</v>
      </c>
      <c r="C35" s="145">
        <f>COUNT(D:D)</f>
        <v>21</v>
      </c>
      <c r="D35" s="74"/>
      <c r="E35" s="312"/>
      <c r="F35" s="59"/>
      <c r="G35" s="16"/>
    </row>
    <row r="36">
      <c r="A36" s="74"/>
      <c r="B36" s="144" t="s">
        <v>2</v>
      </c>
      <c r="C36" s="145">
        <v>30.0</v>
      </c>
      <c r="D36" s="74"/>
      <c r="E36" s="312"/>
      <c r="F36" s="59"/>
      <c r="G36" s="16"/>
    </row>
    <row r="37">
      <c r="A37" s="74"/>
      <c r="B37" s="144" t="s">
        <v>1014</v>
      </c>
      <c r="C37" s="147">
        <f>IFERROR(__xludf.DUMMYFUNCTION("TO_PERCENT(C35/C36)"),0.7)</f>
        <v>0.7</v>
      </c>
      <c r="D37" s="74"/>
      <c r="E37" s="312"/>
      <c r="F37" s="59"/>
      <c r="G37" s="16"/>
    </row>
    <row r="38">
      <c r="A38" s="74"/>
      <c r="B38" s="312"/>
      <c r="C38" s="312"/>
      <c r="D38" s="74"/>
      <c r="E38" s="312"/>
      <c r="F38" s="59"/>
      <c r="G38" s="16"/>
    </row>
    <row r="39">
      <c r="A39" s="74"/>
      <c r="B39" s="312"/>
      <c r="C39" s="312"/>
      <c r="D39" s="74"/>
      <c r="E39" s="312"/>
      <c r="F39" s="59"/>
      <c r="G39" s="16"/>
    </row>
    <row r="40">
      <c r="A40" s="16"/>
      <c r="B40" s="254"/>
      <c r="C40" s="254"/>
      <c r="D40" s="16"/>
      <c r="E40" s="254"/>
      <c r="F40" s="59"/>
      <c r="G40" s="16"/>
    </row>
    <row r="41">
      <c r="A41" s="16"/>
      <c r="B41" s="254"/>
      <c r="C41" s="254"/>
      <c r="D41" s="16"/>
      <c r="E41" s="254"/>
      <c r="F41" s="59"/>
      <c r="G41" s="16"/>
    </row>
    <row r="42">
      <c r="A42" s="16"/>
      <c r="B42" s="254"/>
      <c r="C42" s="254"/>
      <c r="D42" s="16"/>
      <c r="E42" s="254"/>
      <c r="F42" s="59"/>
      <c r="G42" s="16"/>
    </row>
    <row r="43">
      <c r="A43" s="16"/>
      <c r="B43" s="254"/>
      <c r="C43" s="254"/>
      <c r="D43" s="16"/>
      <c r="E43" s="254"/>
      <c r="F43" s="59"/>
      <c r="G43" s="16"/>
    </row>
    <row r="44">
      <c r="A44" s="16"/>
      <c r="B44" s="254"/>
      <c r="C44" s="254"/>
      <c r="D44" s="16"/>
      <c r="E44" s="254"/>
      <c r="F44" s="59"/>
      <c r="G44" s="16"/>
    </row>
    <row r="45">
      <c r="A45" s="16"/>
      <c r="B45" s="254"/>
      <c r="C45" s="254"/>
      <c r="D45" s="16"/>
      <c r="E45" s="254"/>
      <c r="F45" s="59"/>
      <c r="G45" s="16"/>
    </row>
    <row r="46">
      <c r="A46" s="16"/>
      <c r="B46" s="254"/>
      <c r="C46" s="254"/>
      <c r="D46" s="16"/>
      <c r="E46" s="254"/>
      <c r="F46" s="59"/>
      <c r="G46" s="16"/>
    </row>
    <row r="47">
      <c r="A47" s="16"/>
      <c r="B47" s="254"/>
      <c r="C47" s="254"/>
      <c r="D47" s="16"/>
      <c r="E47" s="254"/>
      <c r="F47" s="59"/>
      <c r="G47" s="16"/>
    </row>
    <row r="48">
      <c r="A48" s="16"/>
      <c r="B48" s="385"/>
      <c r="C48" s="385"/>
      <c r="D48" s="16"/>
      <c r="E48" s="385"/>
      <c r="F48" s="59"/>
      <c r="G48" s="16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5.75"/>
    <col customWidth="1" min="3" max="3" width="22.25"/>
    <col customWidth="1" min="6" max="6" width="26.13"/>
    <col customWidth="1" min="7" max="7" width="62.38"/>
    <col customWidth="1" min="8" max="8" width="3.5"/>
  </cols>
  <sheetData>
    <row r="1">
      <c r="A1" s="156"/>
      <c r="B1" s="157"/>
      <c r="C1" s="156"/>
      <c r="D1" s="157"/>
      <c r="E1" s="156"/>
      <c r="F1" s="157"/>
      <c r="G1" s="375"/>
      <c r="H1" s="158"/>
    </row>
    <row r="2">
      <c r="A2" s="156"/>
      <c r="B2" s="160" t="s">
        <v>113</v>
      </c>
      <c r="C2" s="386" t="s">
        <v>110</v>
      </c>
      <c r="D2" s="160" t="s">
        <v>902</v>
      </c>
      <c r="E2" s="160" t="s">
        <v>903</v>
      </c>
      <c r="F2" s="160" t="s">
        <v>904</v>
      </c>
      <c r="G2" s="387"/>
      <c r="H2" s="158"/>
    </row>
    <row r="3">
      <c r="A3" s="271"/>
      <c r="B3" s="186" t="s">
        <v>7051</v>
      </c>
      <c r="C3" s="388" t="s">
        <v>1334</v>
      </c>
      <c r="D3" s="209">
        <v>40694.0</v>
      </c>
      <c r="E3" s="388" t="s">
        <v>15</v>
      </c>
      <c r="F3" s="389" t="s">
        <v>20</v>
      </c>
      <c r="G3" s="139" t="s">
        <v>5027</v>
      </c>
      <c r="H3" s="74"/>
    </row>
    <row r="4">
      <c r="A4" s="271"/>
      <c r="B4" s="186" t="s">
        <v>6667</v>
      </c>
      <c r="C4" s="388" t="s">
        <v>5029</v>
      </c>
      <c r="D4" s="209">
        <v>42283.0</v>
      </c>
      <c r="E4" s="388" t="s">
        <v>15</v>
      </c>
      <c r="F4" s="389" t="s">
        <v>20</v>
      </c>
      <c r="G4" s="139" t="s">
        <v>5030</v>
      </c>
      <c r="H4" s="74"/>
    </row>
    <row r="5">
      <c r="A5" s="271"/>
      <c r="B5" s="186" t="s">
        <v>7052</v>
      </c>
      <c r="C5" s="388" t="s">
        <v>919</v>
      </c>
      <c r="D5" s="209">
        <v>40204.0</v>
      </c>
      <c r="E5" s="388" t="s">
        <v>15</v>
      </c>
      <c r="F5" s="389" t="s">
        <v>20</v>
      </c>
      <c r="G5" s="139" t="s">
        <v>1130</v>
      </c>
      <c r="H5" s="74"/>
    </row>
    <row r="6">
      <c r="A6" s="271"/>
      <c r="B6" s="214" t="s">
        <v>2496</v>
      </c>
      <c r="C6" s="342" t="s">
        <v>5001</v>
      </c>
      <c r="D6" s="214"/>
      <c r="E6" s="342"/>
      <c r="F6" s="390" t="s">
        <v>20</v>
      </c>
      <c r="G6" s="214"/>
      <c r="H6" s="74"/>
    </row>
    <row r="7">
      <c r="A7" s="271"/>
      <c r="B7" s="226" t="s">
        <v>7053</v>
      </c>
      <c r="C7" s="391" t="s">
        <v>5014</v>
      </c>
      <c r="D7" s="237">
        <v>40477.0</v>
      </c>
      <c r="E7" s="391" t="s">
        <v>7054</v>
      </c>
      <c r="F7" s="392" t="s">
        <v>20</v>
      </c>
      <c r="G7" s="220" t="s">
        <v>4381</v>
      </c>
      <c r="H7" s="74"/>
    </row>
    <row r="8">
      <c r="A8" s="271"/>
      <c r="B8" s="186" t="s">
        <v>6014</v>
      </c>
      <c r="C8" s="388" t="s">
        <v>1225</v>
      </c>
      <c r="D8" s="209">
        <v>40106.0</v>
      </c>
      <c r="E8" s="388" t="s">
        <v>15</v>
      </c>
      <c r="F8" s="389" t="s">
        <v>20</v>
      </c>
      <c r="G8" s="139" t="s">
        <v>5032</v>
      </c>
      <c r="H8" s="74"/>
    </row>
    <row r="9">
      <c r="A9" s="271"/>
      <c r="B9" s="186" t="s">
        <v>6327</v>
      </c>
      <c r="C9" s="388" t="s">
        <v>925</v>
      </c>
      <c r="D9" s="209">
        <v>39532.0</v>
      </c>
      <c r="E9" s="388" t="s">
        <v>15</v>
      </c>
      <c r="F9" s="389" t="s">
        <v>20</v>
      </c>
      <c r="G9" s="139" t="s">
        <v>4984</v>
      </c>
      <c r="H9" s="74"/>
    </row>
    <row r="10">
      <c r="A10" s="271"/>
      <c r="B10" s="226" t="s">
        <v>1348</v>
      </c>
      <c r="C10" s="391" t="s">
        <v>161</v>
      </c>
      <c r="D10" s="237">
        <v>40477.0</v>
      </c>
      <c r="E10" s="391" t="s">
        <v>7054</v>
      </c>
      <c r="F10" s="392" t="s">
        <v>20</v>
      </c>
      <c r="G10" s="220" t="s">
        <v>4381</v>
      </c>
      <c r="H10" s="74"/>
    </row>
    <row r="11">
      <c r="A11" s="271"/>
      <c r="B11" s="226" t="s">
        <v>1275</v>
      </c>
      <c r="C11" s="391" t="s">
        <v>936</v>
      </c>
      <c r="D11" s="237">
        <v>40477.0</v>
      </c>
      <c r="E11" s="391" t="s">
        <v>7054</v>
      </c>
      <c r="F11" s="392" t="s">
        <v>20</v>
      </c>
      <c r="G11" s="220" t="s">
        <v>4381</v>
      </c>
      <c r="H11" s="74"/>
    </row>
    <row r="12">
      <c r="A12" s="271"/>
      <c r="B12" s="186" t="s">
        <v>696</v>
      </c>
      <c r="C12" s="186" t="s">
        <v>412</v>
      </c>
      <c r="D12" s="212">
        <v>44616.0</v>
      </c>
      <c r="E12" s="151" t="s">
        <v>15</v>
      </c>
      <c r="F12" s="389" t="s">
        <v>20</v>
      </c>
      <c r="G12" s="176" t="s">
        <v>4411</v>
      </c>
      <c r="H12" s="74"/>
    </row>
    <row r="13">
      <c r="A13" s="271"/>
      <c r="B13" s="186" t="s">
        <v>713</v>
      </c>
      <c r="C13" s="388" t="s">
        <v>714</v>
      </c>
      <c r="D13" s="212">
        <v>44630.0</v>
      </c>
      <c r="E13" s="151" t="s">
        <v>15</v>
      </c>
      <c r="F13" s="389" t="s">
        <v>20</v>
      </c>
      <c r="G13" s="176" t="s">
        <v>4411</v>
      </c>
      <c r="H13" s="74"/>
    </row>
    <row r="14">
      <c r="A14" s="271"/>
      <c r="B14" s="186" t="s">
        <v>4436</v>
      </c>
      <c r="C14" s="388" t="s">
        <v>4437</v>
      </c>
      <c r="D14" s="209">
        <v>39938.0</v>
      </c>
      <c r="E14" s="388" t="s">
        <v>15</v>
      </c>
      <c r="F14" s="389" t="s">
        <v>20</v>
      </c>
      <c r="G14" s="139" t="s">
        <v>4438</v>
      </c>
      <c r="H14" s="74"/>
    </row>
    <row r="15">
      <c r="A15" s="271"/>
      <c r="B15" s="186" t="s">
        <v>6843</v>
      </c>
      <c r="C15" s="388" t="s">
        <v>5044</v>
      </c>
      <c r="D15" s="209">
        <v>40841.0</v>
      </c>
      <c r="E15" s="388" t="s">
        <v>15</v>
      </c>
      <c r="F15" s="389" t="s">
        <v>20</v>
      </c>
      <c r="G15" s="139" t="s">
        <v>928</v>
      </c>
      <c r="H15" s="74"/>
    </row>
    <row r="16">
      <c r="A16" s="271"/>
      <c r="B16" s="214" t="s">
        <v>6516</v>
      </c>
      <c r="C16" s="342" t="s">
        <v>5006</v>
      </c>
      <c r="D16" s="214"/>
      <c r="E16" s="342"/>
      <c r="F16" s="390" t="s">
        <v>20</v>
      </c>
      <c r="G16" s="214"/>
      <c r="H16" s="74"/>
    </row>
    <row r="17">
      <c r="A17" s="271"/>
      <c r="B17" s="186" t="s">
        <v>1258</v>
      </c>
      <c r="C17" s="388" t="s">
        <v>140</v>
      </c>
      <c r="D17" s="209">
        <v>40477.0</v>
      </c>
      <c r="E17" s="232" t="s">
        <v>4249</v>
      </c>
      <c r="F17" s="389" t="s">
        <v>21</v>
      </c>
      <c r="G17" s="151" t="s">
        <v>7055</v>
      </c>
      <c r="H17" s="74"/>
    </row>
    <row r="18">
      <c r="A18" s="271"/>
      <c r="B18" s="186" t="s">
        <v>1089</v>
      </c>
      <c r="C18" s="388" t="s">
        <v>1090</v>
      </c>
      <c r="D18" s="209">
        <v>39705.0</v>
      </c>
      <c r="E18" s="232" t="s">
        <v>4300</v>
      </c>
      <c r="F18" s="389" t="s">
        <v>21</v>
      </c>
      <c r="G18" s="139" t="s">
        <v>5091</v>
      </c>
      <c r="H18" s="74"/>
    </row>
    <row r="19">
      <c r="A19" s="271"/>
      <c r="B19" s="186" t="s">
        <v>6818</v>
      </c>
      <c r="C19" s="388" t="s">
        <v>5152</v>
      </c>
      <c r="D19" s="209">
        <v>42521.0</v>
      </c>
      <c r="E19" s="388" t="s">
        <v>15</v>
      </c>
      <c r="F19" s="389" t="s">
        <v>21</v>
      </c>
      <c r="G19" s="151" t="s">
        <v>928</v>
      </c>
      <c r="H19" s="74"/>
    </row>
    <row r="20">
      <c r="A20" s="271"/>
      <c r="B20" s="186" t="s">
        <v>1323</v>
      </c>
      <c r="C20" s="388" t="s">
        <v>1324</v>
      </c>
      <c r="D20" s="209">
        <v>40477.0</v>
      </c>
      <c r="E20" s="232" t="s">
        <v>4249</v>
      </c>
      <c r="F20" s="389" t="s">
        <v>21</v>
      </c>
      <c r="G20" s="151" t="s">
        <v>4250</v>
      </c>
      <c r="H20" s="74"/>
    </row>
    <row r="21">
      <c r="A21" s="271"/>
      <c r="B21" s="214" t="s">
        <v>5142</v>
      </c>
      <c r="C21" s="342" t="s">
        <v>1751</v>
      </c>
      <c r="D21" s="214"/>
      <c r="E21" s="342"/>
      <c r="F21" s="390" t="s">
        <v>21</v>
      </c>
      <c r="G21" s="214"/>
      <c r="H21" s="74"/>
    </row>
    <row r="22">
      <c r="A22" s="271"/>
      <c r="B22" s="186" t="s">
        <v>7056</v>
      </c>
      <c r="C22" s="388" t="s">
        <v>800</v>
      </c>
      <c r="D22" s="209">
        <v>40806.0</v>
      </c>
      <c r="E22" s="388" t="s">
        <v>15</v>
      </c>
      <c r="F22" s="389" t="s">
        <v>21</v>
      </c>
      <c r="G22" s="139" t="s">
        <v>5109</v>
      </c>
      <c r="H22" s="74"/>
    </row>
    <row r="23">
      <c r="A23" s="271"/>
      <c r="B23" s="186" t="s">
        <v>5122</v>
      </c>
      <c r="C23" s="388" t="s">
        <v>1127</v>
      </c>
      <c r="D23" s="209">
        <v>41037.0</v>
      </c>
      <c r="E23" s="388" t="s">
        <v>15</v>
      </c>
      <c r="F23" s="389" t="s">
        <v>21</v>
      </c>
      <c r="G23" s="139" t="s">
        <v>4691</v>
      </c>
      <c r="H23" s="74"/>
    </row>
    <row r="24">
      <c r="A24" s="271"/>
      <c r="B24" s="186" t="s">
        <v>5094</v>
      </c>
      <c r="C24" s="388" t="s">
        <v>5095</v>
      </c>
      <c r="D24" s="209">
        <v>39777.0</v>
      </c>
      <c r="E24" s="388" t="s">
        <v>15</v>
      </c>
      <c r="F24" s="389" t="s">
        <v>21</v>
      </c>
      <c r="G24" s="151" t="s">
        <v>7057</v>
      </c>
      <c r="H24" s="74"/>
    </row>
    <row r="25">
      <c r="A25" s="271"/>
      <c r="B25" s="186" t="s">
        <v>5117</v>
      </c>
      <c r="C25" s="388" t="s">
        <v>981</v>
      </c>
      <c r="D25" s="209">
        <v>39553.0</v>
      </c>
      <c r="E25" s="388" t="s">
        <v>15</v>
      </c>
      <c r="F25" s="389" t="s">
        <v>21</v>
      </c>
      <c r="G25" s="139" t="s">
        <v>5118</v>
      </c>
      <c r="H25" s="74"/>
    </row>
    <row r="26">
      <c r="A26" s="271"/>
      <c r="B26" s="186" t="s">
        <v>5082</v>
      </c>
      <c r="C26" s="388" t="s">
        <v>733</v>
      </c>
      <c r="D26" s="209">
        <v>39763.0</v>
      </c>
      <c r="E26" s="388" t="s">
        <v>15</v>
      </c>
      <c r="F26" s="389" t="s">
        <v>21</v>
      </c>
      <c r="G26" s="139" t="s">
        <v>5083</v>
      </c>
      <c r="H26" s="74"/>
    </row>
    <row r="27">
      <c r="A27" s="271"/>
      <c r="B27" s="214" t="s">
        <v>5072</v>
      </c>
      <c r="C27" s="342" t="s">
        <v>5073</v>
      </c>
      <c r="D27" s="214"/>
      <c r="E27" s="342"/>
      <c r="F27" s="390" t="s">
        <v>21</v>
      </c>
      <c r="G27" s="214"/>
      <c r="H27" s="74"/>
    </row>
    <row r="28">
      <c r="A28" s="271"/>
      <c r="B28" s="214" t="s">
        <v>7058</v>
      </c>
      <c r="C28" s="342" t="s">
        <v>3512</v>
      </c>
      <c r="D28" s="214"/>
      <c r="E28" s="342"/>
      <c r="F28" s="390" t="s">
        <v>21</v>
      </c>
      <c r="G28" s="214"/>
      <c r="H28" s="74"/>
    </row>
    <row r="29">
      <c r="A29" s="271"/>
      <c r="B29" s="214" t="s">
        <v>5105</v>
      </c>
      <c r="C29" s="342" t="s">
        <v>5106</v>
      </c>
      <c r="D29" s="214"/>
      <c r="E29" s="342"/>
      <c r="F29" s="390" t="s">
        <v>21</v>
      </c>
      <c r="G29" s="214"/>
      <c r="H29" s="74"/>
    </row>
    <row r="30">
      <c r="A30" s="271"/>
      <c r="B30" s="186" t="s">
        <v>5090</v>
      </c>
      <c r="C30" s="388" t="s">
        <v>1079</v>
      </c>
      <c r="D30" s="223">
        <v>42647.0</v>
      </c>
      <c r="E30" s="388" t="s">
        <v>15</v>
      </c>
      <c r="F30" s="389" t="s">
        <v>21</v>
      </c>
      <c r="G30" s="151" t="s">
        <v>928</v>
      </c>
      <c r="H30" s="74"/>
    </row>
    <row r="31">
      <c r="A31" s="271"/>
      <c r="B31" s="186" t="s">
        <v>5054</v>
      </c>
      <c r="C31" s="388" t="s">
        <v>165</v>
      </c>
      <c r="D31" s="212">
        <v>43013.0</v>
      </c>
      <c r="E31" s="232" t="s">
        <v>15</v>
      </c>
      <c r="F31" s="389" t="s">
        <v>21</v>
      </c>
      <c r="G31" s="151" t="s">
        <v>928</v>
      </c>
      <c r="H31" s="74"/>
    </row>
    <row r="32">
      <c r="A32" s="271"/>
      <c r="B32" s="186" t="s">
        <v>7059</v>
      </c>
      <c r="C32" s="388" t="s">
        <v>999</v>
      </c>
      <c r="D32" s="209">
        <v>40470.0</v>
      </c>
      <c r="E32" s="388" t="s">
        <v>15</v>
      </c>
      <c r="F32" s="389" t="s">
        <v>21</v>
      </c>
      <c r="G32" s="151" t="s">
        <v>5137</v>
      </c>
      <c r="H32" s="74"/>
    </row>
    <row r="33">
      <c r="A33" s="271"/>
      <c r="B33" s="186" t="s">
        <v>7060</v>
      </c>
      <c r="C33" s="388" t="s">
        <v>5154</v>
      </c>
      <c r="D33" s="209">
        <v>40113.0</v>
      </c>
      <c r="E33" s="388" t="s">
        <v>15</v>
      </c>
      <c r="F33" s="389" t="s">
        <v>21</v>
      </c>
      <c r="G33" s="151" t="s">
        <v>5155</v>
      </c>
      <c r="H33" s="74"/>
    </row>
    <row r="34">
      <c r="A34" s="271"/>
      <c r="B34" s="186" t="s">
        <v>5129</v>
      </c>
      <c r="C34" s="388" t="s">
        <v>992</v>
      </c>
      <c r="D34" s="209">
        <v>39714.0</v>
      </c>
      <c r="E34" s="388" t="s">
        <v>15</v>
      </c>
      <c r="F34" s="389" t="s">
        <v>21</v>
      </c>
      <c r="G34" s="139" t="s">
        <v>993</v>
      </c>
      <c r="H34" s="74"/>
    </row>
    <row r="35">
      <c r="A35" s="271"/>
      <c r="B35" s="186" t="s">
        <v>5087</v>
      </c>
      <c r="C35" s="388" t="s">
        <v>953</v>
      </c>
      <c r="D35" s="209">
        <v>39973.0</v>
      </c>
      <c r="E35" s="388" t="s">
        <v>15</v>
      </c>
      <c r="F35" s="389" t="s">
        <v>21</v>
      </c>
      <c r="G35" s="139" t="s">
        <v>954</v>
      </c>
      <c r="H35" s="74"/>
    </row>
    <row r="36">
      <c r="A36" s="271"/>
      <c r="B36" s="226" t="s">
        <v>1254</v>
      </c>
      <c r="C36" s="391" t="s">
        <v>1255</v>
      </c>
      <c r="D36" s="237">
        <v>40477.0</v>
      </c>
      <c r="E36" s="344" t="s">
        <v>4380</v>
      </c>
      <c r="F36" s="392" t="s">
        <v>34</v>
      </c>
      <c r="G36" s="220" t="s">
        <v>4381</v>
      </c>
      <c r="H36" s="74"/>
    </row>
    <row r="37">
      <c r="A37" s="271"/>
      <c r="B37" s="186" t="s">
        <v>7018</v>
      </c>
      <c r="C37" s="388" t="s">
        <v>1088</v>
      </c>
      <c r="D37" s="209">
        <v>39560.0</v>
      </c>
      <c r="E37" s="388" t="s">
        <v>15</v>
      </c>
      <c r="F37" s="389" t="s">
        <v>34</v>
      </c>
      <c r="G37" s="139" t="s">
        <v>7019</v>
      </c>
      <c r="H37" s="74"/>
    </row>
    <row r="38">
      <c r="A38" s="271"/>
      <c r="B38" s="186" t="s">
        <v>7040</v>
      </c>
      <c r="C38" s="388" t="s">
        <v>5713</v>
      </c>
      <c r="D38" s="212">
        <v>42768.0</v>
      </c>
      <c r="E38" s="232" t="s">
        <v>15</v>
      </c>
      <c r="F38" s="389" t="s">
        <v>34</v>
      </c>
      <c r="G38" s="139" t="s">
        <v>928</v>
      </c>
      <c r="H38" s="74"/>
    </row>
    <row r="39">
      <c r="A39" s="271"/>
      <c r="B39" s="186" t="s">
        <v>6684</v>
      </c>
      <c r="C39" s="388" t="s">
        <v>4371</v>
      </c>
      <c r="D39" s="209">
        <v>40722.0</v>
      </c>
      <c r="E39" s="388" t="s">
        <v>15</v>
      </c>
      <c r="F39" s="389" t="s">
        <v>34</v>
      </c>
      <c r="G39" s="139" t="s">
        <v>5254</v>
      </c>
      <c r="H39" s="74"/>
    </row>
    <row r="40">
      <c r="A40" s="271"/>
      <c r="B40" s="214" t="s">
        <v>7061</v>
      </c>
      <c r="C40" s="342" t="s">
        <v>7012</v>
      </c>
      <c r="D40" s="214"/>
      <c r="E40" s="342"/>
      <c r="F40" s="390" t="s">
        <v>34</v>
      </c>
      <c r="G40" s="214"/>
      <c r="H40" s="74"/>
    </row>
    <row r="41">
      <c r="A41" s="271"/>
      <c r="B41" s="186" t="s">
        <v>1128</v>
      </c>
      <c r="C41" s="388" t="s">
        <v>1129</v>
      </c>
      <c r="D41" s="209">
        <v>39705.0</v>
      </c>
      <c r="E41" s="232" t="s">
        <v>4300</v>
      </c>
      <c r="F41" s="389" t="s">
        <v>34</v>
      </c>
      <c r="G41" s="139" t="s">
        <v>6710</v>
      </c>
      <c r="H41" s="74"/>
    </row>
    <row r="42">
      <c r="A42" s="271"/>
      <c r="B42" s="186" t="s">
        <v>5220</v>
      </c>
      <c r="C42" s="388" t="s">
        <v>191</v>
      </c>
      <c r="D42" s="209">
        <v>40757.0</v>
      </c>
      <c r="E42" s="388" t="s">
        <v>15</v>
      </c>
      <c r="F42" s="389" t="s">
        <v>22</v>
      </c>
      <c r="G42" s="151" t="s">
        <v>928</v>
      </c>
      <c r="H42" s="74"/>
    </row>
    <row r="43">
      <c r="A43" s="271"/>
      <c r="B43" s="186" t="s">
        <v>5240</v>
      </c>
      <c r="C43" s="388" t="s">
        <v>5241</v>
      </c>
      <c r="D43" s="209">
        <v>41150.0</v>
      </c>
      <c r="E43" s="232" t="s">
        <v>4473</v>
      </c>
      <c r="F43" s="389" t="s">
        <v>22</v>
      </c>
      <c r="G43" s="151" t="s">
        <v>5242</v>
      </c>
      <c r="H43" s="74"/>
    </row>
    <row r="44">
      <c r="A44" s="271"/>
      <c r="B44" s="186" t="s">
        <v>5248</v>
      </c>
      <c r="C44" s="388" t="s">
        <v>5249</v>
      </c>
      <c r="D44" s="209">
        <v>39847.0</v>
      </c>
      <c r="E44" s="388" t="s">
        <v>15</v>
      </c>
      <c r="F44" s="389" t="s">
        <v>22</v>
      </c>
      <c r="G44" s="151" t="s">
        <v>5250</v>
      </c>
      <c r="H44" s="74"/>
    </row>
    <row r="45">
      <c r="A45" s="271"/>
      <c r="B45" s="214" t="s">
        <v>5255</v>
      </c>
      <c r="C45" s="342" t="s">
        <v>5256</v>
      </c>
      <c r="D45" s="214"/>
      <c r="E45" s="342"/>
      <c r="F45" s="390" t="s">
        <v>22</v>
      </c>
      <c r="G45" s="214"/>
      <c r="H45" s="74"/>
    </row>
    <row r="46">
      <c r="A46" s="271"/>
      <c r="B46" s="186" t="s">
        <v>5186</v>
      </c>
      <c r="C46" s="388" t="s">
        <v>528</v>
      </c>
      <c r="D46" s="209">
        <v>40066.0</v>
      </c>
      <c r="E46" s="388" t="s">
        <v>15</v>
      </c>
      <c r="F46" s="389" t="s">
        <v>22</v>
      </c>
      <c r="G46" s="151" t="s">
        <v>928</v>
      </c>
      <c r="H46" s="74"/>
    </row>
    <row r="47">
      <c r="A47" s="271"/>
      <c r="B47" s="186" t="s">
        <v>5277</v>
      </c>
      <c r="C47" s="388" t="s">
        <v>228</v>
      </c>
      <c r="D47" s="209">
        <v>41009.0</v>
      </c>
      <c r="E47" s="388" t="s">
        <v>15</v>
      </c>
      <c r="F47" s="389" t="s">
        <v>22</v>
      </c>
      <c r="G47" s="151" t="s">
        <v>5278</v>
      </c>
      <c r="H47" s="74"/>
    </row>
    <row r="48">
      <c r="A48" s="271"/>
      <c r="B48" s="186" t="s">
        <v>5233</v>
      </c>
      <c r="C48" s="388" t="s">
        <v>960</v>
      </c>
      <c r="D48" s="209">
        <v>40659.0</v>
      </c>
      <c r="E48" s="388" t="s">
        <v>15</v>
      </c>
      <c r="F48" s="389" t="s">
        <v>22</v>
      </c>
      <c r="G48" s="151" t="s">
        <v>5234</v>
      </c>
      <c r="H48" s="74"/>
    </row>
    <row r="49">
      <c r="A49" s="271"/>
      <c r="B49" s="186" t="s">
        <v>5208</v>
      </c>
      <c r="C49" s="388" t="s">
        <v>5209</v>
      </c>
      <c r="D49" s="209">
        <v>40631.0</v>
      </c>
      <c r="E49" s="388" t="s">
        <v>15</v>
      </c>
      <c r="F49" s="389" t="s">
        <v>22</v>
      </c>
      <c r="G49" s="151" t="s">
        <v>932</v>
      </c>
      <c r="H49" s="74"/>
    </row>
    <row r="50">
      <c r="A50" s="271"/>
      <c r="B50" s="186" t="s">
        <v>6862</v>
      </c>
      <c r="C50" s="388" t="s">
        <v>909</v>
      </c>
      <c r="D50" s="209">
        <v>41303.0</v>
      </c>
      <c r="E50" s="388" t="s">
        <v>15</v>
      </c>
      <c r="F50" s="389" t="s">
        <v>31</v>
      </c>
      <c r="G50" s="151" t="s">
        <v>4241</v>
      </c>
      <c r="H50" s="74"/>
    </row>
    <row r="51">
      <c r="A51" s="74"/>
      <c r="B51" s="312"/>
      <c r="C51" s="74"/>
      <c r="D51" s="312"/>
      <c r="E51" s="74"/>
      <c r="F51" s="312"/>
      <c r="G51" s="312"/>
      <c r="H51" s="74"/>
    </row>
    <row r="52">
      <c r="A52" s="16"/>
      <c r="B52" s="254"/>
      <c r="C52" s="16"/>
      <c r="D52" s="312"/>
      <c r="E52" s="74"/>
      <c r="F52" s="312"/>
      <c r="G52" s="312"/>
      <c r="H52" s="74"/>
    </row>
    <row r="53">
      <c r="A53" s="75"/>
      <c r="B53" s="144" t="s">
        <v>1</v>
      </c>
      <c r="C53" s="393">
        <f>COUNT(D:D)</f>
        <v>40</v>
      </c>
      <c r="D53" s="312"/>
      <c r="E53" s="74"/>
      <c r="F53" s="312"/>
      <c r="G53" s="312"/>
      <c r="H53" s="74"/>
    </row>
    <row r="54">
      <c r="A54" s="75"/>
      <c r="B54" s="144" t="s">
        <v>2</v>
      </c>
      <c r="C54" s="393">
        <v>48.0</v>
      </c>
      <c r="D54" s="312"/>
      <c r="E54" s="74"/>
      <c r="F54" s="312"/>
      <c r="G54" s="312"/>
      <c r="H54" s="74"/>
    </row>
    <row r="55">
      <c r="A55" s="75"/>
      <c r="B55" s="144" t="s">
        <v>1014</v>
      </c>
      <c r="C55" s="394">
        <f>IFERROR(__xludf.DUMMYFUNCTION("TO_PERCENT(C53/C54)"),0.8333333333333334)</f>
        <v>0.8333333333</v>
      </c>
      <c r="D55" s="312"/>
      <c r="E55" s="74"/>
      <c r="F55" s="312"/>
      <c r="G55" s="312"/>
      <c r="H55" s="74"/>
    </row>
    <row r="56">
      <c r="A56" s="74"/>
      <c r="B56" s="312"/>
      <c r="C56" s="74"/>
      <c r="D56" s="312"/>
      <c r="E56" s="74"/>
      <c r="F56" s="312"/>
      <c r="G56" s="312"/>
      <c r="H56" s="74"/>
    </row>
    <row r="57">
      <c r="A57" s="74"/>
      <c r="B57" s="312"/>
      <c r="C57" s="74"/>
      <c r="D57" s="312"/>
      <c r="E57" s="74"/>
      <c r="F57" s="312"/>
      <c r="G57" s="312"/>
      <c r="H57" s="74"/>
    </row>
    <row r="58">
      <c r="A58" s="74"/>
      <c r="B58" s="312"/>
      <c r="C58" s="74"/>
      <c r="D58" s="312"/>
      <c r="E58" s="74"/>
      <c r="F58" s="312"/>
      <c r="G58" s="312"/>
      <c r="H58" s="74"/>
    </row>
    <row r="59">
      <c r="A59" s="74"/>
      <c r="B59" s="312"/>
      <c r="C59" s="74"/>
      <c r="D59" s="312"/>
      <c r="E59" s="74"/>
      <c r="F59" s="312"/>
      <c r="G59" s="312"/>
      <c r="H59" s="74"/>
    </row>
    <row r="60">
      <c r="A60" s="74"/>
      <c r="B60" s="312"/>
      <c r="C60" s="74"/>
      <c r="D60" s="312"/>
      <c r="E60" s="74"/>
      <c r="F60" s="312"/>
      <c r="G60" s="312"/>
      <c r="H60" s="74"/>
    </row>
    <row r="61">
      <c r="A61" s="74"/>
      <c r="B61" s="312"/>
      <c r="C61" s="74"/>
      <c r="D61" s="312"/>
      <c r="E61" s="74"/>
      <c r="F61" s="312"/>
      <c r="G61" s="312"/>
      <c r="H61" s="74"/>
    </row>
    <row r="62">
      <c r="A62" s="74"/>
      <c r="B62" s="312"/>
      <c r="C62" s="74"/>
      <c r="D62" s="312"/>
      <c r="E62" s="74"/>
      <c r="F62" s="312"/>
      <c r="G62" s="312"/>
      <c r="H62" s="74"/>
    </row>
    <row r="63">
      <c r="A63" s="74"/>
      <c r="B63" s="312"/>
      <c r="C63" s="74"/>
      <c r="D63" s="312"/>
      <c r="E63" s="74"/>
      <c r="F63" s="312"/>
      <c r="G63" s="312"/>
      <c r="H63" s="74"/>
    </row>
    <row r="64">
      <c r="A64" s="74"/>
      <c r="B64" s="312"/>
      <c r="C64" s="74"/>
      <c r="D64" s="312"/>
      <c r="E64" s="74"/>
      <c r="F64" s="312"/>
      <c r="G64" s="312"/>
      <c r="H64" s="74"/>
    </row>
    <row r="65">
      <c r="A65" s="74"/>
      <c r="B65" s="312"/>
      <c r="C65" s="74"/>
      <c r="D65" s="312"/>
      <c r="E65" s="74"/>
      <c r="F65" s="312"/>
      <c r="G65" s="312"/>
      <c r="H65" s="74"/>
    </row>
    <row r="66">
      <c r="A66" s="74"/>
      <c r="B66" s="378"/>
      <c r="C66" s="74"/>
      <c r="D66" s="378"/>
      <c r="E66" s="74"/>
      <c r="F66" s="378"/>
      <c r="G66" s="378"/>
      <c r="H66" s="74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4.75"/>
    <col customWidth="1" min="3" max="3" width="29.0"/>
    <col customWidth="1" min="6" max="6" width="47.38"/>
    <col customWidth="1" min="7" max="7" width="3.13"/>
  </cols>
  <sheetData>
    <row r="1">
      <c r="A1" s="149"/>
      <c r="B1" s="135"/>
      <c r="C1" s="135"/>
      <c r="D1" s="395"/>
      <c r="E1" s="135"/>
      <c r="F1" s="135"/>
      <c r="G1" s="149"/>
    </row>
    <row r="2">
      <c r="A2" s="136"/>
      <c r="B2" s="137" t="s">
        <v>113</v>
      </c>
      <c r="C2" s="137" t="s">
        <v>110</v>
      </c>
      <c r="D2" s="396" t="s">
        <v>902</v>
      </c>
      <c r="E2" s="137" t="s">
        <v>903</v>
      </c>
      <c r="F2" s="137" t="s">
        <v>904</v>
      </c>
      <c r="G2" s="136"/>
    </row>
    <row r="3">
      <c r="A3" s="271"/>
      <c r="B3" s="186" t="s">
        <v>308</v>
      </c>
      <c r="C3" s="186" t="s">
        <v>5492</v>
      </c>
      <c r="D3" s="233">
        <v>40722.0</v>
      </c>
      <c r="E3" s="186" t="s">
        <v>15</v>
      </c>
      <c r="F3" s="139" t="s">
        <v>7062</v>
      </c>
      <c r="G3" s="98"/>
    </row>
    <row r="4">
      <c r="A4" s="271"/>
      <c r="B4" s="214" t="s">
        <v>1800</v>
      </c>
      <c r="C4" s="214" t="s">
        <v>7063</v>
      </c>
      <c r="D4" s="397"/>
      <c r="E4" s="214"/>
      <c r="F4" s="214"/>
      <c r="G4" s="271"/>
    </row>
    <row r="5">
      <c r="A5" s="271"/>
      <c r="B5" s="186" t="s">
        <v>4934</v>
      </c>
      <c r="C5" s="186" t="s">
        <v>1170</v>
      </c>
      <c r="D5" s="233">
        <v>39441.0</v>
      </c>
      <c r="E5" s="186" t="s">
        <v>15</v>
      </c>
      <c r="F5" s="151" t="s">
        <v>928</v>
      </c>
      <c r="G5" s="331"/>
    </row>
    <row r="6">
      <c r="A6" s="271"/>
      <c r="B6" s="186" t="s">
        <v>7064</v>
      </c>
      <c r="C6" s="186" t="s">
        <v>7065</v>
      </c>
      <c r="D6" s="233">
        <v>40225.0</v>
      </c>
      <c r="E6" s="186" t="s">
        <v>15</v>
      </c>
      <c r="F6" s="151" t="s">
        <v>928</v>
      </c>
      <c r="G6" s="331"/>
    </row>
    <row r="7">
      <c r="A7" s="271"/>
      <c r="B7" s="214" t="s">
        <v>7066</v>
      </c>
      <c r="C7" s="214" t="s">
        <v>7067</v>
      </c>
      <c r="D7" s="397"/>
      <c r="E7" s="214"/>
      <c r="F7" s="214"/>
      <c r="G7" s="271"/>
    </row>
    <row r="8">
      <c r="A8" s="271"/>
      <c r="B8" s="186" t="s">
        <v>7068</v>
      </c>
      <c r="C8" s="186" t="s">
        <v>637</v>
      </c>
      <c r="D8" s="233">
        <v>41079.0</v>
      </c>
      <c r="E8" s="186" t="s">
        <v>15</v>
      </c>
      <c r="F8" s="151" t="s">
        <v>928</v>
      </c>
      <c r="G8" s="331"/>
    </row>
    <row r="9">
      <c r="A9" s="271"/>
      <c r="B9" s="214" t="s">
        <v>7069</v>
      </c>
      <c r="C9" s="214" t="s">
        <v>7070</v>
      </c>
      <c r="D9" s="397"/>
      <c r="E9" s="214"/>
      <c r="F9" s="214"/>
      <c r="G9" s="271"/>
    </row>
    <row r="10">
      <c r="A10" s="271"/>
      <c r="B10" s="186" t="s">
        <v>1263</v>
      </c>
      <c r="C10" s="151" t="s">
        <v>4249</v>
      </c>
      <c r="D10" s="233">
        <v>40477.0</v>
      </c>
      <c r="E10" s="151" t="s">
        <v>4380</v>
      </c>
      <c r="F10" s="151" t="s">
        <v>4260</v>
      </c>
      <c r="G10" s="331"/>
    </row>
    <row r="11">
      <c r="A11" s="271"/>
      <c r="B11" s="214" t="s">
        <v>850</v>
      </c>
      <c r="C11" s="214" t="s">
        <v>851</v>
      </c>
      <c r="D11" s="397"/>
      <c r="E11" s="214"/>
      <c r="F11" s="214"/>
      <c r="G11" s="271"/>
    </row>
    <row r="12">
      <c r="A12" s="271"/>
      <c r="B12" s="226" t="s">
        <v>1182</v>
      </c>
      <c r="C12" s="226" t="s">
        <v>1183</v>
      </c>
      <c r="D12" s="398">
        <v>40120.0</v>
      </c>
      <c r="E12" s="227" t="s">
        <v>4561</v>
      </c>
      <c r="F12" s="227" t="s">
        <v>4381</v>
      </c>
      <c r="G12" s="331"/>
    </row>
    <row r="13">
      <c r="A13" s="271"/>
      <c r="B13" s="186" t="s">
        <v>7071</v>
      </c>
      <c r="C13" s="186" t="s">
        <v>1050</v>
      </c>
      <c r="D13" s="233">
        <v>40792.0</v>
      </c>
      <c r="E13" s="186" t="s">
        <v>15</v>
      </c>
      <c r="F13" s="103" t="s">
        <v>7072</v>
      </c>
      <c r="G13" s="331"/>
    </row>
    <row r="14">
      <c r="A14" s="271"/>
      <c r="B14" s="214" t="s">
        <v>7073</v>
      </c>
      <c r="C14" s="214" t="s">
        <v>6373</v>
      </c>
      <c r="D14" s="397"/>
      <c r="E14" s="214"/>
      <c r="F14" s="214"/>
      <c r="G14" s="271"/>
    </row>
    <row r="15">
      <c r="A15" s="271"/>
      <c r="B15" s="214" t="s">
        <v>7074</v>
      </c>
      <c r="C15" s="214" t="s">
        <v>7075</v>
      </c>
      <c r="D15" s="397"/>
      <c r="E15" s="214"/>
      <c r="F15" s="214"/>
      <c r="G15" s="271"/>
    </row>
    <row r="16">
      <c r="A16" s="271"/>
      <c r="B16" s="214" t="s">
        <v>7076</v>
      </c>
      <c r="C16" s="214" t="s">
        <v>1187</v>
      </c>
      <c r="D16" s="397"/>
      <c r="E16" s="214"/>
      <c r="F16" s="214"/>
      <c r="G16" s="271"/>
    </row>
    <row r="17">
      <c r="A17" s="271"/>
      <c r="B17" s="186" t="s">
        <v>7077</v>
      </c>
      <c r="C17" s="186" t="s">
        <v>7078</v>
      </c>
      <c r="D17" s="233">
        <v>40666.0</v>
      </c>
      <c r="E17" s="186" t="s">
        <v>15</v>
      </c>
      <c r="F17" s="151" t="s">
        <v>1066</v>
      </c>
      <c r="G17" s="331"/>
    </row>
    <row r="18">
      <c r="A18" s="271"/>
      <c r="B18" s="186" t="s">
        <v>7079</v>
      </c>
      <c r="C18" s="186" t="s">
        <v>7080</v>
      </c>
      <c r="D18" s="233">
        <v>39707.0</v>
      </c>
      <c r="E18" s="186" t="s">
        <v>15</v>
      </c>
      <c r="F18" s="151" t="s">
        <v>7081</v>
      </c>
      <c r="G18" s="331"/>
    </row>
    <row r="19">
      <c r="A19" s="271"/>
      <c r="B19" s="226" t="s">
        <v>1188</v>
      </c>
      <c r="C19" s="226" t="s">
        <v>501</v>
      </c>
      <c r="D19" s="398">
        <v>40120.0</v>
      </c>
      <c r="E19" s="227" t="s">
        <v>4561</v>
      </c>
      <c r="F19" s="227" t="s">
        <v>4381</v>
      </c>
      <c r="G19" s="331"/>
    </row>
    <row r="20">
      <c r="A20" s="271"/>
      <c r="B20" s="226" t="s">
        <v>1278</v>
      </c>
      <c r="C20" s="226" t="s">
        <v>1052</v>
      </c>
      <c r="D20" s="398">
        <v>40477.0</v>
      </c>
      <c r="E20" s="227" t="s">
        <v>4380</v>
      </c>
      <c r="F20" s="227" t="s">
        <v>4381</v>
      </c>
      <c r="G20" s="331"/>
    </row>
    <row r="21">
      <c r="A21" s="271"/>
      <c r="B21" s="186" t="s">
        <v>7082</v>
      </c>
      <c r="C21" s="186" t="s">
        <v>7083</v>
      </c>
      <c r="D21" s="233">
        <v>41366.0</v>
      </c>
      <c r="E21" s="186" t="s">
        <v>15</v>
      </c>
      <c r="F21" s="151" t="s">
        <v>928</v>
      </c>
      <c r="G21" s="331"/>
    </row>
    <row r="22">
      <c r="A22" s="271"/>
      <c r="B22" s="214" t="s">
        <v>7084</v>
      </c>
      <c r="C22" s="214" t="s">
        <v>7085</v>
      </c>
      <c r="D22" s="397"/>
      <c r="E22" s="214"/>
      <c r="F22" s="214"/>
      <c r="G22" s="271"/>
    </row>
    <row r="23">
      <c r="A23" s="271"/>
      <c r="B23" s="186" t="s">
        <v>7086</v>
      </c>
      <c r="C23" s="186" t="s">
        <v>1060</v>
      </c>
      <c r="D23" s="233">
        <v>39679.0</v>
      </c>
      <c r="E23" s="186" t="s">
        <v>15</v>
      </c>
      <c r="F23" s="139" t="s">
        <v>7087</v>
      </c>
      <c r="G23" s="98"/>
    </row>
    <row r="24">
      <c r="A24" s="271"/>
      <c r="B24" s="186" t="s">
        <v>4790</v>
      </c>
      <c r="C24" s="186" t="s">
        <v>2340</v>
      </c>
      <c r="D24" s="233">
        <v>39980.0</v>
      </c>
      <c r="E24" s="186" t="s">
        <v>15</v>
      </c>
      <c r="F24" s="151" t="s">
        <v>4426</v>
      </c>
      <c r="G24" s="331"/>
    </row>
    <row r="25">
      <c r="A25" s="271"/>
      <c r="B25" s="186" t="s">
        <v>7088</v>
      </c>
      <c r="C25" s="186" t="s">
        <v>7089</v>
      </c>
      <c r="D25" s="233">
        <v>40974.0</v>
      </c>
      <c r="E25" s="186" t="s">
        <v>15</v>
      </c>
      <c r="F25" s="151" t="s">
        <v>928</v>
      </c>
      <c r="G25" s="331"/>
    </row>
    <row r="26">
      <c r="A26" s="271"/>
      <c r="B26" s="186" t="s">
        <v>6454</v>
      </c>
      <c r="C26" s="186" t="s">
        <v>940</v>
      </c>
      <c r="D26" s="233">
        <v>40771.0</v>
      </c>
      <c r="E26" s="186" t="s">
        <v>15</v>
      </c>
      <c r="F26" s="151" t="s">
        <v>5646</v>
      </c>
      <c r="G26" s="331"/>
    </row>
    <row r="27">
      <c r="A27" s="271"/>
      <c r="B27" s="214" t="s">
        <v>7090</v>
      </c>
      <c r="C27" s="214" t="s">
        <v>1294</v>
      </c>
      <c r="D27" s="397"/>
      <c r="E27" s="214"/>
      <c r="F27" s="214"/>
      <c r="G27" s="271"/>
    </row>
    <row r="28">
      <c r="A28" s="271"/>
      <c r="B28" s="186" t="s">
        <v>2423</v>
      </c>
      <c r="C28" s="186" t="s">
        <v>2424</v>
      </c>
      <c r="D28" s="399">
        <v>43405.0</v>
      </c>
      <c r="E28" s="151" t="s">
        <v>15</v>
      </c>
      <c r="F28" s="139" t="s">
        <v>928</v>
      </c>
      <c r="G28" s="98"/>
    </row>
    <row r="29">
      <c r="A29" s="271"/>
      <c r="B29" s="186" t="s">
        <v>7091</v>
      </c>
      <c r="C29" s="186" t="s">
        <v>4278</v>
      </c>
      <c r="D29" s="233">
        <v>40141.0</v>
      </c>
      <c r="E29" s="186" t="s">
        <v>15</v>
      </c>
      <c r="F29" s="151" t="s">
        <v>1066</v>
      </c>
      <c r="G29" s="331"/>
    </row>
    <row r="30">
      <c r="A30" s="271"/>
      <c r="B30" s="214" t="s">
        <v>7092</v>
      </c>
      <c r="C30" s="214" t="s">
        <v>6519</v>
      </c>
      <c r="D30" s="397"/>
      <c r="E30" s="214"/>
      <c r="F30" s="214"/>
      <c r="G30" s="271"/>
    </row>
    <row r="31">
      <c r="A31" s="271"/>
      <c r="B31" s="186" t="s">
        <v>7093</v>
      </c>
      <c r="C31" s="186" t="s">
        <v>5867</v>
      </c>
      <c r="D31" s="233">
        <v>42553.0</v>
      </c>
      <c r="E31" s="186" t="s">
        <v>15</v>
      </c>
      <c r="F31" s="151" t="s">
        <v>928</v>
      </c>
      <c r="G31" s="331"/>
    </row>
    <row r="32">
      <c r="A32" s="271"/>
      <c r="B32" s="186" t="s">
        <v>7094</v>
      </c>
      <c r="C32" s="186" t="s">
        <v>4457</v>
      </c>
      <c r="D32" s="233">
        <v>40064.0</v>
      </c>
      <c r="E32" s="186" t="s">
        <v>15</v>
      </c>
      <c r="F32" s="151" t="s">
        <v>928</v>
      </c>
      <c r="G32" s="331"/>
    </row>
    <row r="33">
      <c r="A33" s="271"/>
      <c r="B33" s="214" t="s">
        <v>7095</v>
      </c>
      <c r="C33" s="214" t="s">
        <v>7096</v>
      </c>
      <c r="D33" s="397"/>
      <c r="E33" s="214"/>
      <c r="F33" s="214"/>
      <c r="G33" s="271"/>
    </row>
    <row r="34">
      <c r="A34" s="271"/>
      <c r="B34" s="214" t="s">
        <v>7097</v>
      </c>
      <c r="C34" s="214" t="s">
        <v>7098</v>
      </c>
      <c r="D34" s="397"/>
      <c r="E34" s="214"/>
      <c r="F34" s="214"/>
      <c r="G34" s="271"/>
    </row>
    <row r="35">
      <c r="A35" s="271"/>
      <c r="B35" s="186" t="s">
        <v>1082</v>
      </c>
      <c r="C35" s="186" t="s">
        <v>1083</v>
      </c>
      <c r="D35" s="218">
        <v>39705.0</v>
      </c>
      <c r="E35" s="151" t="s">
        <v>4243</v>
      </c>
      <c r="F35" s="139" t="s">
        <v>5229</v>
      </c>
      <c r="G35" s="98"/>
    </row>
    <row r="36">
      <c r="A36" s="271"/>
      <c r="B36" s="214" t="s">
        <v>7099</v>
      </c>
      <c r="C36" s="214" t="s">
        <v>7100</v>
      </c>
      <c r="D36" s="397"/>
      <c r="E36" s="214"/>
      <c r="F36" s="214"/>
      <c r="G36" s="271"/>
    </row>
    <row r="37">
      <c r="A37" s="271"/>
      <c r="B37" s="226" t="s">
        <v>1209</v>
      </c>
      <c r="C37" s="226" t="s">
        <v>4833</v>
      </c>
      <c r="D37" s="398">
        <v>40120.0</v>
      </c>
      <c r="E37" s="227" t="s">
        <v>4561</v>
      </c>
      <c r="F37" s="227" t="s">
        <v>4381</v>
      </c>
      <c r="G37" s="331"/>
    </row>
    <row r="38">
      <c r="A38" s="271"/>
      <c r="B38" s="226" t="s">
        <v>1211</v>
      </c>
      <c r="C38" s="226" t="s">
        <v>1212</v>
      </c>
      <c r="D38" s="398">
        <v>40120.0</v>
      </c>
      <c r="E38" s="227" t="s">
        <v>4561</v>
      </c>
      <c r="F38" s="227" t="s">
        <v>4381</v>
      </c>
      <c r="G38" s="331"/>
    </row>
    <row r="39">
      <c r="A39" s="271"/>
      <c r="B39" s="214" t="s">
        <v>7101</v>
      </c>
      <c r="C39" s="214" t="s">
        <v>1216</v>
      </c>
      <c r="D39" s="397"/>
      <c r="E39" s="214"/>
      <c r="F39" s="214"/>
      <c r="G39" s="271"/>
    </row>
    <row r="40">
      <c r="A40" s="271"/>
      <c r="B40" s="214" t="s">
        <v>7102</v>
      </c>
      <c r="C40" s="214" t="s">
        <v>7103</v>
      </c>
      <c r="D40" s="397"/>
      <c r="E40" s="214"/>
      <c r="F40" s="214"/>
      <c r="G40" s="271"/>
    </row>
    <row r="41">
      <c r="A41" s="271"/>
      <c r="B41" s="214" t="s">
        <v>7104</v>
      </c>
      <c r="C41" s="214" t="s">
        <v>7105</v>
      </c>
      <c r="D41" s="397"/>
      <c r="E41" s="214"/>
      <c r="F41" s="214"/>
      <c r="G41" s="271"/>
    </row>
    <row r="42">
      <c r="A42" s="271"/>
      <c r="B42" s="214" t="s">
        <v>7106</v>
      </c>
      <c r="C42" s="214" t="s">
        <v>185</v>
      </c>
      <c r="D42" s="397"/>
      <c r="E42" s="214"/>
      <c r="F42" s="214"/>
      <c r="G42" s="271"/>
    </row>
    <row r="43">
      <c r="A43" s="271"/>
      <c r="B43" s="214" t="s">
        <v>7107</v>
      </c>
      <c r="C43" s="214" t="s">
        <v>7108</v>
      </c>
      <c r="D43" s="397"/>
      <c r="E43" s="214"/>
      <c r="F43" s="214" t="s">
        <v>7109</v>
      </c>
      <c r="G43" s="271"/>
    </row>
    <row r="44">
      <c r="A44" s="271"/>
      <c r="B44" s="226" t="s">
        <v>7110</v>
      </c>
      <c r="C44" s="226" t="s">
        <v>1109</v>
      </c>
      <c r="D44" s="398">
        <v>42283.0</v>
      </c>
      <c r="E44" s="226" t="s">
        <v>4323</v>
      </c>
      <c r="F44" s="227" t="s">
        <v>4324</v>
      </c>
      <c r="G44" s="331"/>
    </row>
    <row r="45">
      <c r="A45" s="271"/>
      <c r="B45" s="214" t="s">
        <v>7111</v>
      </c>
      <c r="C45" s="214" t="s">
        <v>7112</v>
      </c>
      <c r="D45" s="397"/>
      <c r="E45" s="214"/>
      <c r="F45" s="214"/>
      <c r="G45" s="271"/>
    </row>
    <row r="46">
      <c r="A46" s="271"/>
      <c r="B46" s="214" t="s">
        <v>7113</v>
      </c>
      <c r="C46" s="214" t="s">
        <v>7114</v>
      </c>
      <c r="D46" s="397"/>
      <c r="E46" s="214"/>
      <c r="F46" s="214"/>
      <c r="G46" s="271"/>
    </row>
    <row r="47">
      <c r="A47" s="271"/>
      <c r="B47" s="186" t="s">
        <v>5367</v>
      </c>
      <c r="C47" s="186" t="s">
        <v>4346</v>
      </c>
      <c r="D47" s="233">
        <v>39791.0</v>
      </c>
      <c r="E47" s="186" t="s">
        <v>15</v>
      </c>
      <c r="F47" s="151" t="s">
        <v>4347</v>
      </c>
      <c r="G47" s="331"/>
    </row>
    <row r="48">
      <c r="A48" s="271"/>
      <c r="B48" s="186" t="s">
        <v>4345</v>
      </c>
      <c r="C48" s="186" t="s">
        <v>4346</v>
      </c>
      <c r="D48" s="233">
        <v>39791.0</v>
      </c>
      <c r="E48" s="186" t="s">
        <v>15</v>
      </c>
      <c r="F48" s="151" t="s">
        <v>4347</v>
      </c>
      <c r="G48" s="331"/>
    </row>
    <row r="49">
      <c r="A49" s="271"/>
      <c r="B49" s="214" t="s">
        <v>7115</v>
      </c>
      <c r="C49" s="214" t="s">
        <v>454</v>
      </c>
      <c r="D49" s="397"/>
      <c r="E49" s="214"/>
      <c r="F49" s="214"/>
      <c r="G49" s="271"/>
    </row>
    <row r="50">
      <c r="A50" s="271"/>
      <c r="B50" s="186" t="s">
        <v>7116</v>
      </c>
      <c r="C50" s="186" t="s">
        <v>5988</v>
      </c>
      <c r="D50" s="233">
        <v>39889.0</v>
      </c>
      <c r="E50" s="186" t="s">
        <v>15</v>
      </c>
      <c r="F50" s="151" t="s">
        <v>928</v>
      </c>
      <c r="G50" s="331"/>
    </row>
    <row r="51">
      <c r="A51" s="271"/>
      <c r="B51" s="214" t="s">
        <v>7117</v>
      </c>
      <c r="C51" s="214" t="s">
        <v>7118</v>
      </c>
      <c r="D51" s="397"/>
      <c r="E51" s="214"/>
      <c r="F51" s="214"/>
      <c r="G51" s="271"/>
    </row>
    <row r="52">
      <c r="A52" s="271"/>
      <c r="B52" s="186" t="s">
        <v>7119</v>
      </c>
      <c r="C52" s="186" t="s">
        <v>5249</v>
      </c>
      <c r="D52" s="233">
        <v>40596.0</v>
      </c>
      <c r="E52" s="186" t="s">
        <v>15</v>
      </c>
      <c r="F52" s="151" t="s">
        <v>7120</v>
      </c>
      <c r="G52" s="331"/>
    </row>
    <row r="53">
      <c r="A53" s="271"/>
      <c r="B53" s="186" t="s">
        <v>4522</v>
      </c>
      <c r="C53" s="186" t="s">
        <v>4371</v>
      </c>
      <c r="D53" s="233">
        <v>40953.0</v>
      </c>
      <c r="E53" s="186" t="s">
        <v>15</v>
      </c>
      <c r="F53" s="151" t="s">
        <v>4523</v>
      </c>
      <c r="G53" s="331"/>
    </row>
    <row r="54">
      <c r="A54" s="271"/>
      <c r="B54" s="214" t="s">
        <v>4501</v>
      </c>
      <c r="C54" s="214" t="s">
        <v>7121</v>
      </c>
      <c r="D54" s="397"/>
      <c r="E54" s="214"/>
      <c r="F54" s="214"/>
      <c r="G54" s="271"/>
    </row>
    <row r="55">
      <c r="A55" s="271"/>
      <c r="B55" s="186" t="s">
        <v>7122</v>
      </c>
      <c r="C55" s="186" t="s">
        <v>7123</v>
      </c>
      <c r="D55" s="233">
        <v>39819.0</v>
      </c>
      <c r="E55" s="186" t="s">
        <v>15</v>
      </c>
      <c r="F55" s="151" t="s">
        <v>7124</v>
      </c>
      <c r="G55" s="331"/>
    </row>
    <row r="56">
      <c r="A56" s="271"/>
      <c r="B56" s="214" t="s">
        <v>7125</v>
      </c>
      <c r="C56" s="214" t="s">
        <v>7126</v>
      </c>
      <c r="D56" s="397"/>
      <c r="E56" s="214"/>
      <c r="F56" s="214"/>
      <c r="G56" s="271"/>
    </row>
    <row r="57">
      <c r="A57" s="271"/>
      <c r="B57" s="186" t="s">
        <v>7127</v>
      </c>
      <c r="C57" s="186" t="s">
        <v>6098</v>
      </c>
      <c r="D57" s="233">
        <v>39812.0</v>
      </c>
      <c r="E57" s="186" t="s">
        <v>15</v>
      </c>
      <c r="F57" s="151" t="s">
        <v>928</v>
      </c>
      <c r="G57" s="331"/>
    </row>
    <row r="58">
      <c r="A58" s="271"/>
      <c r="B58" s="214" t="s">
        <v>7128</v>
      </c>
      <c r="C58" s="214" t="s">
        <v>7129</v>
      </c>
      <c r="D58" s="397"/>
      <c r="E58" s="214"/>
      <c r="F58" s="214"/>
      <c r="G58" s="271"/>
    </row>
    <row r="59">
      <c r="A59" s="271"/>
      <c r="B59" s="214" t="s">
        <v>7130</v>
      </c>
      <c r="C59" s="214" t="s">
        <v>5705</v>
      </c>
      <c r="D59" s="397"/>
      <c r="E59" s="214"/>
      <c r="F59" s="214"/>
      <c r="G59" s="271"/>
    </row>
    <row r="60">
      <c r="A60" s="271"/>
      <c r="B60" s="214" t="s">
        <v>7131</v>
      </c>
      <c r="C60" s="214" t="s">
        <v>6140</v>
      </c>
      <c r="D60" s="397"/>
      <c r="E60" s="214"/>
      <c r="F60" s="214"/>
      <c r="G60" s="271"/>
    </row>
    <row r="61">
      <c r="A61" s="271"/>
      <c r="B61" s="214" t="s">
        <v>7132</v>
      </c>
      <c r="C61" s="214" t="s">
        <v>6140</v>
      </c>
      <c r="D61" s="397"/>
      <c r="E61" s="214"/>
      <c r="F61" s="214"/>
      <c r="G61" s="271"/>
    </row>
    <row r="62">
      <c r="A62" s="271"/>
      <c r="B62" s="214" t="s">
        <v>7133</v>
      </c>
      <c r="C62" s="214" t="s">
        <v>6140</v>
      </c>
      <c r="D62" s="397"/>
      <c r="E62" s="214"/>
      <c r="F62" s="214"/>
      <c r="G62" s="271"/>
    </row>
    <row r="63">
      <c r="A63" s="271"/>
      <c r="B63" s="214" t="s">
        <v>7134</v>
      </c>
      <c r="C63" s="214" t="s">
        <v>990</v>
      </c>
      <c r="D63" s="397"/>
      <c r="E63" s="214"/>
      <c r="F63" s="214"/>
      <c r="G63" s="271"/>
    </row>
    <row r="64">
      <c r="A64" s="271"/>
      <c r="B64" s="186" t="s">
        <v>7135</v>
      </c>
      <c r="C64" s="186" t="s">
        <v>7136</v>
      </c>
      <c r="D64" s="399">
        <v>42598.0</v>
      </c>
      <c r="E64" s="186" t="s">
        <v>15</v>
      </c>
      <c r="F64" s="151" t="s">
        <v>928</v>
      </c>
      <c r="G64" s="331"/>
    </row>
    <row r="65">
      <c r="A65" s="271"/>
      <c r="B65" s="214" t="s">
        <v>7137</v>
      </c>
      <c r="C65" s="214" t="s">
        <v>7138</v>
      </c>
      <c r="D65" s="397"/>
      <c r="E65" s="214"/>
      <c r="F65" s="214"/>
      <c r="G65" s="271"/>
    </row>
    <row r="66">
      <c r="A66" s="271"/>
      <c r="B66" s="214" t="s">
        <v>7139</v>
      </c>
      <c r="C66" s="214" t="s">
        <v>7140</v>
      </c>
      <c r="D66" s="397"/>
      <c r="E66" s="214"/>
      <c r="F66" s="214"/>
      <c r="G66" s="271"/>
    </row>
    <row r="67">
      <c r="A67" s="271"/>
      <c r="B67" s="186" t="s">
        <v>7141</v>
      </c>
      <c r="C67" s="186" t="s">
        <v>6999</v>
      </c>
      <c r="D67" s="233">
        <v>40169.0</v>
      </c>
      <c r="E67" s="186" t="s">
        <v>15</v>
      </c>
      <c r="F67" s="151" t="s">
        <v>928</v>
      </c>
      <c r="G67" s="331"/>
    </row>
    <row r="68">
      <c r="A68" s="74"/>
      <c r="B68" s="312"/>
      <c r="C68" s="312"/>
      <c r="D68" s="400"/>
      <c r="E68" s="312"/>
      <c r="F68" s="312"/>
      <c r="G68" s="74"/>
    </row>
    <row r="69">
      <c r="A69" s="74"/>
      <c r="B69" s="312"/>
      <c r="C69" s="312"/>
      <c r="D69" s="400"/>
      <c r="E69" s="312"/>
      <c r="F69" s="312"/>
      <c r="G69" s="74"/>
    </row>
    <row r="70" ht="12.0" customHeight="1">
      <c r="A70" s="75"/>
      <c r="B70" s="144" t="s">
        <v>1</v>
      </c>
      <c r="C70" s="145">
        <f>COUNT(D:D)</f>
        <v>33</v>
      </c>
      <c r="D70" s="400"/>
      <c r="E70" s="312"/>
      <c r="F70" s="312"/>
      <c r="G70" s="74"/>
    </row>
    <row r="71" ht="12.0" customHeight="1">
      <c r="A71" s="75"/>
      <c r="B71" s="144" t="s">
        <v>2</v>
      </c>
      <c r="C71" s="145">
        <v>65.0</v>
      </c>
      <c r="D71" s="400"/>
      <c r="E71" s="312"/>
      <c r="F71" s="312"/>
      <c r="G71" s="74"/>
    </row>
    <row r="72" ht="12.0" customHeight="1">
      <c r="A72" s="75"/>
      <c r="B72" s="144" t="s">
        <v>1014</v>
      </c>
      <c r="C72" s="147">
        <f>IFERROR(__xludf.DUMMYFUNCTION("TO_PERCENT(C70/C71)"),0.5076923076923077)</f>
        <v>0.5076923077</v>
      </c>
      <c r="D72" s="400"/>
      <c r="E72" s="312"/>
      <c r="F72" s="312"/>
      <c r="G72" s="74"/>
    </row>
    <row r="73">
      <c r="A73" s="74"/>
      <c r="B73" s="312"/>
      <c r="C73" s="312"/>
      <c r="D73" s="400"/>
      <c r="E73" s="312"/>
      <c r="F73" s="312"/>
      <c r="G73" s="74"/>
    </row>
    <row r="74">
      <c r="A74" s="74"/>
      <c r="B74" s="312"/>
      <c r="C74" s="312"/>
      <c r="D74" s="400"/>
      <c r="E74" s="312"/>
      <c r="F74" s="312"/>
      <c r="G74" s="74"/>
    </row>
    <row r="75">
      <c r="A75" s="74"/>
      <c r="B75" s="312"/>
      <c r="C75" s="312"/>
      <c r="D75" s="400"/>
      <c r="E75" s="312"/>
      <c r="F75" s="312"/>
      <c r="G75" s="74"/>
    </row>
    <row r="76">
      <c r="A76" s="74"/>
      <c r="B76" s="312"/>
      <c r="C76" s="312"/>
      <c r="D76" s="400"/>
      <c r="E76" s="312"/>
      <c r="F76" s="312"/>
      <c r="G76" s="74"/>
    </row>
    <row r="77">
      <c r="A77" s="74"/>
      <c r="B77" s="312"/>
      <c r="C77" s="312"/>
      <c r="D77" s="400"/>
      <c r="E77" s="312"/>
      <c r="F77" s="312"/>
      <c r="G77" s="74"/>
    </row>
    <row r="78">
      <c r="A78" s="74"/>
      <c r="B78" s="312"/>
      <c r="C78" s="312"/>
      <c r="D78" s="400"/>
      <c r="E78" s="312"/>
      <c r="F78" s="312"/>
      <c r="G78" s="74"/>
    </row>
    <row r="79">
      <c r="A79" s="74"/>
      <c r="B79" s="312"/>
      <c r="C79" s="312"/>
      <c r="D79" s="400"/>
      <c r="E79" s="312"/>
      <c r="F79" s="312"/>
      <c r="G79" s="74"/>
    </row>
    <row r="80">
      <c r="A80" s="74"/>
      <c r="B80" s="312"/>
      <c r="C80" s="312"/>
      <c r="D80" s="400"/>
      <c r="E80" s="312"/>
      <c r="F80" s="312"/>
      <c r="G80" s="74"/>
    </row>
    <row r="81">
      <c r="A81" s="74"/>
      <c r="B81" s="312"/>
      <c r="C81" s="312"/>
      <c r="D81" s="400"/>
      <c r="E81" s="312"/>
      <c r="F81" s="312"/>
      <c r="G81" s="74"/>
    </row>
    <row r="82">
      <c r="A82" s="74"/>
      <c r="B82" s="312"/>
      <c r="C82" s="312"/>
      <c r="D82" s="400"/>
      <c r="E82" s="312"/>
      <c r="F82" s="312"/>
      <c r="G82" s="74"/>
    </row>
    <row r="83">
      <c r="A83" s="74"/>
      <c r="B83" s="378"/>
      <c r="C83" s="378"/>
      <c r="D83" s="400"/>
      <c r="E83" s="378"/>
      <c r="F83" s="378"/>
      <c r="G83" s="74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0.63"/>
    <col customWidth="1" min="3" max="3" width="17.13"/>
    <col customWidth="1" min="6" max="6" width="46.63"/>
    <col customWidth="1" min="7" max="7" width="3.0"/>
  </cols>
  <sheetData>
    <row r="1">
      <c r="A1" s="149"/>
      <c r="B1" s="135"/>
      <c r="C1" s="149"/>
      <c r="D1" s="135"/>
      <c r="E1" s="149"/>
      <c r="F1" s="135"/>
      <c r="G1" s="149"/>
    </row>
    <row r="2">
      <c r="A2" s="136"/>
      <c r="B2" s="137" t="s">
        <v>110</v>
      </c>
      <c r="C2" s="137" t="s">
        <v>113</v>
      </c>
      <c r="D2" s="137" t="s">
        <v>902</v>
      </c>
      <c r="E2" s="137" t="s">
        <v>903</v>
      </c>
      <c r="F2" s="137" t="s">
        <v>904</v>
      </c>
      <c r="G2" s="136"/>
    </row>
    <row r="3">
      <c r="A3" s="98"/>
      <c r="B3" s="141" t="s">
        <v>1171</v>
      </c>
      <c r="C3" s="112" t="s">
        <v>5396</v>
      </c>
      <c r="D3" s="141"/>
      <c r="E3" s="162"/>
      <c r="F3" s="150"/>
      <c r="G3" s="102"/>
    </row>
    <row r="4">
      <c r="A4" s="98"/>
      <c r="B4" s="139" t="s">
        <v>5767</v>
      </c>
      <c r="C4" s="103" t="s">
        <v>277</v>
      </c>
      <c r="D4" s="216">
        <v>39462.0</v>
      </c>
      <c r="E4" s="103" t="s">
        <v>15</v>
      </c>
      <c r="F4" s="139" t="s">
        <v>928</v>
      </c>
      <c r="G4" s="98"/>
    </row>
    <row r="5">
      <c r="A5" s="98"/>
      <c r="B5" s="141" t="s">
        <v>5194</v>
      </c>
      <c r="C5" s="112" t="s">
        <v>5195</v>
      </c>
      <c r="D5" s="141"/>
      <c r="E5" s="162"/>
      <c r="F5" s="150"/>
      <c r="G5" s="102"/>
    </row>
    <row r="6">
      <c r="A6" s="98"/>
      <c r="B6" s="141" t="s">
        <v>7142</v>
      </c>
      <c r="C6" s="112" t="s">
        <v>7143</v>
      </c>
      <c r="D6" s="141"/>
      <c r="E6" s="162"/>
      <c r="F6" s="150"/>
      <c r="G6" s="102"/>
    </row>
    <row r="7">
      <c r="A7" s="98"/>
      <c r="B7" s="220" t="s">
        <v>1283</v>
      </c>
      <c r="C7" s="250" t="s">
        <v>1284</v>
      </c>
      <c r="D7" s="238">
        <v>40477.0</v>
      </c>
      <c r="E7" s="344" t="s">
        <v>4380</v>
      </c>
      <c r="F7" s="227" t="s">
        <v>4381</v>
      </c>
      <c r="G7" s="331"/>
    </row>
    <row r="8">
      <c r="A8" s="98"/>
      <c r="B8" s="141" t="s">
        <v>6446</v>
      </c>
      <c r="C8" s="112" t="s">
        <v>1192</v>
      </c>
      <c r="D8" s="141"/>
      <c r="E8" s="162"/>
      <c r="F8" s="150"/>
      <c r="G8" s="102"/>
    </row>
    <row r="9">
      <c r="A9" s="98"/>
      <c r="B9" s="141" t="s">
        <v>7144</v>
      </c>
      <c r="C9" s="112" t="s">
        <v>422</v>
      </c>
      <c r="D9" s="141"/>
      <c r="E9" s="162"/>
      <c r="F9" s="150"/>
      <c r="G9" s="102"/>
    </row>
    <row r="10">
      <c r="A10" s="98"/>
      <c r="B10" s="141" t="s">
        <v>5223</v>
      </c>
      <c r="C10" s="112" t="s">
        <v>5224</v>
      </c>
      <c r="D10" s="141"/>
      <c r="E10" s="162"/>
      <c r="F10" s="150"/>
      <c r="G10" s="102"/>
    </row>
    <row r="11">
      <c r="A11" s="98"/>
      <c r="B11" s="141" t="s">
        <v>7145</v>
      </c>
      <c r="C11" s="112" t="s">
        <v>412</v>
      </c>
      <c r="D11" s="141"/>
      <c r="E11" s="162"/>
      <c r="F11" s="150"/>
      <c r="G11" s="102"/>
    </row>
    <row r="12">
      <c r="A12" s="98"/>
      <c r="B12" s="220" t="s">
        <v>955</v>
      </c>
      <c r="C12" s="250" t="s">
        <v>956</v>
      </c>
      <c r="D12" s="238">
        <v>39406.0</v>
      </c>
      <c r="E12" s="250" t="s">
        <v>4758</v>
      </c>
      <c r="F12" s="220" t="s">
        <v>4381</v>
      </c>
      <c r="G12" s="98"/>
    </row>
    <row r="13">
      <c r="A13" s="98"/>
      <c r="B13" s="139" t="s">
        <v>7146</v>
      </c>
      <c r="C13" s="103" t="s">
        <v>5566</v>
      </c>
      <c r="D13" s="216">
        <v>40659.0</v>
      </c>
      <c r="E13" s="103" t="s">
        <v>15</v>
      </c>
      <c r="F13" s="139" t="s">
        <v>6568</v>
      </c>
      <c r="G13" s="98"/>
    </row>
    <row r="14">
      <c r="A14" s="98"/>
      <c r="B14" s="141" t="s">
        <v>6690</v>
      </c>
      <c r="C14" s="112" t="s">
        <v>7147</v>
      </c>
      <c r="D14" s="141"/>
      <c r="E14" s="162"/>
      <c r="F14" s="150"/>
      <c r="G14" s="102"/>
    </row>
    <row r="15">
      <c r="A15" s="98"/>
      <c r="B15" s="141" t="s">
        <v>7148</v>
      </c>
      <c r="C15" s="112" t="s">
        <v>1324</v>
      </c>
      <c r="D15" s="141"/>
      <c r="E15" s="162"/>
      <c r="F15" s="150"/>
      <c r="G15" s="102"/>
    </row>
    <row r="16">
      <c r="A16" s="98"/>
      <c r="B16" s="141" t="s">
        <v>7149</v>
      </c>
      <c r="C16" s="112" t="s">
        <v>7150</v>
      </c>
      <c r="D16" s="141"/>
      <c r="E16" s="162"/>
      <c r="F16" s="150"/>
      <c r="G16" s="102"/>
    </row>
    <row r="17">
      <c r="A17" s="98"/>
      <c r="B17" s="139" t="s">
        <v>5923</v>
      </c>
      <c r="C17" s="103" t="s">
        <v>185</v>
      </c>
      <c r="D17" s="216">
        <v>40715.0</v>
      </c>
      <c r="E17" s="103" t="s">
        <v>4899</v>
      </c>
      <c r="F17" s="139" t="s">
        <v>7151</v>
      </c>
      <c r="G17" s="98"/>
    </row>
    <row r="18">
      <c r="A18" s="98"/>
      <c r="B18" s="139" t="s">
        <v>7152</v>
      </c>
      <c r="C18" s="103" t="s">
        <v>800</v>
      </c>
      <c r="D18" s="140">
        <v>39744.0</v>
      </c>
      <c r="E18" s="103" t="s">
        <v>4899</v>
      </c>
      <c r="F18" s="139" t="s">
        <v>5958</v>
      </c>
      <c r="G18" s="98"/>
    </row>
    <row r="19">
      <c r="A19" s="98"/>
      <c r="B19" s="139" t="s">
        <v>5450</v>
      </c>
      <c r="C19" s="103" t="s">
        <v>4346</v>
      </c>
      <c r="D19" s="140">
        <v>39793.0</v>
      </c>
      <c r="E19" s="103" t="s">
        <v>4899</v>
      </c>
      <c r="F19" s="151" t="s">
        <v>5451</v>
      </c>
      <c r="G19" s="331"/>
    </row>
    <row r="20">
      <c r="A20" s="98"/>
      <c r="B20" s="141" t="s">
        <v>5974</v>
      </c>
      <c r="C20" s="112" t="s">
        <v>454</v>
      </c>
      <c r="D20" s="141"/>
      <c r="E20" s="162"/>
      <c r="F20" s="150"/>
      <c r="G20" s="102"/>
    </row>
    <row r="21">
      <c r="A21" s="98"/>
      <c r="B21" s="139" t="s">
        <v>7153</v>
      </c>
      <c r="C21" s="103" t="s">
        <v>1334</v>
      </c>
      <c r="D21" s="216">
        <v>40344.0</v>
      </c>
      <c r="E21" s="103" t="s">
        <v>15</v>
      </c>
      <c r="F21" s="139" t="s">
        <v>7154</v>
      </c>
      <c r="G21" s="98"/>
    </row>
    <row r="22">
      <c r="A22" s="98"/>
      <c r="B22" s="139" t="s">
        <v>7155</v>
      </c>
      <c r="C22" s="103" t="s">
        <v>5249</v>
      </c>
      <c r="D22" s="216">
        <v>39849.0</v>
      </c>
      <c r="E22" s="388" t="s">
        <v>15</v>
      </c>
      <c r="F22" s="151" t="s">
        <v>5250</v>
      </c>
      <c r="G22" s="331"/>
    </row>
    <row r="23">
      <c r="A23" s="98"/>
      <c r="B23" s="141" t="s">
        <v>7156</v>
      </c>
      <c r="C23" s="112" t="s">
        <v>814</v>
      </c>
      <c r="D23" s="141"/>
      <c r="E23" s="162"/>
      <c r="F23" s="150"/>
      <c r="G23" s="102"/>
    </row>
    <row r="24">
      <c r="A24" s="98"/>
      <c r="B24" s="139" t="s">
        <v>6043</v>
      </c>
      <c r="C24" s="103" t="s">
        <v>6044</v>
      </c>
      <c r="D24" s="216">
        <v>41149.0</v>
      </c>
      <c r="E24" s="103" t="s">
        <v>4473</v>
      </c>
      <c r="F24" s="139" t="s">
        <v>6045</v>
      </c>
      <c r="G24" s="98"/>
    </row>
    <row r="25">
      <c r="A25" s="98"/>
      <c r="B25" s="139" t="s">
        <v>7157</v>
      </c>
      <c r="C25" s="103" t="s">
        <v>5269</v>
      </c>
      <c r="D25" s="216">
        <v>40631.0</v>
      </c>
      <c r="E25" s="103" t="s">
        <v>15</v>
      </c>
      <c r="F25" s="139" t="s">
        <v>7158</v>
      </c>
      <c r="G25" s="98"/>
    </row>
    <row r="26">
      <c r="A26" s="98"/>
      <c r="B26" s="141" t="s">
        <v>7159</v>
      </c>
      <c r="C26" s="112" t="s">
        <v>121</v>
      </c>
      <c r="D26" s="141"/>
      <c r="E26" s="162"/>
      <c r="F26" s="150"/>
      <c r="G26" s="102"/>
    </row>
    <row r="27">
      <c r="A27" s="98"/>
      <c r="B27" s="139" t="s">
        <v>4702</v>
      </c>
      <c r="C27" s="103" t="s">
        <v>1363</v>
      </c>
      <c r="D27" s="216">
        <v>40281.0</v>
      </c>
      <c r="E27" s="103" t="s">
        <v>15</v>
      </c>
      <c r="F27" s="151" t="s">
        <v>932</v>
      </c>
      <c r="G27" s="98"/>
    </row>
    <row r="28">
      <c r="A28" s="98"/>
      <c r="B28" s="141" t="s">
        <v>7160</v>
      </c>
      <c r="C28" s="112" t="s">
        <v>1153</v>
      </c>
      <c r="D28" s="141"/>
      <c r="E28" s="162"/>
      <c r="F28" s="150"/>
      <c r="G28" s="102"/>
    </row>
    <row r="29">
      <c r="A29" s="98"/>
      <c r="B29" s="139" t="s">
        <v>5286</v>
      </c>
      <c r="C29" s="103" t="s">
        <v>5040</v>
      </c>
      <c r="D29" s="216">
        <v>39877.0</v>
      </c>
      <c r="E29" s="103" t="s">
        <v>15</v>
      </c>
      <c r="F29" s="139" t="s">
        <v>5287</v>
      </c>
      <c r="G29" s="98"/>
    </row>
    <row r="30">
      <c r="A30" s="98"/>
      <c r="B30" s="139" t="s">
        <v>7161</v>
      </c>
      <c r="C30" s="103" t="s">
        <v>5134</v>
      </c>
      <c r="D30" s="216">
        <v>40227.0</v>
      </c>
      <c r="E30" s="103" t="s">
        <v>15</v>
      </c>
      <c r="F30" s="139" t="s">
        <v>7162</v>
      </c>
      <c r="G30" s="98"/>
    </row>
    <row r="31">
      <c r="A31" s="98"/>
      <c r="B31" s="153" t="s">
        <v>5479</v>
      </c>
      <c r="C31" s="131" t="s">
        <v>1382</v>
      </c>
      <c r="D31" s="401">
        <v>39590.0</v>
      </c>
      <c r="E31" s="131" t="s">
        <v>15</v>
      </c>
      <c r="F31" s="153" t="s">
        <v>1132</v>
      </c>
      <c r="G31" s="98"/>
    </row>
    <row r="32">
      <c r="A32" s="98"/>
      <c r="B32" s="139" t="s">
        <v>7163</v>
      </c>
      <c r="C32" s="103" t="s">
        <v>5713</v>
      </c>
      <c r="D32" s="216">
        <v>42521.0</v>
      </c>
      <c r="E32" s="103" t="s">
        <v>15</v>
      </c>
      <c r="F32" s="139" t="s">
        <v>928</v>
      </c>
      <c r="G32" s="98"/>
    </row>
    <row r="33">
      <c r="A33" s="98"/>
      <c r="B33" s="141" t="s">
        <v>7164</v>
      </c>
      <c r="C33" s="112" t="s">
        <v>5048</v>
      </c>
      <c r="D33" s="141"/>
      <c r="E33" s="162"/>
      <c r="F33" s="150"/>
      <c r="G33" s="102"/>
    </row>
    <row r="34">
      <c r="A34" s="16"/>
      <c r="B34" s="254"/>
      <c r="C34" s="16"/>
      <c r="D34" s="254"/>
      <c r="E34" s="16"/>
      <c r="F34" s="254"/>
      <c r="G34" s="16"/>
    </row>
    <row r="35">
      <c r="A35" s="16"/>
      <c r="B35" s="254"/>
      <c r="C35" s="16"/>
      <c r="D35" s="254"/>
      <c r="E35" s="16"/>
      <c r="F35" s="254"/>
      <c r="G35" s="16"/>
    </row>
    <row r="36">
      <c r="A36" s="75"/>
      <c r="B36" s="144" t="s">
        <v>1</v>
      </c>
      <c r="C36" s="145">
        <f>COUNT(D:D)</f>
        <v>16</v>
      </c>
      <c r="D36" s="254"/>
      <c r="E36" s="16"/>
      <c r="F36" s="254"/>
      <c r="G36" s="16"/>
    </row>
    <row r="37">
      <c r="A37" s="75"/>
      <c r="B37" s="144" t="s">
        <v>2</v>
      </c>
      <c r="C37" s="146">
        <v>31.0</v>
      </c>
      <c r="D37" s="254"/>
      <c r="E37" s="16"/>
      <c r="F37" s="254"/>
      <c r="G37" s="16"/>
    </row>
    <row r="38">
      <c r="A38" s="75"/>
      <c r="B38" s="144" t="s">
        <v>1014</v>
      </c>
      <c r="C38" s="147">
        <f>IFERROR(__xludf.DUMMYFUNCTION("TO_PERCENT(C36/C37)"),0.5161290322580645)</f>
        <v>0.5161290323</v>
      </c>
      <c r="D38" s="254"/>
      <c r="E38" s="16"/>
      <c r="F38" s="254"/>
      <c r="G38" s="16"/>
    </row>
    <row r="39">
      <c r="A39" s="16"/>
      <c r="B39" s="254"/>
      <c r="C39" s="16"/>
      <c r="D39" s="254"/>
      <c r="E39" s="16"/>
      <c r="F39" s="254"/>
      <c r="G39" s="16"/>
    </row>
    <row r="40">
      <c r="A40" s="16"/>
      <c r="B40" s="254"/>
      <c r="C40" s="16"/>
      <c r="D40" s="254"/>
      <c r="E40" s="16"/>
      <c r="F40" s="254"/>
      <c r="G40" s="16"/>
    </row>
    <row r="41">
      <c r="A41" s="16"/>
      <c r="B41" s="254"/>
      <c r="C41" s="16"/>
      <c r="D41" s="254"/>
      <c r="E41" s="16"/>
      <c r="F41" s="254"/>
      <c r="G41" s="16"/>
    </row>
    <row r="42">
      <c r="A42" s="16"/>
      <c r="B42" s="254"/>
      <c r="C42" s="16"/>
      <c r="D42" s="254"/>
      <c r="E42" s="16"/>
      <c r="F42" s="254"/>
      <c r="G42" s="16"/>
    </row>
    <row r="43">
      <c r="A43" s="16"/>
      <c r="B43" s="254"/>
      <c r="C43" s="16"/>
      <c r="D43" s="254"/>
      <c r="E43" s="16"/>
      <c r="F43" s="254"/>
      <c r="G43" s="16"/>
    </row>
    <row r="44">
      <c r="A44" s="16"/>
      <c r="B44" s="254"/>
      <c r="C44" s="16"/>
      <c r="D44" s="254"/>
      <c r="E44" s="16"/>
      <c r="F44" s="254"/>
      <c r="G44" s="16"/>
    </row>
    <row r="45">
      <c r="A45" s="16"/>
      <c r="B45" s="254"/>
      <c r="C45" s="16"/>
      <c r="D45" s="254"/>
      <c r="E45" s="16"/>
      <c r="F45" s="254"/>
      <c r="G45" s="16"/>
    </row>
    <row r="46">
      <c r="A46" s="16"/>
      <c r="B46" s="254"/>
      <c r="C46" s="16"/>
      <c r="D46" s="254"/>
      <c r="E46" s="16"/>
      <c r="F46" s="254"/>
      <c r="G46" s="16"/>
    </row>
    <row r="47">
      <c r="A47" s="16"/>
      <c r="B47" s="254"/>
      <c r="C47" s="16"/>
      <c r="D47" s="254"/>
      <c r="E47" s="16"/>
      <c r="F47" s="254"/>
      <c r="G47" s="16"/>
    </row>
    <row r="48">
      <c r="A48" s="16"/>
      <c r="B48" s="254"/>
      <c r="C48" s="16"/>
      <c r="D48" s="254"/>
      <c r="E48" s="16"/>
      <c r="F48" s="254"/>
      <c r="G48" s="16"/>
    </row>
    <row r="49">
      <c r="A49" s="16"/>
      <c r="B49" s="385"/>
      <c r="C49" s="16"/>
      <c r="D49" s="385"/>
      <c r="E49" s="16"/>
      <c r="F49" s="385"/>
      <c r="G49" s="16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4.75"/>
    <col customWidth="1" min="3" max="3" width="19.38"/>
    <col customWidth="1" min="6" max="6" width="53.25"/>
    <col customWidth="1" min="7" max="7" width="3.63"/>
  </cols>
  <sheetData>
    <row r="1">
      <c r="A1" s="149"/>
      <c r="B1" s="135"/>
      <c r="C1" s="149"/>
      <c r="D1" s="135"/>
      <c r="E1" s="149"/>
      <c r="F1" s="135"/>
      <c r="G1" s="149"/>
    </row>
    <row r="2">
      <c r="A2" s="136"/>
      <c r="B2" s="137" t="s">
        <v>110</v>
      </c>
      <c r="C2" s="137" t="s">
        <v>113</v>
      </c>
      <c r="D2" s="137" t="s">
        <v>902</v>
      </c>
      <c r="E2" s="137" t="s">
        <v>903</v>
      </c>
      <c r="F2" s="137" t="s">
        <v>904</v>
      </c>
      <c r="G2" s="136"/>
    </row>
    <row r="3">
      <c r="A3" s="98"/>
      <c r="B3" s="153" t="s">
        <v>7165</v>
      </c>
      <c r="C3" s="131" t="s">
        <v>1465</v>
      </c>
      <c r="D3" s="401">
        <v>39940.0</v>
      </c>
      <c r="E3" s="131" t="s">
        <v>15</v>
      </c>
      <c r="F3" s="153" t="s">
        <v>1132</v>
      </c>
      <c r="G3" s="98"/>
    </row>
    <row r="4">
      <c r="A4" s="98"/>
      <c r="B4" s="139" t="s">
        <v>4934</v>
      </c>
      <c r="C4" s="103" t="s">
        <v>1170</v>
      </c>
      <c r="D4" s="140">
        <v>39441.0</v>
      </c>
      <c r="E4" s="103" t="s">
        <v>15</v>
      </c>
      <c r="F4" s="139" t="s">
        <v>928</v>
      </c>
      <c r="G4" s="98"/>
    </row>
    <row r="5">
      <c r="A5" s="98"/>
      <c r="B5" s="139" t="s">
        <v>5764</v>
      </c>
      <c r="C5" s="103" t="s">
        <v>5631</v>
      </c>
      <c r="D5" s="216">
        <v>40043.0</v>
      </c>
      <c r="E5" s="103" t="s">
        <v>15</v>
      </c>
      <c r="F5" s="139" t="s">
        <v>928</v>
      </c>
      <c r="G5" s="98"/>
    </row>
    <row r="6">
      <c r="A6" s="98"/>
      <c r="B6" s="139" t="s">
        <v>1043</v>
      </c>
      <c r="C6" s="103" t="s">
        <v>702</v>
      </c>
      <c r="D6" s="216">
        <v>39705.0</v>
      </c>
      <c r="E6" s="103" t="s">
        <v>4243</v>
      </c>
      <c r="F6" s="139" t="s">
        <v>7166</v>
      </c>
      <c r="G6" s="98"/>
    </row>
    <row r="7">
      <c r="A7" s="98"/>
      <c r="B7" s="139" t="s">
        <v>1177</v>
      </c>
      <c r="C7" s="103" t="s">
        <v>922</v>
      </c>
      <c r="D7" s="209">
        <v>40120.0</v>
      </c>
      <c r="E7" s="232" t="s">
        <v>4274</v>
      </c>
      <c r="F7" s="151" t="s">
        <v>4262</v>
      </c>
      <c r="G7" s="331"/>
    </row>
    <row r="8">
      <c r="A8" s="98"/>
      <c r="B8" s="139" t="s">
        <v>5775</v>
      </c>
      <c r="C8" s="103" t="s">
        <v>925</v>
      </c>
      <c r="D8" s="216">
        <v>39534.0</v>
      </c>
      <c r="E8" s="103" t="s">
        <v>15</v>
      </c>
      <c r="F8" s="232" t="s">
        <v>5776</v>
      </c>
      <c r="G8" s="98"/>
    </row>
    <row r="9">
      <c r="A9" s="98"/>
      <c r="B9" s="139" t="s">
        <v>6402</v>
      </c>
      <c r="C9" s="103" t="s">
        <v>6399</v>
      </c>
      <c r="D9" s="140">
        <v>40841.0</v>
      </c>
      <c r="E9" s="103" t="s">
        <v>15</v>
      </c>
      <c r="F9" s="139" t="s">
        <v>928</v>
      </c>
      <c r="G9" s="98"/>
    </row>
    <row r="10">
      <c r="A10" s="98"/>
      <c r="B10" s="139" t="s">
        <v>5644</v>
      </c>
      <c r="C10" s="103" t="s">
        <v>4999</v>
      </c>
      <c r="D10" s="216">
        <v>40925.0</v>
      </c>
      <c r="E10" s="103" t="s">
        <v>15</v>
      </c>
      <c r="F10" s="139" t="s">
        <v>928</v>
      </c>
      <c r="G10" s="98"/>
    </row>
    <row r="11">
      <c r="A11" s="98"/>
      <c r="B11" s="141" t="s">
        <v>7167</v>
      </c>
      <c r="C11" s="112" t="s">
        <v>940</v>
      </c>
      <c r="D11" s="141"/>
      <c r="E11" s="162"/>
      <c r="F11" s="150"/>
      <c r="G11" s="102"/>
    </row>
    <row r="12">
      <c r="A12" s="98"/>
      <c r="B12" s="141" t="s">
        <v>7168</v>
      </c>
      <c r="C12" s="112" t="s">
        <v>5845</v>
      </c>
      <c r="D12" s="141"/>
      <c r="E12" s="162"/>
      <c r="F12" s="150"/>
      <c r="G12" s="102"/>
    </row>
    <row r="13">
      <c r="A13" s="98"/>
      <c r="B13" s="139" t="s">
        <v>4338</v>
      </c>
      <c r="C13" s="103" t="s">
        <v>733</v>
      </c>
      <c r="D13" s="216">
        <v>40122.0</v>
      </c>
      <c r="E13" s="388" t="s">
        <v>15</v>
      </c>
      <c r="F13" s="151" t="s">
        <v>4339</v>
      </c>
      <c r="G13" s="331"/>
    </row>
    <row r="14">
      <c r="A14" s="98"/>
      <c r="B14" s="139" t="s">
        <v>7169</v>
      </c>
      <c r="C14" s="103" t="s">
        <v>7170</v>
      </c>
      <c r="D14" s="216">
        <v>39730.0</v>
      </c>
      <c r="E14" s="103" t="s">
        <v>15</v>
      </c>
      <c r="F14" s="139" t="s">
        <v>7171</v>
      </c>
      <c r="G14" s="98"/>
    </row>
    <row r="15">
      <c r="A15" s="98"/>
      <c r="B15" s="141" t="s">
        <v>7172</v>
      </c>
      <c r="C15" s="112" t="s">
        <v>7173</v>
      </c>
      <c r="D15" s="141"/>
      <c r="E15" s="162"/>
      <c r="F15" s="150"/>
      <c r="G15" s="102"/>
    </row>
    <row r="16">
      <c r="A16" s="98"/>
      <c r="B16" s="139" t="s">
        <v>1084</v>
      </c>
      <c r="C16" s="103" t="s">
        <v>318</v>
      </c>
      <c r="D16" s="209">
        <v>39705.0</v>
      </c>
      <c r="E16" s="151" t="s">
        <v>4243</v>
      </c>
      <c r="F16" s="151" t="s">
        <v>5229</v>
      </c>
      <c r="G16" s="98"/>
    </row>
    <row r="17">
      <c r="A17" s="98"/>
      <c r="B17" s="139" t="s">
        <v>5423</v>
      </c>
      <c r="C17" s="103" t="s">
        <v>5338</v>
      </c>
      <c r="D17" s="140">
        <v>40101.0</v>
      </c>
      <c r="E17" s="103" t="s">
        <v>15</v>
      </c>
      <c r="F17" s="139" t="s">
        <v>928</v>
      </c>
      <c r="G17" s="98"/>
    </row>
    <row r="18">
      <c r="A18" s="98"/>
      <c r="B18" s="153" t="s">
        <v>1085</v>
      </c>
      <c r="C18" s="131" t="s">
        <v>1086</v>
      </c>
      <c r="D18" s="401">
        <v>39705.0</v>
      </c>
      <c r="E18" s="131" t="s">
        <v>5340</v>
      </c>
      <c r="F18" s="153" t="s">
        <v>6921</v>
      </c>
      <c r="G18" s="98"/>
    </row>
    <row r="19">
      <c r="A19" s="98"/>
      <c r="B19" s="139" t="s">
        <v>5427</v>
      </c>
      <c r="C19" s="103" t="s">
        <v>5428</v>
      </c>
      <c r="D19" s="216">
        <v>39828.0</v>
      </c>
      <c r="E19" s="103" t="s">
        <v>15</v>
      </c>
      <c r="F19" s="139" t="s">
        <v>5429</v>
      </c>
      <c r="G19" s="98"/>
    </row>
    <row r="20">
      <c r="A20" s="98"/>
      <c r="B20" s="139" t="s">
        <v>1098</v>
      </c>
      <c r="C20" s="103" t="s">
        <v>759</v>
      </c>
      <c r="D20" s="209">
        <v>39705.0</v>
      </c>
      <c r="E20" s="151" t="s">
        <v>4243</v>
      </c>
      <c r="F20" s="151" t="s">
        <v>5229</v>
      </c>
      <c r="G20" s="98"/>
    </row>
    <row r="21">
      <c r="A21" s="98"/>
      <c r="B21" s="139" t="s">
        <v>5433</v>
      </c>
      <c r="C21" s="103" t="s">
        <v>5434</v>
      </c>
      <c r="D21" s="140">
        <v>43573.0</v>
      </c>
      <c r="E21" s="103" t="s">
        <v>15</v>
      </c>
      <c r="F21" s="139" t="s">
        <v>928</v>
      </c>
      <c r="G21" s="102"/>
    </row>
    <row r="22">
      <c r="A22" s="98"/>
      <c r="B22" s="139" t="s">
        <v>5909</v>
      </c>
      <c r="C22" s="103" t="s">
        <v>1324</v>
      </c>
      <c r="D22" s="140">
        <v>40512.0</v>
      </c>
      <c r="E22" s="103" t="s">
        <v>15</v>
      </c>
      <c r="F22" s="139" t="s">
        <v>7174</v>
      </c>
      <c r="G22" s="98"/>
    </row>
    <row r="23">
      <c r="A23" s="98"/>
      <c r="B23" s="141" t="s">
        <v>5454</v>
      </c>
      <c r="C23" s="112" t="s">
        <v>4294</v>
      </c>
      <c r="D23" s="141"/>
      <c r="E23" s="162"/>
      <c r="F23" s="150"/>
      <c r="G23" s="102"/>
    </row>
    <row r="24">
      <c r="A24" s="98"/>
      <c r="B24" s="139" t="s">
        <v>7175</v>
      </c>
      <c r="C24" s="103" t="s">
        <v>745</v>
      </c>
      <c r="D24" s="216">
        <v>39520.0</v>
      </c>
      <c r="E24" s="103" t="s">
        <v>15</v>
      </c>
      <c r="F24" s="139" t="s">
        <v>928</v>
      </c>
      <c r="G24" s="98"/>
    </row>
    <row r="25">
      <c r="A25" s="98"/>
      <c r="B25" s="141" t="s">
        <v>7176</v>
      </c>
      <c r="C25" s="112" t="s">
        <v>7177</v>
      </c>
      <c r="D25" s="141"/>
      <c r="E25" s="162"/>
      <c r="F25" s="150"/>
      <c r="G25" s="102"/>
    </row>
    <row r="26">
      <c r="A26" s="98"/>
      <c r="B26" s="141" t="s">
        <v>7178</v>
      </c>
      <c r="C26" s="112" t="s">
        <v>1339</v>
      </c>
      <c r="D26" s="141"/>
      <c r="E26" s="162"/>
      <c r="F26" s="150"/>
      <c r="G26" s="102"/>
    </row>
    <row r="27">
      <c r="A27" s="98"/>
      <c r="B27" s="139" t="s">
        <v>1224</v>
      </c>
      <c r="C27" s="103" t="s">
        <v>1225</v>
      </c>
      <c r="D27" s="216">
        <v>40120.0</v>
      </c>
      <c r="E27" s="103" t="s">
        <v>4274</v>
      </c>
      <c r="F27" s="139" t="s">
        <v>6700</v>
      </c>
      <c r="G27" s="98"/>
    </row>
    <row r="28">
      <c r="A28" s="98"/>
      <c r="B28" s="220" t="s">
        <v>5459</v>
      </c>
      <c r="C28" s="250" t="s">
        <v>984</v>
      </c>
      <c r="D28" s="240">
        <v>42283.0</v>
      </c>
      <c r="E28" s="250" t="s">
        <v>4323</v>
      </c>
      <c r="F28" s="220" t="s">
        <v>4324</v>
      </c>
      <c r="G28" s="98"/>
    </row>
    <row r="29">
      <c r="A29" s="98"/>
      <c r="B29" s="141" t="s">
        <v>7179</v>
      </c>
      <c r="C29" s="112" t="s">
        <v>814</v>
      </c>
      <c r="D29" s="141"/>
      <c r="E29" s="162"/>
      <c r="F29" s="150"/>
      <c r="G29" s="102"/>
    </row>
    <row r="30">
      <c r="A30" s="98"/>
      <c r="B30" s="139" t="s">
        <v>699</v>
      </c>
      <c r="C30" s="103" t="s">
        <v>700</v>
      </c>
      <c r="D30" s="309">
        <v>44546.0</v>
      </c>
      <c r="E30" s="139" t="s">
        <v>15</v>
      </c>
      <c r="F30" s="310" t="s">
        <v>2820</v>
      </c>
      <c r="G30" s="102"/>
    </row>
    <row r="31">
      <c r="A31" s="98"/>
      <c r="B31" s="139" t="s">
        <v>240</v>
      </c>
      <c r="C31" s="103" t="s">
        <v>241</v>
      </c>
      <c r="D31" s="177">
        <v>43482.0</v>
      </c>
      <c r="E31" s="176" t="s">
        <v>15</v>
      </c>
      <c r="F31" s="176" t="s">
        <v>3646</v>
      </c>
      <c r="G31" s="98"/>
    </row>
    <row r="32">
      <c r="A32" s="98"/>
      <c r="B32" s="141" t="s">
        <v>7180</v>
      </c>
      <c r="C32" s="112" t="s">
        <v>1140</v>
      </c>
      <c r="D32" s="141"/>
      <c r="E32" s="162"/>
      <c r="F32" s="150"/>
      <c r="G32" s="102"/>
    </row>
    <row r="33">
      <c r="A33" s="98"/>
      <c r="B33" s="141" t="s">
        <v>721</v>
      </c>
      <c r="C33" s="112" t="s">
        <v>999</v>
      </c>
      <c r="D33" s="141"/>
      <c r="E33" s="162"/>
      <c r="F33" s="150"/>
      <c r="G33" s="102"/>
    </row>
    <row r="34">
      <c r="A34" s="98"/>
      <c r="B34" s="139" t="s">
        <v>1156</v>
      </c>
      <c r="C34" s="103" t="s">
        <v>1157</v>
      </c>
      <c r="D34" s="216">
        <v>39705.0</v>
      </c>
      <c r="E34" s="103" t="s">
        <v>4243</v>
      </c>
      <c r="F34" s="139" t="s">
        <v>7181</v>
      </c>
      <c r="G34" s="98"/>
    </row>
    <row r="35">
      <c r="A35" s="98"/>
      <c r="B35" s="153" t="s">
        <v>7182</v>
      </c>
      <c r="C35" s="131" t="s">
        <v>1382</v>
      </c>
      <c r="D35" s="401">
        <v>39786.0</v>
      </c>
      <c r="E35" s="131" t="s">
        <v>15</v>
      </c>
      <c r="F35" s="153" t="s">
        <v>1132</v>
      </c>
      <c r="G35" s="98"/>
    </row>
    <row r="36">
      <c r="A36" s="98"/>
      <c r="B36" s="141" t="s">
        <v>6807</v>
      </c>
      <c r="C36" s="112" t="s">
        <v>760</v>
      </c>
      <c r="D36" s="141"/>
      <c r="E36" s="162"/>
      <c r="F36" s="150"/>
      <c r="G36" s="102"/>
    </row>
    <row r="37">
      <c r="A37" s="98"/>
      <c r="B37" s="139" t="s">
        <v>4921</v>
      </c>
      <c r="C37" s="103" t="s">
        <v>307</v>
      </c>
      <c r="D37" s="140">
        <v>39434.0</v>
      </c>
      <c r="E37" s="103" t="s">
        <v>15</v>
      </c>
      <c r="F37" s="139" t="s">
        <v>928</v>
      </c>
      <c r="G37" s="98"/>
    </row>
    <row r="38">
      <c r="A38" s="16"/>
      <c r="B38" s="254"/>
      <c r="C38" s="16"/>
      <c r="D38" s="254"/>
      <c r="E38" s="16"/>
      <c r="F38" s="254"/>
      <c r="G38" s="16"/>
    </row>
    <row r="39">
      <c r="A39" s="16"/>
      <c r="B39" s="254"/>
      <c r="C39" s="16"/>
      <c r="D39" s="254"/>
      <c r="E39" s="16"/>
      <c r="F39" s="254"/>
      <c r="G39" s="16"/>
    </row>
    <row r="40">
      <c r="A40" s="75"/>
      <c r="B40" s="144" t="s">
        <v>1</v>
      </c>
      <c r="C40" s="145">
        <f>COUNT(D:D)</f>
        <v>25</v>
      </c>
      <c r="D40" s="254"/>
      <c r="E40" s="16"/>
      <c r="F40" s="254"/>
      <c r="G40" s="16"/>
    </row>
    <row r="41">
      <c r="A41" s="75"/>
      <c r="B41" s="144" t="s">
        <v>2</v>
      </c>
      <c r="C41" s="146">
        <v>35.0</v>
      </c>
      <c r="D41" s="254"/>
      <c r="E41" s="16"/>
      <c r="F41" s="254"/>
      <c r="G41" s="16"/>
    </row>
    <row r="42">
      <c r="A42" s="75"/>
      <c r="B42" s="144" t="s">
        <v>1014</v>
      </c>
      <c r="C42" s="147">
        <f>IFERROR(__xludf.DUMMYFUNCTION("TO_PERCENT(C40/C41)"),0.7142857142857143)</f>
        <v>0.7142857143</v>
      </c>
      <c r="D42" s="254"/>
      <c r="E42" s="16"/>
      <c r="F42" s="254"/>
      <c r="G42" s="16"/>
    </row>
    <row r="43">
      <c r="A43" s="16"/>
      <c r="B43" s="254"/>
      <c r="C43" s="16"/>
      <c r="D43" s="254"/>
      <c r="E43" s="16"/>
      <c r="F43" s="254"/>
      <c r="G43" s="16"/>
    </row>
    <row r="44">
      <c r="A44" s="16"/>
      <c r="B44" s="254"/>
      <c r="C44" s="16"/>
      <c r="D44" s="254"/>
      <c r="E44" s="16"/>
      <c r="F44" s="254"/>
      <c r="G44" s="16"/>
    </row>
    <row r="45">
      <c r="A45" s="16"/>
      <c r="B45" s="254"/>
      <c r="C45" s="16"/>
      <c r="D45" s="254"/>
      <c r="E45" s="16"/>
      <c r="F45" s="254"/>
      <c r="G45" s="16"/>
    </row>
    <row r="46">
      <c r="A46" s="16"/>
      <c r="B46" s="254"/>
      <c r="C46" s="16"/>
      <c r="D46" s="254"/>
      <c r="E46" s="16"/>
      <c r="F46" s="254"/>
      <c r="G46" s="16"/>
    </row>
    <row r="47">
      <c r="A47" s="16"/>
      <c r="B47" s="254"/>
      <c r="C47" s="16"/>
      <c r="D47" s="254"/>
      <c r="E47" s="16"/>
      <c r="F47" s="254"/>
      <c r="G47" s="16"/>
    </row>
    <row r="48">
      <c r="A48" s="16"/>
      <c r="B48" s="254"/>
      <c r="C48" s="16"/>
      <c r="D48" s="254"/>
      <c r="E48" s="16"/>
      <c r="F48" s="254"/>
      <c r="G48" s="16"/>
    </row>
    <row r="49">
      <c r="A49" s="16"/>
      <c r="B49" s="254"/>
      <c r="C49" s="16"/>
      <c r="D49" s="254"/>
      <c r="E49" s="16"/>
      <c r="F49" s="254"/>
      <c r="G49" s="16"/>
    </row>
    <row r="50">
      <c r="A50" s="16"/>
      <c r="B50" s="254"/>
      <c r="C50" s="16"/>
      <c r="D50" s="254"/>
      <c r="E50" s="16"/>
      <c r="F50" s="254"/>
      <c r="G50" s="16"/>
    </row>
    <row r="51">
      <c r="A51" s="16"/>
      <c r="B51" s="254"/>
      <c r="C51" s="16"/>
      <c r="D51" s="254"/>
      <c r="E51" s="16"/>
      <c r="F51" s="254"/>
      <c r="G51" s="16"/>
    </row>
    <row r="52">
      <c r="A52" s="16"/>
      <c r="B52" s="254"/>
      <c r="C52" s="16"/>
      <c r="D52" s="254"/>
      <c r="E52" s="16"/>
      <c r="F52" s="254"/>
      <c r="G52" s="16"/>
    </row>
    <row r="53">
      <c r="A53" s="16"/>
      <c r="B53" s="385"/>
      <c r="C53" s="16"/>
      <c r="D53" s="385"/>
      <c r="E53" s="16"/>
      <c r="F53" s="385"/>
      <c r="G53" s="16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7.75"/>
    <col customWidth="1" min="3" max="3" width="17.13"/>
    <col customWidth="1" min="6" max="6" width="45.0"/>
    <col customWidth="1" min="7" max="7" width="3.38"/>
  </cols>
  <sheetData>
    <row r="1">
      <c r="A1" s="149"/>
      <c r="B1" s="135"/>
      <c r="C1" s="149"/>
      <c r="D1" s="135"/>
      <c r="E1" s="149"/>
      <c r="F1" s="135"/>
      <c r="G1" s="149"/>
    </row>
    <row r="2">
      <c r="A2" s="136"/>
      <c r="B2" s="137" t="s">
        <v>110</v>
      </c>
      <c r="C2" s="137" t="s">
        <v>113</v>
      </c>
      <c r="D2" s="137" t="s">
        <v>902</v>
      </c>
      <c r="E2" s="137" t="s">
        <v>903</v>
      </c>
      <c r="F2" s="137" t="s">
        <v>904</v>
      </c>
      <c r="G2" s="136"/>
    </row>
    <row r="3">
      <c r="A3" s="98"/>
      <c r="B3" s="141" t="s">
        <v>7183</v>
      </c>
      <c r="C3" s="112" t="s">
        <v>7184</v>
      </c>
      <c r="D3" s="141"/>
      <c r="E3" s="162"/>
      <c r="F3" s="150"/>
      <c r="G3" s="102"/>
    </row>
    <row r="4">
      <c r="A4" s="98"/>
      <c r="B4" s="139" t="s">
        <v>5186</v>
      </c>
      <c r="C4" s="103" t="s">
        <v>528</v>
      </c>
      <c r="D4" s="216">
        <v>40064.0</v>
      </c>
      <c r="E4" s="103" t="s">
        <v>15</v>
      </c>
      <c r="F4" s="139" t="s">
        <v>928</v>
      </c>
      <c r="G4" s="98"/>
    </row>
    <row r="5">
      <c r="A5" s="98"/>
      <c r="B5" s="141" t="s">
        <v>7185</v>
      </c>
      <c r="C5" s="112" t="s">
        <v>7186</v>
      </c>
      <c r="D5" s="141"/>
      <c r="E5" s="162"/>
      <c r="F5" s="150"/>
      <c r="G5" s="102"/>
    </row>
    <row r="6">
      <c r="A6" s="98"/>
      <c r="B6" s="141" t="s">
        <v>5966</v>
      </c>
      <c r="C6" s="112" t="s">
        <v>5160</v>
      </c>
      <c r="D6" s="141"/>
      <c r="E6" s="162"/>
      <c r="F6" s="150"/>
      <c r="G6" s="102"/>
    </row>
    <row r="7">
      <c r="A7" s="98"/>
      <c r="B7" s="141" t="s">
        <v>7187</v>
      </c>
      <c r="C7" s="112" t="s">
        <v>651</v>
      </c>
      <c r="D7" s="141"/>
      <c r="E7" s="162"/>
      <c r="F7" s="150"/>
      <c r="G7" s="102"/>
    </row>
    <row r="8">
      <c r="A8" s="98"/>
      <c r="B8" s="139" t="s">
        <v>7188</v>
      </c>
      <c r="C8" s="103" t="s">
        <v>6307</v>
      </c>
      <c r="D8" s="216">
        <v>39520.0</v>
      </c>
      <c r="E8" s="103" t="s">
        <v>15</v>
      </c>
      <c r="F8" s="139" t="s">
        <v>7189</v>
      </c>
      <c r="G8" s="98"/>
    </row>
    <row r="9">
      <c r="A9" s="98"/>
      <c r="B9" s="141" t="s">
        <v>7190</v>
      </c>
      <c r="C9" s="112" t="s">
        <v>851</v>
      </c>
      <c r="D9" s="141"/>
      <c r="E9" s="162"/>
      <c r="F9" s="150"/>
      <c r="G9" s="102"/>
    </row>
    <row r="10">
      <c r="A10" s="98"/>
      <c r="B10" s="139" t="s">
        <v>5404</v>
      </c>
      <c r="C10" s="103" t="s">
        <v>5405</v>
      </c>
      <c r="D10" s="216">
        <v>41058.0</v>
      </c>
      <c r="E10" s="103" t="s">
        <v>15</v>
      </c>
      <c r="F10" s="139" t="s">
        <v>7191</v>
      </c>
      <c r="G10" s="98"/>
    </row>
    <row r="11">
      <c r="A11" s="98"/>
      <c r="B11" s="141" t="s">
        <v>5307</v>
      </c>
      <c r="C11" s="112" t="s">
        <v>163</v>
      </c>
      <c r="D11" s="141"/>
      <c r="E11" s="162"/>
      <c r="F11" s="150"/>
      <c r="G11" s="102"/>
    </row>
    <row r="12">
      <c r="A12" s="98"/>
      <c r="B12" s="365" t="s">
        <v>6395</v>
      </c>
      <c r="C12" s="343" t="s">
        <v>6396</v>
      </c>
      <c r="D12" s="367">
        <v>40247.0</v>
      </c>
      <c r="E12" s="343" t="s">
        <v>5007</v>
      </c>
      <c r="F12" s="365" t="s">
        <v>6397</v>
      </c>
      <c r="G12" s="98"/>
    </row>
    <row r="13">
      <c r="A13" s="98"/>
      <c r="B13" s="141" t="s">
        <v>7192</v>
      </c>
      <c r="C13" s="112" t="s">
        <v>7193</v>
      </c>
      <c r="D13" s="141"/>
      <c r="E13" s="162"/>
      <c r="F13" s="150"/>
      <c r="G13" s="102"/>
    </row>
    <row r="14">
      <c r="A14" s="98"/>
      <c r="B14" s="141" t="s">
        <v>7194</v>
      </c>
      <c r="C14" s="112" t="s">
        <v>714</v>
      </c>
      <c r="D14" s="141"/>
      <c r="E14" s="162"/>
      <c r="F14" s="150"/>
      <c r="G14" s="102"/>
    </row>
    <row r="15">
      <c r="A15" s="98"/>
      <c r="B15" s="141" t="s">
        <v>7195</v>
      </c>
      <c r="C15" s="112" t="s">
        <v>5532</v>
      </c>
      <c r="D15" s="141"/>
      <c r="E15" s="162"/>
      <c r="F15" s="150"/>
      <c r="G15" s="102"/>
    </row>
    <row r="16">
      <c r="A16" s="98"/>
      <c r="B16" s="153" t="s">
        <v>7196</v>
      </c>
      <c r="C16" s="131" t="s">
        <v>7197</v>
      </c>
      <c r="D16" s="401">
        <v>39790.0</v>
      </c>
      <c r="E16" s="131" t="s">
        <v>7198</v>
      </c>
      <c r="F16" s="153" t="s">
        <v>1132</v>
      </c>
      <c r="G16" s="98"/>
    </row>
    <row r="17">
      <c r="A17" s="98"/>
      <c r="B17" s="141" t="s">
        <v>7199</v>
      </c>
      <c r="C17" s="112" t="s">
        <v>2340</v>
      </c>
      <c r="D17" s="141"/>
      <c r="E17" s="162"/>
      <c r="F17" s="150"/>
      <c r="G17" s="102"/>
    </row>
    <row r="18">
      <c r="A18" s="98"/>
      <c r="B18" s="139" t="s">
        <v>5841</v>
      </c>
      <c r="C18" s="103" t="s">
        <v>940</v>
      </c>
      <c r="D18" s="216">
        <v>39576.0</v>
      </c>
      <c r="E18" s="103" t="s">
        <v>15</v>
      </c>
      <c r="F18" s="139" t="s">
        <v>7200</v>
      </c>
      <c r="G18" s="98"/>
    </row>
    <row r="19">
      <c r="A19" s="98"/>
      <c r="B19" s="186" t="s">
        <v>2423</v>
      </c>
      <c r="C19" s="186" t="s">
        <v>2424</v>
      </c>
      <c r="D19" s="399">
        <v>43405.0</v>
      </c>
      <c r="E19" s="151" t="s">
        <v>15</v>
      </c>
      <c r="F19" s="139" t="s">
        <v>928</v>
      </c>
      <c r="G19" s="98"/>
    </row>
    <row r="20">
      <c r="A20" s="98"/>
      <c r="B20" s="139" t="s">
        <v>5328</v>
      </c>
      <c r="C20" s="103" t="s">
        <v>733</v>
      </c>
      <c r="D20" s="216">
        <v>40043.0</v>
      </c>
      <c r="E20" s="103" t="s">
        <v>15</v>
      </c>
      <c r="F20" s="139" t="s">
        <v>5329</v>
      </c>
      <c r="G20" s="98"/>
    </row>
    <row r="21">
      <c r="A21" s="98"/>
      <c r="B21" s="141" t="s">
        <v>7201</v>
      </c>
      <c r="C21" s="112" t="s">
        <v>4437</v>
      </c>
      <c r="D21" s="141"/>
      <c r="E21" s="162"/>
      <c r="F21" s="150"/>
      <c r="G21" s="102"/>
    </row>
    <row r="22">
      <c r="A22" s="98"/>
      <c r="B22" s="139" t="s">
        <v>689</v>
      </c>
      <c r="C22" s="103" t="s">
        <v>690</v>
      </c>
      <c r="D22" s="140">
        <v>44539.0</v>
      </c>
      <c r="E22" s="103" t="s">
        <v>15</v>
      </c>
      <c r="F22" s="176" t="s">
        <v>2820</v>
      </c>
      <c r="G22" s="102"/>
    </row>
    <row r="23">
      <c r="A23" s="98"/>
      <c r="B23" s="220" t="s">
        <v>1207</v>
      </c>
      <c r="C23" s="250" t="s">
        <v>1208</v>
      </c>
      <c r="D23" s="240">
        <v>40120.0</v>
      </c>
      <c r="E23" s="250" t="s">
        <v>4561</v>
      </c>
      <c r="F23" s="220" t="s">
        <v>4381</v>
      </c>
      <c r="G23" s="98"/>
    </row>
    <row r="24">
      <c r="A24" s="98"/>
      <c r="B24" s="141" t="s">
        <v>7202</v>
      </c>
      <c r="C24" s="112" t="s">
        <v>4287</v>
      </c>
      <c r="D24" s="141"/>
      <c r="E24" s="162"/>
      <c r="F24" s="150"/>
      <c r="G24" s="102"/>
    </row>
    <row r="25">
      <c r="A25" s="98"/>
      <c r="B25" s="141" t="s">
        <v>7203</v>
      </c>
      <c r="C25" s="112" t="s">
        <v>7204</v>
      </c>
      <c r="D25" s="141"/>
      <c r="E25" s="162"/>
      <c r="F25" s="150"/>
      <c r="G25" s="102"/>
    </row>
    <row r="26">
      <c r="A26" s="98"/>
      <c r="B26" s="141" t="s">
        <v>7205</v>
      </c>
      <c r="C26" s="112" t="s">
        <v>1212</v>
      </c>
      <c r="D26" s="141"/>
      <c r="E26" s="162"/>
      <c r="F26" s="150"/>
      <c r="G26" s="102"/>
    </row>
    <row r="27">
      <c r="A27" s="98"/>
      <c r="B27" s="141" t="s">
        <v>7206</v>
      </c>
      <c r="C27" s="112" t="s">
        <v>5428</v>
      </c>
      <c r="D27" s="141"/>
      <c r="E27" s="162"/>
      <c r="F27" s="150"/>
      <c r="G27" s="102"/>
    </row>
    <row r="28">
      <c r="A28" s="98"/>
      <c r="B28" s="141" t="s">
        <v>7207</v>
      </c>
      <c r="C28" s="112" t="s">
        <v>7208</v>
      </c>
      <c r="D28" s="141"/>
      <c r="E28" s="162"/>
      <c r="F28" s="150"/>
      <c r="G28" s="102"/>
    </row>
    <row r="29">
      <c r="A29" s="98"/>
      <c r="B29" s="141" t="s">
        <v>7209</v>
      </c>
      <c r="C29" s="112" t="s">
        <v>565</v>
      </c>
      <c r="D29" s="141"/>
      <c r="E29" s="162"/>
      <c r="F29" s="150"/>
      <c r="G29" s="102"/>
    </row>
    <row r="30">
      <c r="A30" s="98"/>
      <c r="B30" s="141" t="s">
        <v>7210</v>
      </c>
      <c r="C30" s="112" t="s">
        <v>5447</v>
      </c>
      <c r="D30" s="141"/>
      <c r="E30" s="162"/>
      <c r="F30" s="150"/>
      <c r="G30" s="102"/>
    </row>
    <row r="31">
      <c r="A31" s="98"/>
      <c r="B31" s="141" t="s">
        <v>7211</v>
      </c>
      <c r="C31" s="112" t="s">
        <v>570</v>
      </c>
      <c r="D31" s="141"/>
      <c r="E31" s="162"/>
      <c r="F31" s="150"/>
      <c r="G31" s="102"/>
    </row>
    <row r="32">
      <c r="A32" s="98"/>
      <c r="B32" s="141" t="s">
        <v>7212</v>
      </c>
      <c r="C32" s="112" t="s">
        <v>7213</v>
      </c>
      <c r="D32" s="141"/>
      <c r="E32" s="162"/>
      <c r="F32" s="150"/>
      <c r="G32" s="102"/>
    </row>
    <row r="33">
      <c r="A33" s="98"/>
      <c r="B33" s="141" t="s">
        <v>7214</v>
      </c>
      <c r="C33" s="112" t="s">
        <v>1339</v>
      </c>
      <c r="D33" s="141"/>
      <c r="E33" s="162"/>
      <c r="F33" s="150"/>
      <c r="G33" s="102"/>
    </row>
    <row r="34">
      <c r="A34" s="98"/>
      <c r="B34" s="141" t="s">
        <v>6005</v>
      </c>
      <c r="C34" s="112" t="s">
        <v>6006</v>
      </c>
      <c r="D34" s="141"/>
      <c r="E34" s="162"/>
      <c r="F34" s="150"/>
      <c r="G34" s="102"/>
    </row>
    <row r="35">
      <c r="A35" s="98"/>
      <c r="B35" s="141" t="s">
        <v>6037</v>
      </c>
      <c r="C35" s="112" t="s">
        <v>6038</v>
      </c>
      <c r="D35" s="141"/>
      <c r="E35" s="162"/>
      <c r="F35" s="150"/>
      <c r="G35" s="102"/>
    </row>
    <row r="36">
      <c r="A36" s="98"/>
      <c r="B36" s="141" t="s">
        <v>6116</v>
      </c>
      <c r="C36" s="112" t="s">
        <v>6117</v>
      </c>
      <c r="D36" s="141"/>
      <c r="E36" s="162"/>
      <c r="F36" s="150"/>
      <c r="G36" s="102"/>
    </row>
    <row r="37">
      <c r="A37" s="98"/>
      <c r="B37" s="220" t="s">
        <v>7215</v>
      </c>
      <c r="C37" s="250" t="s">
        <v>393</v>
      </c>
      <c r="D37" s="238">
        <v>39406.0</v>
      </c>
      <c r="E37" s="250" t="s">
        <v>4758</v>
      </c>
      <c r="F37" s="220" t="s">
        <v>4381</v>
      </c>
      <c r="G37" s="98"/>
    </row>
    <row r="38">
      <c r="A38" s="98"/>
      <c r="B38" s="139" t="s">
        <v>6136</v>
      </c>
      <c r="C38" s="103" t="s">
        <v>1241</v>
      </c>
      <c r="D38" s="216">
        <v>40939.0</v>
      </c>
      <c r="E38" s="103" t="s">
        <v>15</v>
      </c>
      <c r="F38" s="139" t="s">
        <v>928</v>
      </c>
      <c r="G38" s="98"/>
    </row>
    <row r="39">
      <c r="A39" s="98"/>
      <c r="B39" s="139" t="s">
        <v>5292</v>
      </c>
      <c r="C39" s="103" t="s">
        <v>1163</v>
      </c>
      <c r="D39" s="140">
        <v>40101.0</v>
      </c>
      <c r="E39" s="103" t="s">
        <v>15</v>
      </c>
      <c r="F39" s="139" t="s">
        <v>5293</v>
      </c>
      <c r="G39" s="98"/>
    </row>
    <row r="40">
      <c r="A40" s="98"/>
      <c r="B40" s="141" t="s">
        <v>7216</v>
      </c>
      <c r="C40" s="112" t="s">
        <v>307</v>
      </c>
      <c r="D40" s="141"/>
      <c r="E40" s="162"/>
      <c r="F40" s="150"/>
      <c r="G40" s="102"/>
    </row>
    <row r="41">
      <c r="A41" s="98"/>
      <c r="B41" s="141" t="s">
        <v>6182</v>
      </c>
      <c r="C41" s="112" t="s">
        <v>5154</v>
      </c>
      <c r="D41" s="141"/>
      <c r="E41" s="162"/>
      <c r="F41" s="150"/>
      <c r="G41" s="102"/>
    </row>
    <row r="42">
      <c r="A42" s="98"/>
      <c r="B42" s="141" t="s">
        <v>7217</v>
      </c>
      <c r="C42" s="112" t="s">
        <v>6999</v>
      </c>
      <c r="D42" s="141"/>
      <c r="E42" s="162"/>
      <c r="F42" s="150"/>
      <c r="G42" s="102"/>
    </row>
    <row r="43">
      <c r="A43" s="16"/>
      <c r="B43" s="254"/>
      <c r="C43" s="16"/>
      <c r="D43" s="254"/>
      <c r="E43" s="16"/>
      <c r="F43" s="254"/>
      <c r="G43" s="16"/>
    </row>
    <row r="44">
      <c r="A44" s="16"/>
      <c r="B44" s="254"/>
      <c r="C44" s="16"/>
      <c r="D44" s="254"/>
      <c r="E44" s="16"/>
      <c r="F44" s="254"/>
      <c r="G44" s="16"/>
    </row>
    <row r="45">
      <c r="A45" s="75"/>
      <c r="B45" s="144" t="s">
        <v>1</v>
      </c>
      <c r="C45" s="145">
        <f>COUNT(D:D)</f>
        <v>13</v>
      </c>
      <c r="D45" s="254"/>
      <c r="E45" s="16"/>
      <c r="F45" s="254"/>
      <c r="G45" s="16"/>
    </row>
    <row r="46">
      <c r="A46" s="75"/>
      <c r="B46" s="144" t="s">
        <v>2</v>
      </c>
      <c r="C46" s="146">
        <v>40.0</v>
      </c>
      <c r="D46" s="254"/>
      <c r="E46" s="16"/>
      <c r="F46" s="254"/>
      <c r="G46" s="16"/>
    </row>
    <row r="47">
      <c r="A47" s="75"/>
      <c r="B47" s="144" t="s">
        <v>1014</v>
      </c>
      <c r="C47" s="147">
        <f>IFERROR(__xludf.DUMMYFUNCTION("TO_PERCENT(C45/C46)"),0.325)</f>
        <v>0.325</v>
      </c>
      <c r="D47" s="254"/>
      <c r="E47" s="16"/>
      <c r="F47" s="254"/>
      <c r="G47" s="16"/>
    </row>
    <row r="48">
      <c r="A48" s="16"/>
      <c r="B48" s="254"/>
      <c r="C48" s="16"/>
      <c r="D48" s="254"/>
      <c r="E48" s="16"/>
      <c r="F48" s="254"/>
      <c r="G48" s="16"/>
    </row>
    <row r="49">
      <c r="A49" s="16"/>
      <c r="B49" s="254"/>
      <c r="C49" s="16"/>
      <c r="D49" s="254"/>
      <c r="E49" s="16"/>
      <c r="F49" s="254"/>
      <c r="G49" s="16"/>
    </row>
    <row r="50">
      <c r="A50" s="16"/>
      <c r="B50" s="254"/>
      <c r="C50" s="16"/>
      <c r="D50" s="254"/>
      <c r="E50" s="16"/>
      <c r="F50" s="254"/>
      <c r="G50" s="16"/>
    </row>
    <row r="51">
      <c r="A51" s="16"/>
      <c r="B51" s="254"/>
      <c r="C51" s="16"/>
      <c r="D51" s="254"/>
      <c r="E51" s="16"/>
      <c r="F51" s="254"/>
      <c r="G51" s="16"/>
    </row>
    <row r="52">
      <c r="A52" s="16"/>
      <c r="B52" s="254"/>
      <c r="C52" s="16"/>
      <c r="D52" s="254"/>
      <c r="E52" s="16"/>
      <c r="F52" s="254"/>
      <c r="G52" s="16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3.63"/>
    <col customWidth="1" min="3" max="3" width="34.88"/>
    <col customWidth="1" min="5" max="5" width="13.0"/>
    <col customWidth="1" min="6" max="6" width="47.38"/>
    <col customWidth="1" min="7" max="7" width="3.88"/>
  </cols>
  <sheetData>
    <row r="1">
      <c r="A1" s="149"/>
      <c r="B1" s="135"/>
      <c r="C1" s="149"/>
      <c r="D1" s="135"/>
      <c r="E1" s="149"/>
      <c r="F1" s="135"/>
      <c r="G1" s="149"/>
    </row>
    <row r="2">
      <c r="A2" s="136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36"/>
    </row>
    <row r="3">
      <c r="A3" s="98"/>
      <c r="B3" s="141" t="s">
        <v>850</v>
      </c>
      <c r="C3" s="112" t="s">
        <v>1170</v>
      </c>
      <c r="D3" s="141"/>
      <c r="E3" s="162"/>
      <c r="F3" s="150"/>
      <c r="G3" s="102"/>
    </row>
    <row r="4">
      <c r="A4" s="98"/>
      <c r="B4" s="139" t="s">
        <v>7064</v>
      </c>
      <c r="C4" s="103" t="s">
        <v>7065</v>
      </c>
      <c r="D4" s="216">
        <v>40227.0</v>
      </c>
      <c r="E4" s="103" t="s">
        <v>15</v>
      </c>
      <c r="F4" s="139" t="s">
        <v>928</v>
      </c>
      <c r="G4" s="98"/>
    </row>
    <row r="5">
      <c r="A5" s="98"/>
      <c r="B5" s="141" t="s">
        <v>3700</v>
      </c>
      <c r="C5" s="112" t="s">
        <v>651</v>
      </c>
      <c r="D5" s="141"/>
      <c r="E5" s="162"/>
      <c r="F5" s="150"/>
      <c r="G5" s="102"/>
    </row>
    <row r="6">
      <c r="A6" s="98"/>
      <c r="B6" s="141" t="s">
        <v>7218</v>
      </c>
      <c r="C6" s="112" t="s">
        <v>4378</v>
      </c>
      <c r="D6" s="141"/>
      <c r="E6" s="162"/>
      <c r="F6" s="150"/>
      <c r="G6" s="102"/>
    </row>
    <row r="7">
      <c r="A7" s="98"/>
      <c r="B7" s="139" t="s">
        <v>5768</v>
      </c>
      <c r="C7" s="103" t="s">
        <v>277</v>
      </c>
      <c r="D7" s="163">
        <v>40183.0</v>
      </c>
      <c r="E7" s="103" t="s">
        <v>15</v>
      </c>
      <c r="F7" s="139" t="s">
        <v>5766</v>
      </c>
      <c r="G7" s="98"/>
    </row>
    <row r="8">
      <c r="A8" s="98"/>
      <c r="B8" s="139" t="s">
        <v>1175</v>
      </c>
      <c r="C8" s="103" t="s">
        <v>1176</v>
      </c>
      <c r="D8" s="209">
        <v>40120.0</v>
      </c>
      <c r="E8" s="151" t="s">
        <v>4274</v>
      </c>
      <c r="F8" s="151" t="s">
        <v>5510</v>
      </c>
      <c r="G8" s="98"/>
    </row>
    <row r="9">
      <c r="A9" s="98"/>
      <c r="B9" s="139" t="s">
        <v>7219</v>
      </c>
      <c r="C9" s="103" t="s">
        <v>1179</v>
      </c>
      <c r="D9" s="216">
        <v>40337.0</v>
      </c>
      <c r="E9" s="103" t="s">
        <v>15</v>
      </c>
      <c r="F9" s="139" t="s">
        <v>928</v>
      </c>
      <c r="G9" s="98"/>
    </row>
    <row r="10">
      <c r="A10" s="98"/>
      <c r="B10" s="141" t="s">
        <v>7220</v>
      </c>
      <c r="C10" s="112" t="s">
        <v>7221</v>
      </c>
      <c r="D10" s="141"/>
      <c r="E10" s="162"/>
      <c r="F10" s="150"/>
      <c r="G10" s="102"/>
    </row>
    <row r="11">
      <c r="A11" s="98"/>
      <c r="B11" s="139" t="s">
        <v>5308</v>
      </c>
      <c r="C11" s="103" t="s">
        <v>163</v>
      </c>
      <c r="D11" s="140">
        <v>40834.0</v>
      </c>
      <c r="E11" s="103" t="s">
        <v>15</v>
      </c>
      <c r="F11" s="139" t="s">
        <v>5309</v>
      </c>
      <c r="G11" s="98"/>
    </row>
    <row r="12">
      <c r="A12" s="98"/>
      <c r="B12" s="186" t="s">
        <v>1059</v>
      </c>
      <c r="C12" s="186" t="s">
        <v>1060</v>
      </c>
      <c r="D12" s="209">
        <v>39705.0</v>
      </c>
      <c r="E12" s="151" t="s">
        <v>4243</v>
      </c>
      <c r="F12" s="151" t="s">
        <v>5533</v>
      </c>
      <c r="G12" s="98"/>
    </row>
    <row r="13">
      <c r="A13" s="98"/>
      <c r="B13" s="141" t="s">
        <v>5534</v>
      </c>
      <c r="C13" s="112" t="s">
        <v>5535</v>
      </c>
      <c r="D13" s="141"/>
      <c r="E13" s="162"/>
      <c r="F13" s="150"/>
      <c r="G13" s="102"/>
    </row>
    <row r="14">
      <c r="A14" s="98"/>
      <c r="B14" s="141" t="s">
        <v>5830</v>
      </c>
      <c r="C14" s="112" t="s">
        <v>5831</v>
      </c>
      <c r="D14" s="141"/>
      <c r="E14" s="162"/>
      <c r="F14" s="150"/>
      <c r="G14" s="102"/>
    </row>
    <row r="15">
      <c r="A15" s="98"/>
      <c r="B15" s="139" t="s">
        <v>7222</v>
      </c>
      <c r="C15" s="103" t="s">
        <v>2340</v>
      </c>
      <c r="D15" s="216">
        <v>39980.0</v>
      </c>
      <c r="E15" s="103" t="s">
        <v>15</v>
      </c>
      <c r="F15" s="139" t="s">
        <v>4426</v>
      </c>
      <c r="G15" s="98"/>
    </row>
    <row r="16">
      <c r="A16" s="98"/>
      <c r="B16" s="139" t="s">
        <v>5843</v>
      </c>
      <c r="C16" s="103" t="s">
        <v>940</v>
      </c>
      <c r="D16" s="216">
        <v>40771.0</v>
      </c>
      <c r="E16" s="103" t="s">
        <v>15</v>
      </c>
      <c r="F16" s="139" t="s">
        <v>5646</v>
      </c>
      <c r="G16" s="98"/>
    </row>
    <row r="17">
      <c r="A17" s="98"/>
      <c r="B17" s="139" t="s">
        <v>5082</v>
      </c>
      <c r="C17" s="103" t="s">
        <v>733</v>
      </c>
      <c r="D17" s="140">
        <v>39765.0</v>
      </c>
      <c r="E17" s="103" t="s">
        <v>15</v>
      </c>
      <c r="F17" s="139" t="s">
        <v>5083</v>
      </c>
      <c r="G17" s="98"/>
    </row>
    <row r="18">
      <c r="A18" s="98"/>
      <c r="B18" s="139" t="s">
        <v>5541</v>
      </c>
      <c r="C18" s="103" t="s">
        <v>5542</v>
      </c>
      <c r="D18" s="216">
        <v>40036.0</v>
      </c>
      <c r="E18" s="103" t="s">
        <v>15</v>
      </c>
      <c r="F18" s="139" t="s">
        <v>5543</v>
      </c>
      <c r="G18" s="98"/>
    </row>
    <row r="19">
      <c r="A19" s="98"/>
      <c r="B19" s="139" t="s">
        <v>5342</v>
      </c>
      <c r="C19" s="103" t="s">
        <v>1208</v>
      </c>
      <c r="D19" s="216">
        <v>40043.0</v>
      </c>
      <c r="E19" s="103" t="s">
        <v>15</v>
      </c>
      <c r="F19" s="139" t="s">
        <v>928</v>
      </c>
      <c r="G19" s="98"/>
    </row>
    <row r="20">
      <c r="A20" s="98"/>
      <c r="B20" s="139" t="s">
        <v>6208</v>
      </c>
      <c r="C20" s="103" t="s">
        <v>5344</v>
      </c>
      <c r="D20" s="140">
        <v>40129.0</v>
      </c>
      <c r="E20" s="103" t="s">
        <v>15</v>
      </c>
      <c r="F20" s="139" t="s">
        <v>928</v>
      </c>
      <c r="G20" s="98"/>
    </row>
    <row r="21">
      <c r="A21" s="98"/>
      <c r="B21" s="139" t="s">
        <v>7223</v>
      </c>
      <c r="C21" s="103" t="s">
        <v>459</v>
      </c>
      <c r="D21" s="140">
        <v>39777.0</v>
      </c>
      <c r="E21" s="103" t="s">
        <v>15</v>
      </c>
      <c r="F21" s="139" t="s">
        <v>7224</v>
      </c>
      <c r="G21" s="98"/>
    </row>
    <row r="22">
      <c r="A22" s="98"/>
      <c r="B22" s="141" t="s">
        <v>7225</v>
      </c>
      <c r="C22" s="112" t="s">
        <v>4287</v>
      </c>
      <c r="D22" s="141"/>
      <c r="E22" s="162"/>
      <c r="F22" s="150"/>
      <c r="G22" s="102"/>
    </row>
    <row r="23">
      <c r="A23" s="98"/>
      <c r="B23" s="220" t="s">
        <v>1215</v>
      </c>
      <c r="C23" s="250" t="s">
        <v>1216</v>
      </c>
      <c r="D23" s="240">
        <v>40120.0</v>
      </c>
      <c r="E23" s="250" t="s">
        <v>4561</v>
      </c>
      <c r="F23" s="220" t="s">
        <v>4381</v>
      </c>
      <c r="G23" s="98"/>
    </row>
    <row r="24">
      <c r="A24" s="98"/>
      <c r="B24" s="220" t="s">
        <v>1094</v>
      </c>
      <c r="C24" s="250" t="s">
        <v>1095</v>
      </c>
      <c r="D24" s="240">
        <v>39705.0</v>
      </c>
      <c r="E24" s="250" t="s">
        <v>4300</v>
      </c>
      <c r="F24" s="220" t="s">
        <v>4381</v>
      </c>
      <c r="G24" s="98"/>
    </row>
    <row r="25">
      <c r="A25" s="98"/>
      <c r="B25" s="141" t="s">
        <v>7226</v>
      </c>
      <c r="C25" s="112" t="s">
        <v>7227</v>
      </c>
      <c r="D25" s="141"/>
      <c r="E25" s="162"/>
      <c r="F25" s="150"/>
      <c r="G25" s="102"/>
    </row>
    <row r="26">
      <c r="A26" s="98"/>
      <c r="B26" s="141" t="s">
        <v>5892</v>
      </c>
      <c r="C26" s="112" t="s">
        <v>5428</v>
      </c>
      <c r="D26" s="141"/>
      <c r="E26" s="162"/>
      <c r="F26" s="150"/>
      <c r="G26" s="102"/>
    </row>
    <row r="27">
      <c r="A27" s="98"/>
      <c r="B27" s="141" t="s">
        <v>7104</v>
      </c>
      <c r="C27" s="112" t="s">
        <v>7105</v>
      </c>
      <c r="D27" s="141"/>
      <c r="E27" s="162"/>
      <c r="F27" s="150"/>
      <c r="G27" s="102"/>
    </row>
    <row r="28">
      <c r="A28" s="98"/>
      <c r="B28" s="141" t="s">
        <v>7106</v>
      </c>
      <c r="C28" s="112" t="s">
        <v>185</v>
      </c>
      <c r="D28" s="141"/>
      <c r="E28" s="162"/>
      <c r="F28" s="150"/>
      <c r="G28" s="102"/>
    </row>
    <row r="29">
      <c r="A29" s="98"/>
      <c r="B29" s="141" t="s">
        <v>3213</v>
      </c>
      <c r="C29" s="112" t="s">
        <v>7228</v>
      </c>
      <c r="D29" s="141"/>
      <c r="E29" s="162"/>
      <c r="F29" s="150"/>
      <c r="G29" s="102"/>
    </row>
    <row r="30">
      <c r="A30" s="98"/>
      <c r="B30" s="141" t="s">
        <v>7229</v>
      </c>
      <c r="C30" s="112" t="s">
        <v>7230</v>
      </c>
      <c r="D30" s="141"/>
      <c r="E30" s="162"/>
      <c r="F30" s="150"/>
      <c r="G30" s="102"/>
    </row>
    <row r="31">
      <c r="A31" s="98"/>
      <c r="B31" s="139" t="s">
        <v>5368</v>
      </c>
      <c r="C31" s="103" t="s">
        <v>4346</v>
      </c>
      <c r="D31" s="140">
        <v>39793.0</v>
      </c>
      <c r="E31" s="103" t="s">
        <v>15</v>
      </c>
      <c r="F31" s="151" t="s">
        <v>4347</v>
      </c>
      <c r="G31" s="331"/>
    </row>
    <row r="32">
      <c r="A32" s="98"/>
      <c r="B32" s="220" t="s">
        <v>1219</v>
      </c>
      <c r="C32" s="250" t="s">
        <v>7231</v>
      </c>
      <c r="D32" s="240">
        <v>40120.0</v>
      </c>
      <c r="E32" s="250" t="s">
        <v>4561</v>
      </c>
      <c r="F32" s="220" t="s">
        <v>4381</v>
      </c>
      <c r="G32" s="98"/>
    </row>
    <row r="33">
      <c r="A33" s="98"/>
      <c r="B33" s="220" t="s">
        <v>1124</v>
      </c>
      <c r="C33" s="250" t="s">
        <v>7232</v>
      </c>
      <c r="D33" s="240">
        <v>39705.0</v>
      </c>
      <c r="E33" s="250" t="s">
        <v>4300</v>
      </c>
      <c r="F33" s="220" t="s">
        <v>4381</v>
      </c>
      <c r="G33" s="98"/>
    </row>
    <row r="34">
      <c r="A34" s="98"/>
      <c r="B34" s="141" t="s">
        <v>7233</v>
      </c>
      <c r="C34" s="112" t="s">
        <v>5120</v>
      </c>
      <c r="D34" s="141"/>
      <c r="E34" s="162"/>
      <c r="F34" s="150"/>
      <c r="G34" s="102"/>
    </row>
    <row r="35">
      <c r="A35" s="98"/>
      <c r="B35" s="139" t="s">
        <v>6011</v>
      </c>
      <c r="C35" s="103" t="s">
        <v>1225</v>
      </c>
      <c r="D35" s="140">
        <v>40108.0</v>
      </c>
      <c r="E35" s="103" t="s">
        <v>15</v>
      </c>
      <c r="F35" s="139" t="s">
        <v>6012</v>
      </c>
      <c r="G35" s="98"/>
    </row>
    <row r="36">
      <c r="A36" s="98"/>
      <c r="B36" s="220" t="s">
        <v>1348</v>
      </c>
      <c r="C36" s="250" t="s">
        <v>161</v>
      </c>
      <c r="D36" s="238">
        <v>40477.0</v>
      </c>
      <c r="E36" s="250" t="s">
        <v>4380</v>
      </c>
      <c r="F36" s="220" t="s">
        <v>4381</v>
      </c>
      <c r="G36" s="98"/>
    </row>
    <row r="37">
      <c r="A37" s="98"/>
      <c r="B37" s="141" t="s">
        <v>7234</v>
      </c>
      <c r="C37" s="112" t="s">
        <v>1233</v>
      </c>
      <c r="D37" s="141"/>
      <c r="E37" s="162"/>
      <c r="F37" s="150"/>
      <c r="G37" s="102"/>
    </row>
    <row r="38">
      <c r="A38" s="98"/>
      <c r="B38" s="141" t="s">
        <v>7235</v>
      </c>
      <c r="C38" s="112" t="s">
        <v>735</v>
      </c>
      <c r="D38" s="141"/>
      <c r="E38" s="162"/>
      <c r="F38" s="150"/>
      <c r="G38" s="102"/>
    </row>
    <row r="39">
      <c r="A39" s="98"/>
      <c r="B39" s="141" t="s">
        <v>7236</v>
      </c>
      <c r="C39" s="112" t="s">
        <v>7237</v>
      </c>
      <c r="D39" s="141"/>
      <c r="E39" s="162"/>
      <c r="F39" s="150"/>
      <c r="G39" s="102"/>
    </row>
    <row r="40">
      <c r="A40" s="98"/>
      <c r="B40" s="141" t="s">
        <v>7238</v>
      </c>
      <c r="C40" s="112" t="s">
        <v>990</v>
      </c>
      <c r="D40" s="141"/>
      <c r="E40" s="162"/>
      <c r="F40" s="150"/>
      <c r="G40" s="102"/>
    </row>
    <row r="41">
      <c r="A41" s="98"/>
      <c r="B41" s="139" t="s">
        <v>1234</v>
      </c>
      <c r="C41" s="139" t="s">
        <v>1235</v>
      </c>
      <c r="D41" s="140">
        <v>40120.0</v>
      </c>
      <c r="E41" s="139" t="s">
        <v>4274</v>
      </c>
      <c r="F41" s="151" t="s">
        <v>4260</v>
      </c>
      <c r="G41" s="98"/>
    </row>
    <row r="42">
      <c r="A42" s="98"/>
      <c r="B42" s="141" t="s">
        <v>7239</v>
      </c>
      <c r="C42" s="112" t="s">
        <v>5475</v>
      </c>
      <c r="D42" s="141"/>
      <c r="E42" s="162"/>
      <c r="F42" s="150"/>
      <c r="G42" s="102"/>
    </row>
    <row r="43">
      <c r="A43" s="98"/>
      <c r="B43" s="139" t="s">
        <v>1240</v>
      </c>
      <c r="C43" s="103" t="s">
        <v>1241</v>
      </c>
      <c r="D43" s="216">
        <v>40120.0</v>
      </c>
      <c r="E43" s="103" t="s">
        <v>4274</v>
      </c>
      <c r="F43" s="139" t="s">
        <v>7240</v>
      </c>
      <c r="G43" s="98"/>
    </row>
    <row r="44">
      <c r="A44" s="98"/>
      <c r="B44" s="141" t="s">
        <v>7241</v>
      </c>
      <c r="C44" s="112" t="s">
        <v>7242</v>
      </c>
      <c r="D44" s="141"/>
      <c r="E44" s="162"/>
      <c r="F44" s="150"/>
      <c r="G44" s="102"/>
    </row>
    <row r="45">
      <c r="A45" s="98"/>
      <c r="B45" s="220" t="s">
        <v>1248</v>
      </c>
      <c r="C45" s="250" t="s">
        <v>262</v>
      </c>
      <c r="D45" s="240">
        <v>40120.0</v>
      </c>
      <c r="E45" s="250" t="s">
        <v>4561</v>
      </c>
      <c r="F45" s="220" t="s">
        <v>4381</v>
      </c>
      <c r="G45" s="98"/>
    </row>
    <row r="46">
      <c r="A46" s="98"/>
      <c r="B46" s="220" t="s">
        <v>1385</v>
      </c>
      <c r="C46" s="250" t="s">
        <v>1386</v>
      </c>
      <c r="D46" s="238">
        <v>40477.0</v>
      </c>
      <c r="E46" s="250" t="s">
        <v>4380</v>
      </c>
      <c r="F46" s="220" t="s">
        <v>4381</v>
      </c>
      <c r="G46" s="98"/>
    </row>
    <row r="47">
      <c r="A47" s="98"/>
      <c r="B47" s="139" t="s">
        <v>7243</v>
      </c>
      <c r="C47" s="103" t="s">
        <v>307</v>
      </c>
      <c r="D47" s="216">
        <v>39625.0</v>
      </c>
      <c r="E47" s="103" t="s">
        <v>15</v>
      </c>
      <c r="F47" s="139" t="s">
        <v>7244</v>
      </c>
      <c r="G47" s="98"/>
    </row>
    <row r="48">
      <c r="A48" s="16"/>
      <c r="B48" s="254"/>
      <c r="C48" s="16"/>
      <c r="D48" s="254"/>
      <c r="E48" s="16"/>
      <c r="F48" s="254"/>
      <c r="G48" s="16"/>
    </row>
    <row r="49">
      <c r="A49" s="16"/>
      <c r="B49" s="254"/>
      <c r="C49" s="16"/>
      <c r="D49" s="254"/>
      <c r="E49" s="16"/>
      <c r="F49" s="254"/>
      <c r="G49" s="16"/>
    </row>
    <row r="50">
      <c r="A50" s="75"/>
      <c r="B50" s="144" t="s">
        <v>1</v>
      </c>
      <c r="C50" s="145">
        <f>COUNT(D:D)</f>
        <v>25</v>
      </c>
      <c r="D50" s="254"/>
      <c r="E50" s="16"/>
      <c r="F50" s="254"/>
      <c r="G50" s="16"/>
    </row>
    <row r="51">
      <c r="A51" s="75"/>
      <c r="B51" s="144" t="s">
        <v>2</v>
      </c>
      <c r="C51" s="146">
        <v>45.0</v>
      </c>
      <c r="D51" s="254"/>
      <c r="E51" s="16"/>
      <c r="F51" s="254"/>
      <c r="G51" s="16"/>
    </row>
    <row r="52">
      <c r="A52" s="75"/>
      <c r="B52" s="144" t="s">
        <v>1014</v>
      </c>
      <c r="C52" s="147">
        <f>IFERROR(__xludf.DUMMYFUNCTION("TO_PERCENT(C50/C51)"),0.5555555555555556)</f>
        <v>0.5555555556</v>
      </c>
      <c r="D52" s="254"/>
      <c r="E52" s="16"/>
      <c r="F52" s="254"/>
      <c r="G52" s="16"/>
    </row>
    <row r="53">
      <c r="A53" s="16"/>
      <c r="B53" s="254"/>
      <c r="C53" s="16"/>
      <c r="D53" s="254"/>
      <c r="E53" s="16"/>
      <c r="F53" s="254"/>
      <c r="G53" s="16"/>
    </row>
    <row r="54">
      <c r="A54" s="16"/>
      <c r="B54" s="254"/>
      <c r="C54" s="16"/>
      <c r="D54" s="254"/>
      <c r="E54" s="16"/>
      <c r="F54" s="254"/>
      <c r="G54" s="16"/>
    </row>
    <row r="55">
      <c r="A55" s="16"/>
      <c r="B55" s="254"/>
      <c r="C55" s="16"/>
      <c r="D55" s="254"/>
      <c r="E55" s="16"/>
      <c r="F55" s="254"/>
      <c r="G55" s="16"/>
    </row>
    <row r="56">
      <c r="A56" s="16"/>
      <c r="B56" s="254"/>
      <c r="C56" s="16"/>
      <c r="D56" s="254"/>
      <c r="E56" s="16"/>
      <c r="F56" s="254"/>
      <c r="G56" s="16"/>
    </row>
    <row r="57">
      <c r="A57" s="16"/>
      <c r="B57" s="254"/>
      <c r="C57" s="16"/>
      <c r="D57" s="254"/>
      <c r="E57" s="16"/>
      <c r="F57" s="254"/>
      <c r="G57" s="16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5.88"/>
    <col customWidth="1" min="3" max="3" width="20.0"/>
    <col customWidth="1" min="6" max="6" width="78.75"/>
    <col customWidth="1" min="7" max="7" width="3.5"/>
  </cols>
  <sheetData>
    <row r="1">
      <c r="A1" s="149"/>
      <c r="B1" s="135"/>
      <c r="C1" s="149"/>
      <c r="D1" s="135"/>
      <c r="E1" s="149"/>
      <c r="F1" s="135"/>
      <c r="G1" s="149"/>
    </row>
    <row r="2">
      <c r="A2" s="136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36"/>
    </row>
    <row r="3">
      <c r="A3" s="98"/>
      <c r="B3" s="139" t="s">
        <v>5186</v>
      </c>
      <c r="C3" s="103" t="s">
        <v>528</v>
      </c>
      <c r="D3" s="209">
        <v>40066.0</v>
      </c>
      <c r="E3" s="388" t="s">
        <v>15</v>
      </c>
      <c r="F3" s="151" t="s">
        <v>928</v>
      </c>
      <c r="G3" s="331"/>
    </row>
    <row r="4">
      <c r="A4" s="98"/>
      <c r="B4" s="139" t="s">
        <v>5730</v>
      </c>
      <c r="C4" s="103" t="s">
        <v>334</v>
      </c>
      <c r="D4" s="209">
        <v>39952.0</v>
      </c>
      <c r="E4" s="388" t="s">
        <v>15</v>
      </c>
      <c r="F4" s="151" t="s">
        <v>5188</v>
      </c>
      <c r="G4" s="331"/>
    </row>
    <row r="5">
      <c r="A5" s="98"/>
      <c r="B5" s="139" t="s">
        <v>5056</v>
      </c>
      <c r="C5" s="103" t="s">
        <v>1031</v>
      </c>
      <c r="D5" s="222">
        <v>41233.0</v>
      </c>
      <c r="E5" s="388" t="s">
        <v>15</v>
      </c>
      <c r="F5" s="151" t="s">
        <v>928</v>
      </c>
      <c r="G5" s="331"/>
    </row>
    <row r="6">
      <c r="A6" s="98"/>
      <c r="B6" s="153" t="s">
        <v>916</v>
      </c>
      <c r="C6" s="131" t="s">
        <v>917</v>
      </c>
      <c r="D6" s="307">
        <v>39406.0</v>
      </c>
      <c r="E6" s="402" t="s">
        <v>5192</v>
      </c>
      <c r="F6" s="296" t="s">
        <v>5193</v>
      </c>
      <c r="G6" s="331"/>
    </row>
    <row r="7">
      <c r="A7" s="98"/>
      <c r="B7" s="139" t="s">
        <v>5092</v>
      </c>
      <c r="C7" s="103" t="s">
        <v>960</v>
      </c>
      <c r="D7" s="222">
        <v>40659.0</v>
      </c>
      <c r="E7" s="388" t="s">
        <v>15</v>
      </c>
      <c r="F7" s="151" t="s">
        <v>5093</v>
      </c>
      <c r="G7" s="331"/>
    </row>
    <row r="8">
      <c r="A8" s="98"/>
      <c r="B8" s="141" t="s">
        <v>461</v>
      </c>
      <c r="C8" s="112" t="s">
        <v>5243</v>
      </c>
      <c r="D8" s="150"/>
      <c r="E8" s="162"/>
      <c r="F8" s="150"/>
      <c r="G8" s="102"/>
    </row>
    <row r="9">
      <c r="A9" s="98"/>
      <c r="B9" s="141" t="s">
        <v>5105</v>
      </c>
      <c r="C9" s="112" t="s">
        <v>5106</v>
      </c>
      <c r="D9" s="150"/>
      <c r="E9" s="162"/>
      <c r="F9" s="150"/>
      <c r="G9" s="102"/>
    </row>
    <row r="10">
      <c r="A10" s="98"/>
      <c r="B10" s="139" t="s">
        <v>5248</v>
      </c>
      <c r="C10" s="103" t="s">
        <v>5249</v>
      </c>
      <c r="D10" s="209">
        <v>39847.0</v>
      </c>
      <c r="E10" s="388" t="s">
        <v>15</v>
      </c>
      <c r="F10" s="151" t="s">
        <v>5250</v>
      </c>
      <c r="G10" s="331"/>
    </row>
    <row r="11">
      <c r="A11" s="98"/>
      <c r="B11" s="153" t="s">
        <v>5262</v>
      </c>
      <c r="C11" s="131" t="s">
        <v>814</v>
      </c>
      <c r="D11" s="307">
        <v>39721.0</v>
      </c>
      <c r="E11" s="402" t="s">
        <v>15</v>
      </c>
      <c r="F11" s="296" t="s">
        <v>1132</v>
      </c>
      <c r="G11" s="271"/>
    </row>
    <row r="12">
      <c r="A12" s="98"/>
      <c r="B12" s="139" t="s">
        <v>5268</v>
      </c>
      <c r="C12" s="103" t="s">
        <v>5269</v>
      </c>
      <c r="D12" s="209">
        <v>40631.0</v>
      </c>
      <c r="E12" s="388" t="s">
        <v>15</v>
      </c>
      <c r="F12" s="151" t="s">
        <v>5270</v>
      </c>
      <c r="G12" s="331"/>
    </row>
    <row r="13">
      <c r="A13" s="98"/>
      <c r="B13" s="139" t="s">
        <v>705</v>
      </c>
      <c r="C13" s="103" t="s">
        <v>706</v>
      </c>
      <c r="D13" s="309">
        <v>44546.0</v>
      </c>
      <c r="E13" s="139" t="s">
        <v>15</v>
      </c>
      <c r="F13" s="310" t="s">
        <v>2820</v>
      </c>
      <c r="G13" s="102"/>
    </row>
    <row r="14">
      <c r="A14" s="98"/>
      <c r="B14" s="186" t="s">
        <v>994</v>
      </c>
      <c r="C14" s="186" t="s">
        <v>1140</v>
      </c>
      <c r="D14" s="209">
        <v>39406.0</v>
      </c>
      <c r="E14" s="151" t="s">
        <v>4268</v>
      </c>
      <c r="F14" s="151" t="s">
        <v>4960</v>
      </c>
      <c r="G14" s="331"/>
    </row>
    <row r="15">
      <c r="A15" s="98"/>
      <c r="B15" s="139" t="s">
        <v>7059</v>
      </c>
      <c r="C15" s="103" t="s">
        <v>999</v>
      </c>
      <c r="D15" s="222">
        <v>40470.0</v>
      </c>
      <c r="E15" s="388" t="s">
        <v>15</v>
      </c>
      <c r="F15" s="151" t="s">
        <v>5137</v>
      </c>
      <c r="G15" s="331"/>
    </row>
    <row r="16">
      <c r="A16" s="98"/>
      <c r="B16" s="141" t="s">
        <v>5148</v>
      </c>
      <c r="C16" s="112" t="s">
        <v>4322</v>
      </c>
      <c r="D16" s="150"/>
      <c r="E16" s="162"/>
      <c r="F16" s="150"/>
      <c r="G16" s="102"/>
    </row>
    <row r="17">
      <c r="A17" s="98"/>
      <c r="B17" s="139" t="s">
        <v>7060</v>
      </c>
      <c r="C17" s="103" t="s">
        <v>5154</v>
      </c>
      <c r="D17" s="222">
        <v>40113.0</v>
      </c>
      <c r="E17" s="388" t="s">
        <v>15</v>
      </c>
      <c r="F17" s="151" t="s">
        <v>5155</v>
      </c>
      <c r="G17" s="331"/>
    </row>
    <row r="18">
      <c r="A18" s="210"/>
      <c r="B18" s="403"/>
      <c r="C18" s="210"/>
      <c r="D18" s="403"/>
      <c r="E18" s="210"/>
      <c r="F18" s="403"/>
      <c r="G18" s="210"/>
    </row>
    <row r="19">
      <c r="A19" s="210"/>
      <c r="B19" s="403"/>
      <c r="C19" s="210"/>
      <c r="D19" s="403"/>
      <c r="E19" s="210"/>
      <c r="F19" s="403"/>
      <c r="G19" s="210"/>
    </row>
    <row r="20">
      <c r="A20" s="75"/>
      <c r="B20" s="144" t="s">
        <v>1</v>
      </c>
      <c r="C20" s="145">
        <f>COUNT(D:D)</f>
        <v>12</v>
      </c>
      <c r="D20" s="403"/>
      <c r="E20" s="210"/>
      <c r="F20" s="254"/>
      <c r="G20" s="16"/>
    </row>
    <row r="21">
      <c r="A21" s="75"/>
      <c r="B21" s="144" t="s">
        <v>2</v>
      </c>
      <c r="C21" s="146">
        <v>15.0</v>
      </c>
      <c r="D21" s="403"/>
      <c r="E21" s="210"/>
      <c r="F21" s="403"/>
      <c r="G21" s="210"/>
    </row>
    <row r="22">
      <c r="A22" s="75"/>
      <c r="B22" s="144" t="s">
        <v>1014</v>
      </c>
      <c r="C22" s="147">
        <f>IFERROR(__xludf.DUMMYFUNCTION("TO_PERCENT(C20/C21)"),0.8)</f>
        <v>0.8</v>
      </c>
      <c r="D22" s="403"/>
      <c r="E22" s="210"/>
      <c r="F22" s="403"/>
      <c r="G22" s="210"/>
    </row>
    <row r="23">
      <c r="A23" s="210"/>
      <c r="B23" s="403"/>
      <c r="C23" s="210"/>
      <c r="D23" s="403"/>
      <c r="E23" s="210"/>
      <c r="F23" s="403"/>
      <c r="G23" s="210"/>
    </row>
    <row r="24">
      <c r="A24" s="210"/>
      <c r="B24" s="403"/>
      <c r="C24" s="210"/>
      <c r="D24" s="403"/>
      <c r="E24" s="210"/>
      <c r="F24" s="403"/>
      <c r="G24" s="210"/>
    </row>
    <row r="25">
      <c r="A25" s="210"/>
      <c r="B25" s="403"/>
      <c r="C25" s="210"/>
      <c r="D25" s="403"/>
      <c r="E25" s="210"/>
      <c r="F25" s="403"/>
      <c r="G25" s="210"/>
    </row>
    <row r="26">
      <c r="A26" s="210"/>
      <c r="B26" s="403"/>
      <c r="C26" s="210"/>
      <c r="D26" s="403"/>
      <c r="E26" s="210"/>
      <c r="F26" s="403"/>
      <c r="G26" s="210"/>
    </row>
    <row r="27">
      <c r="A27" s="210"/>
      <c r="B27" s="403"/>
      <c r="C27" s="210"/>
      <c r="D27" s="403"/>
      <c r="E27" s="210"/>
      <c r="F27" s="403"/>
      <c r="G27" s="210"/>
    </row>
    <row r="28">
      <c r="A28" s="210"/>
      <c r="B28" s="404"/>
      <c r="C28" s="210"/>
      <c r="D28" s="404"/>
      <c r="E28" s="210"/>
      <c r="F28" s="404"/>
      <c r="G28" s="210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4.5"/>
    <col customWidth="1" min="3" max="3" width="19.0"/>
    <col customWidth="1" min="6" max="6" width="44.75"/>
    <col customWidth="1" min="7" max="7" width="3.25"/>
  </cols>
  <sheetData>
    <row r="1">
      <c r="A1" s="149"/>
      <c r="B1" s="135"/>
      <c r="C1" s="149"/>
      <c r="D1" s="135"/>
      <c r="E1" s="149"/>
      <c r="F1" s="135"/>
      <c r="G1" s="149"/>
    </row>
    <row r="2">
      <c r="A2" s="136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36"/>
    </row>
    <row r="3">
      <c r="A3" s="98"/>
      <c r="B3" s="141" t="s">
        <v>5051</v>
      </c>
      <c r="C3" s="112" t="s">
        <v>909</v>
      </c>
      <c r="D3" s="150"/>
      <c r="E3" s="162"/>
      <c r="F3" s="150"/>
      <c r="G3" s="102"/>
    </row>
    <row r="4">
      <c r="A4" s="98"/>
      <c r="B4" s="139" t="s">
        <v>5058</v>
      </c>
      <c r="C4" s="103" t="s">
        <v>1255</v>
      </c>
      <c r="D4" s="222">
        <v>40449.0</v>
      </c>
      <c r="E4" s="388" t="s">
        <v>15</v>
      </c>
      <c r="F4" s="151" t="s">
        <v>5059</v>
      </c>
      <c r="G4" s="331"/>
    </row>
    <row r="5">
      <c r="A5" s="98"/>
      <c r="B5" s="139" t="s">
        <v>5062</v>
      </c>
      <c r="C5" s="103" t="s">
        <v>917</v>
      </c>
      <c r="D5" s="222">
        <v>39420.0</v>
      </c>
      <c r="E5" s="388" t="s">
        <v>15</v>
      </c>
      <c r="F5" s="151" t="s">
        <v>5063</v>
      </c>
      <c r="G5" s="331"/>
    </row>
    <row r="6">
      <c r="A6" s="98"/>
      <c r="B6" s="141" t="s">
        <v>7245</v>
      </c>
      <c r="C6" s="112" t="s">
        <v>919</v>
      </c>
      <c r="D6" s="141"/>
      <c r="E6" s="405"/>
      <c r="F6" s="150"/>
      <c r="G6" s="102"/>
    </row>
    <row r="7">
      <c r="A7" s="98"/>
      <c r="B7" s="141" t="s">
        <v>5072</v>
      </c>
      <c r="C7" s="112" t="s">
        <v>5073</v>
      </c>
      <c r="D7" s="141"/>
      <c r="E7" s="405"/>
      <c r="F7" s="150"/>
      <c r="G7" s="102"/>
    </row>
    <row r="8">
      <c r="A8" s="98"/>
      <c r="B8" s="141" t="s">
        <v>5077</v>
      </c>
      <c r="C8" s="112" t="s">
        <v>5078</v>
      </c>
      <c r="D8" s="141"/>
      <c r="E8" s="405"/>
      <c r="F8" s="150"/>
      <c r="G8" s="102"/>
    </row>
    <row r="9">
      <c r="A9" s="98"/>
      <c r="B9" s="139" t="s">
        <v>5205</v>
      </c>
      <c r="C9" s="103" t="s">
        <v>1056</v>
      </c>
      <c r="D9" s="209">
        <v>39945.0</v>
      </c>
      <c r="E9" s="388" t="s">
        <v>15</v>
      </c>
      <c r="F9" s="151" t="s">
        <v>928</v>
      </c>
      <c r="G9" s="331"/>
    </row>
    <row r="10">
      <c r="A10" s="98"/>
      <c r="B10" s="141" t="s">
        <v>5210</v>
      </c>
      <c r="C10" s="112" t="s">
        <v>5211</v>
      </c>
      <c r="D10" s="141"/>
      <c r="E10" s="405"/>
      <c r="F10" s="150"/>
      <c r="G10" s="102"/>
    </row>
    <row r="11">
      <c r="A11" s="98"/>
      <c r="B11" s="139" t="s">
        <v>5212</v>
      </c>
      <c r="C11" s="103" t="s">
        <v>842</v>
      </c>
      <c r="D11" s="239">
        <v>44854.0</v>
      </c>
      <c r="E11" s="139" t="s">
        <v>15</v>
      </c>
      <c r="F11" s="181" t="s">
        <v>5213</v>
      </c>
      <c r="G11" s="102"/>
    </row>
    <row r="12">
      <c r="A12" s="98"/>
      <c r="B12" s="139" t="s">
        <v>5214</v>
      </c>
      <c r="C12" s="103" t="s">
        <v>5215</v>
      </c>
      <c r="D12" s="212">
        <v>43041.0</v>
      </c>
      <c r="E12" s="151" t="s">
        <v>15</v>
      </c>
      <c r="F12" s="151" t="s">
        <v>5216</v>
      </c>
      <c r="G12" s="331"/>
    </row>
    <row r="13">
      <c r="A13" s="98"/>
      <c r="B13" s="139" t="s">
        <v>5220</v>
      </c>
      <c r="C13" s="103" t="s">
        <v>191</v>
      </c>
      <c r="D13" s="209">
        <v>40757.0</v>
      </c>
      <c r="E13" s="388" t="s">
        <v>15</v>
      </c>
      <c r="F13" s="151" t="s">
        <v>928</v>
      </c>
      <c r="G13" s="331"/>
    </row>
    <row r="14">
      <c r="A14" s="98"/>
      <c r="B14" s="151" t="s">
        <v>5086</v>
      </c>
      <c r="C14" s="186" t="s">
        <v>191</v>
      </c>
      <c r="D14" s="223">
        <v>43440.0</v>
      </c>
      <c r="E14" s="151" t="s">
        <v>15</v>
      </c>
      <c r="F14" s="176" t="s">
        <v>3646</v>
      </c>
      <c r="G14" s="102"/>
    </row>
    <row r="15">
      <c r="A15" s="98"/>
      <c r="B15" s="141" t="s">
        <v>5088</v>
      </c>
      <c r="C15" s="112" t="s">
        <v>5089</v>
      </c>
      <c r="D15" s="141"/>
      <c r="E15" s="405"/>
      <c r="F15" s="150"/>
      <c r="G15" s="102"/>
    </row>
    <row r="16">
      <c r="A16" s="98"/>
      <c r="B16" s="139" t="s">
        <v>5090</v>
      </c>
      <c r="C16" s="103" t="s">
        <v>1079</v>
      </c>
      <c r="D16" s="222">
        <v>42647.0</v>
      </c>
      <c r="E16" s="388" t="s">
        <v>15</v>
      </c>
      <c r="F16" s="151" t="s">
        <v>928</v>
      </c>
      <c r="G16" s="331"/>
    </row>
    <row r="17">
      <c r="A17" s="98"/>
      <c r="B17" s="139" t="s">
        <v>7246</v>
      </c>
      <c r="C17" s="103" t="s">
        <v>1090</v>
      </c>
      <c r="D17" s="222">
        <v>39705.0</v>
      </c>
      <c r="E17" s="232" t="s">
        <v>4243</v>
      </c>
      <c r="F17" s="139" t="s">
        <v>5091</v>
      </c>
      <c r="G17" s="98"/>
    </row>
    <row r="18">
      <c r="A18" s="98"/>
      <c r="B18" s="139" t="s">
        <v>5233</v>
      </c>
      <c r="C18" s="103" t="s">
        <v>960</v>
      </c>
      <c r="D18" s="209">
        <v>40659.0</v>
      </c>
      <c r="E18" s="388" t="s">
        <v>15</v>
      </c>
      <c r="F18" s="151" t="s">
        <v>5234</v>
      </c>
      <c r="G18" s="331"/>
    </row>
    <row r="19">
      <c r="A19" s="98"/>
      <c r="B19" s="139" t="s">
        <v>3886</v>
      </c>
      <c r="C19" s="103" t="s">
        <v>1095</v>
      </c>
      <c r="D19" s="209">
        <v>39770.0</v>
      </c>
      <c r="E19" s="388" t="s">
        <v>15</v>
      </c>
      <c r="F19" s="151" t="s">
        <v>7247</v>
      </c>
      <c r="G19" s="331"/>
    </row>
    <row r="20">
      <c r="A20" s="98"/>
      <c r="B20" s="139" t="s">
        <v>5094</v>
      </c>
      <c r="C20" s="103" t="s">
        <v>5095</v>
      </c>
      <c r="D20" s="222">
        <v>39777.0</v>
      </c>
      <c r="E20" s="388" t="s">
        <v>15</v>
      </c>
      <c r="F20" s="151" t="s">
        <v>5096</v>
      </c>
      <c r="G20" s="331"/>
    </row>
    <row r="21">
      <c r="A21" s="98"/>
      <c r="B21" s="141" t="s">
        <v>5238</v>
      </c>
      <c r="C21" s="112" t="s">
        <v>5239</v>
      </c>
      <c r="D21" s="141"/>
      <c r="E21" s="405"/>
      <c r="F21" s="150"/>
      <c r="G21" s="102"/>
    </row>
    <row r="22">
      <c r="A22" s="98"/>
      <c r="B22" s="139" t="s">
        <v>1323</v>
      </c>
      <c r="C22" s="103" t="s">
        <v>1324</v>
      </c>
      <c r="D22" s="222">
        <v>40477.0</v>
      </c>
      <c r="E22" s="232" t="s">
        <v>4380</v>
      </c>
      <c r="F22" s="151" t="s">
        <v>6585</v>
      </c>
      <c r="G22" s="331"/>
    </row>
    <row r="23">
      <c r="A23" s="98"/>
      <c r="B23" s="141" t="s">
        <v>3700</v>
      </c>
      <c r="C23" s="112" t="s">
        <v>5101</v>
      </c>
      <c r="D23" s="141"/>
      <c r="E23" s="405"/>
      <c r="F23" s="150"/>
      <c r="G23" s="102"/>
    </row>
    <row r="24">
      <c r="A24" s="98"/>
      <c r="B24" s="220" t="s">
        <v>969</v>
      </c>
      <c r="C24" s="250" t="s">
        <v>970</v>
      </c>
      <c r="D24" s="237">
        <v>39406.0</v>
      </c>
      <c r="E24" s="344" t="s">
        <v>4758</v>
      </c>
      <c r="F24" s="227" t="s">
        <v>5244</v>
      </c>
      <c r="G24" s="331"/>
    </row>
    <row r="25">
      <c r="A25" s="98"/>
      <c r="B25" s="141" t="s">
        <v>5116</v>
      </c>
      <c r="C25" s="112" t="s">
        <v>1123</v>
      </c>
      <c r="D25" s="141"/>
      <c r="E25" s="405"/>
      <c r="F25" s="150"/>
      <c r="G25" s="102"/>
    </row>
    <row r="26">
      <c r="A26" s="98"/>
      <c r="B26" s="139" t="s">
        <v>5253</v>
      </c>
      <c r="C26" s="103" t="s">
        <v>4371</v>
      </c>
      <c r="D26" s="209">
        <v>40722.0</v>
      </c>
      <c r="E26" s="388" t="s">
        <v>15</v>
      </c>
      <c r="F26" s="151" t="s">
        <v>5254</v>
      </c>
      <c r="G26" s="331"/>
    </row>
    <row r="27">
      <c r="A27" s="98"/>
      <c r="B27" s="141" t="s">
        <v>7248</v>
      </c>
      <c r="C27" s="112" t="s">
        <v>1346</v>
      </c>
      <c r="D27" s="141"/>
      <c r="E27" s="405"/>
      <c r="F27" s="150"/>
      <c r="G27" s="102"/>
    </row>
    <row r="28">
      <c r="A28" s="98"/>
      <c r="B28" s="141" t="s">
        <v>7058</v>
      </c>
      <c r="C28" s="112" t="s">
        <v>7249</v>
      </c>
      <c r="D28" s="141"/>
      <c r="E28" s="405"/>
      <c r="F28" s="150"/>
      <c r="G28" s="102"/>
    </row>
    <row r="29">
      <c r="A29" s="98"/>
      <c r="B29" s="220" t="s">
        <v>5126</v>
      </c>
      <c r="C29" s="250" t="s">
        <v>5127</v>
      </c>
      <c r="D29" s="225">
        <v>42283.0</v>
      </c>
      <c r="E29" s="391" t="s">
        <v>4323</v>
      </c>
      <c r="F29" s="227" t="s">
        <v>4324</v>
      </c>
      <c r="G29" s="331"/>
    </row>
    <row r="30">
      <c r="A30" s="98"/>
      <c r="B30" s="139" t="s">
        <v>5129</v>
      </c>
      <c r="C30" s="103" t="s">
        <v>992</v>
      </c>
      <c r="D30" s="222">
        <v>39714.0</v>
      </c>
      <c r="E30" s="388" t="s">
        <v>15</v>
      </c>
      <c r="F30" s="139" t="s">
        <v>993</v>
      </c>
      <c r="G30" s="98"/>
    </row>
    <row r="31">
      <c r="A31" s="98"/>
      <c r="B31" s="153" t="s">
        <v>7250</v>
      </c>
      <c r="C31" s="131" t="s">
        <v>1237</v>
      </c>
      <c r="D31" s="295">
        <v>40029.0</v>
      </c>
      <c r="E31" s="402" t="s">
        <v>15</v>
      </c>
      <c r="F31" s="296" t="s">
        <v>1132</v>
      </c>
      <c r="G31" s="271"/>
    </row>
    <row r="32">
      <c r="A32" s="98"/>
      <c r="B32" s="139" t="s">
        <v>5286</v>
      </c>
      <c r="C32" s="103" t="s">
        <v>5040</v>
      </c>
      <c r="D32" s="209">
        <v>39875.0</v>
      </c>
      <c r="E32" s="388" t="s">
        <v>15</v>
      </c>
      <c r="F32" s="151" t="s">
        <v>5287</v>
      </c>
      <c r="G32" s="331"/>
    </row>
    <row r="33">
      <c r="A33" s="98"/>
      <c r="B33" s="141" t="s">
        <v>7251</v>
      </c>
      <c r="C33" s="112" t="s">
        <v>5289</v>
      </c>
      <c r="D33" s="141"/>
      <c r="E33" s="405"/>
      <c r="F33" s="150"/>
      <c r="G33" s="102"/>
    </row>
    <row r="34">
      <c r="A34" s="98"/>
      <c r="B34" s="141" t="s">
        <v>5142</v>
      </c>
      <c r="C34" s="112" t="s">
        <v>1751</v>
      </c>
      <c r="D34" s="141"/>
      <c r="E34" s="405"/>
      <c r="F34" s="150"/>
      <c r="G34" s="102"/>
    </row>
    <row r="35">
      <c r="A35" s="98"/>
      <c r="B35" s="141" t="s">
        <v>5378</v>
      </c>
      <c r="C35" s="112" t="s">
        <v>5379</v>
      </c>
      <c r="D35" s="141"/>
      <c r="E35" s="405"/>
      <c r="F35" s="150"/>
      <c r="G35" s="102"/>
    </row>
    <row r="36">
      <c r="A36" s="98"/>
      <c r="B36" s="139" t="s">
        <v>5296</v>
      </c>
      <c r="C36" s="103" t="s">
        <v>5044</v>
      </c>
      <c r="D36" s="209">
        <v>39861.0</v>
      </c>
      <c r="E36" s="388" t="s">
        <v>15</v>
      </c>
      <c r="F36" s="151" t="s">
        <v>928</v>
      </c>
      <c r="G36" s="331"/>
    </row>
    <row r="37">
      <c r="A37" s="98"/>
      <c r="B37" s="220" t="s">
        <v>5297</v>
      </c>
      <c r="C37" s="250" t="s">
        <v>1009</v>
      </c>
      <c r="D37" s="225">
        <v>42283.0</v>
      </c>
      <c r="E37" s="391" t="s">
        <v>4323</v>
      </c>
      <c r="F37" s="227" t="s">
        <v>4324</v>
      </c>
      <c r="G37" s="331"/>
    </row>
    <row r="38">
      <c r="A38" s="98"/>
      <c r="B38" s="141" t="s">
        <v>7252</v>
      </c>
      <c r="C38" s="112" t="s">
        <v>5048</v>
      </c>
      <c r="D38" s="141"/>
      <c r="E38" s="112"/>
      <c r="F38" s="150"/>
      <c r="G38" s="102"/>
    </row>
    <row r="39">
      <c r="A39" s="102"/>
      <c r="B39" s="143"/>
      <c r="C39" s="102"/>
      <c r="D39" s="143"/>
      <c r="E39" s="102"/>
      <c r="F39" s="143"/>
      <c r="G39" s="102"/>
    </row>
    <row r="40">
      <c r="A40" s="102"/>
      <c r="B40" s="143"/>
      <c r="C40" s="102"/>
      <c r="D40" s="143"/>
      <c r="E40" s="102"/>
      <c r="F40" s="143"/>
      <c r="G40" s="102"/>
    </row>
    <row r="41">
      <c r="A41" s="325"/>
      <c r="B41" s="286" t="s">
        <v>1</v>
      </c>
      <c r="C41" s="145">
        <f>COUNT(D:D)</f>
        <v>21</v>
      </c>
      <c r="D41" s="143"/>
      <c r="E41" s="102"/>
      <c r="F41" s="143"/>
      <c r="G41" s="102"/>
    </row>
    <row r="42">
      <c r="A42" s="325"/>
      <c r="B42" s="286" t="s">
        <v>2</v>
      </c>
      <c r="C42" s="146">
        <v>36.0</v>
      </c>
      <c r="D42" s="143"/>
      <c r="E42" s="102"/>
      <c r="F42" s="143"/>
      <c r="G42" s="102"/>
    </row>
    <row r="43">
      <c r="A43" s="325"/>
      <c r="B43" s="286" t="s">
        <v>1014</v>
      </c>
      <c r="C43" s="147">
        <f>IFERROR(__xludf.DUMMYFUNCTION("TO_PERCENT(C41/C42)"),0.5833333333333334)</f>
        <v>0.5833333333</v>
      </c>
      <c r="D43" s="143"/>
      <c r="E43" s="102"/>
      <c r="F43" s="143"/>
      <c r="G43" s="102"/>
    </row>
    <row r="44">
      <c r="A44" s="102"/>
      <c r="B44" s="143"/>
      <c r="C44" s="102"/>
      <c r="D44" s="143"/>
      <c r="E44" s="102"/>
      <c r="F44" s="143"/>
      <c r="G44" s="102"/>
    </row>
    <row r="45">
      <c r="A45" s="102"/>
      <c r="B45" s="143"/>
      <c r="C45" s="102"/>
      <c r="D45" s="143"/>
      <c r="E45" s="102"/>
      <c r="F45" s="143"/>
      <c r="G45" s="102"/>
    </row>
    <row r="46">
      <c r="A46" s="102"/>
      <c r="B46" s="143"/>
      <c r="C46" s="102"/>
      <c r="D46" s="143"/>
      <c r="E46" s="102"/>
      <c r="F46" s="143"/>
      <c r="G46" s="102"/>
    </row>
    <row r="47">
      <c r="A47" s="102"/>
      <c r="B47" s="143"/>
      <c r="C47" s="102"/>
      <c r="D47" s="143"/>
      <c r="E47" s="102"/>
      <c r="F47" s="143"/>
      <c r="G47" s="102"/>
    </row>
    <row r="48">
      <c r="A48" s="102"/>
      <c r="B48" s="242"/>
      <c r="C48" s="102"/>
      <c r="D48" s="242"/>
      <c r="E48" s="102"/>
      <c r="F48" s="242"/>
      <c r="G48" s="102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9.88"/>
    <col customWidth="1" min="3" max="3" width="24.25"/>
    <col customWidth="1" min="6" max="6" width="46.63"/>
    <col customWidth="1" min="7" max="7" width="3.38"/>
  </cols>
  <sheetData>
    <row r="1">
      <c r="A1" s="149"/>
      <c r="B1" s="135"/>
      <c r="C1" s="149"/>
      <c r="D1" s="135"/>
      <c r="E1" s="149"/>
      <c r="F1" s="135"/>
      <c r="G1" s="333"/>
    </row>
    <row r="2">
      <c r="A2" s="136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335"/>
    </row>
    <row r="3">
      <c r="A3" s="98"/>
      <c r="B3" s="141" t="s">
        <v>5398</v>
      </c>
      <c r="C3" s="112" t="s">
        <v>4980</v>
      </c>
      <c r="D3" s="141"/>
      <c r="E3" s="112"/>
      <c r="F3" s="150"/>
      <c r="G3" s="16"/>
    </row>
    <row r="4">
      <c r="A4" s="98"/>
      <c r="B4" s="139" t="s">
        <v>1043</v>
      </c>
      <c r="C4" s="103" t="s">
        <v>702</v>
      </c>
      <c r="D4" s="209">
        <v>39705.0</v>
      </c>
      <c r="E4" s="232" t="s">
        <v>4243</v>
      </c>
      <c r="F4" s="151" t="s">
        <v>7253</v>
      </c>
      <c r="G4" s="16"/>
    </row>
    <row r="5">
      <c r="A5" s="98"/>
      <c r="B5" s="141" t="s">
        <v>5402</v>
      </c>
      <c r="C5" s="112" t="s">
        <v>5773</v>
      </c>
      <c r="D5" s="141"/>
      <c r="E5" s="112"/>
      <c r="F5" s="150"/>
      <c r="G5" s="16"/>
    </row>
    <row r="6">
      <c r="A6" s="98"/>
      <c r="B6" s="139" t="s">
        <v>5408</v>
      </c>
      <c r="C6" s="103" t="s">
        <v>5409</v>
      </c>
      <c r="D6" s="209">
        <v>40365.0</v>
      </c>
      <c r="E6" s="388" t="s">
        <v>15</v>
      </c>
      <c r="F6" s="151" t="s">
        <v>5410</v>
      </c>
      <c r="G6" s="16"/>
    </row>
    <row r="7">
      <c r="A7" s="98"/>
      <c r="B7" s="141" t="s">
        <v>5419</v>
      </c>
      <c r="C7" s="112" t="s">
        <v>1077</v>
      </c>
      <c r="D7" s="141"/>
      <c r="E7" s="112"/>
      <c r="F7" s="150"/>
      <c r="G7" s="16"/>
    </row>
    <row r="8">
      <c r="A8" s="98"/>
      <c r="B8" s="139" t="s">
        <v>5427</v>
      </c>
      <c r="C8" s="103" t="s">
        <v>5428</v>
      </c>
      <c r="D8" s="209">
        <v>39826.0</v>
      </c>
      <c r="E8" s="388" t="s">
        <v>15</v>
      </c>
      <c r="F8" s="151" t="s">
        <v>5429</v>
      </c>
      <c r="G8" s="16"/>
    </row>
    <row r="9">
      <c r="A9" s="98"/>
      <c r="B9" s="139" t="s">
        <v>7254</v>
      </c>
      <c r="C9" s="103" t="s">
        <v>1324</v>
      </c>
      <c r="D9" s="209">
        <v>40512.0</v>
      </c>
      <c r="E9" s="388" t="s">
        <v>15</v>
      </c>
      <c r="F9" s="151" t="s">
        <v>5436</v>
      </c>
      <c r="G9" s="16"/>
    </row>
    <row r="10">
      <c r="A10" s="98"/>
      <c r="B10" s="141" t="s">
        <v>5444</v>
      </c>
      <c r="C10" s="112" t="s">
        <v>1112</v>
      </c>
      <c r="D10" s="141"/>
      <c r="E10" s="112"/>
      <c r="F10" s="150"/>
      <c r="G10" s="16"/>
    </row>
    <row r="11">
      <c r="A11" s="98"/>
      <c r="B11" s="139" t="s">
        <v>5450</v>
      </c>
      <c r="C11" s="103" t="s">
        <v>4346</v>
      </c>
      <c r="D11" s="209">
        <v>39791.0</v>
      </c>
      <c r="E11" s="388" t="s">
        <v>15</v>
      </c>
      <c r="F11" s="151" t="s">
        <v>5451</v>
      </c>
      <c r="G11" s="16"/>
    </row>
    <row r="12">
      <c r="A12" s="98"/>
      <c r="B12" s="141" t="s">
        <v>5454</v>
      </c>
      <c r="C12" s="112" t="s">
        <v>4294</v>
      </c>
      <c r="D12" s="141"/>
      <c r="E12" s="112"/>
      <c r="F12" s="150"/>
      <c r="G12" s="16"/>
    </row>
    <row r="13">
      <c r="A13" s="98"/>
      <c r="B13" s="139" t="s">
        <v>7255</v>
      </c>
      <c r="C13" s="103" t="s">
        <v>585</v>
      </c>
      <c r="D13" s="209">
        <v>40015.0</v>
      </c>
      <c r="E13" s="388" t="s">
        <v>15</v>
      </c>
      <c r="F13" s="151" t="s">
        <v>5266</v>
      </c>
      <c r="G13" s="16"/>
    </row>
    <row r="14">
      <c r="A14" s="98"/>
      <c r="B14" s="220" t="s">
        <v>1137</v>
      </c>
      <c r="C14" s="250" t="s">
        <v>1138</v>
      </c>
      <c r="D14" s="237">
        <v>39705.0</v>
      </c>
      <c r="E14" s="344" t="s">
        <v>4300</v>
      </c>
      <c r="F14" s="227" t="s">
        <v>4381</v>
      </c>
      <c r="G14" s="16"/>
    </row>
    <row r="15">
      <c r="A15" s="98"/>
      <c r="B15" s="220" t="s">
        <v>1139</v>
      </c>
      <c r="C15" s="250" t="s">
        <v>995</v>
      </c>
      <c r="D15" s="237">
        <v>39705.0</v>
      </c>
      <c r="E15" s="344" t="s">
        <v>4300</v>
      </c>
      <c r="F15" s="227" t="s">
        <v>4381</v>
      </c>
      <c r="G15" s="16"/>
    </row>
    <row r="16">
      <c r="A16" s="98"/>
      <c r="B16" s="139" t="s">
        <v>5474</v>
      </c>
      <c r="C16" s="103" t="s">
        <v>5475</v>
      </c>
      <c r="D16" s="209">
        <v>41212.0</v>
      </c>
      <c r="E16" s="388" t="s">
        <v>15</v>
      </c>
      <c r="F16" s="103" t="s">
        <v>5476</v>
      </c>
      <c r="G16" s="16"/>
    </row>
    <row r="17">
      <c r="A17" s="98"/>
      <c r="B17" s="139" t="s">
        <v>123</v>
      </c>
      <c r="C17" s="103" t="s">
        <v>124</v>
      </c>
      <c r="D17" s="371">
        <v>42978.0</v>
      </c>
      <c r="E17" s="103" t="s">
        <v>15</v>
      </c>
      <c r="F17" s="139" t="s">
        <v>4528</v>
      </c>
      <c r="G17" s="16"/>
    </row>
    <row r="18">
      <c r="A18" s="16"/>
      <c r="B18" s="254"/>
      <c r="C18" s="16"/>
      <c r="D18" s="254"/>
      <c r="E18" s="16"/>
      <c r="F18" s="254"/>
      <c r="G18" s="16"/>
    </row>
    <row r="19">
      <c r="A19" s="16"/>
      <c r="B19" s="254"/>
      <c r="C19" s="16"/>
      <c r="D19" s="254"/>
      <c r="E19" s="16"/>
      <c r="F19" s="254"/>
      <c r="G19" s="16"/>
    </row>
    <row r="20">
      <c r="A20" s="75"/>
      <c r="B20" s="144" t="s">
        <v>1</v>
      </c>
      <c r="C20" s="145">
        <f>COUNT(D:D)</f>
        <v>10</v>
      </c>
      <c r="D20" s="254"/>
      <c r="E20" s="16"/>
      <c r="F20" s="254"/>
      <c r="G20" s="16"/>
    </row>
    <row r="21">
      <c r="A21" s="75"/>
      <c r="B21" s="144" t="s">
        <v>2</v>
      </c>
      <c r="C21" s="146">
        <v>15.0</v>
      </c>
      <c r="D21" s="254"/>
      <c r="E21" s="16"/>
      <c r="F21" s="254"/>
      <c r="G21" s="16"/>
    </row>
    <row r="22">
      <c r="A22" s="75"/>
      <c r="B22" s="144" t="s">
        <v>1014</v>
      </c>
      <c r="C22" s="147">
        <f>IFERROR(__xludf.DUMMYFUNCTION("TO_PERCENT(C20/C21)"),0.6666666666666666)</f>
        <v>0.6666666667</v>
      </c>
      <c r="D22" s="254"/>
      <c r="E22" s="16"/>
      <c r="F22" s="254"/>
      <c r="G22" s="16"/>
    </row>
    <row r="23">
      <c r="A23" s="16"/>
      <c r="B23" s="254"/>
      <c r="C23" s="16"/>
      <c r="D23" s="254"/>
      <c r="E23" s="16"/>
      <c r="F23" s="254"/>
      <c r="G23" s="16"/>
    </row>
    <row r="24">
      <c r="A24" s="16"/>
      <c r="B24" s="254"/>
      <c r="C24" s="16"/>
      <c r="D24" s="254"/>
      <c r="E24" s="16"/>
      <c r="F24" s="254"/>
      <c r="G24" s="16"/>
    </row>
    <row r="25">
      <c r="A25" s="16"/>
      <c r="B25" s="254"/>
      <c r="C25" s="16"/>
      <c r="D25" s="254"/>
      <c r="E25" s="16"/>
      <c r="F25" s="254"/>
      <c r="G25" s="16"/>
    </row>
    <row r="26">
      <c r="A26" s="16"/>
      <c r="B26" s="254"/>
      <c r="C26" s="16"/>
      <c r="D26" s="254"/>
      <c r="E26" s="16"/>
      <c r="F26" s="254"/>
      <c r="G26" s="16"/>
    </row>
    <row r="27">
      <c r="A27" s="16"/>
      <c r="B27" s="385"/>
      <c r="C27" s="16"/>
      <c r="D27" s="385"/>
      <c r="E27" s="16"/>
      <c r="F27" s="385"/>
      <c r="G27" s="16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18.75"/>
    <col customWidth="1" min="3" max="3" width="15.75"/>
    <col customWidth="1" min="6" max="6" width="43.25"/>
    <col customWidth="1" min="7" max="7" width="3.63"/>
  </cols>
  <sheetData>
    <row r="1">
      <c r="A1" s="149"/>
      <c r="B1" s="135"/>
      <c r="C1" s="135"/>
      <c r="D1" s="149"/>
      <c r="E1" s="135"/>
      <c r="F1" s="135"/>
      <c r="G1" s="333"/>
    </row>
    <row r="2">
      <c r="A2" s="136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335"/>
    </row>
    <row r="3">
      <c r="A3" s="98"/>
      <c r="B3" s="186" t="s">
        <v>335</v>
      </c>
      <c r="C3" s="186" t="s">
        <v>2675</v>
      </c>
      <c r="D3" s="180">
        <v>43727.0</v>
      </c>
      <c r="E3" s="151" t="s">
        <v>15</v>
      </c>
      <c r="F3" s="176" t="s">
        <v>2676</v>
      </c>
      <c r="G3" s="102"/>
    </row>
    <row r="4">
      <c r="A4" s="98"/>
      <c r="B4" s="220" t="s">
        <v>1094</v>
      </c>
      <c r="C4" s="220" t="s">
        <v>1095</v>
      </c>
      <c r="D4" s="382">
        <v>39705.0</v>
      </c>
      <c r="E4" s="227" t="s">
        <v>4300</v>
      </c>
      <c r="F4" s="227" t="s">
        <v>4381</v>
      </c>
      <c r="G4" s="102"/>
    </row>
    <row r="5">
      <c r="A5" s="98"/>
      <c r="B5" s="141" t="s">
        <v>5446</v>
      </c>
      <c r="C5" s="141" t="s">
        <v>5447</v>
      </c>
      <c r="D5" s="162"/>
      <c r="E5" s="150"/>
      <c r="F5" s="150"/>
      <c r="G5" s="102"/>
    </row>
    <row r="6">
      <c r="A6" s="98"/>
      <c r="B6" s="141" t="s">
        <v>6094</v>
      </c>
      <c r="C6" s="141" t="s">
        <v>3773</v>
      </c>
      <c r="D6" s="162"/>
      <c r="E6" s="150"/>
      <c r="F6" s="150"/>
      <c r="G6" s="102"/>
    </row>
    <row r="7">
      <c r="A7" s="98"/>
      <c r="B7" s="141" t="s">
        <v>6095</v>
      </c>
      <c r="C7" s="141" t="s">
        <v>995</v>
      </c>
      <c r="D7" s="162"/>
      <c r="E7" s="150"/>
      <c r="F7" s="150"/>
      <c r="G7" s="102"/>
    </row>
    <row r="8">
      <c r="A8" s="98"/>
      <c r="B8" s="139" t="s">
        <v>5466</v>
      </c>
      <c r="C8" s="139" t="s">
        <v>7256</v>
      </c>
      <c r="D8" s="218">
        <v>39833.0</v>
      </c>
      <c r="E8" s="186" t="s">
        <v>15</v>
      </c>
      <c r="F8" s="151" t="s">
        <v>6121</v>
      </c>
      <c r="G8" s="102"/>
    </row>
    <row r="9">
      <c r="A9" s="98"/>
      <c r="B9" s="141" t="s">
        <v>7257</v>
      </c>
      <c r="C9" s="141" t="s">
        <v>5469</v>
      </c>
      <c r="D9" s="162"/>
      <c r="E9" s="150"/>
      <c r="F9" s="150"/>
      <c r="G9" s="102"/>
    </row>
    <row r="10">
      <c r="A10" s="98"/>
      <c r="B10" s="141" t="s">
        <v>5472</v>
      </c>
      <c r="C10" s="141" t="s">
        <v>5473</v>
      </c>
      <c r="D10" s="162"/>
      <c r="E10" s="150"/>
      <c r="F10" s="150"/>
      <c r="G10" s="102"/>
    </row>
    <row r="11">
      <c r="A11" s="98"/>
      <c r="B11" s="139" t="s">
        <v>5488</v>
      </c>
      <c r="C11" s="139" t="s">
        <v>5489</v>
      </c>
      <c r="D11" s="218">
        <v>40185.0</v>
      </c>
      <c r="E11" s="186" t="s">
        <v>15</v>
      </c>
      <c r="F11" s="151" t="s">
        <v>7258</v>
      </c>
      <c r="G11" s="102"/>
    </row>
    <row r="12">
      <c r="A12" s="98"/>
      <c r="B12" s="141" t="s">
        <v>6185</v>
      </c>
      <c r="C12" s="141" t="s">
        <v>5048</v>
      </c>
      <c r="D12" s="162"/>
      <c r="E12" s="150"/>
      <c r="F12" s="150"/>
      <c r="G12" s="102"/>
    </row>
    <row r="13">
      <c r="A13" s="102"/>
      <c r="B13" s="143"/>
      <c r="C13" s="143"/>
      <c r="D13" s="102"/>
      <c r="E13" s="143"/>
      <c r="F13" s="143"/>
      <c r="G13" s="102"/>
    </row>
    <row r="14">
      <c r="A14" s="16"/>
      <c r="B14" s="254"/>
      <c r="C14" s="143"/>
      <c r="D14" s="102"/>
      <c r="E14" s="143"/>
      <c r="F14" s="143"/>
      <c r="G14" s="102"/>
    </row>
    <row r="15">
      <c r="A15" s="75"/>
      <c r="B15" s="144" t="s">
        <v>1</v>
      </c>
      <c r="C15" s="145">
        <f>COUNT(D:D)</f>
        <v>4</v>
      </c>
      <c r="D15" s="102"/>
      <c r="E15" s="143"/>
      <c r="F15" s="143"/>
      <c r="G15" s="102"/>
    </row>
    <row r="16">
      <c r="A16" s="75"/>
      <c r="B16" s="144" t="s">
        <v>2</v>
      </c>
      <c r="C16" s="146">
        <v>10.0</v>
      </c>
      <c r="D16" s="102"/>
      <c r="E16" s="143"/>
      <c r="F16" s="143"/>
      <c r="G16" s="102"/>
    </row>
    <row r="17">
      <c r="A17" s="75"/>
      <c r="B17" s="144" t="s">
        <v>1014</v>
      </c>
      <c r="C17" s="147">
        <f>IFERROR(__xludf.DUMMYFUNCTION("TO_PERCENT(C15/C16)"),0.4)</f>
        <v>0.4</v>
      </c>
      <c r="D17" s="102"/>
      <c r="E17" s="143"/>
      <c r="F17" s="143"/>
      <c r="G17" s="102"/>
    </row>
    <row r="18">
      <c r="A18" s="102"/>
      <c r="B18" s="143"/>
      <c r="C18" s="143"/>
      <c r="D18" s="102"/>
      <c r="E18" s="143"/>
      <c r="F18" s="143"/>
      <c r="G18" s="102"/>
    </row>
    <row r="19">
      <c r="A19" s="102"/>
      <c r="B19" s="143"/>
      <c r="C19" s="143"/>
      <c r="D19" s="102"/>
      <c r="E19" s="143"/>
      <c r="F19" s="143"/>
      <c r="G19" s="102"/>
    </row>
    <row r="20">
      <c r="A20" s="102"/>
      <c r="B20" s="143"/>
      <c r="C20" s="143"/>
      <c r="D20" s="102"/>
      <c r="E20" s="143"/>
      <c r="F20" s="143"/>
      <c r="G20" s="102"/>
    </row>
    <row r="21">
      <c r="A21" s="102"/>
      <c r="B21" s="143"/>
      <c r="C21" s="143"/>
      <c r="D21" s="102"/>
      <c r="E21" s="143"/>
      <c r="F21" s="143"/>
      <c r="G21" s="102"/>
    </row>
    <row r="22">
      <c r="A22" s="102"/>
      <c r="B22" s="242"/>
      <c r="C22" s="242"/>
      <c r="D22" s="102"/>
      <c r="E22" s="242"/>
      <c r="F22" s="242"/>
      <c r="G22" s="102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0.13"/>
    <col customWidth="1" min="3" max="3" width="26.63"/>
    <col customWidth="1" min="6" max="6" width="63.38"/>
    <col customWidth="1" min="7" max="7" width="3.0"/>
  </cols>
  <sheetData>
    <row r="1">
      <c r="A1" s="149"/>
      <c r="B1" s="135"/>
      <c r="C1" s="149"/>
      <c r="D1" s="135"/>
      <c r="E1" s="149"/>
      <c r="F1" s="135"/>
      <c r="G1" s="149"/>
    </row>
    <row r="2">
      <c r="A2" s="136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36"/>
    </row>
    <row r="3">
      <c r="A3" s="98"/>
      <c r="B3" s="139" t="s">
        <v>5491</v>
      </c>
      <c r="C3" s="103" t="s">
        <v>5492</v>
      </c>
      <c r="D3" s="209">
        <v>40064.0</v>
      </c>
      <c r="E3" s="388" t="s">
        <v>15</v>
      </c>
      <c r="F3" s="151" t="s">
        <v>932</v>
      </c>
      <c r="G3" s="331"/>
    </row>
    <row r="4">
      <c r="A4" s="98"/>
      <c r="B4" s="141" t="s">
        <v>5499</v>
      </c>
      <c r="C4" s="112" t="s">
        <v>5500</v>
      </c>
      <c r="D4" s="150"/>
      <c r="E4" s="162"/>
      <c r="F4" s="150"/>
      <c r="G4" s="102"/>
    </row>
    <row r="5">
      <c r="A5" s="98"/>
      <c r="B5" s="139" t="s">
        <v>5508</v>
      </c>
      <c r="C5" s="103" t="s">
        <v>277</v>
      </c>
      <c r="D5" s="209">
        <v>40022.0</v>
      </c>
      <c r="E5" s="388" t="s">
        <v>15</v>
      </c>
      <c r="F5" s="151" t="s">
        <v>5509</v>
      </c>
      <c r="G5" s="331"/>
    </row>
    <row r="6">
      <c r="A6" s="98"/>
      <c r="B6" s="139" t="s">
        <v>5516</v>
      </c>
      <c r="C6" s="103" t="s">
        <v>5517</v>
      </c>
      <c r="D6" s="209">
        <v>40946.0</v>
      </c>
      <c r="E6" s="388" t="s">
        <v>15</v>
      </c>
      <c r="F6" s="151" t="s">
        <v>5518</v>
      </c>
      <c r="G6" s="331"/>
    </row>
    <row r="7">
      <c r="A7" s="98"/>
      <c r="B7" s="141" t="s">
        <v>5524</v>
      </c>
      <c r="C7" s="112" t="s">
        <v>5525</v>
      </c>
      <c r="D7" s="150"/>
      <c r="E7" s="162"/>
      <c r="F7" s="150"/>
      <c r="G7" s="102"/>
    </row>
    <row r="8">
      <c r="A8" s="98"/>
      <c r="B8" s="141" t="s">
        <v>5522</v>
      </c>
      <c r="C8" s="112" t="s">
        <v>5523</v>
      </c>
      <c r="D8" s="150"/>
      <c r="E8" s="162"/>
      <c r="F8" s="150"/>
      <c r="G8" s="102"/>
    </row>
    <row r="9">
      <c r="A9" s="98"/>
      <c r="B9" s="139" t="s">
        <v>5526</v>
      </c>
      <c r="C9" s="103" t="s">
        <v>501</v>
      </c>
      <c r="D9" s="209">
        <v>40568.0</v>
      </c>
      <c r="E9" s="388" t="s">
        <v>15</v>
      </c>
      <c r="F9" s="151" t="s">
        <v>4992</v>
      </c>
      <c r="G9" s="331"/>
    </row>
    <row r="10">
      <c r="A10" s="98"/>
      <c r="B10" s="141" t="s">
        <v>5528</v>
      </c>
      <c r="C10" s="112" t="s">
        <v>5529</v>
      </c>
      <c r="D10" s="150"/>
      <c r="E10" s="162"/>
      <c r="F10" s="150"/>
      <c r="G10" s="102"/>
    </row>
    <row r="11">
      <c r="A11" s="98"/>
      <c r="B11" s="141" t="s">
        <v>5538</v>
      </c>
      <c r="C11" s="112" t="s">
        <v>5539</v>
      </c>
      <c r="D11" s="150"/>
      <c r="E11" s="162"/>
      <c r="F11" s="150"/>
      <c r="G11" s="102"/>
    </row>
    <row r="12">
      <c r="A12" s="98"/>
      <c r="B12" s="141" t="s">
        <v>5540</v>
      </c>
      <c r="C12" s="112" t="s">
        <v>115</v>
      </c>
      <c r="D12" s="150"/>
      <c r="E12" s="162"/>
      <c r="F12" s="150"/>
      <c r="G12" s="102"/>
    </row>
    <row r="13">
      <c r="A13" s="98"/>
      <c r="B13" s="141" t="s">
        <v>5544</v>
      </c>
      <c r="C13" s="112" t="s">
        <v>2558</v>
      </c>
      <c r="D13" s="150"/>
      <c r="E13" s="162"/>
      <c r="F13" s="150"/>
      <c r="G13" s="102"/>
    </row>
    <row r="14">
      <c r="A14" s="98"/>
      <c r="B14" s="139" t="s">
        <v>5572</v>
      </c>
      <c r="C14" s="103" t="s">
        <v>3230</v>
      </c>
      <c r="D14" s="209">
        <v>42283.0</v>
      </c>
      <c r="E14" s="388" t="s">
        <v>15</v>
      </c>
      <c r="F14" s="151" t="s">
        <v>928</v>
      </c>
      <c r="G14" s="331"/>
    </row>
    <row r="15">
      <c r="A15" s="98"/>
      <c r="B15" s="139" t="s">
        <v>7259</v>
      </c>
      <c r="C15" s="103" t="s">
        <v>800</v>
      </c>
      <c r="D15" s="209">
        <v>40148.0</v>
      </c>
      <c r="E15" s="388" t="s">
        <v>15</v>
      </c>
      <c r="F15" s="151" t="s">
        <v>4292</v>
      </c>
      <c r="G15" s="331"/>
    </row>
    <row r="16">
      <c r="A16" s="98"/>
      <c r="B16" s="139" t="s">
        <v>5574</v>
      </c>
      <c r="C16" s="103" t="s">
        <v>4346</v>
      </c>
      <c r="D16" s="209">
        <v>39791.0</v>
      </c>
      <c r="E16" s="388" t="s">
        <v>15</v>
      </c>
      <c r="F16" s="151" t="s">
        <v>5575</v>
      </c>
      <c r="G16" s="331"/>
    </row>
    <row r="17">
      <c r="A17" s="98"/>
      <c r="B17" s="139" t="s">
        <v>5578</v>
      </c>
      <c r="C17" s="103" t="s">
        <v>5579</v>
      </c>
      <c r="D17" s="212">
        <v>44772.0</v>
      </c>
      <c r="E17" s="151" t="s">
        <v>15</v>
      </c>
      <c r="F17" s="151" t="s">
        <v>5580</v>
      </c>
      <c r="G17" s="102"/>
    </row>
    <row r="18">
      <c r="A18" s="98"/>
      <c r="B18" s="141" t="s">
        <v>5588</v>
      </c>
      <c r="C18" s="112" t="s">
        <v>5589</v>
      </c>
      <c r="D18" s="150"/>
      <c r="E18" s="162"/>
      <c r="F18" s="150"/>
      <c r="G18" s="102"/>
    </row>
    <row r="19">
      <c r="A19" s="98"/>
      <c r="B19" s="139" t="s">
        <v>7260</v>
      </c>
      <c r="C19" s="103" t="s">
        <v>992</v>
      </c>
      <c r="D19" s="209">
        <v>40890.0</v>
      </c>
      <c r="E19" s="388" t="s">
        <v>15</v>
      </c>
      <c r="F19" s="151" t="s">
        <v>5591</v>
      </c>
      <c r="G19" s="331"/>
    </row>
    <row r="20">
      <c r="A20" s="98"/>
      <c r="B20" s="139" t="s">
        <v>5602</v>
      </c>
      <c r="C20" s="103" t="s">
        <v>5475</v>
      </c>
      <c r="D20" s="209">
        <v>41212.0</v>
      </c>
      <c r="E20" s="388" t="s">
        <v>15</v>
      </c>
      <c r="F20" s="151" t="s">
        <v>5603</v>
      </c>
      <c r="G20" s="331"/>
    </row>
    <row r="21">
      <c r="A21" s="98"/>
      <c r="B21" s="220" t="s">
        <v>1248</v>
      </c>
      <c r="C21" s="250" t="s">
        <v>262</v>
      </c>
      <c r="D21" s="237">
        <v>40120.0</v>
      </c>
      <c r="E21" s="344" t="s">
        <v>4561</v>
      </c>
      <c r="F21" s="227" t="s">
        <v>4381</v>
      </c>
      <c r="G21" s="331"/>
    </row>
    <row r="22">
      <c r="A22" s="16"/>
      <c r="B22" s="254"/>
      <c r="C22" s="16"/>
      <c r="D22" s="254"/>
      <c r="E22" s="16"/>
      <c r="F22" s="254"/>
      <c r="G22" s="16"/>
    </row>
    <row r="23">
      <c r="A23" s="16"/>
      <c r="B23" s="254"/>
      <c r="C23" s="16"/>
      <c r="D23" s="254"/>
      <c r="E23" s="16"/>
      <c r="F23" s="254"/>
      <c r="G23" s="16"/>
    </row>
    <row r="24">
      <c r="A24" s="75"/>
      <c r="B24" s="144" t="s">
        <v>1</v>
      </c>
      <c r="C24" s="145">
        <f>COUNT(D:D)</f>
        <v>11</v>
      </c>
      <c r="D24" s="254"/>
      <c r="E24" s="16"/>
      <c r="F24" s="254"/>
      <c r="G24" s="16"/>
    </row>
    <row r="25">
      <c r="A25" s="75"/>
      <c r="B25" s="144" t="s">
        <v>2</v>
      </c>
      <c r="C25" s="146">
        <v>20.0</v>
      </c>
      <c r="D25" s="254"/>
      <c r="E25" s="16"/>
      <c r="F25" s="254"/>
      <c r="G25" s="16"/>
    </row>
    <row r="26">
      <c r="A26" s="75"/>
      <c r="B26" s="144" t="s">
        <v>1014</v>
      </c>
      <c r="C26" s="147">
        <f>IFERROR(__xludf.DUMMYFUNCTION("TO_PERCENT(C24/C25)"),0.55)</f>
        <v>0.55</v>
      </c>
      <c r="D26" s="254"/>
      <c r="E26" s="16"/>
      <c r="F26" s="254"/>
      <c r="G26" s="16"/>
    </row>
    <row r="27">
      <c r="A27" s="16"/>
      <c r="B27" s="254"/>
      <c r="C27" s="16"/>
      <c r="D27" s="254"/>
      <c r="E27" s="16"/>
      <c r="F27" s="254"/>
      <c r="G27" s="16"/>
    </row>
    <row r="28">
      <c r="A28" s="16"/>
      <c r="B28" s="254"/>
      <c r="C28" s="16"/>
      <c r="D28" s="254"/>
      <c r="E28" s="16"/>
      <c r="F28" s="254"/>
      <c r="G28" s="16"/>
    </row>
    <row r="29">
      <c r="A29" s="16"/>
      <c r="B29" s="254"/>
      <c r="C29" s="16"/>
      <c r="D29" s="254"/>
      <c r="E29" s="16"/>
      <c r="F29" s="254"/>
      <c r="G29" s="16"/>
    </row>
    <row r="30">
      <c r="A30" s="16"/>
      <c r="B30" s="254"/>
      <c r="C30" s="16"/>
      <c r="D30" s="254"/>
      <c r="E30" s="16"/>
      <c r="F30" s="254"/>
      <c r="G30" s="16"/>
    </row>
    <row r="31">
      <c r="A31" s="16"/>
      <c r="B31" s="385"/>
      <c r="C31" s="16"/>
      <c r="D31" s="385"/>
      <c r="E31" s="16"/>
      <c r="F31" s="385"/>
      <c r="G31" s="16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3.63"/>
    <col customWidth="1" min="3" max="3" width="18.13"/>
    <col customWidth="1" min="6" max="6" width="78.75"/>
    <col customWidth="1" min="7" max="7" width="3.63"/>
  </cols>
  <sheetData>
    <row r="1">
      <c r="A1" s="149"/>
      <c r="B1" s="135"/>
      <c r="C1" s="149"/>
      <c r="D1" s="135"/>
      <c r="E1" s="149"/>
      <c r="F1" s="135"/>
      <c r="G1" s="149"/>
    </row>
    <row r="2">
      <c r="A2" s="136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36"/>
    </row>
    <row r="3">
      <c r="A3" s="98"/>
      <c r="B3" s="141" t="s">
        <v>5185</v>
      </c>
      <c r="C3" s="112" t="s">
        <v>909</v>
      </c>
      <c r="D3" s="141"/>
      <c r="E3" s="112"/>
      <c r="F3" s="141"/>
      <c r="G3" s="98"/>
    </row>
    <row r="4">
      <c r="A4" s="98"/>
      <c r="B4" s="139" t="s">
        <v>5730</v>
      </c>
      <c r="C4" s="103" t="s">
        <v>334</v>
      </c>
      <c r="D4" s="209">
        <v>39952.0</v>
      </c>
      <c r="E4" s="388" t="s">
        <v>15</v>
      </c>
      <c r="F4" s="151" t="s">
        <v>5188</v>
      </c>
      <c r="G4" s="331"/>
    </row>
    <row r="5">
      <c r="A5" s="98"/>
      <c r="B5" s="220" t="s">
        <v>1033</v>
      </c>
      <c r="C5" s="250" t="s">
        <v>140</v>
      </c>
      <c r="D5" s="237">
        <v>39705.0</v>
      </c>
      <c r="E5" s="344" t="s">
        <v>4300</v>
      </c>
      <c r="F5" s="227" t="s">
        <v>4381</v>
      </c>
      <c r="G5" s="331"/>
    </row>
    <row r="6">
      <c r="A6" s="98"/>
      <c r="B6" s="139" t="s">
        <v>914</v>
      </c>
      <c r="C6" s="103" t="s">
        <v>782</v>
      </c>
      <c r="D6" s="209">
        <v>39406.0</v>
      </c>
      <c r="E6" s="151" t="s">
        <v>4268</v>
      </c>
      <c r="F6" s="151" t="s">
        <v>4960</v>
      </c>
      <c r="G6" s="331"/>
    </row>
    <row r="7">
      <c r="A7" s="98"/>
      <c r="B7" s="153" t="s">
        <v>916</v>
      </c>
      <c r="C7" s="131" t="s">
        <v>917</v>
      </c>
      <c r="D7" s="307">
        <v>39406.0</v>
      </c>
      <c r="E7" s="402" t="s">
        <v>5192</v>
      </c>
      <c r="F7" s="296" t="s">
        <v>5193</v>
      </c>
      <c r="G7" s="331"/>
    </row>
    <row r="8">
      <c r="A8" s="98"/>
      <c r="B8" s="141" t="s">
        <v>5194</v>
      </c>
      <c r="C8" s="112" t="s">
        <v>5195</v>
      </c>
      <c r="D8" s="150"/>
      <c r="E8" s="112"/>
      <c r="F8" s="141"/>
      <c r="G8" s="98"/>
    </row>
    <row r="9">
      <c r="A9" s="98"/>
      <c r="B9" s="141" t="s">
        <v>7245</v>
      </c>
      <c r="C9" s="112" t="s">
        <v>919</v>
      </c>
      <c r="D9" s="150"/>
      <c r="E9" s="112"/>
      <c r="F9" s="141"/>
      <c r="G9" s="98"/>
    </row>
    <row r="10">
      <c r="A10" s="98"/>
      <c r="B10" s="139" t="s">
        <v>1807</v>
      </c>
      <c r="C10" s="103" t="s">
        <v>925</v>
      </c>
      <c r="D10" s="209">
        <v>39532.0</v>
      </c>
      <c r="E10" s="388" t="s">
        <v>15</v>
      </c>
      <c r="F10" s="151" t="s">
        <v>5304</v>
      </c>
      <c r="G10" s="331"/>
    </row>
    <row r="11">
      <c r="A11" s="98"/>
      <c r="B11" s="139" t="s">
        <v>5308</v>
      </c>
      <c r="C11" s="103" t="s">
        <v>163</v>
      </c>
      <c r="D11" s="209">
        <v>40834.0</v>
      </c>
      <c r="E11" s="388" t="s">
        <v>15</v>
      </c>
      <c r="F11" s="151" t="s">
        <v>5309</v>
      </c>
      <c r="G11" s="331"/>
    </row>
    <row r="12">
      <c r="A12" s="98"/>
      <c r="B12" s="141" t="s">
        <v>7261</v>
      </c>
      <c r="C12" s="112" t="s">
        <v>4990</v>
      </c>
      <c r="D12" s="150"/>
      <c r="E12" s="112"/>
      <c r="F12" s="141"/>
      <c r="G12" s="98"/>
    </row>
    <row r="13">
      <c r="A13" s="98"/>
      <c r="B13" s="139" t="s">
        <v>7262</v>
      </c>
      <c r="C13" s="103" t="s">
        <v>5201</v>
      </c>
      <c r="D13" s="209">
        <v>39770.0</v>
      </c>
      <c r="E13" s="388" t="s">
        <v>15</v>
      </c>
      <c r="F13" s="151" t="s">
        <v>5202</v>
      </c>
      <c r="G13" s="331"/>
    </row>
    <row r="14">
      <c r="A14" s="98"/>
      <c r="B14" s="139" t="s">
        <v>5314</v>
      </c>
      <c r="C14" s="103" t="s">
        <v>5315</v>
      </c>
      <c r="D14" s="209">
        <v>40337.0</v>
      </c>
      <c r="E14" s="388" t="s">
        <v>15</v>
      </c>
      <c r="F14" s="151" t="s">
        <v>5316</v>
      </c>
      <c r="G14" s="331"/>
    </row>
    <row r="15">
      <c r="A15" s="98"/>
      <c r="B15" s="139" t="s">
        <v>5205</v>
      </c>
      <c r="C15" s="103" t="s">
        <v>1056</v>
      </c>
      <c r="D15" s="209">
        <v>39945.0</v>
      </c>
      <c r="E15" s="388" t="s">
        <v>15</v>
      </c>
      <c r="F15" s="151" t="s">
        <v>928</v>
      </c>
      <c r="G15" s="331"/>
    </row>
    <row r="16">
      <c r="A16" s="98"/>
      <c r="B16" s="141" t="s">
        <v>5210</v>
      </c>
      <c r="C16" s="112" t="s">
        <v>5211</v>
      </c>
      <c r="D16" s="150"/>
      <c r="E16" s="112"/>
      <c r="F16" s="141"/>
      <c r="G16" s="98"/>
    </row>
    <row r="17">
      <c r="A17" s="98"/>
      <c r="B17" s="139" t="s">
        <v>5214</v>
      </c>
      <c r="C17" s="103" t="s">
        <v>5215</v>
      </c>
      <c r="D17" s="212">
        <v>43041.0</v>
      </c>
      <c r="E17" s="151" t="s">
        <v>15</v>
      </c>
      <c r="F17" s="151" t="s">
        <v>5216</v>
      </c>
      <c r="G17" s="331"/>
    </row>
    <row r="18">
      <c r="A18" s="98"/>
      <c r="B18" s="139" t="s">
        <v>7263</v>
      </c>
      <c r="C18" s="103" t="s">
        <v>733</v>
      </c>
      <c r="D18" s="209">
        <v>39805.0</v>
      </c>
      <c r="E18" s="388" t="s">
        <v>15</v>
      </c>
      <c r="F18" s="151" t="s">
        <v>5331</v>
      </c>
      <c r="G18" s="331"/>
    </row>
    <row r="19">
      <c r="A19" s="98"/>
      <c r="B19" s="139" t="s">
        <v>5332</v>
      </c>
      <c r="C19" s="103" t="s">
        <v>1298</v>
      </c>
      <c r="D19" s="209">
        <v>39406.0</v>
      </c>
      <c r="E19" s="388" t="s">
        <v>15</v>
      </c>
      <c r="F19" s="151" t="s">
        <v>5333</v>
      </c>
      <c r="G19" s="331"/>
    </row>
    <row r="20">
      <c r="A20" s="98"/>
      <c r="B20" s="141" t="s">
        <v>5217</v>
      </c>
      <c r="C20" s="112" t="s">
        <v>5218</v>
      </c>
      <c r="D20" s="150"/>
      <c r="E20" s="112"/>
      <c r="F20" s="141"/>
      <c r="G20" s="98"/>
    </row>
    <row r="21">
      <c r="A21" s="98"/>
      <c r="B21" s="139" t="s">
        <v>5220</v>
      </c>
      <c r="C21" s="103" t="s">
        <v>191</v>
      </c>
      <c r="D21" s="209">
        <v>40757.0</v>
      </c>
      <c r="E21" s="388" t="s">
        <v>15</v>
      </c>
      <c r="F21" s="151" t="s">
        <v>928</v>
      </c>
      <c r="G21" s="331"/>
    </row>
    <row r="22">
      <c r="A22" s="98"/>
      <c r="B22" s="141" t="s">
        <v>5223</v>
      </c>
      <c r="C22" s="112" t="s">
        <v>5224</v>
      </c>
      <c r="D22" s="150"/>
      <c r="E22" s="112"/>
      <c r="F22" s="141"/>
      <c r="G22" s="98"/>
    </row>
    <row r="23">
      <c r="A23" s="98"/>
      <c r="B23" s="141" t="s">
        <v>5225</v>
      </c>
      <c r="C23" s="112" t="s">
        <v>5226</v>
      </c>
      <c r="D23" s="150"/>
      <c r="E23" s="112"/>
      <c r="F23" s="141"/>
      <c r="G23" s="98"/>
    </row>
    <row r="24">
      <c r="A24" s="98"/>
      <c r="B24" s="139" t="s">
        <v>7264</v>
      </c>
      <c r="C24" s="103" t="s">
        <v>5338</v>
      </c>
      <c r="D24" s="140">
        <v>40099.0</v>
      </c>
      <c r="E24" s="103" t="s">
        <v>15</v>
      </c>
      <c r="F24" s="139" t="s">
        <v>928</v>
      </c>
      <c r="G24" s="98"/>
    </row>
    <row r="25">
      <c r="A25" s="98"/>
      <c r="B25" s="139" t="s">
        <v>5233</v>
      </c>
      <c r="C25" s="103" t="s">
        <v>960</v>
      </c>
      <c r="D25" s="209">
        <v>40659.0</v>
      </c>
      <c r="E25" s="388" t="s">
        <v>15</v>
      </c>
      <c r="F25" s="151" t="s">
        <v>5234</v>
      </c>
      <c r="G25" s="331"/>
    </row>
    <row r="26">
      <c r="A26" s="98"/>
      <c r="B26" s="139" t="s">
        <v>3886</v>
      </c>
      <c r="C26" s="103" t="s">
        <v>1095</v>
      </c>
      <c r="D26" s="209">
        <v>39770.0</v>
      </c>
      <c r="E26" s="388" t="s">
        <v>15</v>
      </c>
      <c r="F26" s="151" t="s">
        <v>7247</v>
      </c>
      <c r="G26" s="331"/>
    </row>
    <row r="27">
      <c r="A27" s="98"/>
      <c r="B27" s="141" t="s">
        <v>5347</v>
      </c>
      <c r="C27" s="112" t="s">
        <v>759</v>
      </c>
      <c r="D27" s="150"/>
      <c r="E27" s="112"/>
      <c r="F27" s="141"/>
      <c r="G27" s="98"/>
    </row>
    <row r="28">
      <c r="A28" s="98"/>
      <c r="B28" s="139" t="s">
        <v>5240</v>
      </c>
      <c r="C28" s="103" t="s">
        <v>5241</v>
      </c>
      <c r="D28" s="209">
        <v>41150.0</v>
      </c>
      <c r="E28" s="232" t="s">
        <v>4473</v>
      </c>
      <c r="F28" s="151" t="s">
        <v>5242</v>
      </c>
      <c r="G28" s="331"/>
    </row>
    <row r="29">
      <c r="A29" s="98"/>
      <c r="B29" s="141" t="s">
        <v>5349</v>
      </c>
      <c r="C29" s="112" t="s">
        <v>1105</v>
      </c>
      <c r="D29" s="150"/>
      <c r="E29" s="112"/>
      <c r="F29" s="141"/>
      <c r="G29" s="98"/>
    </row>
    <row r="30">
      <c r="A30" s="98"/>
      <c r="B30" s="141" t="s">
        <v>461</v>
      </c>
      <c r="C30" s="112" t="s">
        <v>5243</v>
      </c>
      <c r="D30" s="150"/>
      <c r="E30" s="112"/>
      <c r="F30" s="141"/>
      <c r="G30" s="98"/>
    </row>
    <row r="31">
      <c r="A31" s="98"/>
      <c r="B31" s="141" t="s">
        <v>5024</v>
      </c>
      <c r="C31" s="112" t="s">
        <v>1112</v>
      </c>
      <c r="D31" s="150"/>
      <c r="E31" s="112"/>
      <c r="F31" s="141"/>
      <c r="G31" s="98"/>
    </row>
    <row r="32">
      <c r="A32" s="98"/>
      <c r="B32" s="220" t="s">
        <v>969</v>
      </c>
      <c r="C32" s="250" t="s">
        <v>970</v>
      </c>
      <c r="D32" s="237">
        <v>39406.0</v>
      </c>
      <c r="E32" s="344" t="s">
        <v>4758</v>
      </c>
      <c r="F32" s="227" t="s">
        <v>4381</v>
      </c>
      <c r="G32" s="331"/>
    </row>
    <row r="33">
      <c r="A33" s="98"/>
      <c r="B33" s="139" t="s">
        <v>774</v>
      </c>
      <c r="C33" s="103" t="s">
        <v>775</v>
      </c>
      <c r="D33" s="212">
        <v>44805.0</v>
      </c>
      <c r="E33" s="151" t="s">
        <v>15</v>
      </c>
      <c r="F33" s="181" t="s">
        <v>5245</v>
      </c>
      <c r="G33" s="98"/>
    </row>
    <row r="34">
      <c r="A34" s="98"/>
      <c r="B34" s="139" t="s">
        <v>7155</v>
      </c>
      <c r="C34" s="103" t="s">
        <v>5249</v>
      </c>
      <c r="D34" s="209">
        <v>39847.0</v>
      </c>
      <c r="E34" s="388" t="s">
        <v>15</v>
      </c>
      <c r="F34" s="151" t="s">
        <v>5250</v>
      </c>
      <c r="G34" s="331"/>
    </row>
    <row r="35">
      <c r="A35" s="98"/>
      <c r="B35" s="139" t="s">
        <v>5253</v>
      </c>
      <c r="C35" s="103" t="s">
        <v>4371</v>
      </c>
      <c r="D35" s="209">
        <v>40722.0</v>
      </c>
      <c r="E35" s="388" t="s">
        <v>15</v>
      </c>
      <c r="F35" s="151" t="s">
        <v>5254</v>
      </c>
      <c r="G35" s="331"/>
    </row>
    <row r="36">
      <c r="A36" s="98"/>
      <c r="B36" s="141" t="s">
        <v>5255</v>
      </c>
      <c r="C36" s="112" t="s">
        <v>5256</v>
      </c>
      <c r="D36" s="150"/>
      <c r="E36" s="112"/>
      <c r="F36" s="141"/>
      <c r="G36" s="98"/>
    </row>
    <row r="37">
      <c r="A37" s="98"/>
      <c r="B37" s="139" t="s">
        <v>5260</v>
      </c>
      <c r="C37" s="103" t="s">
        <v>1127</v>
      </c>
      <c r="D37" s="209">
        <v>40204.0</v>
      </c>
      <c r="E37" s="388" t="s">
        <v>15</v>
      </c>
      <c r="F37" s="151" t="s">
        <v>5261</v>
      </c>
      <c r="G37" s="331"/>
    </row>
    <row r="38">
      <c r="A38" s="98"/>
      <c r="B38" s="141" t="s">
        <v>7265</v>
      </c>
      <c r="C38" s="112" t="s">
        <v>990</v>
      </c>
      <c r="D38" s="150"/>
      <c r="E38" s="112"/>
      <c r="F38" s="141"/>
      <c r="G38" s="98"/>
    </row>
    <row r="39">
      <c r="A39" s="98"/>
      <c r="B39" s="139" t="s">
        <v>5268</v>
      </c>
      <c r="C39" s="103" t="s">
        <v>5269</v>
      </c>
      <c r="D39" s="209">
        <v>40631.0</v>
      </c>
      <c r="E39" s="388" t="s">
        <v>15</v>
      </c>
      <c r="F39" s="151" t="s">
        <v>5270</v>
      </c>
      <c r="G39" s="331"/>
    </row>
    <row r="40">
      <c r="A40" s="98"/>
      <c r="B40" s="139" t="s">
        <v>705</v>
      </c>
      <c r="C40" s="103" t="s">
        <v>706</v>
      </c>
      <c r="D40" s="309">
        <v>44546.0</v>
      </c>
      <c r="E40" s="139" t="s">
        <v>15</v>
      </c>
      <c r="F40" s="310" t="s">
        <v>2820</v>
      </c>
      <c r="G40" s="98"/>
    </row>
    <row r="41">
      <c r="A41" s="98"/>
      <c r="B41" s="141" t="s">
        <v>5275</v>
      </c>
      <c r="C41" s="112" t="s">
        <v>5276</v>
      </c>
      <c r="D41" s="150"/>
      <c r="E41" s="112"/>
      <c r="F41" s="141"/>
      <c r="G41" s="98"/>
    </row>
    <row r="42">
      <c r="A42" s="98"/>
      <c r="B42" s="141" t="s">
        <v>5279</v>
      </c>
      <c r="C42" s="112" t="s">
        <v>5280</v>
      </c>
      <c r="D42" s="150"/>
      <c r="E42" s="112"/>
      <c r="F42" s="141"/>
      <c r="G42" s="98"/>
    </row>
    <row r="43">
      <c r="A43" s="98"/>
      <c r="B43" s="186" t="s">
        <v>994</v>
      </c>
      <c r="C43" s="186" t="s">
        <v>1140</v>
      </c>
      <c r="D43" s="209">
        <v>39406.0</v>
      </c>
      <c r="E43" s="151" t="s">
        <v>4268</v>
      </c>
      <c r="F43" s="151" t="s">
        <v>4960</v>
      </c>
      <c r="G43" s="331"/>
    </row>
    <row r="44">
      <c r="A44" s="98"/>
      <c r="B44" s="139" t="s">
        <v>5375</v>
      </c>
      <c r="C44" s="139" t="s">
        <v>3866</v>
      </c>
      <c r="D44" s="140">
        <v>43734.0</v>
      </c>
      <c r="E44" s="139" t="s">
        <v>15</v>
      </c>
      <c r="F44" s="139" t="s">
        <v>5376</v>
      </c>
      <c r="G44" s="331"/>
    </row>
    <row r="45">
      <c r="A45" s="98"/>
      <c r="B45" s="139" t="s">
        <v>5286</v>
      </c>
      <c r="C45" s="103" t="s">
        <v>5040</v>
      </c>
      <c r="D45" s="209">
        <v>39875.0</v>
      </c>
      <c r="E45" s="388" t="s">
        <v>15</v>
      </c>
      <c r="F45" s="151" t="s">
        <v>5287</v>
      </c>
      <c r="G45" s="331"/>
    </row>
    <row r="46">
      <c r="A46" s="98"/>
      <c r="B46" s="141" t="s">
        <v>7251</v>
      </c>
      <c r="C46" s="112" t="s">
        <v>5289</v>
      </c>
      <c r="D46" s="150"/>
      <c r="E46" s="112"/>
      <c r="F46" s="141"/>
      <c r="G46" s="98"/>
    </row>
    <row r="47">
      <c r="A47" s="98"/>
      <c r="B47" s="139" t="s">
        <v>1000</v>
      </c>
      <c r="C47" s="103" t="s">
        <v>393</v>
      </c>
      <c r="D47" s="140">
        <v>39406.0</v>
      </c>
      <c r="E47" s="103" t="s">
        <v>4268</v>
      </c>
      <c r="F47" s="151" t="s">
        <v>4260</v>
      </c>
      <c r="G47" s="331"/>
    </row>
    <row r="48">
      <c r="A48" s="98"/>
      <c r="B48" s="139" t="s">
        <v>5292</v>
      </c>
      <c r="C48" s="103" t="s">
        <v>1163</v>
      </c>
      <c r="D48" s="209">
        <v>40099.0</v>
      </c>
      <c r="E48" s="388" t="s">
        <v>15</v>
      </c>
      <c r="F48" s="151" t="s">
        <v>5293</v>
      </c>
      <c r="G48" s="331"/>
    </row>
    <row r="49">
      <c r="A49" s="98"/>
      <c r="B49" s="141" t="s">
        <v>5378</v>
      </c>
      <c r="C49" s="112" t="s">
        <v>5379</v>
      </c>
      <c r="D49" s="150"/>
      <c r="E49" s="112"/>
      <c r="F49" s="141"/>
      <c r="G49" s="98"/>
    </row>
    <row r="50">
      <c r="A50" s="98"/>
      <c r="B50" s="141" t="s">
        <v>5377</v>
      </c>
      <c r="C50" s="112" t="s">
        <v>556</v>
      </c>
      <c r="D50" s="150"/>
      <c r="E50" s="112"/>
      <c r="F50" s="141"/>
      <c r="G50" s="98"/>
    </row>
    <row r="51">
      <c r="A51" s="98"/>
      <c r="B51" s="139" t="s">
        <v>5296</v>
      </c>
      <c r="C51" s="103" t="s">
        <v>5044</v>
      </c>
      <c r="D51" s="209">
        <v>39861.0</v>
      </c>
      <c r="E51" s="388" t="s">
        <v>15</v>
      </c>
      <c r="F51" s="151" t="s">
        <v>928</v>
      </c>
      <c r="G51" s="331"/>
    </row>
    <row r="52">
      <c r="A52" s="98"/>
      <c r="B52" s="141" t="s">
        <v>7252</v>
      </c>
      <c r="C52" s="112" t="s">
        <v>5048</v>
      </c>
      <c r="D52" s="150"/>
      <c r="E52" s="112"/>
      <c r="F52" s="141"/>
      <c r="G52" s="98"/>
    </row>
    <row r="53">
      <c r="A53" s="102"/>
      <c r="B53" s="143"/>
      <c r="C53" s="102"/>
      <c r="D53" s="143"/>
      <c r="E53" s="102"/>
      <c r="F53" s="143"/>
      <c r="G53" s="102"/>
    </row>
    <row r="54">
      <c r="A54" s="102"/>
      <c r="B54" s="143"/>
      <c r="C54" s="102"/>
      <c r="D54" s="143"/>
      <c r="E54" s="102"/>
      <c r="F54" s="143"/>
      <c r="G54" s="102"/>
    </row>
    <row r="55">
      <c r="A55" s="75"/>
      <c r="B55" s="144" t="s">
        <v>1</v>
      </c>
      <c r="C55" s="145">
        <f>COUNT(D:D)</f>
        <v>30</v>
      </c>
      <c r="D55" s="143"/>
      <c r="E55" s="102"/>
      <c r="F55" s="143"/>
      <c r="G55" s="102"/>
    </row>
    <row r="56">
      <c r="A56" s="75"/>
      <c r="B56" s="144" t="s">
        <v>2</v>
      </c>
      <c r="C56" s="146">
        <v>50.0</v>
      </c>
      <c r="D56" s="143"/>
      <c r="E56" s="102"/>
      <c r="F56" s="143"/>
      <c r="G56" s="102"/>
    </row>
    <row r="57">
      <c r="A57" s="75"/>
      <c r="B57" s="144" t="s">
        <v>1014</v>
      </c>
      <c r="C57" s="147">
        <f>IFERROR(__xludf.DUMMYFUNCTION("TO_PERCENT(C55/C56)"),0.6)</f>
        <v>0.6</v>
      </c>
      <c r="D57" s="143"/>
      <c r="E57" s="102"/>
      <c r="F57" s="143"/>
      <c r="G57" s="102"/>
    </row>
    <row r="58">
      <c r="A58" s="102"/>
      <c r="B58" s="143"/>
      <c r="C58" s="102"/>
      <c r="D58" s="143"/>
      <c r="E58" s="102"/>
      <c r="F58" s="143"/>
      <c r="G58" s="102"/>
    </row>
    <row r="59">
      <c r="A59" s="102"/>
      <c r="B59" s="143"/>
      <c r="C59" s="102"/>
      <c r="D59" s="143"/>
      <c r="E59" s="102"/>
      <c r="F59" s="143"/>
      <c r="G59" s="102"/>
    </row>
    <row r="60">
      <c r="A60" s="102"/>
      <c r="B60" s="143"/>
      <c r="C60" s="102"/>
      <c r="D60" s="143"/>
      <c r="E60" s="102"/>
      <c r="F60" s="143"/>
      <c r="G60" s="102"/>
    </row>
    <row r="61">
      <c r="A61" s="102"/>
      <c r="B61" s="143"/>
      <c r="C61" s="102"/>
      <c r="D61" s="143"/>
      <c r="E61" s="102"/>
      <c r="F61" s="143"/>
      <c r="G61" s="102"/>
    </row>
    <row r="62">
      <c r="A62" s="102"/>
      <c r="B62" s="242"/>
      <c r="C62" s="102"/>
      <c r="D62" s="242"/>
      <c r="E62" s="102"/>
      <c r="F62" s="242"/>
      <c r="G62" s="102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48.38"/>
    <col customWidth="1" min="3" max="3" width="43.63"/>
    <col customWidth="1" min="5" max="5" width="13.0"/>
    <col customWidth="1" min="6" max="6" width="63.38"/>
    <col customWidth="1" min="7" max="7" width="3.63"/>
  </cols>
  <sheetData>
    <row r="1">
      <c r="A1" s="149"/>
      <c r="B1" s="135"/>
      <c r="C1" s="135"/>
      <c r="D1" s="135"/>
      <c r="E1" s="135"/>
      <c r="F1" s="135"/>
      <c r="G1" s="149"/>
    </row>
    <row r="2">
      <c r="A2" s="136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36"/>
    </row>
    <row r="3">
      <c r="A3" s="98"/>
      <c r="B3" s="141" t="s">
        <v>7266</v>
      </c>
      <c r="C3" s="141" t="s">
        <v>7267</v>
      </c>
      <c r="D3" s="150"/>
      <c r="E3" s="150"/>
      <c r="F3" s="141"/>
      <c r="G3" s="98"/>
    </row>
    <row r="4">
      <c r="A4" s="98"/>
      <c r="B4" s="141" t="s">
        <v>7268</v>
      </c>
      <c r="C4" s="141" t="s">
        <v>7267</v>
      </c>
      <c r="D4" s="150"/>
      <c r="E4" s="150"/>
      <c r="F4" s="150"/>
      <c r="G4" s="102"/>
    </row>
    <row r="5">
      <c r="A5" s="98"/>
      <c r="B5" s="141" t="s">
        <v>7269</v>
      </c>
      <c r="C5" s="141" t="s">
        <v>4574</v>
      </c>
      <c r="D5" s="150"/>
      <c r="E5" s="150"/>
      <c r="F5" s="141"/>
      <c r="G5" s="98"/>
    </row>
    <row r="6">
      <c r="A6" s="98"/>
      <c r="B6" s="141" t="s">
        <v>7270</v>
      </c>
      <c r="C6" s="141" t="s">
        <v>7271</v>
      </c>
      <c r="D6" s="150"/>
      <c r="E6" s="150"/>
      <c r="F6" s="141"/>
      <c r="G6" s="98"/>
    </row>
    <row r="7">
      <c r="A7" s="98"/>
      <c r="B7" s="141" t="s">
        <v>7272</v>
      </c>
      <c r="C7" s="141" t="s">
        <v>7273</v>
      </c>
      <c r="D7" s="150"/>
      <c r="E7" s="150"/>
      <c r="F7" s="141"/>
      <c r="G7" s="98"/>
    </row>
    <row r="8">
      <c r="A8" s="98"/>
      <c r="B8" s="141" t="s">
        <v>7274</v>
      </c>
      <c r="C8" s="141" t="s">
        <v>782</v>
      </c>
      <c r="D8" s="150"/>
      <c r="E8" s="150"/>
      <c r="F8" s="141"/>
      <c r="G8" s="98"/>
    </row>
    <row r="9">
      <c r="A9" s="98"/>
      <c r="B9" s="141" t="s">
        <v>7275</v>
      </c>
      <c r="C9" s="141" t="s">
        <v>782</v>
      </c>
      <c r="D9" s="150"/>
      <c r="E9" s="150"/>
      <c r="F9" s="141"/>
      <c r="G9" s="98"/>
    </row>
    <row r="10">
      <c r="A10" s="98"/>
      <c r="B10" s="141" t="s">
        <v>7276</v>
      </c>
      <c r="C10" s="141" t="s">
        <v>782</v>
      </c>
      <c r="D10" s="150"/>
      <c r="E10" s="150"/>
      <c r="F10" s="141"/>
      <c r="G10" s="98"/>
    </row>
    <row r="11">
      <c r="A11" s="98"/>
      <c r="B11" s="141" t="s">
        <v>7277</v>
      </c>
      <c r="C11" s="141" t="s">
        <v>782</v>
      </c>
      <c r="D11" s="150"/>
      <c r="E11" s="150"/>
      <c r="F11" s="150"/>
      <c r="G11" s="102"/>
    </row>
    <row r="12">
      <c r="A12" s="98"/>
      <c r="B12" s="139" t="s">
        <v>914</v>
      </c>
      <c r="C12" s="139" t="s">
        <v>782</v>
      </c>
      <c r="D12" s="209">
        <v>39406.0</v>
      </c>
      <c r="E12" s="151" t="s">
        <v>4268</v>
      </c>
      <c r="F12" s="151" t="s">
        <v>4960</v>
      </c>
      <c r="G12" s="98"/>
    </row>
    <row r="13">
      <c r="A13" s="98"/>
      <c r="B13" s="141" t="s">
        <v>7278</v>
      </c>
      <c r="C13" s="141" t="s">
        <v>741</v>
      </c>
      <c r="D13" s="150"/>
      <c r="E13" s="150"/>
      <c r="F13" s="150"/>
      <c r="G13" s="102"/>
    </row>
    <row r="14">
      <c r="A14" s="98"/>
      <c r="B14" s="141" t="s">
        <v>7279</v>
      </c>
      <c r="C14" s="141" t="s">
        <v>741</v>
      </c>
      <c r="D14" s="150"/>
      <c r="E14" s="150"/>
      <c r="F14" s="150"/>
      <c r="G14" s="102"/>
    </row>
    <row r="15">
      <c r="A15" s="98"/>
      <c r="B15" s="141" t="s">
        <v>4371</v>
      </c>
      <c r="C15" s="141" t="s">
        <v>4746</v>
      </c>
      <c r="D15" s="150"/>
      <c r="E15" s="150"/>
      <c r="F15" s="141"/>
      <c r="G15" s="98"/>
    </row>
    <row r="16">
      <c r="A16" s="98"/>
      <c r="B16" s="141" t="s">
        <v>4373</v>
      </c>
      <c r="C16" s="141" t="s">
        <v>7280</v>
      </c>
      <c r="D16" s="150"/>
      <c r="E16" s="150"/>
      <c r="F16" s="150"/>
      <c r="G16" s="102"/>
    </row>
    <row r="17">
      <c r="A17" s="98"/>
      <c r="B17" s="141" t="s">
        <v>7281</v>
      </c>
      <c r="C17" s="141" t="s">
        <v>5507</v>
      </c>
      <c r="D17" s="150"/>
      <c r="E17" s="150"/>
      <c r="F17" s="150"/>
      <c r="G17" s="102"/>
    </row>
    <row r="18">
      <c r="A18" s="98"/>
      <c r="B18" s="141" t="s">
        <v>4377</v>
      </c>
      <c r="C18" s="141" t="s">
        <v>4378</v>
      </c>
      <c r="D18" s="150"/>
      <c r="E18" s="150"/>
      <c r="F18" s="150"/>
      <c r="G18" s="102"/>
    </row>
    <row r="19">
      <c r="A19" s="98"/>
      <c r="B19" s="141" t="s">
        <v>7282</v>
      </c>
      <c r="C19" s="141" t="s">
        <v>7283</v>
      </c>
      <c r="D19" s="150"/>
      <c r="E19" s="150"/>
      <c r="F19" s="150"/>
      <c r="G19" s="102"/>
    </row>
    <row r="20">
      <c r="A20" s="98"/>
      <c r="B20" s="365" t="s">
        <v>7284</v>
      </c>
      <c r="C20" s="365" t="s">
        <v>702</v>
      </c>
      <c r="D20" s="367">
        <v>40247.0</v>
      </c>
      <c r="E20" s="365" t="s">
        <v>5007</v>
      </c>
      <c r="F20" s="365" t="s">
        <v>6397</v>
      </c>
      <c r="G20" s="98"/>
    </row>
    <row r="21">
      <c r="A21" s="98"/>
      <c r="B21" s="139" t="s">
        <v>7285</v>
      </c>
      <c r="C21" s="139" t="s">
        <v>702</v>
      </c>
      <c r="D21" s="140">
        <v>40393.0</v>
      </c>
      <c r="E21" s="139" t="s">
        <v>15</v>
      </c>
      <c r="F21" s="139" t="s">
        <v>928</v>
      </c>
      <c r="G21" s="98"/>
    </row>
    <row r="22">
      <c r="A22" s="98"/>
      <c r="B22" s="141" t="s">
        <v>7286</v>
      </c>
      <c r="C22" s="141" t="s">
        <v>7287</v>
      </c>
      <c r="D22" s="150"/>
      <c r="E22" s="150"/>
      <c r="F22" s="141"/>
      <c r="G22" s="98"/>
    </row>
    <row r="23">
      <c r="A23" s="98"/>
      <c r="B23" s="141" t="s">
        <v>7288</v>
      </c>
      <c r="C23" s="141" t="s">
        <v>7289</v>
      </c>
      <c r="D23" s="150"/>
      <c r="E23" s="150"/>
      <c r="F23" s="150"/>
      <c r="G23" s="102"/>
    </row>
    <row r="24">
      <c r="A24" s="98"/>
      <c r="B24" s="141" t="s">
        <v>1213</v>
      </c>
      <c r="C24" s="141" t="s">
        <v>7290</v>
      </c>
      <c r="D24" s="150"/>
      <c r="E24" s="150"/>
      <c r="F24" s="150"/>
      <c r="G24" s="102"/>
    </row>
    <row r="25">
      <c r="A25" s="98"/>
      <c r="B25" s="141" t="s">
        <v>7291</v>
      </c>
      <c r="C25" s="141" t="s">
        <v>7292</v>
      </c>
      <c r="D25" s="150"/>
      <c r="E25" s="150"/>
      <c r="F25" s="141"/>
      <c r="G25" s="98"/>
    </row>
    <row r="26">
      <c r="A26" s="98"/>
      <c r="B26" s="141" t="s">
        <v>7293</v>
      </c>
      <c r="C26" s="141" t="s">
        <v>7294</v>
      </c>
      <c r="D26" s="150"/>
      <c r="E26" s="150"/>
      <c r="F26" s="150"/>
      <c r="G26" s="102"/>
    </row>
    <row r="27">
      <c r="A27" s="98"/>
      <c r="B27" s="141" t="s">
        <v>7295</v>
      </c>
      <c r="C27" s="141" t="s">
        <v>7296</v>
      </c>
      <c r="D27" s="150"/>
      <c r="E27" s="150"/>
      <c r="F27" s="141"/>
      <c r="G27" s="98"/>
    </row>
    <row r="28">
      <c r="A28" s="98"/>
      <c r="B28" s="141" t="s">
        <v>7297</v>
      </c>
      <c r="C28" s="141" t="s">
        <v>7298</v>
      </c>
      <c r="D28" s="150"/>
      <c r="E28" s="150"/>
      <c r="F28" s="150"/>
      <c r="G28" s="102"/>
    </row>
    <row r="29">
      <c r="A29" s="98"/>
      <c r="B29" s="141" t="s">
        <v>7299</v>
      </c>
      <c r="C29" s="141" t="s">
        <v>6394</v>
      </c>
      <c r="D29" s="150"/>
      <c r="E29" s="150"/>
      <c r="F29" s="141"/>
      <c r="G29" s="98"/>
    </row>
    <row r="30">
      <c r="A30" s="98"/>
      <c r="B30" s="141" t="s">
        <v>7300</v>
      </c>
      <c r="C30" s="141" t="s">
        <v>7301</v>
      </c>
      <c r="D30" s="150"/>
      <c r="E30" s="150"/>
      <c r="F30" s="150"/>
      <c r="G30" s="102"/>
    </row>
    <row r="31">
      <c r="A31" s="98"/>
      <c r="B31" s="141" t="s">
        <v>3557</v>
      </c>
      <c r="C31" s="141" t="s">
        <v>7302</v>
      </c>
      <c r="D31" s="150"/>
      <c r="E31" s="150"/>
      <c r="F31" s="141"/>
      <c r="G31" s="98"/>
    </row>
    <row r="32">
      <c r="A32" s="98"/>
      <c r="B32" s="141" t="s">
        <v>7303</v>
      </c>
      <c r="C32" s="141" t="s">
        <v>7302</v>
      </c>
      <c r="D32" s="150"/>
      <c r="E32" s="150"/>
      <c r="F32" s="141"/>
      <c r="G32" s="98"/>
    </row>
    <row r="33">
      <c r="A33" s="98"/>
      <c r="B33" s="141" t="s">
        <v>7304</v>
      </c>
      <c r="C33" s="141" t="s">
        <v>7302</v>
      </c>
      <c r="D33" s="150"/>
      <c r="E33" s="150"/>
      <c r="F33" s="141"/>
      <c r="G33" s="98"/>
    </row>
    <row r="34">
      <c r="A34" s="98"/>
      <c r="B34" s="141" t="s">
        <v>7305</v>
      </c>
      <c r="C34" s="141" t="s">
        <v>7302</v>
      </c>
      <c r="D34" s="150"/>
      <c r="E34" s="150"/>
      <c r="F34" s="141"/>
      <c r="G34" s="98"/>
    </row>
    <row r="35">
      <c r="A35" s="98"/>
      <c r="B35" s="141" t="s">
        <v>7306</v>
      </c>
      <c r="C35" s="141" t="s">
        <v>7302</v>
      </c>
      <c r="D35" s="150"/>
      <c r="E35" s="150"/>
      <c r="F35" s="150"/>
      <c r="G35" s="102"/>
    </row>
    <row r="36">
      <c r="A36" s="98"/>
      <c r="B36" s="141" t="s">
        <v>7307</v>
      </c>
      <c r="C36" s="141" t="s">
        <v>7302</v>
      </c>
      <c r="D36" s="150"/>
      <c r="E36" s="150"/>
      <c r="F36" s="150"/>
      <c r="G36" s="102"/>
    </row>
    <row r="37">
      <c r="A37" s="98"/>
      <c r="B37" s="141" t="s">
        <v>7308</v>
      </c>
      <c r="C37" s="141" t="s">
        <v>7309</v>
      </c>
      <c r="D37" s="150"/>
      <c r="E37" s="150"/>
      <c r="F37" s="141"/>
      <c r="G37" s="98"/>
    </row>
    <row r="38">
      <c r="A38" s="98"/>
      <c r="B38" s="220" t="s">
        <v>1188</v>
      </c>
      <c r="C38" s="220" t="s">
        <v>501</v>
      </c>
      <c r="D38" s="240">
        <v>40120.0</v>
      </c>
      <c r="E38" s="220" t="s">
        <v>4561</v>
      </c>
      <c r="F38" s="220" t="s">
        <v>4381</v>
      </c>
      <c r="G38" s="98"/>
    </row>
    <row r="39">
      <c r="A39" s="98"/>
      <c r="B39" s="141" t="s">
        <v>7310</v>
      </c>
      <c r="C39" s="141" t="s">
        <v>7311</v>
      </c>
      <c r="D39" s="150"/>
      <c r="E39" s="150"/>
      <c r="F39" s="141"/>
      <c r="G39" s="98"/>
    </row>
    <row r="40">
      <c r="A40" s="98"/>
      <c r="B40" s="141" t="s">
        <v>7312</v>
      </c>
      <c r="C40" s="141" t="s">
        <v>7313</v>
      </c>
      <c r="D40" s="150"/>
      <c r="E40" s="150"/>
      <c r="F40" s="141"/>
      <c r="G40" s="98"/>
    </row>
    <row r="41">
      <c r="A41" s="98"/>
      <c r="B41" s="141" t="s">
        <v>7314</v>
      </c>
      <c r="C41" s="141" t="s">
        <v>7313</v>
      </c>
      <c r="D41" s="150"/>
      <c r="E41" s="150"/>
      <c r="F41" s="150"/>
      <c r="G41" s="102"/>
    </row>
    <row r="42">
      <c r="A42" s="98"/>
      <c r="B42" s="141" t="s">
        <v>7315</v>
      </c>
      <c r="C42" s="141" t="s">
        <v>7313</v>
      </c>
      <c r="D42" s="150"/>
      <c r="E42" s="150"/>
      <c r="F42" s="150"/>
      <c r="G42" s="102"/>
    </row>
    <row r="43">
      <c r="A43" s="98"/>
      <c r="B43" s="141" t="s">
        <v>7312</v>
      </c>
      <c r="C43" s="141" t="s">
        <v>7316</v>
      </c>
      <c r="D43" s="150"/>
      <c r="E43" s="150"/>
      <c r="F43" s="150"/>
      <c r="G43" s="102"/>
    </row>
    <row r="44">
      <c r="A44" s="98"/>
      <c r="B44" s="141" t="s">
        <v>45</v>
      </c>
      <c r="C44" s="141" t="s">
        <v>7317</v>
      </c>
      <c r="D44" s="150"/>
      <c r="E44" s="150"/>
      <c r="F44" s="150"/>
      <c r="G44" s="102"/>
    </row>
    <row r="45">
      <c r="A45" s="98"/>
      <c r="B45" s="141" t="s">
        <v>7318</v>
      </c>
      <c r="C45" s="141" t="s">
        <v>6199</v>
      </c>
      <c r="D45" s="150"/>
      <c r="E45" s="150"/>
      <c r="F45" s="150"/>
      <c r="G45" s="102"/>
    </row>
    <row r="46">
      <c r="A46" s="98"/>
      <c r="B46" s="141" t="s">
        <v>7319</v>
      </c>
      <c r="C46" s="141" t="s">
        <v>4621</v>
      </c>
      <c r="D46" s="150"/>
      <c r="E46" s="150"/>
      <c r="F46" s="150"/>
      <c r="G46" s="102"/>
    </row>
    <row r="47">
      <c r="A47" s="98"/>
      <c r="B47" s="141" t="s">
        <v>7320</v>
      </c>
      <c r="C47" s="141" t="s">
        <v>7321</v>
      </c>
      <c r="D47" s="150"/>
      <c r="E47" s="150"/>
      <c r="F47" s="150"/>
      <c r="G47" s="102"/>
    </row>
    <row r="48">
      <c r="A48" s="98"/>
      <c r="B48" s="141" t="s">
        <v>7322</v>
      </c>
      <c r="C48" s="141" t="s">
        <v>7323</v>
      </c>
      <c r="D48" s="150"/>
      <c r="E48" s="150"/>
      <c r="F48" s="150"/>
      <c r="G48" s="102"/>
    </row>
    <row r="49">
      <c r="A49" s="98"/>
      <c r="B49" s="141" t="s">
        <v>7324</v>
      </c>
      <c r="C49" s="141" t="s">
        <v>7325</v>
      </c>
      <c r="D49" s="150"/>
      <c r="E49" s="150"/>
      <c r="F49" s="141"/>
      <c r="G49" s="98"/>
    </row>
    <row r="50">
      <c r="A50" s="98"/>
      <c r="B50" s="139" t="s">
        <v>5082</v>
      </c>
      <c r="C50" s="139" t="s">
        <v>733</v>
      </c>
      <c r="D50" s="209">
        <v>39763.0</v>
      </c>
      <c r="E50" s="186" t="s">
        <v>15</v>
      </c>
      <c r="F50" s="139" t="s">
        <v>5083</v>
      </c>
      <c r="G50" s="98"/>
    </row>
    <row r="51">
      <c r="A51" s="98"/>
      <c r="B51" s="139" t="s">
        <v>5851</v>
      </c>
      <c r="C51" s="139" t="s">
        <v>1298</v>
      </c>
      <c r="D51" s="163">
        <v>39406.0</v>
      </c>
      <c r="E51" s="139" t="s">
        <v>15</v>
      </c>
      <c r="F51" s="139" t="s">
        <v>7326</v>
      </c>
      <c r="G51" s="98"/>
    </row>
    <row r="52">
      <c r="A52" s="98"/>
      <c r="B52" s="141" t="s">
        <v>7327</v>
      </c>
      <c r="C52" s="141" t="s">
        <v>7328</v>
      </c>
      <c r="D52" s="150"/>
      <c r="E52" s="150"/>
      <c r="F52" s="150"/>
      <c r="G52" s="102"/>
    </row>
    <row r="53">
      <c r="A53" s="98"/>
      <c r="B53" s="141" t="s">
        <v>7329</v>
      </c>
      <c r="C53" s="141" t="s">
        <v>7330</v>
      </c>
      <c r="D53" s="150"/>
      <c r="E53" s="150"/>
      <c r="F53" s="150"/>
      <c r="G53" s="102"/>
    </row>
    <row r="54">
      <c r="A54" s="98"/>
      <c r="B54" s="141" t="s">
        <v>7331</v>
      </c>
      <c r="C54" s="141" t="s">
        <v>7332</v>
      </c>
      <c r="D54" s="150"/>
      <c r="E54" s="150"/>
      <c r="F54" s="150"/>
      <c r="G54" s="102"/>
    </row>
    <row r="55">
      <c r="A55" s="98"/>
      <c r="B55" s="139" t="s">
        <v>5541</v>
      </c>
      <c r="C55" s="139" t="s">
        <v>5542</v>
      </c>
      <c r="D55" s="216">
        <v>40036.0</v>
      </c>
      <c r="E55" s="139" t="s">
        <v>15</v>
      </c>
      <c r="F55" s="139" t="s">
        <v>5543</v>
      </c>
      <c r="G55" s="98"/>
    </row>
    <row r="56">
      <c r="A56" s="98"/>
      <c r="B56" s="141" t="s">
        <v>5983</v>
      </c>
      <c r="C56" s="141" t="s">
        <v>7333</v>
      </c>
      <c r="D56" s="150"/>
      <c r="E56" s="150"/>
      <c r="F56" s="141"/>
      <c r="G56" s="98"/>
    </row>
    <row r="57">
      <c r="A57" s="98"/>
      <c r="B57" s="141" t="s">
        <v>7334</v>
      </c>
      <c r="C57" s="141" t="s">
        <v>7333</v>
      </c>
      <c r="D57" s="150"/>
      <c r="E57" s="150"/>
      <c r="F57" s="150"/>
      <c r="G57" s="102"/>
    </row>
    <row r="58">
      <c r="A58" s="98"/>
      <c r="B58" s="141" t="s">
        <v>7335</v>
      </c>
      <c r="C58" s="141" t="s">
        <v>7336</v>
      </c>
      <c r="D58" s="150"/>
      <c r="E58" s="150"/>
      <c r="F58" s="141"/>
      <c r="G58" s="98"/>
    </row>
    <row r="59">
      <c r="A59" s="98"/>
      <c r="B59" s="141" t="s">
        <v>7337</v>
      </c>
      <c r="C59" s="141" t="s">
        <v>7338</v>
      </c>
      <c r="D59" s="150"/>
      <c r="E59" s="150"/>
      <c r="F59" s="141"/>
      <c r="G59" s="98"/>
    </row>
    <row r="60">
      <c r="A60" s="98"/>
      <c r="B60" s="141" t="s">
        <v>7339</v>
      </c>
      <c r="C60" s="141" t="s">
        <v>7340</v>
      </c>
      <c r="D60" s="150"/>
      <c r="E60" s="150"/>
      <c r="F60" s="150"/>
      <c r="G60" s="102"/>
    </row>
    <row r="61">
      <c r="A61" s="98"/>
      <c r="B61" s="141" t="s">
        <v>7341</v>
      </c>
      <c r="C61" s="141" t="s">
        <v>7342</v>
      </c>
      <c r="D61" s="150"/>
      <c r="E61" s="150"/>
      <c r="F61" s="141"/>
      <c r="G61" s="98"/>
    </row>
    <row r="62">
      <c r="A62" s="98"/>
      <c r="B62" s="141" t="s">
        <v>7343</v>
      </c>
      <c r="C62" s="141" t="s">
        <v>7344</v>
      </c>
      <c r="D62" s="150"/>
      <c r="E62" s="150"/>
      <c r="F62" s="150"/>
      <c r="G62" s="102"/>
    </row>
    <row r="63">
      <c r="A63" s="98"/>
      <c r="B63" s="141" t="s">
        <v>7345</v>
      </c>
      <c r="C63" s="141" t="s">
        <v>7346</v>
      </c>
      <c r="D63" s="150"/>
      <c r="E63" s="150"/>
      <c r="F63" s="150"/>
      <c r="G63" s="102"/>
    </row>
    <row r="64">
      <c r="A64" s="98"/>
      <c r="B64" s="139" t="s">
        <v>1203</v>
      </c>
      <c r="C64" s="139" t="s">
        <v>4457</v>
      </c>
      <c r="D64" s="209">
        <v>40120.0</v>
      </c>
      <c r="E64" s="151" t="s">
        <v>4274</v>
      </c>
      <c r="F64" s="151" t="s">
        <v>7347</v>
      </c>
      <c r="G64" s="331"/>
    </row>
    <row r="65">
      <c r="A65" s="98"/>
      <c r="B65" s="141" t="s">
        <v>7348</v>
      </c>
      <c r="C65" s="141" t="s">
        <v>7349</v>
      </c>
      <c r="D65" s="150"/>
      <c r="E65" s="150"/>
      <c r="F65" s="141"/>
      <c r="G65" s="98"/>
    </row>
    <row r="66">
      <c r="A66" s="98"/>
      <c r="B66" s="141" t="s">
        <v>7350</v>
      </c>
      <c r="C66" s="141" t="s">
        <v>7351</v>
      </c>
      <c r="D66" s="150"/>
      <c r="E66" s="150"/>
      <c r="F66" s="141"/>
      <c r="G66" s="98"/>
    </row>
    <row r="67">
      <c r="A67" s="98"/>
      <c r="B67" s="141" t="s">
        <v>7352</v>
      </c>
      <c r="C67" s="141" t="s">
        <v>7351</v>
      </c>
      <c r="D67" s="150"/>
      <c r="E67" s="150"/>
      <c r="F67" s="141"/>
      <c r="G67" s="98"/>
    </row>
    <row r="68">
      <c r="A68" s="98"/>
      <c r="B68" s="141" t="s">
        <v>7353</v>
      </c>
      <c r="C68" s="141" t="s">
        <v>7354</v>
      </c>
      <c r="D68" s="150"/>
      <c r="E68" s="150"/>
      <c r="F68" s="141"/>
      <c r="G68" s="98"/>
    </row>
    <row r="69">
      <c r="A69" s="98"/>
      <c r="B69" s="141" t="s">
        <v>7355</v>
      </c>
      <c r="C69" s="141" t="s">
        <v>7356</v>
      </c>
      <c r="D69" s="150"/>
      <c r="E69" s="150"/>
      <c r="F69" s="141"/>
      <c r="G69" s="98"/>
    </row>
    <row r="70">
      <c r="A70" s="98"/>
      <c r="B70" s="141" t="s">
        <v>7357</v>
      </c>
      <c r="C70" s="141" t="s">
        <v>7358</v>
      </c>
      <c r="D70" s="150"/>
      <c r="E70" s="150"/>
      <c r="F70" s="150"/>
      <c r="G70" s="102"/>
    </row>
    <row r="71">
      <c r="A71" s="98"/>
      <c r="B71" s="141" t="s">
        <v>7359</v>
      </c>
      <c r="C71" s="141" t="s">
        <v>6560</v>
      </c>
      <c r="D71" s="150"/>
      <c r="E71" s="150"/>
      <c r="F71" s="141"/>
      <c r="G71" s="98"/>
    </row>
    <row r="72">
      <c r="A72" s="98"/>
      <c r="B72" s="141" t="s">
        <v>1867</v>
      </c>
      <c r="C72" s="141" t="s">
        <v>7360</v>
      </c>
      <c r="D72" s="150"/>
      <c r="E72" s="150"/>
      <c r="F72" s="150"/>
      <c r="G72" s="102"/>
    </row>
    <row r="73">
      <c r="A73" s="98"/>
      <c r="B73" s="220" t="s">
        <v>6563</v>
      </c>
      <c r="C73" s="220" t="s">
        <v>459</v>
      </c>
      <c r="D73" s="238">
        <v>42283.0</v>
      </c>
      <c r="E73" s="220" t="s">
        <v>4323</v>
      </c>
      <c r="F73" s="220" t="s">
        <v>6564</v>
      </c>
      <c r="G73" s="98"/>
    </row>
    <row r="74">
      <c r="A74" s="98"/>
      <c r="B74" s="141" t="s">
        <v>7361</v>
      </c>
      <c r="C74" s="141" t="s">
        <v>7362</v>
      </c>
      <c r="D74" s="150"/>
      <c r="E74" s="150"/>
      <c r="F74" s="141"/>
      <c r="G74" s="98"/>
    </row>
    <row r="75">
      <c r="A75" s="98"/>
      <c r="B75" s="141" t="s">
        <v>7363</v>
      </c>
      <c r="C75" s="141" t="s">
        <v>7364</v>
      </c>
      <c r="D75" s="150"/>
      <c r="E75" s="150"/>
      <c r="F75" s="141"/>
      <c r="G75" s="98"/>
    </row>
    <row r="76">
      <c r="A76" s="98"/>
      <c r="B76" s="141" t="s">
        <v>7365</v>
      </c>
      <c r="C76" s="141" t="s">
        <v>7366</v>
      </c>
      <c r="D76" s="150"/>
      <c r="E76" s="150"/>
      <c r="F76" s="150"/>
      <c r="G76" s="102"/>
    </row>
    <row r="77">
      <c r="A77" s="98"/>
      <c r="B77" s="141" t="s">
        <v>7367</v>
      </c>
      <c r="C77" s="141" t="s">
        <v>7368</v>
      </c>
      <c r="D77" s="150"/>
      <c r="E77" s="150"/>
      <c r="F77" s="141"/>
      <c r="G77" s="98"/>
    </row>
    <row r="78">
      <c r="A78" s="98"/>
      <c r="B78" s="141" t="s">
        <v>7107</v>
      </c>
      <c r="C78" s="141" t="s">
        <v>7108</v>
      </c>
      <c r="D78" s="150"/>
      <c r="E78" s="150"/>
      <c r="F78" s="141"/>
      <c r="G78" s="98"/>
    </row>
    <row r="79">
      <c r="A79" s="98"/>
      <c r="B79" s="141" t="s">
        <v>7369</v>
      </c>
      <c r="C79" s="141" t="s">
        <v>7370</v>
      </c>
      <c r="D79" s="150"/>
      <c r="E79" s="150"/>
      <c r="F79" s="150"/>
      <c r="G79" s="102"/>
    </row>
    <row r="80">
      <c r="A80" s="98"/>
      <c r="B80" s="141" t="s">
        <v>7371</v>
      </c>
      <c r="C80" s="141" t="s">
        <v>7370</v>
      </c>
      <c r="D80" s="150"/>
      <c r="E80" s="150"/>
      <c r="F80" s="150"/>
      <c r="G80" s="102"/>
    </row>
    <row r="81">
      <c r="A81" s="98"/>
      <c r="B81" s="141" t="s">
        <v>7372</v>
      </c>
      <c r="C81" s="141" t="s">
        <v>7373</v>
      </c>
      <c r="D81" s="150"/>
      <c r="E81" s="150"/>
      <c r="F81" s="150"/>
      <c r="G81" s="102"/>
    </row>
    <row r="82">
      <c r="A82" s="98"/>
      <c r="B82" s="141" t="s">
        <v>7374</v>
      </c>
      <c r="C82" s="141" t="s">
        <v>7375</v>
      </c>
      <c r="D82" s="150"/>
      <c r="E82" s="150"/>
      <c r="F82" s="150"/>
      <c r="G82" s="102"/>
    </row>
    <row r="83">
      <c r="A83" s="98"/>
      <c r="B83" s="139" t="s">
        <v>6946</v>
      </c>
      <c r="C83" s="139" t="s">
        <v>1112</v>
      </c>
      <c r="D83" s="209">
        <v>39705.0</v>
      </c>
      <c r="E83" s="151" t="s">
        <v>4243</v>
      </c>
      <c r="F83" s="151" t="s">
        <v>5025</v>
      </c>
      <c r="G83" s="331"/>
    </row>
    <row r="84">
      <c r="A84" s="98"/>
      <c r="B84" s="141" t="s">
        <v>7376</v>
      </c>
      <c r="C84" s="141" t="s">
        <v>7377</v>
      </c>
      <c r="D84" s="150"/>
      <c r="E84" s="150"/>
      <c r="F84" s="141"/>
      <c r="G84" s="98"/>
    </row>
    <row r="85">
      <c r="A85" s="98"/>
      <c r="B85" s="141" t="s">
        <v>7378</v>
      </c>
      <c r="C85" s="141" t="s">
        <v>7112</v>
      </c>
      <c r="D85" s="150"/>
      <c r="E85" s="150"/>
      <c r="F85" s="150"/>
      <c r="G85" s="102"/>
    </row>
    <row r="86">
      <c r="A86" s="98"/>
      <c r="B86" s="139" t="s">
        <v>7379</v>
      </c>
      <c r="C86" s="139" t="s">
        <v>4346</v>
      </c>
      <c r="D86" s="209">
        <v>39791.0</v>
      </c>
      <c r="E86" s="186" t="s">
        <v>15</v>
      </c>
      <c r="F86" s="151" t="s">
        <v>5575</v>
      </c>
      <c r="G86" s="331"/>
    </row>
    <row r="87">
      <c r="A87" s="98"/>
      <c r="B87" s="141" t="s">
        <v>7380</v>
      </c>
      <c r="C87" s="141" t="s">
        <v>7381</v>
      </c>
      <c r="D87" s="150"/>
      <c r="E87" s="150"/>
      <c r="F87" s="150"/>
      <c r="G87" s="102"/>
    </row>
    <row r="88">
      <c r="A88" s="98"/>
      <c r="B88" s="141" t="s">
        <v>7382</v>
      </c>
      <c r="C88" s="141" t="s">
        <v>4682</v>
      </c>
      <c r="D88" s="150"/>
      <c r="E88" s="150"/>
      <c r="F88" s="141"/>
      <c r="G88" s="98"/>
    </row>
    <row r="89">
      <c r="A89" s="98"/>
      <c r="B89" s="141" t="s">
        <v>4516</v>
      </c>
      <c r="C89" s="141" t="s">
        <v>4517</v>
      </c>
      <c r="D89" s="150"/>
      <c r="E89" s="150"/>
      <c r="F89" s="150"/>
      <c r="G89" s="102"/>
    </row>
    <row r="90">
      <c r="A90" s="98"/>
      <c r="B90" s="141" t="s">
        <v>7383</v>
      </c>
      <c r="C90" s="141" t="s">
        <v>7384</v>
      </c>
      <c r="D90" s="150"/>
      <c r="E90" s="150"/>
      <c r="F90" s="141"/>
      <c r="G90" s="98"/>
    </row>
    <row r="91">
      <c r="A91" s="98"/>
      <c r="B91" s="139" t="s">
        <v>5578</v>
      </c>
      <c r="C91" s="139" t="s">
        <v>5579</v>
      </c>
      <c r="D91" s="212">
        <v>44772.0</v>
      </c>
      <c r="E91" s="151" t="s">
        <v>15</v>
      </c>
      <c r="F91" s="151" t="s">
        <v>5580</v>
      </c>
      <c r="G91" s="98"/>
    </row>
    <row r="92">
      <c r="A92" s="98"/>
      <c r="B92" s="141" t="s">
        <v>7385</v>
      </c>
      <c r="C92" s="141" t="s">
        <v>7386</v>
      </c>
      <c r="D92" s="150"/>
      <c r="E92" s="150"/>
      <c r="F92" s="141"/>
      <c r="G92" s="98"/>
    </row>
    <row r="93">
      <c r="A93" s="98"/>
      <c r="B93" s="139" t="s">
        <v>7387</v>
      </c>
      <c r="C93" s="139" t="s">
        <v>1225</v>
      </c>
      <c r="D93" s="163">
        <v>40106.0</v>
      </c>
      <c r="E93" s="139" t="s">
        <v>15</v>
      </c>
      <c r="F93" s="139" t="s">
        <v>6012</v>
      </c>
      <c r="G93" s="98"/>
    </row>
    <row r="94">
      <c r="A94" s="98"/>
      <c r="B94" s="139" t="s">
        <v>1227</v>
      </c>
      <c r="C94" s="139" t="s">
        <v>1225</v>
      </c>
      <c r="D94" s="140">
        <v>40120.0</v>
      </c>
      <c r="E94" s="139" t="s">
        <v>4274</v>
      </c>
      <c r="F94" s="139" t="s">
        <v>6700</v>
      </c>
      <c r="G94" s="98"/>
    </row>
    <row r="95">
      <c r="A95" s="98"/>
      <c r="B95" s="141" t="s">
        <v>7388</v>
      </c>
      <c r="C95" s="141" t="s">
        <v>7389</v>
      </c>
      <c r="D95" s="150"/>
      <c r="E95" s="150"/>
      <c r="F95" s="150"/>
      <c r="G95" s="102"/>
    </row>
    <row r="96">
      <c r="A96" s="98"/>
      <c r="B96" s="141" t="s">
        <v>7390</v>
      </c>
      <c r="C96" s="141" t="s">
        <v>146</v>
      </c>
      <c r="D96" s="150"/>
      <c r="E96" s="150"/>
      <c r="F96" s="150"/>
      <c r="G96" s="102"/>
    </row>
    <row r="97">
      <c r="A97" s="98"/>
      <c r="B97" s="141" t="s">
        <v>7391</v>
      </c>
      <c r="C97" s="141" t="s">
        <v>6221</v>
      </c>
      <c r="D97" s="150"/>
      <c r="E97" s="150"/>
      <c r="F97" s="141"/>
      <c r="G97" s="98"/>
    </row>
    <row r="98">
      <c r="A98" s="98"/>
      <c r="B98" s="141" t="s">
        <v>7392</v>
      </c>
      <c r="C98" s="141" t="s">
        <v>7393</v>
      </c>
      <c r="D98" s="150"/>
      <c r="E98" s="150"/>
      <c r="F98" s="150"/>
      <c r="G98" s="102"/>
    </row>
    <row r="99">
      <c r="A99" s="98"/>
      <c r="B99" s="141" t="s">
        <v>7394</v>
      </c>
      <c r="C99" s="141" t="s">
        <v>7395</v>
      </c>
      <c r="D99" s="150"/>
      <c r="E99" s="150"/>
      <c r="F99" s="141"/>
      <c r="G99" s="98"/>
    </row>
    <row r="100">
      <c r="A100" s="98"/>
      <c r="B100" s="141" t="s">
        <v>7396</v>
      </c>
      <c r="C100" s="141" t="s">
        <v>7397</v>
      </c>
      <c r="D100" s="150"/>
      <c r="E100" s="150"/>
      <c r="F100" s="150"/>
      <c r="G100" s="102"/>
    </row>
    <row r="101">
      <c r="A101" s="98"/>
      <c r="B101" s="141" t="s">
        <v>6133</v>
      </c>
      <c r="C101" s="141" t="s">
        <v>6132</v>
      </c>
      <c r="D101" s="150"/>
      <c r="E101" s="150"/>
      <c r="F101" s="141"/>
      <c r="G101" s="98"/>
    </row>
    <row r="102">
      <c r="A102" s="98"/>
      <c r="B102" s="139" t="s">
        <v>7398</v>
      </c>
      <c r="C102" s="139" t="s">
        <v>1376</v>
      </c>
      <c r="D102" s="140">
        <v>41149.0</v>
      </c>
      <c r="E102" s="139" t="s">
        <v>4473</v>
      </c>
      <c r="F102" s="139" t="s">
        <v>4474</v>
      </c>
      <c r="G102" s="98"/>
    </row>
    <row r="103">
      <c r="A103" s="98"/>
      <c r="B103" s="141" t="s">
        <v>7269</v>
      </c>
      <c r="C103" s="141" t="s">
        <v>7399</v>
      </c>
      <c r="D103" s="150"/>
      <c r="E103" s="150"/>
      <c r="F103" s="150"/>
      <c r="G103" s="102"/>
    </row>
    <row r="104">
      <c r="A104" s="98"/>
      <c r="B104" s="388" t="s">
        <v>6996</v>
      </c>
      <c r="C104" s="186" t="s">
        <v>210</v>
      </c>
      <c r="D104" s="180">
        <v>43454.0</v>
      </c>
      <c r="E104" s="151" t="s">
        <v>15</v>
      </c>
      <c r="F104" s="176" t="s">
        <v>3646</v>
      </c>
      <c r="G104" s="331"/>
    </row>
    <row r="105">
      <c r="A105" s="98"/>
      <c r="B105" s="141" t="s">
        <v>7400</v>
      </c>
      <c r="C105" s="141" t="s">
        <v>7401</v>
      </c>
      <c r="D105" s="150"/>
      <c r="E105" s="150"/>
      <c r="F105" s="150"/>
      <c r="G105" s="102"/>
    </row>
    <row r="106">
      <c r="A106" s="98"/>
      <c r="B106" s="139" t="s">
        <v>130</v>
      </c>
      <c r="C106" s="139" t="s">
        <v>131</v>
      </c>
      <c r="D106" s="140">
        <v>42985.0</v>
      </c>
      <c r="E106" s="139" t="s">
        <v>15</v>
      </c>
      <c r="F106" s="139" t="s">
        <v>4528</v>
      </c>
      <c r="G106" s="98"/>
    </row>
    <row r="107">
      <c r="A107" s="98"/>
      <c r="B107" s="141" t="s">
        <v>7402</v>
      </c>
      <c r="C107" s="141" t="s">
        <v>7403</v>
      </c>
      <c r="D107" s="150"/>
      <c r="E107" s="150"/>
      <c r="F107" s="141"/>
      <c r="G107" s="98"/>
    </row>
    <row r="108">
      <c r="A108" s="98"/>
      <c r="B108" s="139" t="s">
        <v>6170</v>
      </c>
      <c r="C108" s="139" t="s">
        <v>307</v>
      </c>
      <c r="D108" s="209">
        <v>40169.0</v>
      </c>
      <c r="E108" s="186" t="s">
        <v>15</v>
      </c>
      <c r="F108" s="151" t="s">
        <v>6171</v>
      </c>
      <c r="G108" s="331"/>
    </row>
    <row r="109">
      <c r="A109" s="98"/>
      <c r="B109" s="139" t="s">
        <v>125</v>
      </c>
      <c r="C109" s="139" t="s">
        <v>126</v>
      </c>
      <c r="D109" s="212">
        <v>43041.0</v>
      </c>
      <c r="E109" s="151" t="s">
        <v>15</v>
      </c>
      <c r="F109" s="151" t="s">
        <v>5216</v>
      </c>
      <c r="G109" s="331"/>
    </row>
    <row r="110">
      <c r="A110" s="98"/>
      <c r="B110" s="141" t="s">
        <v>7404</v>
      </c>
      <c r="C110" s="141" t="s">
        <v>4718</v>
      </c>
      <c r="D110" s="150"/>
      <c r="E110" s="150"/>
      <c r="F110" s="150"/>
      <c r="G110" s="102"/>
    </row>
    <row r="111">
      <c r="A111" s="98"/>
      <c r="B111" s="141" t="s">
        <v>7405</v>
      </c>
      <c r="C111" s="141" t="s">
        <v>7406</v>
      </c>
      <c r="D111" s="150"/>
      <c r="E111" s="150"/>
      <c r="F111" s="150"/>
      <c r="G111" s="102"/>
    </row>
    <row r="112">
      <c r="A112" s="374"/>
      <c r="B112" s="406"/>
      <c r="C112" s="406"/>
      <c r="D112" s="254"/>
      <c r="E112" s="254"/>
      <c r="F112" s="254"/>
      <c r="G112" s="16"/>
    </row>
    <row r="113">
      <c r="A113" s="16"/>
      <c r="B113" s="254"/>
      <c r="C113" s="254"/>
      <c r="D113" s="254"/>
      <c r="E113" s="254"/>
      <c r="F113" s="254"/>
      <c r="G113" s="16"/>
    </row>
    <row r="114">
      <c r="A114" s="75"/>
      <c r="B114" s="144" t="s">
        <v>1</v>
      </c>
      <c r="C114" s="145">
        <f>COUNT(D:D)</f>
        <v>19</v>
      </c>
      <c r="D114" s="254"/>
      <c r="E114" s="254"/>
      <c r="F114" s="254"/>
      <c r="G114" s="16"/>
    </row>
    <row r="115">
      <c r="A115" s="75"/>
      <c r="B115" s="144" t="s">
        <v>2</v>
      </c>
      <c r="C115" s="146">
        <v>109.0</v>
      </c>
      <c r="D115" s="254"/>
      <c r="E115" s="254"/>
      <c r="F115" s="254"/>
      <c r="G115" s="16"/>
    </row>
    <row r="116">
      <c r="A116" s="75"/>
      <c r="B116" s="144" t="s">
        <v>1014</v>
      </c>
      <c r="C116" s="147">
        <f>IFERROR(__xludf.DUMMYFUNCTION("TO_PERCENT(C114/C115)"),0.1743119266055046)</f>
        <v>0.1743119266</v>
      </c>
      <c r="D116" s="254"/>
      <c r="E116" s="254"/>
      <c r="F116" s="254"/>
      <c r="G116" s="16"/>
    </row>
    <row r="117">
      <c r="A117" s="16"/>
      <c r="B117" s="254"/>
      <c r="C117" s="254"/>
      <c r="D117" s="254"/>
      <c r="E117" s="254"/>
      <c r="F117" s="254"/>
      <c r="G117" s="16"/>
    </row>
    <row r="118">
      <c r="A118" s="16"/>
      <c r="B118" s="254"/>
      <c r="C118" s="254"/>
      <c r="D118" s="254"/>
      <c r="E118" s="254"/>
      <c r="F118" s="254"/>
      <c r="G118" s="16"/>
    </row>
    <row r="119">
      <c r="A119" s="16"/>
      <c r="B119" s="254"/>
      <c r="C119" s="254"/>
      <c r="D119" s="254"/>
      <c r="E119" s="254"/>
      <c r="F119" s="254"/>
      <c r="G119" s="16"/>
    </row>
    <row r="120">
      <c r="A120" s="16"/>
      <c r="B120" s="254"/>
      <c r="C120" s="254"/>
      <c r="D120" s="254"/>
      <c r="E120" s="254"/>
      <c r="F120" s="254"/>
      <c r="G120" s="16"/>
    </row>
    <row r="121">
      <c r="A121" s="16"/>
      <c r="B121" s="385"/>
      <c r="C121" s="385"/>
      <c r="D121" s="385"/>
      <c r="E121" s="385"/>
      <c r="F121" s="385"/>
      <c r="G121" s="16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8.63"/>
    <col customWidth="1" min="3" max="3" width="53.0"/>
    <col customWidth="1" min="4" max="4" width="11.13"/>
    <col customWidth="1" min="5" max="5" width="9.75"/>
    <col customWidth="1" min="6" max="6" width="32.13"/>
    <col customWidth="1" min="7" max="7" width="4.0"/>
  </cols>
  <sheetData>
    <row r="1">
      <c r="A1" s="149"/>
      <c r="B1" s="135"/>
      <c r="C1" s="149"/>
      <c r="D1" s="135"/>
      <c r="E1" s="149"/>
      <c r="F1" s="135"/>
      <c r="G1" s="149"/>
    </row>
    <row r="2">
      <c r="A2" s="136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36"/>
    </row>
    <row r="3">
      <c r="A3" s="98"/>
      <c r="B3" s="141" t="s">
        <v>7407</v>
      </c>
      <c r="C3" s="112" t="s">
        <v>7408</v>
      </c>
      <c r="D3" s="150"/>
      <c r="E3" s="162"/>
      <c r="F3" s="150"/>
      <c r="G3" s="102"/>
    </row>
    <row r="4">
      <c r="A4" s="98"/>
      <c r="B4" s="141" t="s">
        <v>4573</v>
      </c>
      <c r="C4" s="112" t="s">
        <v>4574</v>
      </c>
      <c r="D4" s="150"/>
      <c r="E4" s="162"/>
      <c r="F4" s="150"/>
      <c r="G4" s="102"/>
    </row>
    <row r="5">
      <c r="A5" s="98"/>
      <c r="B5" s="141" t="s">
        <v>7409</v>
      </c>
      <c r="C5" s="112" t="s">
        <v>7410</v>
      </c>
      <c r="D5" s="150"/>
      <c r="E5" s="162"/>
      <c r="F5" s="150"/>
      <c r="G5" s="102"/>
    </row>
    <row r="6">
      <c r="A6" s="98"/>
      <c r="B6" s="141" t="s">
        <v>7411</v>
      </c>
      <c r="C6" s="112" t="s">
        <v>7412</v>
      </c>
      <c r="D6" s="150"/>
      <c r="E6" s="162"/>
      <c r="F6" s="150"/>
      <c r="G6" s="102"/>
    </row>
    <row r="7">
      <c r="A7" s="98"/>
      <c r="B7" s="141" t="s">
        <v>7413</v>
      </c>
      <c r="C7" s="112" t="s">
        <v>7414</v>
      </c>
      <c r="D7" s="150"/>
      <c r="E7" s="162"/>
      <c r="F7" s="150"/>
      <c r="G7" s="102"/>
    </row>
    <row r="8">
      <c r="A8" s="98"/>
      <c r="B8" s="141" t="s">
        <v>7415</v>
      </c>
      <c r="C8" s="112" t="s">
        <v>7416</v>
      </c>
      <c r="D8" s="150"/>
      <c r="E8" s="162"/>
      <c r="F8" s="150"/>
      <c r="G8" s="102"/>
    </row>
    <row r="9">
      <c r="A9" s="98"/>
      <c r="B9" s="141" t="s">
        <v>7417</v>
      </c>
      <c r="C9" s="112" t="s">
        <v>7418</v>
      </c>
      <c r="D9" s="150"/>
      <c r="E9" s="162"/>
      <c r="F9" s="150"/>
      <c r="G9" s="102"/>
    </row>
    <row r="10">
      <c r="A10" s="98"/>
      <c r="B10" s="141" t="s">
        <v>7419</v>
      </c>
      <c r="C10" s="112" t="s">
        <v>4589</v>
      </c>
      <c r="D10" s="150"/>
      <c r="E10" s="162"/>
      <c r="F10" s="150"/>
      <c r="G10" s="102"/>
    </row>
    <row r="11">
      <c r="A11" s="98"/>
      <c r="B11" s="141" t="s">
        <v>7420</v>
      </c>
      <c r="C11" s="112" t="s">
        <v>7421</v>
      </c>
      <c r="D11" s="150"/>
      <c r="E11" s="162"/>
      <c r="F11" s="150"/>
      <c r="G11" s="102"/>
    </row>
    <row r="12">
      <c r="A12" s="98"/>
      <c r="B12" s="141" t="s">
        <v>7422</v>
      </c>
      <c r="C12" s="112" t="s">
        <v>7423</v>
      </c>
      <c r="D12" s="150"/>
      <c r="E12" s="162"/>
      <c r="F12" s="150"/>
      <c r="G12" s="102"/>
    </row>
    <row r="13">
      <c r="A13" s="98"/>
      <c r="B13" s="141" t="s">
        <v>7424</v>
      </c>
      <c r="C13" s="112" t="s">
        <v>6345</v>
      </c>
      <c r="D13" s="150"/>
      <c r="E13" s="162"/>
      <c r="F13" s="150"/>
      <c r="G13" s="102"/>
    </row>
    <row r="14">
      <c r="A14" s="98"/>
      <c r="B14" s="141" t="s">
        <v>7425</v>
      </c>
      <c r="C14" s="112" t="s">
        <v>7426</v>
      </c>
      <c r="D14" s="150"/>
      <c r="E14" s="162"/>
      <c r="F14" s="150"/>
      <c r="G14" s="102"/>
    </row>
    <row r="15">
      <c r="A15" s="98"/>
      <c r="B15" s="141" t="s">
        <v>7427</v>
      </c>
      <c r="C15" s="112" t="s">
        <v>7428</v>
      </c>
      <c r="D15" s="150"/>
      <c r="E15" s="162"/>
      <c r="F15" s="150"/>
      <c r="G15" s="102"/>
    </row>
    <row r="16">
      <c r="A16" s="98"/>
      <c r="B16" s="141" t="s">
        <v>7429</v>
      </c>
      <c r="C16" s="112" t="s">
        <v>7428</v>
      </c>
      <c r="D16" s="150"/>
      <c r="E16" s="162"/>
      <c r="F16" s="150"/>
      <c r="G16" s="102"/>
    </row>
    <row r="17">
      <c r="A17" s="98"/>
      <c r="B17" s="141" t="s">
        <v>7430</v>
      </c>
      <c r="C17" s="112" t="s">
        <v>7431</v>
      </c>
      <c r="D17" s="150"/>
      <c r="E17" s="162"/>
      <c r="F17" s="150"/>
      <c r="G17" s="102"/>
    </row>
    <row r="18">
      <c r="A18" s="98"/>
      <c r="B18" s="141" t="s">
        <v>7432</v>
      </c>
      <c r="C18" s="112" t="s">
        <v>7431</v>
      </c>
      <c r="D18" s="150"/>
      <c r="E18" s="162"/>
      <c r="F18" s="150"/>
      <c r="G18" s="102"/>
    </row>
    <row r="19">
      <c r="A19" s="98"/>
      <c r="B19" s="141" t="s">
        <v>7433</v>
      </c>
      <c r="C19" s="112" t="s">
        <v>7434</v>
      </c>
      <c r="D19" s="150"/>
      <c r="E19" s="162"/>
      <c r="F19" s="150"/>
      <c r="G19" s="102"/>
    </row>
    <row r="20">
      <c r="A20" s="98"/>
      <c r="B20" s="141" t="s">
        <v>7435</v>
      </c>
      <c r="C20" s="112" t="s">
        <v>6392</v>
      </c>
      <c r="D20" s="150"/>
      <c r="E20" s="162"/>
      <c r="F20" s="150"/>
      <c r="G20" s="102"/>
    </row>
    <row r="21">
      <c r="A21" s="98"/>
      <c r="B21" s="141" t="s">
        <v>7436</v>
      </c>
      <c r="C21" s="112" t="s">
        <v>7302</v>
      </c>
      <c r="D21" s="150"/>
      <c r="E21" s="162"/>
      <c r="F21" s="150"/>
      <c r="G21" s="102"/>
    </row>
    <row r="22">
      <c r="A22" s="98"/>
      <c r="B22" s="141" t="s">
        <v>7437</v>
      </c>
      <c r="C22" s="112" t="s">
        <v>7438</v>
      </c>
      <c r="D22" s="150"/>
      <c r="E22" s="162"/>
      <c r="F22" s="150"/>
      <c r="G22" s="102"/>
    </row>
    <row r="23">
      <c r="A23" s="98"/>
      <c r="B23" s="141" t="s">
        <v>7439</v>
      </c>
      <c r="C23" s="112" t="s">
        <v>7440</v>
      </c>
      <c r="D23" s="150"/>
      <c r="E23" s="162"/>
      <c r="F23" s="150"/>
      <c r="G23" s="102"/>
    </row>
    <row r="24">
      <c r="A24" s="98"/>
      <c r="B24" s="141" t="s">
        <v>7441</v>
      </c>
      <c r="C24" s="112" t="s">
        <v>7442</v>
      </c>
      <c r="D24" s="150"/>
      <c r="E24" s="162"/>
      <c r="F24" s="150"/>
      <c r="G24" s="102"/>
    </row>
    <row r="25">
      <c r="A25" s="98"/>
      <c r="B25" s="141" t="s">
        <v>7443</v>
      </c>
      <c r="C25" s="112" t="s">
        <v>7444</v>
      </c>
      <c r="D25" s="150"/>
      <c r="E25" s="162"/>
      <c r="F25" s="150"/>
      <c r="G25" s="102"/>
    </row>
    <row r="26">
      <c r="A26" s="98"/>
      <c r="B26" s="141" t="s">
        <v>7445</v>
      </c>
      <c r="C26" s="112" t="s">
        <v>7446</v>
      </c>
      <c r="D26" s="150"/>
      <c r="E26" s="162"/>
      <c r="F26" s="150"/>
      <c r="G26" s="102"/>
    </row>
    <row r="27">
      <c r="A27" s="98"/>
      <c r="B27" s="141" t="s">
        <v>7447</v>
      </c>
      <c r="C27" s="112" t="s">
        <v>7448</v>
      </c>
      <c r="D27" s="150"/>
      <c r="E27" s="162"/>
      <c r="F27" s="150"/>
      <c r="G27" s="102"/>
    </row>
    <row r="28">
      <c r="A28" s="98"/>
      <c r="B28" s="139" t="s">
        <v>4772</v>
      </c>
      <c r="C28" s="139" t="s">
        <v>4773</v>
      </c>
      <c r="D28" s="140">
        <v>44924.0</v>
      </c>
      <c r="E28" s="139" t="s">
        <v>15</v>
      </c>
      <c r="F28" s="139" t="s">
        <v>928</v>
      </c>
      <c r="G28" s="102"/>
    </row>
    <row r="29">
      <c r="A29" s="98"/>
      <c r="B29" s="141" t="s">
        <v>7449</v>
      </c>
      <c r="C29" s="112" t="s">
        <v>7450</v>
      </c>
      <c r="D29" s="150"/>
      <c r="E29" s="162"/>
      <c r="F29" s="150"/>
      <c r="G29" s="102"/>
    </row>
    <row r="30">
      <c r="A30" s="98"/>
      <c r="B30" s="141" t="s">
        <v>7451</v>
      </c>
      <c r="C30" s="112" t="s">
        <v>7452</v>
      </c>
      <c r="D30" s="150"/>
      <c r="E30" s="162"/>
      <c r="F30" s="150"/>
      <c r="G30" s="102"/>
    </row>
    <row r="31">
      <c r="A31" s="98"/>
      <c r="B31" s="141" t="s">
        <v>7453</v>
      </c>
      <c r="C31" s="112" t="s">
        <v>7454</v>
      </c>
      <c r="D31" s="150"/>
      <c r="E31" s="162"/>
      <c r="F31" s="150"/>
      <c r="G31" s="102"/>
    </row>
    <row r="32">
      <c r="A32" s="98"/>
      <c r="B32" s="141" t="s">
        <v>7455</v>
      </c>
      <c r="C32" s="112" t="s">
        <v>7313</v>
      </c>
      <c r="D32" s="150"/>
      <c r="E32" s="162"/>
      <c r="F32" s="150"/>
      <c r="G32" s="102"/>
    </row>
    <row r="33">
      <c r="A33" s="98"/>
      <c r="B33" s="141" t="s">
        <v>7456</v>
      </c>
      <c r="C33" s="112" t="s">
        <v>7457</v>
      </c>
      <c r="D33" s="150"/>
      <c r="E33" s="162"/>
      <c r="F33" s="150"/>
      <c r="G33" s="102"/>
    </row>
    <row r="34">
      <c r="A34" s="98"/>
      <c r="B34" s="141" t="s">
        <v>7458</v>
      </c>
      <c r="C34" s="112" t="s">
        <v>4618</v>
      </c>
      <c r="D34" s="150"/>
      <c r="E34" s="162"/>
      <c r="F34" s="150"/>
      <c r="G34" s="102"/>
    </row>
    <row r="35">
      <c r="A35" s="98"/>
      <c r="B35" s="141" t="s">
        <v>4920</v>
      </c>
      <c r="C35" s="112" t="s">
        <v>7459</v>
      </c>
      <c r="D35" s="150"/>
      <c r="E35" s="162"/>
      <c r="F35" s="150"/>
      <c r="G35" s="102"/>
    </row>
    <row r="36">
      <c r="A36" s="98"/>
      <c r="B36" s="141" t="s">
        <v>7460</v>
      </c>
      <c r="C36" s="112" t="s">
        <v>6199</v>
      </c>
      <c r="D36" s="150"/>
      <c r="E36" s="162"/>
      <c r="F36" s="150"/>
      <c r="G36" s="102"/>
    </row>
    <row r="37">
      <c r="A37" s="98"/>
      <c r="B37" s="141" t="s">
        <v>7461</v>
      </c>
      <c r="C37" s="112" t="s">
        <v>7462</v>
      </c>
      <c r="D37" s="150"/>
      <c r="E37" s="162"/>
      <c r="F37" s="150"/>
      <c r="G37" s="102"/>
    </row>
    <row r="38">
      <c r="A38" s="98"/>
      <c r="B38" s="141" t="s">
        <v>4798</v>
      </c>
      <c r="C38" s="112" t="s">
        <v>4435</v>
      </c>
      <c r="D38" s="150"/>
      <c r="E38" s="162"/>
      <c r="F38" s="150"/>
      <c r="G38" s="102"/>
    </row>
    <row r="39">
      <c r="A39" s="98"/>
      <c r="B39" s="141" t="s">
        <v>7463</v>
      </c>
      <c r="C39" s="112" t="s">
        <v>7464</v>
      </c>
      <c r="D39" s="150"/>
      <c r="E39" s="162"/>
      <c r="F39" s="150"/>
      <c r="G39" s="102"/>
    </row>
    <row r="40">
      <c r="A40" s="98"/>
      <c r="B40" s="141" t="s">
        <v>7465</v>
      </c>
      <c r="C40" s="112" t="s">
        <v>7466</v>
      </c>
      <c r="D40" s="150"/>
      <c r="E40" s="162"/>
      <c r="F40" s="150"/>
      <c r="G40" s="102"/>
    </row>
    <row r="41">
      <c r="A41" s="98"/>
      <c r="B41" s="141" t="s">
        <v>7467</v>
      </c>
      <c r="C41" s="112" t="s">
        <v>7468</v>
      </c>
      <c r="D41" s="150"/>
      <c r="E41" s="162"/>
      <c r="F41" s="150"/>
      <c r="G41" s="102"/>
    </row>
    <row r="42">
      <c r="A42" s="98"/>
      <c r="B42" s="141" t="s">
        <v>7469</v>
      </c>
      <c r="C42" s="112" t="s">
        <v>7470</v>
      </c>
      <c r="D42" s="150"/>
      <c r="E42" s="162"/>
      <c r="F42" s="150"/>
      <c r="G42" s="102"/>
    </row>
    <row r="43">
      <c r="A43" s="98"/>
      <c r="B43" s="141" t="s">
        <v>7471</v>
      </c>
      <c r="C43" s="112" t="s">
        <v>7472</v>
      </c>
      <c r="D43" s="150"/>
      <c r="E43" s="162"/>
      <c r="F43" s="150"/>
      <c r="G43" s="102"/>
    </row>
    <row r="44">
      <c r="A44" s="98"/>
      <c r="B44" s="141" t="s">
        <v>7473</v>
      </c>
      <c r="C44" s="112" t="s">
        <v>7474</v>
      </c>
      <c r="D44" s="150"/>
      <c r="E44" s="162"/>
      <c r="F44" s="150"/>
      <c r="G44" s="102"/>
    </row>
    <row r="45">
      <c r="A45" s="98"/>
      <c r="B45" s="139" t="s">
        <v>7094</v>
      </c>
      <c r="C45" s="103" t="s">
        <v>4457</v>
      </c>
      <c r="D45" s="216">
        <v>40120.0</v>
      </c>
      <c r="E45" s="103" t="s">
        <v>15</v>
      </c>
      <c r="F45" s="139" t="s">
        <v>928</v>
      </c>
      <c r="G45" s="98"/>
    </row>
    <row r="46">
      <c r="A46" s="98"/>
      <c r="B46" s="141" t="s">
        <v>6688</v>
      </c>
      <c r="C46" s="112" t="s">
        <v>7096</v>
      </c>
      <c r="D46" s="150"/>
      <c r="E46" s="162"/>
      <c r="F46" s="150"/>
      <c r="G46" s="102"/>
    </row>
    <row r="47">
      <c r="A47" s="98"/>
      <c r="B47" s="141" t="s">
        <v>7475</v>
      </c>
      <c r="C47" s="112" t="s">
        <v>7358</v>
      </c>
      <c r="D47" s="150"/>
      <c r="E47" s="162"/>
      <c r="F47" s="150"/>
      <c r="G47" s="102"/>
    </row>
    <row r="48">
      <c r="A48" s="98"/>
      <c r="B48" s="141" t="s">
        <v>7476</v>
      </c>
      <c r="C48" s="112" t="s">
        <v>7358</v>
      </c>
      <c r="D48" s="150"/>
      <c r="E48" s="162"/>
      <c r="F48" s="150"/>
      <c r="G48" s="102"/>
    </row>
    <row r="49">
      <c r="A49" s="98"/>
      <c r="B49" s="141" t="s">
        <v>3461</v>
      </c>
      <c r="C49" s="112" t="s">
        <v>7477</v>
      </c>
      <c r="D49" s="150"/>
      <c r="E49" s="162"/>
      <c r="F49" s="150"/>
      <c r="G49" s="102"/>
    </row>
    <row r="50">
      <c r="A50" s="98"/>
      <c r="B50" s="141" t="s">
        <v>7478</v>
      </c>
      <c r="C50" s="112" t="s">
        <v>7477</v>
      </c>
      <c r="D50" s="150"/>
      <c r="E50" s="162"/>
      <c r="F50" s="150"/>
      <c r="G50" s="102"/>
    </row>
    <row r="51">
      <c r="A51" s="98"/>
      <c r="B51" s="141" t="s">
        <v>7479</v>
      </c>
      <c r="C51" s="112" t="s">
        <v>7480</v>
      </c>
      <c r="D51" s="150"/>
      <c r="E51" s="162"/>
      <c r="F51" s="150"/>
      <c r="G51" s="102"/>
    </row>
    <row r="52">
      <c r="A52" s="98"/>
      <c r="B52" s="141" t="s">
        <v>7481</v>
      </c>
      <c r="C52" s="112" t="s">
        <v>7482</v>
      </c>
      <c r="D52" s="150"/>
      <c r="E52" s="162"/>
      <c r="F52" s="150"/>
      <c r="G52" s="102"/>
    </row>
    <row r="53">
      <c r="A53" s="98"/>
      <c r="B53" s="139" t="s">
        <v>4471</v>
      </c>
      <c r="C53" s="103" t="s">
        <v>7483</v>
      </c>
      <c r="D53" s="163">
        <v>41149.0</v>
      </c>
      <c r="E53" s="103" t="s">
        <v>4473</v>
      </c>
      <c r="F53" s="139" t="s">
        <v>4474</v>
      </c>
      <c r="G53" s="98"/>
    </row>
    <row r="54">
      <c r="A54" s="98"/>
      <c r="B54" s="139" t="s">
        <v>7484</v>
      </c>
      <c r="C54" s="103" t="s">
        <v>4478</v>
      </c>
      <c r="D54" s="140">
        <v>40253.0</v>
      </c>
      <c r="E54" s="103" t="s">
        <v>15</v>
      </c>
      <c r="F54" s="139" t="s">
        <v>7485</v>
      </c>
      <c r="G54" s="98"/>
    </row>
    <row r="55">
      <c r="A55" s="98"/>
      <c r="B55" s="139" t="s">
        <v>7486</v>
      </c>
      <c r="C55" s="103" t="s">
        <v>4478</v>
      </c>
      <c r="D55" s="140">
        <v>40686.0</v>
      </c>
      <c r="E55" s="103" t="s">
        <v>15</v>
      </c>
      <c r="F55" s="139" t="s">
        <v>7487</v>
      </c>
      <c r="G55" s="98"/>
    </row>
    <row r="56">
      <c r="A56" s="98"/>
      <c r="B56" s="139" t="s">
        <v>71</v>
      </c>
      <c r="C56" s="103" t="s">
        <v>7488</v>
      </c>
      <c r="D56" s="140">
        <v>40253.0</v>
      </c>
      <c r="E56" s="103" t="s">
        <v>15</v>
      </c>
      <c r="F56" s="139" t="s">
        <v>5891</v>
      </c>
      <c r="G56" s="98"/>
    </row>
    <row r="57">
      <c r="A57" s="98"/>
      <c r="B57" s="141" t="s">
        <v>7489</v>
      </c>
      <c r="C57" s="112" t="s">
        <v>7490</v>
      </c>
      <c r="D57" s="150"/>
      <c r="E57" s="162"/>
      <c r="F57" s="150"/>
      <c r="G57" s="102"/>
    </row>
    <row r="58">
      <c r="A58" s="98"/>
      <c r="B58" s="141" t="s">
        <v>7491</v>
      </c>
      <c r="C58" s="112" t="s">
        <v>7492</v>
      </c>
      <c r="D58" s="150"/>
      <c r="E58" s="162"/>
      <c r="F58" s="150"/>
      <c r="G58" s="102"/>
    </row>
    <row r="59">
      <c r="A59" s="98"/>
      <c r="B59" s="141" t="s">
        <v>7493</v>
      </c>
      <c r="C59" s="112" t="s">
        <v>7494</v>
      </c>
      <c r="D59" s="150"/>
      <c r="E59" s="162"/>
      <c r="F59" s="150"/>
      <c r="G59" s="102"/>
    </row>
    <row r="60">
      <c r="A60" s="98"/>
      <c r="B60" s="141" t="s">
        <v>7495</v>
      </c>
      <c r="C60" s="112" t="s">
        <v>7366</v>
      </c>
      <c r="D60" s="150"/>
      <c r="E60" s="162"/>
      <c r="F60" s="150"/>
      <c r="G60" s="102"/>
    </row>
    <row r="61">
      <c r="A61" s="98"/>
      <c r="B61" s="141" t="s">
        <v>7496</v>
      </c>
      <c r="C61" s="112" t="s">
        <v>7368</v>
      </c>
      <c r="D61" s="150"/>
      <c r="E61" s="162"/>
      <c r="F61" s="150"/>
      <c r="G61" s="102"/>
    </row>
    <row r="62">
      <c r="A62" s="98"/>
      <c r="B62" s="141" t="s">
        <v>7497</v>
      </c>
      <c r="C62" s="112" t="s">
        <v>7498</v>
      </c>
      <c r="D62" s="150"/>
      <c r="E62" s="162"/>
      <c r="F62" s="150"/>
      <c r="G62" s="102"/>
    </row>
    <row r="63">
      <c r="A63" s="98"/>
      <c r="B63" s="141" t="s">
        <v>7499</v>
      </c>
      <c r="C63" s="112" t="s">
        <v>7500</v>
      </c>
      <c r="D63" s="150"/>
      <c r="E63" s="162"/>
      <c r="F63" s="150"/>
      <c r="G63" s="102"/>
    </row>
    <row r="64">
      <c r="A64" s="98"/>
      <c r="B64" s="141" t="s">
        <v>7501</v>
      </c>
      <c r="C64" s="112" t="s">
        <v>7502</v>
      </c>
      <c r="D64" s="150"/>
      <c r="E64" s="162"/>
      <c r="F64" s="150"/>
      <c r="G64" s="102"/>
    </row>
    <row r="65">
      <c r="A65" s="98"/>
      <c r="B65" s="141" t="s">
        <v>5353</v>
      </c>
      <c r="C65" s="112" t="s">
        <v>964</v>
      </c>
      <c r="D65" s="150"/>
      <c r="E65" s="162"/>
      <c r="F65" s="150"/>
      <c r="G65" s="102"/>
    </row>
    <row r="66">
      <c r="A66" s="98"/>
      <c r="B66" s="141" t="s">
        <v>7503</v>
      </c>
      <c r="C66" s="112" t="s">
        <v>7504</v>
      </c>
      <c r="D66" s="150"/>
      <c r="E66" s="162"/>
      <c r="F66" s="150"/>
      <c r="G66" s="102"/>
    </row>
    <row r="67">
      <c r="A67" s="98"/>
      <c r="B67" s="141" t="s">
        <v>7505</v>
      </c>
      <c r="C67" s="112" t="s">
        <v>7506</v>
      </c>
      <c r="D67" s="150"/>
      <c r="E67" s="162"/>
      <c r="F67" s="150"/>
      <c r="G67" s="102"/>
    </row>
    <row r="68">
      <c r="A68" s="98"/>
      <c r="B68" s="141" t="s">
        <v>3032</v>
      </c>
      <c r="C68" s="112" t="s">
        <v>7507</v>
      </c>
      <c r="D68" s="150"/>
      <c r="E68" s="162"/>
      <c r="F68" s="150"/>
      <c r="G68" s="102"/>
    </row>
    <row r="69">
      <c r="A69" s="98"/>
      <c r="B69" s="141" t="s">
        <v>7508</v>
      </c>
      <c r="C69" s="112" t="s">
        <v>4666</v>
      </c>
      <c r="D69" s="150"/>
      <c r="E69" s="162"/>
      <c r="F69" s="150"/>
      <c r="G69" s="102"/>
    </row>
    <row r="70">
      <c r="A70" s="98"/>
      <c r="B70" s="141" t="s">
        <v>4667</v>
      </c>
      <c r="C70" s="112" t="s">
        <v>4668</v>
      </c>
      <c r="D70" s="150"/>
      <c r="E70" s="162"/>
      <c r="F70" s="150"/>
      <c r="G70" s="102"/>
    </row>
    <row r="71">
      <c r="A71" s="98"/>
      <c r="B71" s="141" t="s">
        <v>7509</v>
      </c>
      <c r="C71" s="112" t="s">
        <v>7510</v>
      </c>
      <c r="D71" s="150"/>
      <c r="E71" s="162"/>
      <c r="F71" s="150"/>
      <c r="G71" s="102"/>
    </row>
    <row r="72">
      <c r="A72" s="98"/>
      <c r="B72" s="139" t="s">
        <v>4507</v>
      </c>
      <c r="C72" s="103" t="s">
        <v>4508</v>
      </c>
      <c r="D72" s="140">
        <v>40491.0</v>
      </c>
      <c r="E72" s="103" t="s">
        <v>15</v>
      </c>
      <c r="F72" s="139" t="s">
        <v>928</v>
      </c>
      <c r="G72" s="98"/>
    </row>
    <row r="73">
      <c r="A73" s="98"/>
      <c r="B73" s="141" t="s">
        <v>7511</v>
      </c>
      <c r="C73" s="112" t="s">
        <v>7512</v>
      </c>
      <c r="D73" s="150"/>
      <c r="E73" s="162"/>
      <c r="F73" s="150"/>
      <c r="G73" s="102"/>
    </row>
    <row r="74">
      <c r="A74" s="98"/>
      <c r="B74" s="141" t="s">
        <v>7513</v>
      </c>
      <c r="C74" s="112" t="s">
        <v>7514</v>
      </c>
      <c r="D74" s="150"/>
      <c r="E74" s="162"/>
      <c r="F74" s="150"/>
      <c r="G74" s="102"/>
    </row>
    <row r="75">
      <c r="A75" s="98"/>
      <c r="B75" s="141" t="s">
        <v>7515</v>
      </c>
      <c r="C75" s="112" t="s">
        <v>7516</v>
      </c>
      <c r="D75" s="150"/>
      <c r="E75" s="162"/>
      <c r="F75" s="150"/>
      <c r="G75" s="102"/>
    </row>
    <row r="76">
      <c r="A76" s="98"/>
      <c r="B76" s="141" t="s">
        <v>7517</v>
      </c>
      <c r="C76" s="112" t="s">
        <v>7518</v>
      </c>
      <c r="D76" s="150"/>
      <c r="E76" s="162"/>
      <c r="F76" s="150"/>
      <c r="G76" s="102"/>
    </row>
    <row r="77">
      <c r="A77" s="98"/>
      <c r="B77" s="141" t="s">
        <v>7519</v>
      </c>
      <c r="C77" s="112" t="s">
        <v>7520</v>
      </c>
      <c r="D77" s="150"/>
      <c r="E77" s="162"/>
      <c r="F77" s="150"/>
      <c r="G77" s="102"/>
    </row>
    <row r="78">
      <c r="A78" s="98"/>
      <c r="B78" s="141" t="s">
        <v>7521</v>
      </c>
      <c r="C78" s="112" t="s">
        <v>4521</v>
      </c>
      <c r="D78" s="150"/>
      <c r="E78" s="162"/>
      <c r="F78" s="150"/>
      <c r="G78" s="102"/>
    </row>
    <row r="79">
      <c r="A79" s="98"/>
      <c r="B79" s="141" t="s">
        <v>7522</v>
      </c>
      <c r="C79" s="112" t="s">
        <v>6689</v>
      </c>
      <c r="D79" s="150"/>
      <c r="E79" s="162"/>
      <c r="F79" s="150"/>
      <c r="G79" s="102"/>
    </row>
    <row r="80">
      <c r="A80" s="98"/>
      <c r="B80" s="141" t="s">
        <v>7523</v>
      </c>
      <c r="C80" s="112" t="s">
        <v>6689</v>
      </c>
      <c r="D80" s="150"/>
      <c r="E80" s="162"/>
      <c r="F80" s="150"/>
      <c r="G80" s="102"/>
    </row>
    <row r="81">
      <c r="A81" s="98"/>
      <c r="B81" s="141" t="s">
        <v>7524</v>
      </c>
      <c r="C81" s="112" t="s">
        <v>7525</v>
      </c>
      <c r="D81" s="150"/>
      <c r="E81" s="162"/>
      <c r="F81" s="150"/>
      <c r="G81" s="102"/>
    </row>
    <row r="82">
      <c r="A82" s="98"/>
      <c r="B82" s="141" t="s">
        <v>7526</v>
      </c>
      <c r="C82" s="112" t="s">
        <v>6221</v>
      </c>
      <c r="D82" s="150"/>
      <c r="E82" s="162"/>
      <c r="F82" s="150"/>
      <c r="G82" s="102"/>
    </row>
    <row r="83">
      <c r="A83" s="98"/>
      <c r="B83" s="141" t="s">
        <v>7527</v>
      </c>
      <c r="C83" s="112" t="s">
        <v>6221</v>
      </c>
      <c r="D83" s="150"/>
      <c r="E83" s="162"/>
      <c r="F83" s="150"/>
      <c r="G83" s="102"/>
    </row>
    <row r="84">
      <c r="A84" s="98"/>
      <c r="B84" s="141" t="s">
        <v>7528</v>
      </c>
      <c r="C84" s="112" t="s">
        <v>7529</v>
      </c>
      <c r="D84" s="150"/>
      <c r="E84" s="162"/>
      <c r="F84" s="150"/>
      <c r="G84" s="102"/>
    </row>
    <row r="85">
      <c r="A85" s="98"/>
      <c r="B85" s="141" t="s">
        <v>4533</v>
      </c>
      <c r="C85" s="112" t="s">
        <v>4534</v>
      </c>
      <c r="D85" s="150"/>
      <c r="E85" s="162"/>
      <c r="F85" s="150"/>
      <c r="G85" s="102"/>
    </row>
    <row r="86">
      <c r="A86" s="98"/>
      <c r="B86" s="141" t="s">
        <v>7530</v>
      </c>
      <c r="C86" s="112" t="s">
        <v>7531</v>
      </c>
      <c r="D86" s="150"/>
      <c r="E86" s="162"/>
      <c r="F86" s="150"/>
      <c r="G86" s="102"/>
    </row>
    <row r="87">
      <c r="A87" s="98"/>
      <c r="B87" s="141" t="s">
        <v>7532</v>
      </c>
      <c r="C87" s="112" t="s">
        <v>7533</v>
      </c>
      <c r="D87" s="150"/>
      <c r="E87" s="162"/>
      <c r="F87" s="150"/>
      <c r="G87" s="102"/>
    </row>
    <row r="88">
      <c r="A88" s="98"/>
      <c r="B88" s="141" t="s">
        <v>4883</v>
      </c>
      <c r="C88" s="112" t="s">
        <v>4540</v>
      </c>
      <c r="D88" s="150"/>
      <c r="E88" s="162"/>
      <c r="F88" s="150"/>
      <c r="G88" s="102"/>
    </row>
    <row r="89">
      <c r="A89" s="98"/>
      <c r="B89" s="141" t="s">
        <v>7534</v>
      </c>
      <c r="C89" s="112" t="s">
        <v>4540</v>
      </c>
      <c r="D89" s="150"/>
      <c r="E89" s="162"/>
      <c r="F89" s="150"/>
      <c r="G89" s="102"/>
    </row>
    <row r="90">
      <c r="A90" s="98"/>
      <c r="B90" s="139" t="s">
        <v>7535</v>
      </c>
      <c r="C90" s="103" t="s">
        <v>7536</v>
      </c>
      <c r="D90" s="140">
        <v>40428.0</v>
      </c>
      <c r="E90" s="103" t="s">
        <v>15</v>
      </c>
      <c r="F90" s="139" t="s">
        <v>928</v>
      </c>
      <c r="G90" s="98"/>
    </row>
    <row r="91">
      <c r="A91" s="98"/>
      <c r="B91" s="141" t="s">
        <v>7537</v>
      </c>
      <c r="C91" s="112" t="s">
        <v>7538</v>
      </c>
      <c r="D91" s="150"/>
      <c r="E91" s="162"/>
      <c r="F91" s="150"/>
      <c r="G91" s="102"/>
    </row>
    <row r="92">
      <c r="A92" s="98"/>
      <c r="B92" s="141" t="s">
        <v>4549</v>
      </c>
      <c r="C92" s="112" t="s">
        <v>4550</v>
      </c>
      <c r="D92" s="150"/>
      <c r="E92" s="162"/>
      <c r="F92" s="150"/>
      <c r="G92" s="102"/>
    </row>
    <row r="93">
      <c r="A93" s="98"/>
      <c r="B93" s="141" t="s">
        <v>7539</v>
      </c>
      <c r="C93" s="112" t="s">
        <v>7540</v>
      </c>
      <c r="D93" s="150"/>
      <c r="E93" s="162"/>
      <c r="F93" s="150"/>
      <c r="G93" s="102"/>
    </row>
    <row r="94">
      <c r="A94" s="98"/>
      <c r="B94" s="139" t="s">
        <v>5599</v>
      </c>
      <c r="C94" s="103" t="s">
        <v>5600</v>
      </c>
      <c r="D94" s="140">
        <v>40862.0</v>
      </c>
      <c r="E94" s="103" t="s">
        <v>15</v>
      </c>
      <c r="F94" s="139" t="s">
        <v>5601</v>
      </c>
      <c r="G94" s="98"/>
    </row>
    <row r="95">
      <c r="A95" s="98"/>
      <c r="B95" s="141" t="s">
        <v>7541</v>
      </c>
      <c r="C95" s="112" t="s">
        <v>7542</v>
      </c>
      <c r="D95" s="150"/>
      <c r="E95" s="162"/>
      <c r="F95" s="150"/>
      <c r="G95" s="102"/>
    </row>
    <row r="96">
      <c r="A96" s="98"/>
      <c r="B96" s="141" t="s">
        <v>7543</v>
      </c>
      <c r="C96" s="112" t="s">
        <v>7401</v>
      </c>
      <c r="D96" s="150"/>
      <c r="E96" s="162"/>
      <c r="F96" s="150"/>
      <c r="G96" s="102"/>
    </row>
    <row r="97">
      <c r="A97" s="98"/>
      <c r="B97" s="141" t="s">
        <v>7544</v>
      </c>
      <c r="C97" s="112" t="s">
        <v>7545</v>
      </c>
      <c r="D97" s="150"/>
      <c r="E97" s="162"/>
      <c r="F97" s="150"/>
      <c r="G97" s="102"/>
    </row>
    <row r="98">
      <c r="A98" s="98"/>
      <c r="B98" s="141" t="s">
        <v>7546</v>
      </c>
      <c r="C98" s="112" t="s">
        <v>7547</v>
      </c>
      <c r="D98" s="150"/>
      <c r="E98" s="162"/>
      <c r="F98" s="150"/>
      <c r="G98" s="102"/>
    </row>
    <row r="99">
      <c r="A99" s="98"/>
      <c r="B99" s="141" t="s">
        <v>7548</v>
      </c>
      <c r="C99" s="112" t="s">
        <v>7549</v>
      </c>
      <c r="D99" s="150"/>
      <c r="E99" s="162"/>
      <c r="F99" s="150"/>
      <c r="G99" s="102"/>
    </row>
    <row r="100">
      <c r="A100" s="98"/>
      <c r="B100" s="141" t="s">
        <v>7550</v>
      </c>
      <c r="C100" s="112" t="s">
        <v>7551</v>
      </c>
      <c r="D100" s="150"/>
      <c r="E100" s="162"/>
      <c r="F100" s="150"/>
      <c r="G100" s="102"/>
    </row>
    <row r="101">
      <c r="A101" s="98"/>
      <c r="B101" s="141" t="s">
        <v>7552</v>
      </c>
      <c r="C101" s="112" t="s">
        <v>7553</v>
      </c>
      <c r="D101" s="150"/>
      <c r="E101" s="162"/>
      <c r="F101" s="150"/>
      <c r="G101" s="102"/>
    </row>
    <row r="102">
      <c r="A102" s="98"/>
      <c r="B102" s="141" t="s">
        <v>7554</v>
      </c>
      <c r="C102" s="112" t="s">
        <v>7555</v>
      </c>
      <c r="D102" s="150"/>
      <c r="E102" s="162"/>
      <c r="F102" s="150"/>
      <c r="G102" s="102"/>
    </row>
    <row r="103">
      <c r="A103" s="98"/>
      <c r="B103" s="141" t="s">
        <v>7556</v>
      </c>
      <c r="C103" s="112" t="s">
        <v>7557</v>
      </c>
      <c r="D103" s="150"/>
      <c r="E103" s="162"/>
      <c r="F103" s="150"/>
      <c r="G103" s="102"/>
    </row>
    <row r="104">
      <c r="A104" s="98"/>
      <c r="B104" s="141" t="s">
        <v>4714</v>
      </c>
      <c r="C104" s="112" t="s">
        <v>7558</v>
      </c>
      <c r="D104" s="150"/>
      <c r="E104" s="162"/>
      <c r="F104" s="150"/>
      <c r="G104" s="102"/>
    </row>
    <row r="105">
      <c r="A105" s="98"/>
      <c r="B105" s="141" t="s">
        <v>7559</v>
      </c>
      <c r="C105" s="112" t="s">
        <v>7560</v>
      </c>
      <c r="D105" s="150"/>
      <c r="E105" s="162"/>
      <c r="F105" s="150"/>
      <c r="G105" s="102"/>
    </row>
    <row r="106">
      <c r="A106" s="98"/>
      <c r="B106" s="141" t="s">
        <v>7561</v>
      </c>
      <c r="C106" s="112" t="s">
        <v>1013</v>
      </c>
      <c r="D106" s="150"/>
      <c r="E106" s="162"/>
      <c r="F106" s="150"/>
      <c r="G106" s="102"/>
    </row>
    <row r="107">
      <c r="A107" s="98"/>
      <c r="B107" s="141" t="s">
        <v>7562</v>
      </c>
      <c r="C107" s="112" t="s">
        <v>7563</v>
      </c>
      <c r="D107" s="150"/>
      <c r="E107" s="162"/>
      <c r="F107" s="150"/>
      <c r="G107" s="102"/>
    </row>
    <row r="108">
      <c r="A108" s="102"/>
      <c r="B108" s="143"/>
      <c r="C108" s="102"/>
      <c r="D108" s="143"/>
      <c r="E108" s="102"/>
      <c r="F108" s="143"/>
      <c r="G108" s="102"/>
    </row>
    <row r="109">
      <c r="A109" s="102"/>
      <c r="B109" s="143"/>
      <c r="C109" s="102"/>
      <c r="D109" s="143"/>
      <c r="E109" s="102"/>
      <c r="F109" s="143"/>
      <c r="G109" s="102"/>
    </row>
    <row r="110">
      <c r="A110" s="75"/>
      <c r="B110" s="144" t="s">
        <v>1</v>
      </c>
      <c r="C110" s="145">
        <f>COUNT(D:D)</f>
        <v>9</v>
      </c>
      <c r="D110" s="143"/>
      <c r="E110" s="102"/>
      <c r="F110" s="143"/>
      <c r="G110" s="102"/>
    </row>
    <row r="111">
      <c r="A111" s="75"/>
      <c r="B111" s="144" t="s">
        <v>2</v>
      </c>
      <c r="C111" s="146">
        <v>105.0</v>
      </c>
      <c r="D111" s="143"/>
      <c r="E111" s="102"/>
      <c r="F111" s="143"/>
      <c r="G111" s="102"/>
    </row>
    <row r="112">
      <c r="A112" s="75"/>
      <c r="B112" s="144" t="s">
        <v>1014</v>
      </c>
      <c r="C112" s="147">
        <f>IFERROR(__xludf.DUMMYFUNCTION("TO_PERCENT(C110/C111)"),0.08571428571428572)</f>
        <v>0.08571428571</v>
      </c>
      <c r="D112" s="143"/>
      <c r="E112" s="102"/>
      <c r="F112" s="143"/>
      <c r="G112" s="102"/>
    </row>
    <row r="113">
      <c r="A113" s="102"/>
      <c r="B113" s="143"/>
      <c r="C113" s="102"/>
      <c r="D113" s="143"/>
      <c r="E113" s="102"/>
      <c r="F113" s="143"/>
      <c r="G113" s="102"/>
    </row>
    <row r="114">
      <c r="A114" s="102"/>
      <c r="B114" s="143"/>
      <c r="C114" s="102"/>
      <c r="D114" s="143"/>
      <c r="E114" s="102"/>
      <c r="F114" s="143"/>
      <c r="G114" s="102"/>
    </row>
    <row r="115">
      <c r="A115" s="102"/>
      <c r="B115" s="143"/>
      <c r="C115" s="102"/>
      <c r="D115" s="143"/>
      <c r="E115" s="102"/>
      <c r="F115" s="143"/>
      <c r="G115" s="102"/>
    </row>
    <row r="116">
      <c r="A116" s="102"/>
      <c r="B116" s="143"/>
      <c r="C116" s="102"/>
      <c r="D116" s="143"/>
      <c r="E116" s="102"/>
      <c r="F116" s="143"/>
      <c r="G116" s="102"/>
    </row>
    <row r="117">
      <c r="A117" s="102"/>
      <c r="B117" s="242"/>
      <c r="C117" s="102"/>
      <c r="D117" s="242"/>
      <c r="E117" s="102"/>
      <c r="F117" s="242"/>
      <c r="G117" s="102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7.75"/>
    <col customWidth="1" min="3" max="3" width="32.75"/>
    <col customWidth="1" min="6" max="6" width="24.63"/>
    <col customWidth="1" min="7" max="7" width="3.63"/>
  </cols>
  <sheetData>
    <row r="1">
      <c r="A1" s="149"/>
      <c r="B1" s="135"/>
      <c r="C1" s="149"/>
      <c r="D1" s="135"/>
      <c r="E1" s="149"/>
      <c r="F1" s="135"/>
      <c r="G1" s="149"/>
    </row>
    <row r="2">
      <c r="A2" s="136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36"/>
    </row>
    <row r="3">
      <c r="A3" s="98"/>
      <c r="B3" s="141" t="s">
        <v>7564</v>
      </c>
      <c r="C3" s="112" t="s">
        <v>7565</v>
      </c>
      <c r="D3" s="150"/>
      <c r="E3" s="162"/>
      <c r="F3" s="150"/>
      <c r="G3" s="102"/>
    </row>
    <row r="4">
      <c r="A4" s="98"/>
      <c r="B4" s="141" t="s">
        <v>7566</v>
      </c>
      <c r="C4" s="112" t="s">
        <v>7567</v>
      </c>
      <c r="D4" s="150"/>
      <c r="E4" s="162"/>
      <c r="F4" s="150"/>
      <c r="G4" s="102"/>
    </row>
    <row r="5">
      <c r="A5" s="98"/>
      <c r="B5" s="141" t="s">
        <v>1319</v>
      </c>
      <c r="C5" s="112" t="s">
        <v>7568</v>
      </c>
      <c r="D5" s="150"/>
      <c r="E5" s="162"/>
      <c r="F5" s="150"/>
      <c r="G5" s="102"/>
    </row>
    <row r="6">
      <c r="A6" s="98"/>
      <c r="B6" s="141" t="s">
        <v>7569</v>
      </c>
      <c r="C6" s="112" t="s">
        <v>7570</v>
      </c>
      <c r="D6" s="150"/>
      <c r="E6" s="162"/>
      <c r="F6" s="150"/>
      <c r="G6" s="102"/>
    </row>
    <row r="7">
      <c r="A7" s="98"/>
      <c r="B7" s="141" t="s">
        <v>7571</v>
      </c>
      <c r="C7" s="112" t="s">
        <v>7572</v>
      </c>
      <c r="D7" s="141"/>
      <c r="E7" s="112"/>
      <c r="F7" s="150"/>
      <c r="G7" s="102"/>
    </row>
    <row r="8">
      <c r="A8" s="98"/>
      <c r="B8" s="141" t="s">
        <v>7573</v>
      </c>
      <c r="C8" s="112" t="s">
        <v>782</v>
      </c>
      <c r="D8" s="150"/>
      <c r="E8" s="162"/>
      <c r="F8" s="150"/>
      <c r="G8" s="102"/>
    </row>
    <row r="9">
      <c r="A9" s="98"/>
      <c r="B9" s="141" t="s">
        <v>7574</v>
      </c>
      <c r="C9" s="112" t="s">
        <v>782</v>
      </c>
      <c r="D9" s="150"/>
      <c r="E9" s="162"/>
      <c r="F9" s="150"/>
      <c r="G9" s="102"/>
    </row>
    <row r="10">
      <c r="A10" s="98"/>
      <c r="B10" s="141" t="s">
        <v>7575</v>
      </c>
      <c r="C10" s="112" t="s">
        <v>7280</v>
      </c>
      <c r="D10" s="141"/>
      <c r="E10" s="112"/>
      <c r="F10" s="150"/>
      <c r="G10" s="102"/>
    </row>
    <row r="11">
      <c r="A11" s="98"/>
      <c r="B11" s="141" t="s">
        <v>7576</v>
      </c>
      <c r="C11" s="112" t="s">
        <v>7577</v>
      </c>
      <c r="D11" s="150"/>
      <c r="E11" s="162"/>
      <c r="F11" s="150"/>
      <c r="G11" s="102"/>
    </row>
    <row r="12">
      <c r="A12" s="98"/>
      <c r="B12" s="141" t="s">
        <v>7578</v>
      </c>
      <c r="C12" s="112" t="s">
        <v>7579</v>
      </c>
      <c r="D12" s="150"/>
      <c r="E12" s="162"/>
      <c r="F12" s="150"/>
      <c r="G12" s="102"/>
    </row>
    <row r="13">
      <c r="A13" s="98"/>
      <c r="B13" s="141" t="s">
        <v>7580</v>
      </c>
      <c r="C13" s="112" t="s">
        <v>7581</v>
      </c>
      <c r="D13" s="150"/>
      <c r="E13" s="162"/>
      <c r="F13" s="150"/>
      <c r="G13" s="102"/>
    </row>
    <row r="14">
      <c r="A14" s="98"/>
      <c r="B14" s="141" t="s">
        <v>4766</v>
      </c>
      <c r="C14" s="112" t="s">
        <v>4767</v>
      </c>
      <c r="D14" s="150"/>
      <c r="E14" s="162"/>
      <c r="F14" s="150"/>
      <c r="G14" s="102"/>
    </row>
    <row r="15">
      <c r="A15" s="98"/>
      <c r="B15" s="141" t="s">
        <v>7582</v>
      </c>
      <c r="C15" s="112" t="s">
        <v>7583</v>
      </c>
      <c r="D15" s="141"/>
      <c r="E15" s="112"/>
      <c r="F15" s="150"/>
      <c r="G15" s="102"/>
    </row>
    <row r="16">
      <c r="A16" s="98"/>
      <c r="B16" s="141" t="s">
        <v>7584</v>
      </c>
      <c r="C16" s="112" t="s">
        <v>7585</v>
      </c>
      <c r="D16" s="141"/>
      <c r="E16" s="112"/>
      <c r="F16" s="150"/>
      <c r="G16" s="102"/>
    </row>
    <row r="17">
      <c r="A17" s="98"/>
      <c r="B17" s="141" t="s">
        <v>7586</v>
      </c>
      <c r="C17" s="112" t="s">
        <v>7587</v>
      </c>
      <c r="D17" s="141"/>
      <c r="E17" s="112"/>
      <c r="F17" s="150"/>
      <c r="G17" s="102"/>
    </row>
    <row r="18">
      <c r="A18" s="98"/>
      <c r="B18" s="141" t="s">
        <v>7588</v>
      </c>
      <c r="C18" s="112" t="s">
        <v>7446</v>
      </c>
      <c r="D18" s="141"/>
      <c r="E18" s="112"/>
      <c r="F18" s="150"/>
      <c r="G18" s="102"/>
    </row>
    <row r="19">
      <c r="A19" s="98"/>
      <c r="B19" s="141" t="s">
        <v>7589</v>
      </c>
      <c r="C19" s="112" t="s">
        <v>7446</v>
      </c>
      <c r="D19" s="150"/>
      <c r="E19" s="162"/>
      <c r="F19" s="150"/>
      <c r="G19" s="102"/>
    </row>
    <row r="20">
      <c r="A20" s="98"/>
      <c r="B20" s="139" t="s">
        <v>7590</v>
      </c>
      <c r="C20" s="103" t="s">
        <v>1060</v>
      </c>
      <c r="D20" s="140">
        <v>39679.0</v>
      </c>
      <c r="E20" s="103" t="s">
        <v>15</v>
      </c>
      <c r="F20" s="139" t="s">
        <v>928</v>
      </c>
      <c r="G20" s="98"/>
    </row>
    <row r="21">
      <c r="A21" s="98"/>
      <c r="B21" s="141" t="s">
        <v>7591</v>
      </c>
      <c r="C21" s="112" t="s">
        <v>6199</v>
      </c>
      <c r="D21" s="150"/>
      <c r="E21" s="162"/>
      <c r="F21" s="150"/>
      <c r="G21" s="102"/>
    </row>
    <row r="22">
      <c r="A22" s="98"/>
      <c r="B22" s="141" t="s">
        <v>7592</v>
      </c>
      <c r="C22" s="112" t="s">
        <v>6199</v>
      </c>
      <c r="D22" s="150"/>
      <c r="E22" s="162"/>
      <c r="F22" s="150"/>
      <c r="G22" s="102"/>
    </row>
    <row r="23">
      <c r="A23" s="98"/>
      <c r="B23" s="141" t="s">
        <v>7593</v>
      </c>
      <c r="C23" s="112" t="s">
        <v>7594</v>
      </c>
      <c r="D23" s="150"/>
      <c r="E23" s="162"/>
      <c r="F23" s="150"/>
      <c r="G23" s="102"/>
    </row>
    <row r="24">
      <c r="A24" s="98"/>
      <c r="B24" s="141" t="s">
        <v>7595</v>
      </c>
      <c r="C24" s="112" t="s">
        <v>7596</v>
      </c>
      <c r="D24" s="150"/>
      <c r="E24" s="162"/>
      <c r="F24" s="150"/>
      <c r="G24" s="102"/>
    </row>
    <row r="25">
      <c r="A25" s="98"/>
      <c r="B25" s="141" t="s">
        <v>135</v>
      </c>
      <c r="C25" s="112" t="s">
        <v>7597</v>
      </c>
      <c r="D25" s="150"/>
      <c r="E25" s="162"/>
      <c r="F25" s="150"/>
      <c r="G25" s="102"/>
    </row>
    <row r="26">
      <c r="A26" s="98"/>
      <c r="B26" s="141" t="s">
        <v>7598</v>
      </c>
      <c r="C26" s="112" t="s">
        <v>5542</v>
      </c>
      <c r="D26" s="150"/>
      <c r="E26" s="162"/>
      <c r="F26" s="150"/>
      <c r="G26" s="102"/>
    </row>
    <row r="27">
      <c r="A27" s="98"/>
      <c r="B27" s="141" t="s">
        <v>7599</v>
      </c>
      <c r="C27" s="112" t="s">
        <v>7600</v>
      </c>
      <c r="D27" s="150"/>
      <c r="E27" s="162"/>
      <c r="F27" s="150"/>
      <c r="G27" s="102"/>
    </row>
    <row r="28">
      <c r="A28" s="98"/>
      <c r="B28" s="141" t="s">
        <v>7601</v>
      </c>
      <c r="C28" s="112" t="s">
        <v>7349</v>
      </c>
      <c r="D28" s="150"/>
      <c r="E28" s="162"/>
      <c r="F28" s="150"/>
      <c r="G28" s="102"/>
    </row>
    <row r="29">
      <c r="A29" s="98"/>
      <c r="B29" s="141" t="s">
        <v>7602</v>
      </c>
      <c r="C29" s="112" t="s">
        <v>7349</v>
      </c>
      <c r="D29" s="150"/>
      <c r="E29" s="162"/>
      <c r="F29" s="150"/>
      <c r="G29" s="102"/>
    </row>
    <row r="30">
      <c r="A30" s="98"/>
      <c r="B30" s="141" t="s">
        <v>7603</v>
      </c>
      <c r="C30" s="112" t="s">
        <v>7349</v>
      </c>
      <c r="D30" s="150"/>
      <c r="E30" s="162"/>
      <c r="F30" s="150"/>
      <c r="G30" s="102"/>
    </row>
    <row r="31">
      <c r="A31" s="98"/>
      <c r="B31" s="141" t="s">
        <v>7604</v>
      </c>
      <c r="C31" s="112" t="s">
        <v>7605</v>
      </c>
      <c r="D31" s="150"/>
      <c r="E31" s="162"/>
      <c r="F31" s="150"/>
      <c r="G31" s="102"/>
    </row>
    <row r="32">
      <c r="A32" s="98"/>
      <c r="B32" s="141" t="s">
        <v>7606</v>
      </c>
      <c r="C32" s="112" t="s">
        <v>7607</v>
      </c>
      <c r="D32" s="150"/>
      <c r="E32" s="162"/>
      <c r="F32" s="150"/>
      <c r="G32" s="102"/>
    </row>
    <row r="33">
      <c r="A33" s="98"/>
      <c r="B33" s="139" t="s">
        <v>71</v>
      </c>
      <c r="C33" s="103" t="s">
        <v>4478</v>
      </c>
      <c r="D33" s="140">
        <v>40253.0</v>
      </c>
      <c r="E33" s="103" t="s">
        <v>15</v>
      </c>
      <c r="F33" s="139" t="s">
        <v>5891</v>
      </c>
      <c r="G33" s="98"/>
    </row>
    <row r="34">
      <c r="A34" s="98"/>
      <c r="B34" s="139" t="s">
        <v>7608</v>
      </c>
      <c r="C34" s="103" t="s">
        <v>4478</v>
      </c>
      <c r="D34" s="140">
        <v>40253.0</v>
      </c>
      <c r="E34" s="103" t="s">
        <v>15</v>
      </c>
      <c r="F34" s="139" t="s">
        <v>5891</v>
      </c>
      <c r="G34" s="98"/>
    </row>
    <row r="35">
      <c r="A35" s="98"/>
      <c r="B35" s="141" t="s">
        <v>6967</v>
      </c>
      <c r="C35" s="112" t="s">
        <v>5428</v>
      </c>
      <c r="D35" s="150"/>
      <c r="E35" s="162"/>
      <c r="F35" s="150"/>
      <c r="G35" s="102"/>
    </row>
    <row r="36">
      <c r="A36" s="98"/>
      <c r="B36" s="141" t="s">
        <v>7609</v>
      </c>
      <c r="C36" s="112" t="s">
        <v>759</v>
      </c>
      <c r="D36" s="141"/>
      <c r="E36" s="112"/>
      <c r="F36" s="150"/>
      <c r="G36" s="102"/>
    </row>
    <row r="37">
      <c r="A37" s="98"/>
      <c r="B37" s="141" t="s">
        <v>7610</v>
      </c>
      <c r="C37" s="112" t="s">
        <v>759</v>
      </c>
      <c r="D37" s="141"/>
      <c r="E37" s="112"/>
      <c r="F37" s="150"/>
      <c r="G37" s="102"/>
    </row>
    <row r="38">
      <c r="A38" s="98"/>
      <c r="B38" s="141" t="s">
        <v>7611</v>
      </c>
      <c r="C38" s="112" t="s">
        <v>759</v>
      </c>
      <c r="D38" s="141"/>
      <c r="E38" s="112"/>
      <c r="F38" s="150"/>
      <c r="G38" s="102"/>
    </row>
    <row r="39">
      <c r="A39" s="98"/>
      <c r="B39" s="141" t="s">
        <v>7612</v>
      </c>
      <c r="C39" s="112" t="s">
        <v>4484</v>
      </c>
      <c r="D39" s="150"/>
      <c r="E39" s="162"/>
      <c r="F39" s="150"/>
      <c r="G39" s="102"/>
    </row>
    <row r="40">
      <c r="A40" s="98"/>
      <c r="B40" s="141" t="s">
        <v>7613</v>
      </c>
      <c r="C40" s="112" t="s">
        <v>7614</v>
      </c>
      <c r="D40" s="150"/>
      <c r="E40" s="162"/>
      <c r="F40" s="150"/>
      <c r="G40" s="102"/>
    </row>
    <row r="41">
      <c r="A41" s="98"/>
      <c r="B41" s="141" t="s">
        <v>7615</v>
      </c>
      <c r="C41" s="112" t="s">
        <v>7616</v>
      </c>
      <c r="D41" s="150"/>
      <c r="E41" s="162"/>
      <c r="F41" s="150"/>
      <c r="G41" s="102"/>
    </row>
    <row r="42">
      <c r="A42" s="98"/>
      <c r="B42" s="141" t="s">
        <v>7617</v>
      </c>
      <c r="C42" s="112" t="s">
        <v>7108</v>
      </c>
      <c r="D42" s="150"/>
      <c r="E42" s="162"/>
      <c r="F42" s="150"/>
      <c r="G42" s="102"/>
    </row>
    <row r="43">
      <c r="A43" s="98"/>
      <c r="B43" s="141" t="s">
        <v>7618</v>
      </c>
      <c r="C43" s="112" t="s">
        <v>7619</v>
      </c>
      <c r="D43" s="141"/>
      <c r="E43" s="112"/>
      <c r="F43" s="150"/>
      <c r="G43" s="102"/>
    </row>
    <row r="44">
      <c r="A44" s="98"/>
      <c r="B44" s="141" t="s">
        <v>7620</v>
      </c>
      <c r="C44" s="112" t="s">
        <v>4682</v>
      </c>
      <c r="D44" s="150"/>
      <c r="E44" s="162"/>
      <c r="F44" s="150"/>
      <c r="G44" s="102"/>
    </row>
    <row r="45">
      <c r="A45" s="98"/>
      <c r="B45" s="141" t="s">
        <v>7621</v>
      </c>
      <c r="C45" s="112" t="s">
        <v>1442</v>
      </c>
      <c r="D45" s="141"/>
      <c r="E45" s="112"/>
      <c r="F45" s="150"/>
      <c r="G45" s="102"/>
    </row>
    <row r="46">
      <c r="A46" s="98"/>
      <c r="B46" s="141" t="s">
        <v>7622</v>
      </c>
      <c r="C46" s="112" t="s">
        <v>1442</v>
      </c>
      <c r="D46" s="141"/>
      <c r="E46" s="112"/>
      <c r="F46" s="150"/>
      <c r="G46" s="102"/>
    </row>
    <row r="47">
      <c r="A47" s="98"/>
      <c r="B47" s="141" t="s">
        <v>7623</v>
      </c>
      <c r="C47" s="112" t="s">
        <v>1442</v>
      </c>
      <c r="D47" s="141"/>
      <c r="E47" s="112"/>
      <c r="F47" s="150"/>
      <c r="G47" s="102"/>
    </row>
    <row r="48">
      <c r="A48" s="98"/>
      <c r="B48" s="141" t="s">
        <v>6264</v>
      </c>
      <c r="C48" s="112" t="s">
        <v>7624</v>
      </c>
      <c r="D48" s="150"/>
      <c r="E48" s="162"/>
      <c r="F48" s="150"/>
      <c r="G48" s="102"/>
    </row>
    <row r="49">
      <c r="A49" s="98"/>
      <c r="B49" s="139" t="s">
        <v>6002</v>
      </c>
      <c r="C49" s="103" t="s">
        <v>979</v>
      </c>
      <c r="D49" s="140">
        <v>39623.0</v>
      </c>
      <c r="E49" s="103" t="s">
        <v>15</v>
      </c>
      <c r="F49" s="139" t="s">
        <v>7625</v>
      </c>
      <c r="G49" s="98"/>
    </row>
    <row r="50">
      <c r="A50" s="98"/>
      <c r="B50" s="141" t="s">
        <v>7626</v>
      </c>
      <c r="C50" s="112" t="s">
        <v>6689</v>
      </c>
      <c r="D50" s="150"/>
      <c r="E50" s="162"/>
      <c r="F50" s="150"/>
      <c r="G50" s="102"/>
    </row>
    <row r="51">
      <c r="A51" s="98"/>
      <c r="B51" s="141" t="s">
        <v>7627</v>
      </c>
      <c r="C51" s="112" t="s">
        <v>7384</v>
      </c>
      <c r="D51" s="150"/>
      <c r="E51" s="162"/>
      <c r="F51" s="150"/>
      <c r="G51" s="102"/>
    </row>
    <row r="52">
      <c r="A52" s="98"/>
      <c r="B52" s="141" t="s">
        <v>7628</v>
      </c>
      <c r="C52" s="112" t="s">
        <v>7629</v>
      </c>
      <c r="D52" s="150"/>
      <c r="E52" s="162"/>
      <c r="F52" s="150"/>
      <c r="G52" s="102"/>
    </row>
    <row r="53">
      <c r="A53" s="98"/>
      <c r="B53" s="139" t="s">
        <v>7630</v>
      </c>
      <c r="C53" s="103" t="s">
        <v>1225</v>
      </c>
      <c r="D53" s="140">
        <v>40883.0</v>
      </c>
      <c r="E53" s="103" t="s">
        <v>15</v>
      </c>
      <c r="F53" s="139" t="s">
        <v>7631</v>
      </c>
      <c r="G53" s="98"/>
    </row>
    <row r="54">
      <c r="A54" s="98"/>
      <c r="B54" s="141" t="s">
        <v>7632</v>
      </c>
      <c r="C54" s="112" t="s">
        <v>6221</v>
      </c>
      <c r="D54" s="150"/>
      <c r="E54" s="162"/>
      <c r="F54" s="150"/>
      <c r="G54" s="102"/>
    </row>
    <row r="55">
      <c r="A55" s="98"/>
      <c r="B55" s="141" t="s">
        <v>7633</v>
      </c>
      <c r="C55" s="112" t="s">
        <v>6221</v>
      </c>
      <c r="D55" s="150"/>
      <c r="E55" s="162"/>
      <c r="F55" s="150"/>
      <c r="G55" s="102"/>
    </row>
    <row r="56">
      <c r="A56" s="98"/>
      <c r="B56" s="141" t="s">
        <v>7634</v>
      </c>
      <c r="C56" s="112" t="s">
        <v>7635</v>
      </c>
      <c r="D56" s="150"/>
      <c r="E56" s="162"/>
      <c r="F56" s="150"/>
      <c r="G56" s="102"/>
    </row>
    <row r="57">
      <c r="A57" s="98"/>
      <c r="B57" s="141" t="s">
        <v>7636</v>
      </c>
      <c r="C57" s="112" t="s">
        <v>7637</v>
      </c>
      <c r="D57" s="150"/>
      <c r="E57" s="162"/>
      <c r="F57" s="150"/>
      <c r="G57" s="102"/>
    </row>
    <row r="58">
      <c r="A58" s="98"/>
      <c r="B58" s="141" t="s">
        <v>7638</v>
      </c>
      <c r="C58" s="112" t="s">
        <v>7639</v>
      </c>
      <c r="D58" s="150"/>
      <c r="E58" s="162"/>
      <c r="F58" s="150"/>
      <c r="G58" s="102"/>
    </row>
    <row r="59">
      <c r="A59" s="98"/>
      <c r="B59" s="141" t="s">
        <v>4900</v>
      </c>
      <c r="C59" s="112" t="s">
        <v>4901</v>
      </c>
      <c r="D59" s="150"/>
      <c r="E59" s="162"/>
      <c r="F59" s="150"/>
      <c r="G59" s="102"/>
    </row>
    <row r="60">
      <c r="A60" s="98"/>
      <c r="B60" s="141" t="s">
        <v>7640</v>
      </c>
      <c r="C60" s="112" t="s">
        <v>4552</v>
      </c>
      <c r="D60" s="150"/>
      <c r="E60" s="162"/>
      <c r="F60" s="150"/>
      <c r="G60" s="102"/>
    </row>
    <row r="61">
      <c r="A61" s="98"/>
      <c r="B61" s="141" t="s">
        <v>7641</v>
      </c>
      <c r="C61" s="112" t="s">
        <v>7401</v>
      </c>
      <c r="D61" s="150"/>
      <c r="E61" s="162"/>
      <c r="F61" s="150"/>
      <c r="G61" s="102"/>
    </row>
    <row r="62">
      <c r="A62" s="98"/>
      <c r="B62" s="141" t="s">
        <v>7642</v>
      </c>
      <c r="C62" s="112" t="s">
        <v>7401</v>
      </c>
      <c r="D62" s="150"/>
      <c r="E62" s="162"/>
      <c r="F62" s="150"/>
      <c r="G62" s="102"/>
    </row>
    <row r="63">
      <c r="A63" s="98"/>
      <c r="B63" s="141" t="s">
        <v>7643</v>
      </c>
      <c r="C63" s="112" t="s">
        <v>7401</v>
      </c>
      <c r="D63" s="150"/>
      <c r="E63" s="162"/>
      <c r="F63" s="150"/>
      <c r="G63" s="102"/>
    </row>
    <row r="64">
      <c r="A64" s="98"/>
      <c r="B64" s="141" t="s">
        <v>7644</v>
      </c>
      <c r="C64" s="112" t="s">
        <v>7645</v>
      </c>
      <c r="D64" s="150"/>
      <c r="E64" s="162"/>
      <c r="F64" s="150"/>
      <c r="G64" s="102"/>
    </row>
    <row r="65">
      <c r="A65" s="98"/>
      <c r="B65" s="141" t="s">
        <v>7646</v>
      </c>
      <c r="C65" s="112" t="s">
        <v>7647</v>
      </c>
      <c r="D65" s="150"/>
      <c r="E65" s="162"/>
      <c r="F65" s="150"/>
      <c r="G65" s="102"/>
    </row>
    <row r="66">
      <c r="A66" s="98"/>
      <c r="B66" s="141" t="s">
        <v>4908</v>
      </c>
      <c r="C66" s="112" t="s">
        <v>4909</v>
      </c>
      <c r="D66" s="150"/>
      <c r="E66" s="162"/>
      <c r="F66" s="150"/>
      <c r="G66" s="102"/>
    </row>
    <row r="67">
      <c r="A67" s="98"/>
      <c r="B67" s="141" t="s">
        <v>7648</v>
      </c>
      <c r="C67" s="112" t="s">
        <v>7649</v>
      </c>
      <c r="D67" s="150"/>
      <c r="E67" s="162"/>
      <c r="F67" s="150"/>
      <c r="G67" s="102"/>
    </row>
    <row r="68">
      <c r="A68" s="98"/>
      <c r="B68" s="141" t="s">
        <v>7650</v>
      </c>
      <c r="C68" s="112" t="s">
        <v>7651</v>
      </c>
      <c r="D68" s="150"/>
      <c r="E68" s="162"/>
      <c r="F68" s="150"/>
      <c r="G68" s="102"/>
    </row>
    <row r="69">
      <c r="A69" s="98"/>
      <c r="B69" s="141" t="s">
        <v>7652</v>
      </c>
      <c r="C69" s="112" t="s">
        <v>7653</v>
      </c>
      <c r="D69" s="141"/>
      <c r="E69" s="112"/>
      <c r="F69" s="150"/>
      <c r="G69" s="102"/>
    </row>
    <row r="70">
      <c r="A70" s="102"/>
      <c r="B70" s="143"/>
      <c r="C70" s="102"/>
      <c r="D70" s="143"/>
      <c r="E70" s="102"/>
      <c r="F70" s="143"/>
      <c r="G70" s="102"/>
    </row>
    <row r="71">
      <c r="A71" s="102"/>
      <c r="B71" s="143"/>
      <c r="C71" s="102"/>
      <c r="D71" s="143"/>
      <c r="E71" s="102"/>
      <c r="F71" s="143"/>
      <c r="G71" s="102"/>
    </row>
    <row r="72">
      <c r="A72" s="75"/>
      <c r="B72" s="144" t="s">
        <v>1</v>
      </c>
      <c r="C72" s="145">
        <f>COUNT(D:D)</f>
        <v>5</v>
      </c>
      <c r="D72" s="143"/>
      <c r="E72" s="102"/>
      <c r="F72" s="143"/>
      <c r="G72" s="102"/>
    </row>
    <row r="73">
      <c r="A73" s="75"/>
      <c r="B73" s="144" t="s">
        <v>2</v>
      </c>
      <c r="C73" s="146">
        <v>67.0</v>
      </c>
      <c r="D73" s="143"/>
      <c r="E73" s="102"/>
      <c r="F73" s="143"/>
      <c r="G73" s="102"/>
    </row>
    <row r="74">
      <c r="A74" s="75"/>
      <c r="B74" s="144" t="s">
        <v>1014</v>
      </c>
      <c r="C74" s="147">
        <f>IFERROR(__xludf.DUMMYFUNCTION("TO_PERCENT(C72/C73)"),0.07462686567164178)</f>
        <v>0.07462686567</v>
      </c>
      <c r="D74" s="143"/>
      <c r="E74" s="102"/>
      <c r="F74" s="143"/>
      <c r="G74" s="102"/>
    </row>
    <row r="75">
      <c r="A75" s="102"/>
      <c r="B75" s="143"/>
      <c r="C75" s="102"/>
      <c r="D75" s="143"/>
      <c r="E75" s="102"/>
      <c r="F75" s="143"/>
      <c r="G75" s="102"/>
    </row>
    <row r="76">
      <c r="A76" s="102"/>
      <c r="B76" s="143"/>
      <c r="C76" s="102"/>
      <c r="D76" s="143"/>
      <c r="E76" s="102"/>
      <c r="F76" s="143"/>
      <c r="G76" s="102"/>
    </row>
    <row r="77">
      <c r="A77" s="102"/>
      <c r="B77" s="143"/>
      <c r="C77" s="102"/>
      <c r="D77" s="143"/>
      <c r="E77" s="102"/>
      <c r="F77" s="143"/>
      <c r="G77" s="102"/>
    </row>
    <row r="78">
      <c r="A78" s="102"/>
      <c r="B78" s="143"/>
      <c r="C78" s="102"/>
      <c r="D78" s="143"/>
      <c r="E78" s="102"/>
      <c r="F78" s="143"/>
      <c r="G78" s="102"/>
    </row>
    <row r="79">
      <c r="A79" s="102"/>
      <c r="B79" s="242"/>
      <c r="C79" s="102"/>
      <c r="D79" s="242"/>
      <c r="E79" s="102"/>
      <c r="F79" s="242"/>
      <c r="G79" s="102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1.0"/>
    <col customWidth="1" min="3" max="3" width="24.75"/>
    <col customWidth="1" min="6" max="6" width="78.75"/>
    <col customWidth="1" min="7" max="7" width="4.75"/>
  </cols>
  <sheetData>
    <row r="1">
      <c r="A1" s="156"/>
      <c r="B1" s="157"/>
      <c r="C1" s="156"/>
      <c r="D1" s="407"/>
      <c r="E1" s="156"/>
      <c r="F1" s="157"/>
      <c r="G1" s="156"/>
    </row>
    <row r="2">
      <c r="A2" s="156"/>
      <c r="B2" s="160" t="s">
        <v>113</v>
      </c>
      <c r="C2" s="160" t="s">
        <v>110</v>
      </c>
      <c r="D2" s="288" t="s">
        <v>902</v>
      </c>
      <c r="E2" s="160" t="s">
        <v>903</v>
      </c>
      <c r="F2" s="160" t="s">
        <v>904</v>
      </c>
      <c r="G2" s="156"/>
    </row>
    <row r="3">
      <c r="A3" s="98"/>
      <c r="B3" s="141" t="s">
        <v>6457</v>
      </c>
      <c r="C3" s="112" t="s">
        <v>7654</v>
      </c>
      <c r="D3" s="408"/>
      <c r="E3" s="162"/>
      <c r="F3" s="150"/>
      <c r="G3" s="102"/>
    </row>
    <row r="4">
      <c r="A4" s="98"/>
      <c r="B4" s="141" t="s">
        <v>7655</v>
      </c>
      <c r="C4" s="112" t="s">
        <v>7656</v>
      </c>
      <c r="D4" s="408"/>
      <c r="E4" s="162"/>
      <c r="F4" s="150"/>
      <c r="G4" s="102"/>
    </row>
    <row r="5">
      <c r="A5" s="98"/>
      <c r="B5" s="139" t="s">
        <v>7657</v>
      </c>
      <c r="C5" s="103" t="s">
        <v>820</v>
      </c>
      <c r="D5" s="163">
        <v>40407.0</v>
      </c>
      <c r="E5" s="103" t="s">
        <v>15</v>
      </c>
      <c r="F5" s="139" t="s">
        <v>7658</v>
      </c>
      <c r="G5" s="98"/>
    </row>
    <row r="6">
      <c r="A6" s="98"/>
      <c r="B6" s="141" t="s">
        <v>7659</v>
      </c>
      <c r="C6" s="112" t="s">
        <v>820</v>
      </c>
      <c r="D6" s="408"/>
      <c r="E6" s="162"/>
      <c r="F6" s="150"/>
      <c r="G6" s="102"/>
    </row>
    <row r="7">
      <c r="A7" s="98"/>
      <c r="B7" s="139" t="s">
        <v>1175</v>
      </c>
      <c r="C7" s="103" t="s">
        <v>1176</v>
      </c>
      <c r="D7" s="209">
        <v>40120.0</v>
      </c>
      <c r="E7" s="151" t="s">
        <v>4274</v>
      </c>
      <c r="F7" s="151" t="s">
        <v>5510</v>
      </c>
      <c r="G7" s="98"/>
    </row>
    <row r="8">
      <c r="A8" s="98"/>
      <c r="B8" s="141" t="s">
        <v>7660</v>
      </c>
      <c r="C8" s="112" t="s">
        <v>7661</v>
      </c>
      <c r="D8" s="408"/>
      <c r="E8" s="162"/>
      <c r="F8" s="150"/>
      <c r="G8" s="102"/>
    </row>
    <row r="9">
      <c r="A9" s="98"/>
      <c r="B9" s="141" t="s">
        <v>7662</v>
      </c>
      <c r="C9" s="112" t="s">
        <v>7663</v>
      </c>
      <c r="D9" s="249"/>
      <c r="E9" s="162"/>
      <c r="F9" s="150"/>
      <c r="G9" s="102"/>
    </row>
    <row r="10">
      <c r="A10" s="98"/>
      <c r="B10" s="141" t="s">
        <v>7664</v>
      </c>
      <c r="C10" s="112" t="s">
        <v>7665</v>
      </c>
      <c r="D10" s="249"/>
      <c r="E10" s="162"/>
      <c r="F10" s="150"/>
      <c r="G10" s="102"/>
    </row>
    <row r="11">
      <c r="A11" s="98"/>
      <c r="B11" s="141" t="s">
        <v>7261</v>
      </c>
      <c r="C11" s="112" t="s">
        <v>4990</v>
      </c>
      <c r="D11" s="408"/>
      <c r="E11" s="162"/>
      <c r="F11" s="150"/>
      <c r="G11" s="102"/>
    </row>
    <row r="12">
      <c r="A12" s="98"/>
      <c r="B12" s="141" t="s">
        <v>7666</v>
      </c>
      <c r="C12" s="112" t="s">
        <v>7667</v>
      </c>
      <c r="D12" s="408"/>
      <c r="E12" s="162"/>
      <c r="F12" s="150"/>
      <c r="G12" s="102"/>
    </row>
    <row r="13">
      <c r="A13" s="98"/>
      <c r="B13" s="141" t="s">
        <v>7668</v>
      </c>
      <c r="C13" s="112" t="s">
        <v>1273</v>
      </c>
      <c r="D13" s="408"/>
      <c r="E13" s="162"/>
      <c r="F13" s="150"/>
      <c r="G13" s="102"/>
    </row>
    <row r="14">
      <c r="A14" s="98"/>
      <c r="B14" s="141" t="s">
        <v>7669</v>
      </c>
      <c r="C14" s="112" t="s">
        <v>7670</v>
      </c>
      <c r="D14" s="408"/>
      <c r="E14" s="162"/>
      <c r="F14" s="150"/>
      <c r="G14" s="102"/>
    </row>
    <row r="15">
      <c r="A15" s="98"/>
      <c r="B15" s="139" t="s">
        <v>500</v>
      </c>
      <c r="C15" s="103" t="s">
        <v>501</v>
      </c>
      <c r="D15" s="163">
        <v>44175.0</v>
      </c>
      <c r="E15" s="103" t="s">
        <v>15</v>
      </c>
      <c r="F15" s="176" t="s">
        <v>3354</v>
      </c>
      <c r="G15" s="102"/>
    </row>
    <row r="16">
      <c r="A16" s="98"/>
      <c r="B16" s="141" t="s">
        <v>7671</v>
      </c>
      <c r="C16" s="112" t="s">
        <v>6413</v>
      </c>
      <c r="D16" s="408"/>
      <c r="E16" s="162"/>
      <c r="F16" s="150"/>
      <c r="G16" s="102"/>
    </row>
    <row r="17">
      <c r="A17" s="98"/>
      <c r="B17" s="141" t="s">
        <v>7672</v>
      </c>
      <c r="C17" s="112" t="s">
        <v>7673</v>
      </c>
      <c r="D17" s="249"/>
      <c r="E17" s="162"/>
      <c r="F17" s="150"/>
      <c r="G17" s="102"/>
    </row>
    <row r="18">
      <c r="A18" s="98"/>
      <c r="B18" s="141" t="s">
        <v>7674</v>
      </c>
      <c r="C18" s="112" t="s">
        <v>7675</v>
      </c>
      <c r="D18" s="408"/>
      <c r="E18" s="162"/>
      <c r="F18" s="150"/>
      <c r="G18" s="102"/>
    </row>
    <row r="19">
      <c r="A19" s="98"/>
      <c r="B19" s="139" t="s">
        <v>4436</v>
      </c>
      <c r="C19" s="103" t="s">
        <v>4437</v>
      </c>
      <c r="D19" s="163">
        <v>39938.0</v>
      </c>
      <c r="E19" s="103" t="s">
        <v>15</v>
      </c>
      <c r="F19" s="139" t="s">
        <v>4438</v>
      </c>
      <c r="G19" s="98"/>
    </row>
    <row r="20">
      <c r="A20" s="98"/>
      <c r="B20" s="141" t="s">
        <v>7676</v>
      </c>
      <c r="C20" s="112" t="s">
        <v>7677</v>
      </c>
      <c r="D20" s="408"/>
      <c r="E20" s="162"/>
      <c r="F20" s="150"/>
      <c r="G20" s="102"/>
    </row>
    <row r="21">
      <c r="A21" s="98"/>
      <c r="B21" s="141" t="s">
        <v>7678</v>
      </c>
      <c r="C21" s="112" t="s">
        <v>412</v>
      </c>
      <c r="D21" s="408"/>
      <c r="E21" s="162"/>
      <c r="F21" s="150"/>
      <c r="G21" s="102"/>
    </row>
    <row r="22">
      <c r="A22" s="98"/>
      <c r="B22" s="141" t="s">
        <v>5653</v>
      </c>
      <c r="C22" s="112" t="s">
        <v>1077</v>
      </c>
      <c r="D22" s="408"/>
      <c r="E22" s="162"/>
      <c r="F22" s="150"/>
      <c r="G22" s="102"/>
    </row>
    <row r="23">
      <c r="A23" s="98"/>
      <c r="B23" s="141" t="s">
        <v>7679</v>
      </c>
      <c r="C23" s="112" t="s">
        <v>7680</v>
      </c>
      <c r="D23" s="408"/>
      <c r="E23" s="162"/>
      <c r="F23" s="150"/>
      <c r="G23" s="102"/>
    </row>
    <row r="24">
      <c r="A24" s="98"/>
      <c r="B24" s="141" t="s">
        <v>7681</v>
      </c>
      <c r="C24" s="112" t="s">
        <v>7682</v>
      </c>
      <c r="D24" s="408"/>
      <c r="E24" s="162"/>
      <c r="F24" s="150"/>
      <c r="G24" s="102"/>
    </row>
    <row r="25">
      <c r="A25" s="98"/>
      <c r="B25" s="139" t="s">
        <v>4286</v>
      </c>
      <c r="C25" s="103" t="s">
        <v>4287</v>
      </c>
      <c r="D25" s="163">
        <v>42817.0</v>
      </c>
      <c r="E25" s="103" t="s">
        <v>15</v>
      </c>
      <c r="F25" s="139" t="s">
        <v>928</v>
      </c>
      <c r="G25" s="98"/>
    </row>
    <row r="26">
      <c r="A26" s="98"/>
      <c r="B26" s="139" t="s">
        <v>5427</v>
      </c>
      <c r="C26" s="103" t="s">
        <v>5428</v>
      </c>
      <c r="D26" s="163">
        <v>39826.0</v>
      </c>
      <c r="E26" s="103" t="s">
        <v>15</v>
      </c>
      <c r="F26" s="139" t="s">
        <v>5429</v>
      </c>
      <c r="G26" s="98"/>
    </row>
    <row r="27">
      <c r="A27" s="98"/>
      <c r="B27" s="141" t="s">
        <v>7683</v>
      </c>
      <c r="C27" s="112" t="s">
        <v>7684</v>
      </c>
      <c r="D27" s="408"/>
      <c r="E27" s="162"/>
      <c r="F27" s="150"/>
      <c r="G27" s="102"/>
    </row>
    <row r="28">
      <c r="A28" s="98"/>
      <c r="B28" s="139" t="s">
        <v>5909</v>
      </c>
      <c r="C28" s="103" t="s">
        <v>1324</v>
      </c>
      <c r="D28" s="163">
        <v>40512.0</v>
      </c>
      <c r="E28" s="103" t="s">
        <v>15</v>
      </c>
      <c r="F28" s="139" t="s">
        <v>7685</v>
      </c>
      <c r="G28" s="98"/>
    </row>
    <row r="29">
      <c r="A29" s="98"/>
      <c r="B29" s="141" t="s">
        <v>5571</v>
      </c>
      <c r="C29" s="112" t="s">
        <v>775</v>
      </c>
      <c r="D29" s="408"/>
      <c r="E29" s="162"/>
      <c r="F29" s="150"/>
      <c r="G29" s="102"/>
    </row>
    <row r="30">
      <c r="A30" s="98"/>
      <c r="B30" s="141" t="s">
        <v>7686</v>
      </c>
      <c r="C30" s="112" t="s">
        <v>775</v>
      </c>
      <c r="D30" s="408"/>
      <c r="E30" s="162"/>
      <c r="F30" s="150"/>
      <c r="G30" s="102"/>
    </row>
    <row r="31">
      <c r="A31" s="98"/>
      <c r="B31" s="220" t="s">
        <v>974</v>
      </c>
      <c r="C31" s="250" t="s">
        <v>800</v>
      </c>
      <c r="D31" s="221">
        <v>39406.0</v>
      </c>
      <c r="E31" s="250" t="s">
        <v>4758</v>
      </c>
      <c r="F31" s="220" t="s">
        <v>4381</v>
      </c>
      <c r="G31" s="98"/>
    </row>
    <row r="32">
      <c r="A32" s="98"/>
      <c r="B32" s="139" t="s">
        <v>7152</v>
      </c>
      <c r="C32" s="103" t="s">
        <v>800</v>
      </c>
      <c r="D32" s="163">
        <v>39742.0</v>
      </c>
      <c r="E32" s="103" t="s">
        <v>15</v>
      </c>
      <c r="F32" s="139" t="s">
        <v>5958</v>
      </c>
      <c r="G32" s="98"/>
    </row>
    <row r="33">
      <c r="A33" s="98"/>
      <c r="B33" s="139" t="s">
        <v>7687</v>
      </c>
      <c r="C33" s="103" t="s">
        <v>979</v>
      </c>
      <c r="D33" s="163">
        <v>42556.0</v>
      </c>
      <c r="E33" s="103" t="s">
        <v>15</v>
      </c>
      <c r="F33" s="139" t="s">
        <v>928</v>
      </c>
      <c r="G33" s="98"/>
    </row>
    <row r="34">
      <c r="A34" s="98"/>
      <c r="B34" s="139" t="s">
        <v>7688</v>
      </c>
      <c r="C34" s="103" t="s">
        <v>161</v>
      </c>
      <c r="D34" s="209">
        <v>39406.0</v>
      </c>
      <c r="E34" s="151" t="s">
        <v>4268</v>
      </c>
      <c r="F34" s="151" t="s">
        <v>4960</v>
      </c>
      <c r="G34" s="98"/>
    </row>
    <row r="35">
      <c r="A35" s="98"/>
      <c r="B35" s="141" t="s">
        <v>7689</v>
      </c>
      <c r="C35" s="112" t="s">
        <v>143</v>
      </c>
      <c r="D35" s="408"/>
      <c r="E35" s="162"/>
      <c r="F35" s="150"/>
      <c r="G35" s="102"/>
    </row>
    <row r="36">
      <c r="A36" s="98"/>
      <c r="B36" s="141" t="s">
        <v>7690</v>
      </c>
      <c r="C36" s="112" t="s">
        <v>7691</v>
      </c>
      <c r="D36" s="408"/>
      <c r="E36" s="162"/>
      <c r="F36" s="150"/>
      <c r="G36" s="102"/>
    </row>
    <row r="37">
      <c r="A37" s="98"/>
      <c r="B37" s="141" t="s">
        <v>7692</v>
      </c>
      <c r="C37" s="112" t="s">
        <v>7693</v>
      </c>
      <c r="D37" s="408"/>
      <c r="E37" s="162"/>
      <c r="F37" s="150"/>
      <c r="G37" s="102"/>
    </row>
    <row r="38">
      <c r="A38" s="98"/>
      <c r="B38" s="141" t="s">
        <v>6714</v>
      </c>
      <c r="C38" s="112" t="s">
        <v>814</v>
      </c>
      <c r="D38" s="408"/>
      <c r="E38" s="162"/>
      <c r="F38" s="141" t="s">
        <v>7694</v>
      </c>
      <c r="G38" s="98"/>
    </row>
    <row r="39">
      <c r="A39" s="98"/>
      <c r="B39" s="141" t="s">
        <v>6053</v>
      </c>
      <c r="C39" s="112" t="s">
        <v>990</v>
      </c>
      <c r="D39" s="408"/>
      <c r="E39" s="162"/>
      <c r="F39" s="150"/>
      <c r="G39" s="102"/>
    </row>
    <row r="40">
      <c r="A40" s="98"/>
      <c r="B40" s="141" t="s">
        <v>7695</v>
      </c>
      <c r="C40" s="112" t="s">
        <v>990</v>
      </c>
      <c r="D40" s="408"/>
      <c r="E40" s="162"/>
      <c r="F40" s="150"/>
      <c r="G40" s="102"/>
    </row>
    <row r="41">
      <c r="A41" s="98"/>
      <c r="B41" s="141" t="s">
        <v>7696</v>
      </c>
      <c r="C41" s="112" t="s">
        <v>990</v>
      </c>
      <c r="D41" s="408"/>
      <c r="E41" s="162"/>
      <c r="F41" s="150"/>
      <c r="G41" s="102"/>
    </row>
    <row r="42" ht="1.5" customHeight="1">
      <c r="A42" s="98"/>
      <c r="B42" s="141" t="s">
        <v>7697</v>
      </c>
      <c r="C42" s="112" t="s">
        <v>7698</v>
      </c>
      <c r="D42" s="249"/>
      <c r="E42" s="162"/>
      <c r="F42" s="150"/>
      <c r="G42" s="102"/>
    </row>
    <row r="43">
      <c r="A43" s="98"/>
      <c r="B43" s="141" t="s">
        <v>7699</v>
      </c>
      <c r="C43" s="112" t="s">
        <v>7698</v>
      </c>
      <c r="D43" s="249"/>
      <c r="E43" s="162"/>
      <c r="F43" s="150"/>
      <c r="G43" s="102"/>
    </row>
    <row r="44">
      <c r="A44" s="98"/>
      <c r="B44" s="141" t="s">
        <v>7700</v>
      </c>
      <c r="C44" s="112" t="s">
        <v>7701</v>
      </c>
      <c r="D44" s="408"/>
      <c r="E44" s="162"/>
      <c r="F44" s="150"/>
      <c r="G44" s="102"/>
    </row>
    <row r="45">
      <c r="A45" s="98"/>
      <c r="B45" s="153" t="s">
        <v>6085</v>
      </c>
      <c r="C45" s="131" t="s">
        <v>1138</v>
      </c>
      <c r="D45" s="409">
        <v>40239.0</v>
      </c>
      <c r="E45" s="131" t="s">
        <v>15</v>
      </c>
      <c r="F45" s="153" t="s">
        <v>1132</v>
      </c>
      <c r="G45" s="98"/>
    </row>
    <row r="46">
      <c r="A46" s="98"/>
      <c r="B46" s="139" t="s">
        <v>6108</v>
      </c>
      <c r="C46" s="103" t="s">
        <v>997</v>
      </c>
      <c r="D46" s="163">
        <v>40743.0</v>
      </c>
      <c r="E46" s="103" t="s">
        <v>15</v>
      </c>
      <c r="F46" s="139" t="s">
        <v>6102</v>
      </c>
      <c r="G46" s="98"/>
    </row>
    <row r="47">
      <c r="A47" s="98"/>
      <c r="B47" s="141" t="s">
        <v>7702</v>
      </c>
      <c r="C47" s="112" t="s">
        <v>6115</v>
      </c>
      <c r="D47" s="408"/>
      <c r="E47" s="162"/>
      <c r="F47" s="150"/>
      <c r="G47" s="102"/>
    </row>
    <row r="48">
      <c r="A48" s="98"/>
      <c r="B48" s="141" t="s">
        <v>6129</v>
      </c>
      <c r="C48" s="112" t="s">
        <v>999</v>
      </c>
      <c r="D48" s="408"/>
      <c r="E48" s="162"/>
      <c r="F48" s="150"/>
      <c r="G48" s="102"/>
    </row>
    <row r="49">
      <c r="A49" s="98"/>
      <c r="B49" s="139" t="s">
        <v>998</v>
      </c>
      <c r="C49" s="103" t="s">
        <v>999</v>
      </c>
      <c r="D49" s="163">
        <v>39406.0</v>
      </c>
      <c r="E49" s="103" t="s">
        <v>4268</v>
      </c>
      <c r="F49" s="151" t="s">
        <v>4260</v>
      </c>
      <c r="G49" s="98"/>
    </row>
    <row r="50">
      <c r="A50" s="98"/>
      <c r="B50" s="139" t="s">
        <v>6774</v>
      </c>
      <c r="C50" s="103" t="s">
        <v>393</v>
      </c>
      <c r="D50" s="163">
        <v>41114.0</v>
      </c>
      <c r="E50" s="103" t="s">
        <v>15</v>
      </c>
      <c r="F50" s="139" t="s">
        <v>5839</v>
      </c>
      <c r="G50" s="98"/>
    </row>
    <row r="51">
      <c r="A51" s="98"/>
      <c r="B51" s="141" t="s">
        <v>7703</v>
      </c>
      <c r="C51" s="112" t="s">
        <v>7704</v>
      </c>
      <c r="D51" s="408"/>
      <c r="E51" s="162"/>
      <c r="F51" s="150"/>
      <c r="G51" s="102"/>
    </row>
    <row r="52">
      <c r="A52" s="98"/>
      <c r="B52" s="141" t="s">
        <v>7705</v>
      </c>
      <c r="C52" s="112" t="s">
        <v>7706</v>
      </c>
      <c r="D52" s="408"/>
      <c r="E52" s="162"/>
      <c r="F52" s="150"/>
      <c r="G52" s="102"/>
    </row>
    <row r="53">
      <c r="A53" s="98"/>
      <c r="B53" s="141" t="s">
        <v>7707</v>
      </c>
      <c r="C53" s="112" t="s">
        <v>1384</v>
      </c>
      <c r="D53" s="408"/>
      <c r="E53" s="162"/>
      <c r="F53" s="150"/>
      <c r="G53" s="102"/>
    </row>
    <row r="54">
      <c r="A54" s="98"/>
      <c r="B54" s="141" t="s">
        <v>5385</v>
      </c>
      <c r="C54" s="112" t="s">
        <v>5383</v>
      </c>
      <c r="D54" s="408"/>
      <c r="E54" s="162"/>
      <c r="F54" s="150"/>
      <c r="G54" s="102"/>
    </row>
    <row r="55">
      <c r="A55" s="98"/>
      <c r="B55" s="141" t="s">
        <v>7708</v>
      </c>
      <c r="C55" s="112" t="s">
        <v>7709</v>
      </c>
      <c r="D55" s="408"/>
      <c r="E55" s="162"/>
      <c r="F55" s="150"/>
      <c r="G55" s="102"/>
    </row>
    <row r="56">
      <c r="A56" s="98"/>
      <c r="B56" s="141" t="s">
        <v>7710</v>
      </c>
      <c r="C56" s="112" t="s">
        <v>6840</v>
      </c>
      <c r="D56" s="408"/>
      <c r="E56" s="162"/>
      <c r="F56" s="150"/>
      <c r="G56" s="102"/>
    </row>
    <row r="57">
      <c r="A57" s="98"/>
      <c r="B57" s="139" t="s">
        <v>7711</v>
      </c>
      <c r="C57" s="103" t="s">
        <v>1392</v>
      </c>
      <c r="D57" s="163">
        <v>40127.0</v>
      </c>
      <c r="E57" s="103" t="s">
        <v>15</v>
      </c>
      <c r="F57" s="139" t="s">
        <v>7712</v>
      </c>
      <c r="G57" s="98"/>
    </row>
    <row r="58">
      <c r="A58" s="98"/>
      <c r="B58" s="141" t="s">
        <v>7713</v>
      </c>
      <c r="C58" s="112" t="s">
        <v>7714</v>
      </c>
      <c r="D58" s="408"/>
      <c r="E58" s="162"/>
      <c r="F58" s="150"/>
      <c r="G58" s="102"/>
    </row>
    <row r="59">
      <c r="A59" s="98"/>
      <c r="B59" s="141" t="s">
        <v>7715</v>
      </c>
      <c r="C59" s="112" t="s">
        <v>7716</v>
      </c>
      <c r="D59" s="408"/>
      <c r="E59" s="162"/>
      <c r="F59" s="150"/>
      <c r="G59" s="102"/>
    </row>
    <row r="60">
      <c r="A60" s="16"/>
      <c r="B60" s="254"/>
      <c r="C60" s="16"/>
      <c r="D60" s="410"/>
      <c r="E60" s="16"/>
      <c r="F60" s="254"/>
      <c r="G60" s="16"/>
    </row>
    <row r="61">
      <c r="A61" s="16"/>
      <c r="B61" s="254"/>
      <c r="C61" s="16"/>
      <c r="D61" s="410"/>
      <c r="E61" s="16"/>
      <c r="F61" s="254"/>
      <c r="G61" s="16"/>
    </row>
    <row r="62">
      <c r="A62" s="74"/>
      <c r="B62" s="144" t="s">
        <v>1</v>
      </c>
      <c r="C62" s="145">
        <f>COUNT(D:D)</f>
        <v>16</v>
      </c>
      <c r="D62" s="410"/>
      <c r="E62" s="16"/>
      <c r="F62" s="254"/>
      <c r="G62" s="16"/>
    </row>
    <row r="63">
      <c r="A63" s="74"/>
      <c r="B63" s="144" t="s">
        <v>2</v>
      </c>
      <c r="C63" s="146">
        <v>57.0</v>
      </c>
      <c r="D63" s="410"/>
      <c r="E63" s="16"/>
      <c r="F63" s="254"/>
      <c r="G63" s="16"/>
    </row>
    <row r="64">
      <c r="A64" s="74"/>
      <c r="B64" s="144" t="s">
        <v>1014</v>
      </c>
      <c r="C64" s="147">
        <f>IFERROR(__xludf.DUMMYFUNCTION("TO_PERCENT(C62/C63)"),0.2807017543859649)</f>
        <v>0.2807017544</v>
      </c>
      <c r="D64" s="410"/>
      <c r="E64" s="16"/>
      <c r="F64" s="254"/>
      <c r="G64" s="16"/>
    </row>
    <row r="65">
      <c r="A65" s="16"/>
      <c r="B65" s="254"/>
      <c r="C65" s="16"/>
      <c r="D65" s="410"/>
      <c r="E65" s="16"/>
      <c r="F65" s="254"/>
      <c r="G65" s="16"/>
    </row>
    <row r="66">
      <c r="A66" s="16"/>
      <c r="B66" s="254"/>
      <c r="C66" s="16"/>
      <c r="D66" s="410"/>
      <c r="E66" s="16"/>
      <c r="F66" s="254"/>
      <c r="G66" s="16"/>
    </row>
    <row r="67">
      <c r="A67" s="16"/>
      <c r="B67" s="254"/>
      <c r="C67" s="16"/>
      <c r="D67" s="410"/>
      <c r="E67" s="16"/>
      <c r="F67" s="254"/>
      <c r="G67" s="16"/>
    </row>
    <row r="68">
      <c r="A68" s="16"/>
      <c r="B68" s="254"/>
      <c r="C68" s="16"/>
      <c r="D68" s="410"/>
      <c r="E68" s="16"/>
      <c r="F68" s="254"/>
      <c r="G68" s="16"/>
    </row>
    <row r="69">
      <c r="A69" s="16"/>
      <c r="B69" s="385"/>
      <c r="C69" s="16"/>
      <c r="D69" s="411"/>
      <c r="E69" s="16"/>
      <c r="F69" s="385"/>
      <c r="G69" s="16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5.25"/>
    <col customWidth="1" min="3" max="3" width="27.25"/>
    <col customWidth="1" min="6" max="6" width="69.25"/>
    <col customWidth="1" min="7" max="7" width="3.75"/>
  </cols>
  <sheetData>
    <row r="1">
      <c r="A1" s="156"/>
      <c r="B1" s="157"/>
      <c r="C1" s="156"/>
      <c r="D1" s="157"/>
      <c r="E1" s="156"/>
      <c r="F1" s="157"/>
      <c r="G1" s="156"/>
    </row>
    <row r="2">
      <c r="A2" s="159"/>
      <c r="B2" s="160" t="s">
        <v>113</v>
      </c>
      <c r="C2" s="160" t="s">
        <v>110</v>
      </c>
      <c r="D2" s="160" t="s">
        <v>902</v>
      </c>
      <c r="E2" s="160" t="s">
        <v>903</v>
      </c>
      <c r="F2" s="160" t="s">
        <v>904</v>
      </c>
      <c r="G2" s="159"/>
    </row>
    <row r="3">
      <c r="A3" s="98"/>
      <c r="B3" s="139" t="s">
        <v>5491</v>
      </c>
      <c r="C3" s="103" t="s">
        <v>5492</v>
      </c>
      <c r="D3" s="140">
        <v>40064.0</v>
      </c>
      <c r="E3" s="103" t="s">
        <v>15</v>
      </c>
      <c r="F3" s="151" t="s">
        <v>932</v>
      </c>
      <c r="G3" s="98"/>
    </row>
    <row r="4">
      <c r="A4" s="98"/>
      <c r="B4" s="141" t="s">
        <v>7278</v>
      </c>
      <c r="C4" s="112" t="s">
        <v>5492</v>
      </c>
      <c r="D4" s="141"/>
      <c r="E4" s="112"/>
      <c r="F4" s="141"/>
      <c r="G4" s="98"/>
    </row>
    <row r="5">
      <c r="A5" s="98"/>
      <c r="B5" s="139" t="s">
        <v>308</v>
      </c>
      <c r="C5" s="103" t="s">
        <v>5492</v>
      </c>
      <c r="D5" s="140">
        <v>40722.0</v>
      </c>
      <c r="E5" s="103" t="s">
        <v>15</v>
      </c>
      <c r="F5" s="139" t="s">
        <v>7062</v>
      </c>
      <c r="G5" s="98"/>
    </row>
    <row r="6">
      <c r="A6" s="98"/>
      <c r="B6" s="141" t="s">
        <v>7717</v>
      </c>
      <c r="C6" s="112" t="s">
        <v>7718</v>
      </c>
      <c r="D6" s="141"/>
      <c r="E6" s="112"/>
      <c r="F6" s="141"/>
      <c r="G6" s="98"/>
    </row>
    <row r="7">
      <c r="A7" s="98"/>
      <c r="B7" s="139" t="s">
        <v>5056</v>
      </c>
      <c r="C7" s="103" t="s">
        <v>1031</v>
      </c>
      <c r="D7" s="140">
        <v>41233.0</v>
      </c>
      <c r="E7" s="103" t="s">
        <v>15</v>
      </c>
      <c r="F7" s="139" t="s">
        <v>928</v>
      </c>
      <c r="G7" s="98"/>
    </row>
    <row r="8">
      <c r="A8" s="98"/>
      <c r="B8" s="141" t="s">
        <v>7719</v>
      </c>
      <c r="C8" s="112" t="s">
        <v>1031</v>
      </c>
      <c r="D8" s="141"/>
      <c r="E8" s="112"/>
      <c r="F8" s="141"/>
      <c r="G8" s="98"/>
    </row>
    <row r="9">
      <c r="A9" s="98"/>
      <c r="B9" s="141" t="s">
        <v>7720</v>
      </c>
      <c r="C9" s="112" t="s">
        <v>1031</v>
      </c>
      <c r="D9" s="141"/>
      <c r="E9" s="112"/>
      <c r="F9" s="141"/>
      <c r="G9" s="98"/>
    </row>
    <row r="10">
      <c r="A10" s="98"/>
      <c r="B10" s="139" t="s">
        <v>5738</v>
      </c>
      <c r="C10" s="103" t="s">
        <v>140</v>
      </c>
      <c r="D10" s="140">
        <v>39616.0</v>
      </c>
      <c r="E10" s="103" t="s">
        <v>15</v>
      </c>
      <c r="F10" s="139" t="s">
        <v>5739</v>
      </c>
      <c r="G10" s="98"/>
    </row>
    <row r="11">
      <c r="A11" s="98"/>
      <c r="B11" s="139" t="s">
        <v>1258</v>
      </c>
      <c r="C11" s="103" t="s">
        <v>140</v>
      </c>
      <c r="D11" s="140">
        <v>40477.0</v>
      </c>
      <c r="E11" s="103" t="s">
        <v>4249</v>
      </c>
      <c r="F11" s="139" t="s">
        <v>7721</v>
      </c>
      <c r="G11" s="98"/>
    </row>
    <row r="12">
      <c r="A12" s="98"/>
      <c r="B12" s="139" t="s">
        <v>929</v>
      </c>
      <c r="C12" s="103" t="s">
        <v>140</v>
      </c>
      <c r="D12" s="140">
        <v>40386.0</v>
      </c>
      <c r="E12" s="103" t="s">
        <v>15</v>
      </c>
      <c r="F12" s="139" t="s">
        <v>5741</v>
      </c>
      <c r="G12" s="98"/>
    </row>
    <row r="13">
      <c r="A13" s="98"/>
      <c r="B13" s="139" t="s">
        <v>7722</v>
      </c>
      <c r="C13" s="103" t="s">
        <v>7723</v>
      </c>
      <c r="D13" s="140">
        <v>40498.0</v>
      </c>
      <c r="E13" s="103" t="s">
        <v>15</v>
      </c>
      <c r="F13" s="139" t="s">
        <v>928</v>
      </c>
      <c r="G13" s="98"/>
    </row>
    <row r="14">
      <c r="A14" s="98"/>
      <c r="B14" s="220" t="s">
        <v>7724</v>
      </c>
      <c r="C14" s="250" t="s">
        <v>1040</v>
      </c>
      <c r="D14" s="238">
        <v>39705.0</v>
      </c>
      <c r="E14" s="250" t="s">
        <v>4300</v>
      </c>
      <c r="F14" s="220" t="s">
        <v>4381</v>
      </c>
      <c r="G14" s="98"/>
    </row>
    <row r="15">
      <c r="A15" s="98"/>
      <c r="B15" s="139" t="s">
        <v>6192</v>
      </c>
      <c r="C15" s="103" t="s">
        <v>820</v>
      </c>
      <c r="D15" s="140">
        <v>42936.0</v>
      </c>
      <c r="E15" s="103" t="s">
        <v>15</v>
      </c>
      <c r="F15" s="139" t="s">
        <v>1066</v>
      </c>
      <c r="G15" s="98"/>
    </row>
    <row r="16">
      <c r="A16" s="98"/>
      <c r="B16" s="141" t="s">
        <v>7725</v>
      </c>
      <c r="C16" s="112" t="s">
        <v>820</v>
      </c>
      <c r="D16" s="141"/>
      <c r="E16" s="112"/>
      <c r="F16" s="141"/>
      <c r="G16" s="98"/>
    </row>
    <row r="17">
      <c r="A17" s="98"/>
      <c r="B17" s="141" t="s">
        <v>7726</v>
      </c>
      <c r="C17" s="112" t="s">
        <v>820</v>
      </c>
      <c r="D17" s="141"/>
      <c r="E17" s="112"/>
      <c r="F17" s="141"/>
      <c r="G17" s="98"/>
    </row>
    <row r="18">
      <c r="A18" s="98"/>
      <c r="B18" s="139" t="s">
        <v>6300</v>
      </c>
      <c r="C18" s="103" t="s">
        <v>820</v>
      </c>
      <c r="D18" s="140">
        <v>41142.0</v>
      </c>
      <c r="E18" s="103" t="s">
        <v>15</v>
      </c>
      <c r="F18" s="139" t="s">
        <v>6301</v>
      </c>
      <c r="G18" s="98"/>
    </row>
    <row r="19">
      <c r="A19" s="98"/>
      <c r="B19" s="139" t="s">
        <v>5764</v>
      </c>
      <c r="C19" s="103" t="s">
        <v>5631</v>
      </c>
      <c r="D19" s="140">
        <v>40043.0</v>
      </c>
      <c r="E19" s="103" t="s">
        <v>15</v>
      </c>
      <c r="F19" s="139" t="s">
        <v>928</v>
      </c>
      <c r="G19" s="98"/>
    </row>
    <row r="20">
      <c r="A20" s="98"/>
      <c r="B20" s="139" t="s">
        <v>4379</v>
      </c>
      <c r="C20" s="103" t="s">
        <v>1174</v>
      </c>
      <c r="D20" s="140">
        <v>39462.0</v>
      </c>
      <c r="E20" s="103" t="s">
        <v>15</v>
      </c>
      <c r="F20" s="139" t="s">
        <v>5739</v>
      </c>
      <c r="G20" s="98"/>
    </row>
    <row r="21">
      <c r="A21" s="98"/>
      <c r="B21" s="139" t="s">
        <v>5401</v>
      </c>
      <c r="C21" s="103" t="s">
        <v>1174</v>
      </c>
      <c r="D21" s="140">
        <v>39749.0</v>
      </c>
      <c r="E21" s="103" t="s">
        <v>15</v>
      </c>
      <c r="F21" s="139" t="s">
        <v>928</v>
      </c>
      <c r="G21" s="98"/>
    </row>
    <row r="22">
      <c r="A22" s="98"/>
      <c r="B22" s="139" t="s">
        <v>4332</v>
      </c>
      <c r="C22" s="103" t="s">
        <v>1174</v>
      </c>
      <c r="D22" s="140">
        <v>40099.0</v>
      </c>
      <c r="E22" s="103" t="s">
        <v>15</v>
      </c>
      <c r="F22" s="139" t="s">
        <v>928</v>
      </c>
      <c r="G22" s="98"/>
    </row>
    <row r="23">
      <c r="A23" s="98"/>
      <c r="B23" s="139" t="s">
        <v>3535</v>
      </c>
      <c r="C23" s="103" t="s">
        <v>702</v>
      </c>
      <c r="D23" s="140">
        <v>39553.0</v>
      </c>
      <c r="E23" s="103" t="s">
        <v>15</v>
      </c>
      <c r="F23" s="139" t="s">
        <v>7727</v>
      </c>
      <c r="G23" s="98"/>
    </row>
    <row r="24">
      <c r="A24" s="98"/>
      <c r="B24" s="139" t="s">
        <v>918</v>
      </c>
      <c r="C24" s="103" t="s">
        <v>919</v>
      </c>
      <c r="D24" s="140">
        <v>39406.0</v>
      </c>
      <c r="E24" s="103" t="s">
        <v>4268</v>
      </c>
      <c r="F24" s="139" t="s">
        <v>4595</v>
      </c>
      <c r="G24" s="98"/>
    </row>
    <row r="25">
      <c r="A25" s="98"/>
      <c r="B25" s="139" t="s">
        <v>7728</v>
      </c>
      <c r="C25" s="103" t="s">
        <v>919</v>
      </c>
      <c r="D25" s="140">
        <v>43006.0</v>
      </c>
      <c r="E25" s="103" t="s">
        <v>15</v>
      </c>
      <c r="F25" s="139" t="s">
        <v>4528</v>
      </c>
      <c r="G25" s="98"/>
    </row>
    <row r="26">
      <c r="A26" s="98"/>
      <c r="B26" s="139" t="s">
        <v>7052</v>
      </c>
      <c r="C26" s="103" t="s">
        <v>919</v>
      </c>
      <c r="D26" s="140">
        <v>40204.0</v>
      </c>
      <c r="E26" s="103" t="s">
        <v>15</v>
      </c>
      <c r="F26" s="139" t="s">
        <v>1130</v>
      </c>
      <c r="G26" s="98"/>
    </row>
    <row r="27">
      <c r="A27" s="98"/>
      <c r="B27" s="141" t="s">
        <v>7729</v>
      </c>
      <c r="C27" s="112" t="s">
        <v>7730</v>
      </c>
      <c r="D27" s="141"/>
      <c r="E27" s="112"/>
      <c r="F27" s="141"/>
      <c r="G27" s="98"/>
    </row>
    <row r="28">
      <c r="A28" s="98"/>
      <c r="B28" s="139" t="s">
        <v>7731</v>
      </c>
      <c r="C28" s="103" t="s">
        <v>925</v>
      </c>
      <c r="D28" s="140">
        <v>39532.0</v>
      </c>
      <c r="E28" s="103" t="s">
        <v>15</v>
      </c>
      <c r="F28" s="139" t="s">
        <v>5304</v>
      </c>
      <c r="G28" s="98"/>
    </row>
    <row r="29">
      <c r="A29" s="98"/>
      <c r="B29" s="141" t="s">
        <v>7732</v>
      </c>
      <c r="C29" s="112" t="s">
        <v>7663</v>
      </c>
      <c r="D29" s="141"/>
      <c r="E29" s="112"/>
      <c r="F29" s="141"/>
      <c r="G29" s="98"/>
    </row>
    <row r="30">
      <c r="A30" s="98"/>
      <c r="B30" s="139" t="s">
        <v>5070</v>
      </c>
      <c r="C30" s="103" t="s">
        <v>1050</v>
      </c>
      <c r="D30" s="140">
        <v>40792.0</v>
      </c>
      <c r="E30" s="103" t="s">
        <v>15</v>
      </c>
      <c r="F30" s="139" t="s">
        <v>7733</v>
      </c>
      <c r="G30" s="98"/>
    </row>
    <row r="31">
      <c r="A31" s="98"/>
      <c r="B31" s="141" t="s">
        <v>7427</v>
      </c>
      <c r="C31" s="112" t="s">
        <v>7428</v>
      </c>
      <c r="D31" s="141"/>
      <c r="E31" s="112"/>
      <c r="F31" s="141"/>
      <c r="G31" s="98"/>
    </row>
    <row r="32">
      <c r="A32" s="98"/>
      <c r="B32" s="139" t="s">
        <v>7734</v>
      </c>
      <c r="C32" s="103" t="s">
        <v>927</v>
      </c>
      <c r="D32" s="140">
        <v>36923.0</v>
      </c>
      <c r="E32" s="103" t="s">
        <v>15</v>
      </c>
      <c r="F32" s="139" t="s">
        <v>7735</v>
      </c>
      <c r="G32" s="98"/>
    </row>
    <row r="33">
      <c r="A33" s="98"/>
      <c r="B33" s="139" t="s">
        <v>7736</v>
      </c>
      <c r="C33" s="103" t="s">
        <v>927</v>
      </c>
      <c r="D33" s="140">
        <v>40575.0</v>
      </c>
      <c r="E33" s="103" t="s">
        <v>15</v>
      </c>
      <c r="F33" s="139" t="s">
        <v>7735</v>
      </c>
      <c r="G33" s="98"/>
    </row>
    <row r="34">
      <c r="A34" s="98"/>
      <c r="B34" s="220" t="s">
        <v>926</v>
      </c>
      <c r="C34" s="250" t="s">
        <v>927</v>
      </c>
      <c r="D34" s="238">
        <v>39406.0</v>
      </c>
      <c r="E34" s="250" t="s">
        <v>4758</v>
      </c>
      <c r="F34" s="220" t="s">
        <v>4381</v>
      </c>
      <c r="G34" s="98"/>
    </row>
    <row r="35">
      <c r="A35" s="98"/>
      <c r="B35" s="139" t="s">
        <v>7737</v>
      </c>
      <c r="C35" s="103" t="s">
        <v>5409</v>
      </c>
      <c r="D35" s="140">
        <v>40365.0</v>
      </c>
      <c r="E35" s="103" t="s">
        <v>15</v>
      </c>
      <c r="F35" s="139" t="s">
        <v>5410</v>
      </c>
      <c r="G35" s="98"/>
    </row>
    <row r="36">
      <c r="A36" s="98"/>
      <c r="B36" s="139" t="s">
        <v>7738</v>
      </c>
      <c r="C36" s="103" t="s">
        <v>5409</v>
      </c>
      <c r="D36" s="140">
        <v>40932.0</v>
      </c>
      <c r="E36" s="103" t="s">
        <v>15</v>
      </c>
      <c r="F36" s="139" t="s">
        <v>7739</v>
      </c>
      <c r="G36" s="98"/>
    </row>
    <row r="37">
      <c r="A37" s="98"/>
      <c r="B37" s="141" t="s">
        <v>7740</v>
      </c>
      <c r="C37" s="112" t="s">
        <v>1273</v>
      </c>
      <c r="D37" s="141"/>
      <c r="E37" s="112"/>
      <c r="F37" s="141"/>
      <c r="G37" s="98"/>
    </row>
    <row r="38">
      <c r="A38" s="98"/>
      <c r="B38" s="220" t="s">
        <v>1272</v>
      </c>
      <c r="C38" s="250" t="s">
        <v>1273</v>
      </c>
      <c r="D38" s="238">
        <v>40477.0</v>
      </c>
      <c r="E38" s="250" t="s">
        <v>4380</v>
      </c>
      <c r="F38" s="220" t="s">
        <v>4381</v>
      </c>
      <c r="G38" s="98"/>
    </row>
    <row r="39">
      <c r="A39" s="98"/>
      <c r="B39" s="139" t="s">
        <v>7741</v>
      </c>
      <c r="C39" s="103" t="s">
        <v>1273</v>
      </c>
      <c r="D39" s="140">
        <v>42684.0</v>
      </c>
      <c r="E39" s="103" t="s">
        <v>15</v>
      </c>
      <c r="F39" s="139" t="s">
        <v>928</v>
      </c>
      <c r="G39" s="98"/>
    </row>
    <row r="40">
      <c r="A40" s="98"/>
      <c r="B40" s="139" t="s">
        <v>6402</v>
      </c>
      <c r="C40" s="103" t="s">
        <v>6399</v>
      </c>
      <c r="D40" s="140">
        <v>40841.0</v>
      </c>
      <c r="E40" s="103" t="s">
        <v>15</v>
      </c>
      <c r="F40" s="139" t="s">
        <v>928</v>
      </c>
      <c r="G40" s="98"/>
    </row>
    <row r="41">
      <c r="A41" s="98"/>
      <c r="B41" s="141" t="s">
        <v>7742</v>
      </c>
      <c r="C41" s="112" t="s">
        <v>501</v>
      </c>
      <c r="D41" s="141"/>
      <c r="E41" s="112"/>
      <c r="F41" s="141"/>
      <c r="G41" s="98"/>
    </row>
    <row r="42">
      <c r="A42" s="98"/>
      <c r="B42" s="139" t="s">
        <v>1274</v>
      </c>
      <c r="C42" s="103" t="s">
        <v>501</v>
      </c>
      <c r="D42" s="140">
        <v>40477.0</v>
      </c>
      <c r="E42" s="103" t="s">
        <v>4249</v>
      </c>
      <c r="F42" s="151" t="s">
        <v>5229</v>
      </c>
      <c r="G42" s="98"/>
    </row>
    <row r="43">
      <c r="A43" s="98"/>
      <c r="B43" s="220" t="s">
        <v>1275</v>
      </c>
      <c r="C43" s="250" t="s">
        <v>936</v>
      </c>
      <c r="D43" s="238">
        <v>40477.0</v>
      </c>
      <c r="E43" s="250" t="s">
        <v>4380</v>
      </c>
      <c r="F43" s="220" t="s">
        <v>4381</v>
      </c>
      <c r="G43" s="98"/>
    </row>
    <row r="44">
      <c r="A44" s="98"/>
      <c r="B44" s="141" t="s">
        <v>7743</v>
      </c>
      <c r="C44" s="112" t="s">
        <v>7744</v>
      </c>
      <c r="D44" s="141"/>
      <c r="E44" s="112"/>
      <c r="F44" s="141"/>
      <c r="G44" s="98"/>
    </row>
    <row r="45">
      <c r="A45" s="98"/>
      <c r="B45" s="141" t="s">
        <v>5210</v>
      </c>
      <c r="C45" s="112" t="s">
        <v>5211</v>
      </c>
      <c r="D45" s="141"/>
      <c r="E45" s="112"/>
      <c r="F45" s="141"/>
      <c r="G45" s="98"/>
    </row>
    <row r="46">
      <c r="A46" s="98"/>
      <c r="B46" s="139" t="s">
        <v>4273</v>
      </c>
      <c r="C46" s="139" t="s">
        <v>1192</v>
      </c>
      <c r="D46" s="216">
        <v>40120.0</v>
      </c>
      <c r="E46" s="139" t="s">
        <v>4274</v>
      </c>
      <c r="F46" s="139" t="s">
        <v>4275</v>
      </c>
      <c r="G46" s="98"/>
    </row>
    <row r="47">
      <c r="A47" s="98"/>
      <c r="B47" s="139" t="s">
        <v>4790</v>
      </c>
      <c r="C47" s="103" t="s">
        <v>2340</v>
      </c>
      <c r="D47" s="140">
        <v>39980.0</v>
      </c>
      <c r="E47" s="103" t="s">
        <v>15</v>
      </c>
      <c r="F47" s="139" t="s">
        <v>4426</v>
      </c>
      <c r="G47" s="98"/>
    </row>
    <row r="48">
      <c r="A48" s="98"/>
      <c r="B48" s="141" t="s">
        <v>7745</v>
      </c>
      <c r="C48" s="112" t="s">
        <v>940</v>
      </c>
      <c r="D48" s="372"/>
      <c r="F48" s="372"/>
      <c r="G48" s="16"/>
    </row>
    <row r="49">
      <c r="A49" s="98"/>
      <c r="B49" s="139" t="s">
        <v>5645</v>
      </c>
      <c r="C49" s="103" t="s">
        <v>940</v>
      </c>
      <c r="D49" s="140">
        <v>40771.0</v>
      </c>
      <c r="E49" s="103" t="s">
        <v>15</v>
      </c>
      <c r="F49" s="139" t="s">
        <v>5646</v>
      </c>
      <c r="G49" s="98"/>
    </row>
    <row r="50">
      <c r="A50" s="98"/>
      <c r="B50" s="139" t="s">
        <v>7746</v>
      </c>
      <c r="C50" s="103" t="s">
        <v>940</v>
      </c>
      <c r="D50" s="140">
        <v>39756.0</v>
      </c>
      <c r="E50" s="103" t="s">
        <v>15</v>
      </c>
      <c r="F50" s="139" t="s">
        <v>928</v>
      </c>
      <c r="G50" s="98"/>
    </row>
    <row r="51">
      <c r="A51" s="98"/>
      <c r="B51" s="139" t="s">
        <v>6454</v>
      </c>
      <c r="C51" s="103" t="s">
        <v>940</v>
      </c>
      <c r="D51" s="140">
        <v>40771.0</v>
      </c>
      <c r="E51" s="103" t="s">
        <v>15</v>
      </c>
      <c r="F51" s="139" t="s">
        <v>5646</v>
      </c>
      <c r="G51" s="98"/>
    </row>
    <row r="52">
      <c r="A52" s="98"/>
      <c r="B52" s="139" t="s">
        <v>5843</v>
      </c>
      <c r="C52" s="103" t="s">
        <v>940</v>
      </c>
      <c r="D52" s="140">
        <v>40771.0</v>
      </c>
      <c r="E52" s="103" t="s">
        <v>15</v>
      </c>
      <c r="F52" s="139" t="s">
        <v>5646</v>
      </c>
      <c r="G52" s="98"/>
    </row>
    <row r="53">
      <c r="A53" s="98"/>
      <c r="B53" s="186" t="s">
        <v>2423</v>
      </c>
      <c r="C53" s="186" t="s">
        <v>2424</v>
      </c>
      <c r="D53" s="399">
        <v>43405.0</v>
      </c>
      <c r="E53" s="151" t="s">
        <v>15</v>
      </c>
      <c r="F53" s="139" t="s">
        <v>928</v>
      </c>
      <c r="G53" s="98"/>
    </row>
    <row r="54">
      <c r="A54" s="98"/>
      <c r="B54" s="139" t="s">
        <v>6961</v>
      </c>
      <c r="C54" s="103" t="s">
        <v>733</v>
      </c>
      <c r="D54" s="140">
        <v>40120.0</v>
      </c>
      <c r="E54" s="103" t="s">
        <v>15</v>
      </c>
      <c r="F54" s="139" t="s">
        <v>4339</v>
      </c>
      <c r="G54" s="98"/>
    </row>
    <row r="55">
      <c r="A55" s="98"/>
      <c r="B55" s="139" t="s">
        <v>7747</v>
      </c>
      <c r="C55" s="103" t="s">
        <v>733</v>
      </c>
      <c r="D55" s="140">
        <v>39763.0</v>
      </c>
      <c r="E55" s="103" t="s">
        <v>15</v>
      </c>
      <c r="F55" s="139" t="s">
        <v>5083</v>
      </c>
      <c r="G55" s="98"/>
    </row>
    <row r="56">
      <c r="A56" s="98"/>
      <c r="B56" s="139" t="s">
        <v>7748</v>
      </c>
      <c r="C56" s="103" t="s">
        <v>733</v>
      </c>
      <c r="D56" s="140">
        <v>39805.0</v>
      </c>
      <c r="E56" s="103" t="s">
        <v>15</v>
      </c>
      <c r="F56" s="139" t="s">
        <v>5331</v>
      </c>
      <c r="G56" s="98"/>
    </row>
    <row r="57">
      <c r="A57" s="98"/>
      <c r="B57" s="139" t="s">
        <v>7749</v>
      </c>
      <c r="C57" s="103" t="s">
        <v>733</v>
      </c>
      <c r="D57" s="140">
        <v>40673.0</v>
      </c>
      <c r="E57" s="103" t="s">
        <v>15</v>
      </c>
      <c r="F57" s="139" t="s">
        <v>7750</v>
      </c>
      <c r="G57" s="98"/>
    </row>
    <row r="58">
      <c r="A58" s="98"/>
      <c r="B58" s="139" t="s">
        <v>7751</v>
      </c>
      <c r="C58" s="103" t="s">
        <v>733</v>
      </c>
      <c r="D58" s="140">
        <v>40120.0</v>
      </c>
      <c r="E58" s="103" t="s">
        <v>15</v>
      </c>
      <c r="F58" s="139" t="s">
        <v>4339</v>
      </c>
      <c r="G58" s="98"/>
    </row>
    <row r="59">
      <c r="A59" s="98"/>
      <c r="B59" s="139" t="s">
        <v>6467</v>
      </c>
      <c r="C59" s="103" t="s">
        <v>6464</v>
      </c>
      <c r="D59" s="140">
        <v>41114.0</v>
      </c>
      <c r="E59" s="103" t="s">
        <v>4473</v>
      </c>
      <c r="F59" s="139" t="s">
        <v>6468</v>
      </c>
      <c r="G59" s="98"/>
    </row>
    <row r="60">
      <c r="A60" s="98"/>
      <c r="B60" s="141" t="s">
        <v>7752</v>
      </c>
      <c r="C60" s="112" t="s">
        <v>7753</v>
      </c>
      <c r="D60" s="141"/>
      <c r="E60" s="112"/>
      <c r="F60" s="141"/>
      <c r="G60" s="98"/>
    </row>
    <row r="61">
      <c r="A61" s="98"/>
      <c r="B61" s="141" t="s">
        <v>7754</v>
      </c>
      <c r="C61" s="112" t="s">
        <v>7755</v>
      </c>
      <c r="D61" s="141"/>
      <c r="E61" s="112"/>
      <c r="F61" s="141"/>
      <c r="G61" s="98"/>
    </row>
    <row r="62">
      <c r="A62" s="98"/>
      <c r="B62" s="220" t="s">
        <v>1072</v>
      </c>
      <c r="C62" s="250" t="s">
        <v>1073</v>
      </c>
      <c r="D62" s="238">
        <v>39705.0</v>
      </c>
      <c r="E62" s="250" t="s">
        <v>4300</v>
      </c>
      <c r="F62" s="220" t="s">
        <v>4381</v>
      </c>
      <c r="G62" s="98"/>
    </row>
    <row r="63">
      <c r="A63" s="98"/>
      <c r="B63" s="139" t="s">
        <v>5220</v>
      </c>
      <c r="C63" s="103" t="s">
        <v>191</v>
      </c>
      <c r="D63" s="140">
        <v>40757.0</v>
      </c>
      <c r="E63" s="103" t="s">
        <v>15</v>
      </c>
      <c r="F63" s="139" t="s">
        <v>928</v>
      </c>
      <c r="G63" s="98"/>
    </row>
    <row r="64">
      <c r="A64" s="98"/>
      <c r="B64" s="141" t="s">
        <v>7145</v>
      </c>
      <c r="C64" s="112" t="s">
        <v>412</v>
      </c>
      <c r="D64" s="141"/>
      <c r="E64" s="112"/>
      <c r="F64" s="141"/>
      <c r="G64" s="98"/>
    </row>
    <row r="65">
      <c r="A65" s="98"/>
      <c r="B65" s="141" t="s">
        <v>7756</v>
      </c>
      <c r="C65" s="112" t="s">
        <v>412</v>
      </c>
      <c r="D65" s="141"/>
      <c r="E65" s="112"/>
      <c r="F65" s="141"/>
      <c r="G65" s="98"/>
    </row>
    <row r="66">
      <c r="A66" s="98"/>
      <c r="B66" s="139" t="s">
        <v>7757</v>
      </c>
      <c r="C66" s="103" t="s">
        <v>412</v>
      </c>
      <c r="D66" s="140">
        <v>40778.0</v>
      </c>
      <c r="E66" s="103" t="s">
        <v>15</v>
      </c>
      <c r="F66" s="139" t="s">
        <v>7758</v>
      </c>
      <c r="G66" s="98"/>
    </row>
    <row r="67">
      <c r="A67" s="98"/>
      <c r="B67" s="139" t="s">
        <v>7759</v>
      </c>
      <c r="C67" s="103" t="s">
        <v>7760</v>
      </c>
      <c r="D67" s="140">
        <v>42929.0</v>
      </c>
      <c r="E67" s="103" t="s">
        <v>15</v>
      </c>
      <c r="F67" s="139" t="s">
        <v>7761</v>
      </c>
      <c r="G67" s="98"/>
    </row>
    <row r="68">
      <c r="A68" s="98"/>
      <c r="B68" s="139" t="s">
        <v>6551</v>
      </c>
      <c r="C68" s="103" t="s">
        <v>1088</v>
      </c>
      <c r="D68" s="140">
        <v>40309.0</v>
      </c>
      <c r="E68" s="103" t="s">
        <v>15</v>
      </c>
      <c r="F68" s="139" t="s">
        <v>7762</v>
      </c>
      <c r="G68" s="98"/>
    </row>
    <row r="69">
      <c r="A69" s="98"/>
      <c r="B69" s="139" t="s">
        <v>6553</v>
      </c>
      <c r="C69" s="103" t="s">
        <v>1088</v>
      </c>
      <c r="D69" s="140">
        <v>40309.0</v>
      </c>
      <c r="E69" s="103" t="s">
        <v>15</v>
      </c>
      <c r="F69" s="139" t="s">
        <v>7762</v>
      </c>
      <c r="G69" s="98"/>
    </row>
    <row r="70">
      <c r="A70" s="98"/>
      <c r="B70" s="220" t="s">
        <v>1087</v>
      </c>
      <c r="C70" s="250" t="s">
        <v>1088</v>
      </c>
      <c r="D70" s="238">
        <v>39705.0</v>
      </c>
      <c r="E70" s="250" t="s">
        <v>4300</v>
      </c>
      <c r="F70" s="220" t="s">
        <v>4381</v>
      </c>
      <c r="G70" s="98"/>
    </row>
    <row r="71">
      <c r="A71" s="98"/>
      <c r="B71" s="139" t="s">
        <v>6554</v>
      </c>
      <c r="C71" s="103" t="s">
        <v>1088</v>
      </c>
      <c r="D71" s="140">
        <v>39560.0</v>
      </c>
      <c r="E71" s="103" t="s">
        <v>15</v>
      </c>
      <c r="F71" s="412" t="s">
        <v>5016</v>
      </c>
      <c r="G71" s="48"/>
    </row>
    <row r="72">
      <c r="A72" s="98"/>
      <c r="B72" s="139" t="s">
        <v>1089</v>
      </c>
      <c r="C72" s="103" t="s">
        <v>1090</v>
      </c>
      <c r="D72" s="140">
        <v>39705.0</v>
      </c>
      <c r="E72" s="103" t="s">
        <v>4243</v>
      </c>
      <c r="F72" s="139" t="s">
        <v>5091</v>
      </c>
      <c r="G72" s="98"/>
    </row>
    <row r="73">
      <c r="A73" s="98"/>
      <c r="B73" s="139" t="s">
        <v>7763</v>
      </c>
      <c r="C73" s="103" t="s">
        <v>7764</v>
      </c>
      <c r="D73" s="140">
        <v>39406.0</v>
      </c>
      <c r="E73" s="103" t="s">
        <v>15</v>
      </c>
      <c r="F73" s="139" t="s">
        <v>7765</v>
      </c>
      <c r="G73" s="98"/>
    </row>
    <row r="74">
      <c r="A74" s="98"/>
      <c r="B74" s="139" t="s">
        <v>7766</v>
      </c>
      <c r="C74" s="103" t="s">
        <v>5095</v>
      </c>
      <c r="D74" s="140">
        <v>42486.0</v>
      </c>
      <c r="E74" s="103" t="s">
        <v>15</v>
      </c>
      <c r="F74" s="139" t="s">
        <v>928</v>
      </c>
      <c r="G74" s="98"/>
    </row>
    <row r="75">
      <c r="A75" s="98"/>
      <c r="B75" s="139" t="s">
        <v>5240</v>
      </c>
      <c r="C75" s="103" t="s">
        <v>5241</v>
      </c>
      <c r="D75" s="140">
        <v>41149.0</v>
      </c>
      <c r="E75" s="103" t="s">
        <v>4473</v>
      </c>
      <c r="F75" s="139" t="s">
        <v>4474</v>
      </c>
      <c r="G75" s="98"/>
    </row>
    <row r="76">
      <c r="A76" s="98"/>
      <c r="B76" s="139" t="s">
        <v>1323</v>
      </c>
      <c r="C76" s="103" t="s">
        <v>1324</v>
      </c>
      <c r="D76" s="140">
        <v>40477.0</v>
      </c>
      <c r="E76" s="103" t="s">
        <v>4249</v>
      </c>
      <c r="F76" s="139" t="s">
        <v>7767</v>
      </c>
      <c r="G76" s="98"/>
    </row>
    <row r="77">
      <c r="A77" s="98"/>
      <c r="B77" s="141" t="s">
        <v>5922</v>
      </c>
      <c r="C77" s="112" t="s">
        <v>185</v>
      </c>
      <c r="D77" s="141"/>
      <c r="E77" s="112"/>
      <c r="F77" s="141"/>
      <c r="G77" s="98"/>
    </row>
    <row r="78">
      <c r="A78" s="98"/>
      <c r="B78" s="139" t="s">
        <v>6752</v>
      </c>
      <c r="C78" s="103" t="s">
        <v>185</v>
      </c>
      <c r="D78" s="140">
        <v>40715.0</v>
      </c>
      <c r="E78" s="103" t="s">
        <v>15</v>
      </c>
      <c r="F78" s="139" t="s">
        <v>7768</v>
      </c>
      <c r="G78" s="98"/>
    </row>
    <row r="79">
      <c r="A79" s="98"/>
      <c r="B79" s="141" t="s">
        <v>7106</v>
      </c>
      <c r="C79" s="112" t="s">
        <v>185</v>
      </c>
      <c r="D79" s="141"/>
      <c r="E79" s="112"/>
      <c r="F79" s="141"/>
      <c r="G79" s="98"/>
    </row>
    <row r="80">
      <c r="A80" s="98"/>
      <c r="B80" s="139" t="s">
        <v>5923</v>
      </c>
      <c r="C80" s="103" t="s">
        <v>185</v>
      </c>
      <c r="D80" s="140">
        <v>40715.0</v>
      </c>
      <c r="E80" s="103" t="s">
        <v>15</v>
      </c>
      <c r="F80" s="139" t="s">
        <v>7768</v>
      </c>
      <c r="G80" s="98"/>
    </row>
    <row r="81">
      <c r="A81" s="98"/>
      <c r="B81" s="141" t="s">
        <v>7769</v>
      </c>
      <c r="C81" s="112" t="s">
        <v>7108</v>
      </c>
      <c r="D81" s="141"/>
      <c r="E81" s="112"/>
      <c r="F81" s="141"/>
      <c r="G81" s="98"/>
    </row>
    <row r="82">
      <c r="A82" s="98"/>
      <c r="B82" s="139" t="s">
        <v>5102</v>
      </c>
      <c r="C82" s="103" t="s">
        <v>503</v>
      </c>
      <c r="D82" s="140">
        <v>40218.0</v>
      </c>
      <c r="E82" s="103" t="s">
        <v>15</v>
      </c>
      <c r="F82" s="139" t="s">
        <v>4289</v>
      </c>
      <c r="G82" s="98"/>
    </row>
    <row r="83">
      <c r="A83" s="98"/>
      <c r="B83" s="139" t="s">
        <v>7770</v>
      </c>
      <c r="C83" s="103" t="s">
        <v>503</v>
      </c>
      <c r="D83" s="140">
        <v>40960.0</v>
      </c>
      <c r="E83" s="103" t="s">
        <v>15</v>
      </c>
      <c r="F83" s="139" t="s">
        <v>4661</v>
      </c>
      <c r="G83" s="98"/>
    </row>
    <row r="84">
      <c r="A84" s="98"/>
      <c r="B84" s="139" t="s">
        <v>5926</v>
      </c>
      <c r="C84" s="103" t="s">
        <v>503</v>
      </c>
      <c r="D84" s="140">
        <v>40960.0</v>
      </c>
      <c r="E84" s="103" t="s">
        <v>15</v>
      </c>
      <c r="F84" s="139" t="s">
        <v>4661</v>
      </c>
      <c r="G84" s="98"/>
    </row>
    <row r="85">
      <c r="A85" s="98"/>
      <c r="B85" s="220" t="s">
        <v>1110</v>
      </c>
      <c r="C85" s="250" t="s">
        <v>565</v>
      </c>
      <c r="D85" s="238">
        <v>39705.0</v>
      </c>
      <c r="E85" s="250" t="s">
        <v>4300</v>
      </c>
      <c r="F85" s="220" t="s">
        <v>4381</v>
      </c>
      <c r="G85" s="98"/>
    </row>
    <row r="86">
      <c r="A86" s="98"/>
      <c r="B86" s="220" t="s">
        <v>969</v>
      </c>
      <c r="C86" s="250" t="s">
        <v>970</v>
      </c>
      <c r="D86" s="238">
        <v>39406.0</v>
      </c>
      <c r="E86" s="250" t="s">
        <v>4758</v>
      </c>
      <c r="F86" s="220" t="s">
        <v>4381</v>
      </c>
      <c r="G86" s="98"/>
    </row>
    <row r="87">
      <c r="A87" s="98"/>
      <c r="B87" s="141" t="s">
        <v>6638</v>
      </c>
      <c r="C87" s="112" t="s">
        <v>769</v>
      </c>
      <c r="D87" s="141"/>
      <c r="E87" s="112"/>
      <c r="F87" s="141"/>
      <c r="G87" s="98"/>
    </row>
    <row r="88">
      <c r="A88" s="98"/>
      <c r="B88" s="141" t="s">
        <v>7771</v>
      </c>
      <c r="C88" s="112" t="s">
        <v>769</v>
      </c>
      <c r="D88" s="141"/>
      <c r="E88" s="112"/>
      <c r="F88" s="141"/>
      <c r="G88" s="98"/>
    </row>
    <row r="89">
      <c r="A89" s="98"/>
      <c r="B89" s="139" t="s">
        <v>5944</v>
      </c>
      <c r="C89" s="103" t="s">
        <v>769</v>
      </c>
      <c r="D89" s="140">
        <v>40449.0</v>
      </c>
      <c r="E89" s="103" t="s">
        <v>15</v>
      </c>
      <c r="F89" s="139" t="s">
        <v>928</v>
      </c>
      <c r="G89" s="98"/>
    </row>
    <row r="90">
      <c r="A90" s="98"/>
      <c r="B90" s="141" t="s">
        <v>7772</v>
      </c>
      <c r="C90" s="112" t="s">
        <v>431</v>
      </c>
      <c r="D90" s="372"/>
      <c r="F90" s="372"/>
      <c r="G90" s="16"/>
    </row>
    <row r="91">
      <c r="A91" s="98"/>
      <c r="B91" s="139" t="s">
        <v>5668</v>
      </c>
      <c r="C91" s="103" t="s">
        <v>431</v>
      </c>
      <c r="D91" s="140">
        <v>40869.0</v>
      </c>
      <c r="E91" s="103" t="s">
        <v>15</v>
      </c>
      <c r="F91" s="139" t="s">
        <v>7773</v>
      </c>
      <c r="G91" s="98"/>
    </row>
    <row r="92">
      <c r="A92" s="98"/>
      <c r="B92" s="139" t="s">
        <v>7774</v>
      </c>
      <c r="C92" s="103" t="s">
        <v>431</v>
      </c>
      <c r="D92" s="140">
        <v>40358.0</v>
      </c>
      <c r="E92" s="103" t="s">
        <v>15</v>
      </c>
      <c r="F92" s="139" t="s">
        <v>7775</v>
      </c>
      <c r="G92" s="98"/>
    </row>
    <row r="93">
      <c r="A93" s="98"/>
      <c r="B93" s="139" t="s">
        <v>1118</v>
      </c>
      <c r="C93" s="103" t="s">
        <v>570</v>
      </c>
      <c r="D93" s="209">
        <v>39705.0</v>
      </c>
      <c r="E93" s="151" t="s">
        <v>4243</v>
      </c>
      <c r="F93" s="151" t="s">
        <v>5229</v>
      </c>
      <c r="G93" s="98"/>
    </row>
    <row r="94">
      <c r="A94" s="98"/>
      <c r="B94" s="139" t="s">
        <v>7776</v>
      </c>
      <c r="C94" s="103" t="s">
        <v>570</v>
      </c>
      <c r="D94" s="140">
        <v>39728.0</v>
      </c>
      <c r="E94" s="103" t="s">
        <v>15</v>
      </c>
      <c r="F94" s="139" t="s">
        <v>4870</v>
      </c>
      <c r="G94" s="98"/>
    </row>
    <row r="95">
      <c r="A95" s="98"/>
      <c r="B95" s="139" t="s">
        <v>4869</v>
      </c>
      <c r="C95" s="103" t="s">
        <v>570</v>
      </c>
      <c r="D95" s="140">
        <v>39728.0</v>
      </c>
      <c r="E95" s="103" t="s">
        <v>15</v>
      </c>
      <c r="F95" s="139" t="s">
        <v>4870</v>
      </c>
      <c r="G95" s="98"/>
    </row>
    <row r="96">
      <c r="A96" s="98"/>
      <c r="B96" s="139" t="s">
        <v>7777</v>
      </c>
      <c r="C96" s="103" t="s">
        <v>4675</v>
      </c>
      <c r="D96" s="140">
        <v>40225.0</v>
      </c>
      <c r="E96" s="103" t="s">
        <v>15</v>
      </c>
      <c r="F96" s="139" t="s">
        <v>7778</v>
      </c>
      <c r="G96" s="98"/>
    </row>
    <row r="97">
      <c r="A97" s="98"/>
      <c r="B97" s="139" t="s">
        <v>6667</v>
      </c>
      <c r="C97" s="103" t="s">
        <v>5029</v>
      </c>
      <c r="D97" s="209">
        <v>42283.0</v>
      </c>
      <c r="E97" s="388" t="s">
        <v>15</v>
      </c>
      <c r="F97" s="139" t="s">
        <v>5030</v>
      </c>
      <c r="G97" s="98"/>
    </row>
    <row r="98">
      <c r="A98" s="98"/>
      <c r="B98" s="141" t="s">
        <v>7779</v>
      </c>
      <c r="C98" s="112" t="s">
        <v>5029</v>
      </c>
      <c r="D98" s="141"/>
      <c r="E98" s="112"/>
      <c r="F98" s="141"/>
      <c r="G98" s="98"/>
    </row>
    <row r="99">
      <c r="A99" s="98"/>
      <c r="B99" s="139" t="s">
        <v>7749</v>
      </c>
      <c r="C99" s="103" t="s">
        <v>5029</v>
      </c>
      <c r="D99" s="140">
        <v>40682.0</v>
      </c>
      <c r="E99" s="103" t="s">
        <v>15</v>
      </c>
      <c r="F99" s="139" t="s">
        <v>5675</v>
      </c>
      <c r="G99" s="98"/>
    </row>
    <row r="100">
      <c r="A100" s="98"/>
      <c r="B100" s="141" t="s">
        <v>7780</v>
      </c>
      <c r="C100" s="112" t="s">
        <v>7781</v>
      </c>
      <c r="D100" s="141"/>
      <c r="E100" s="112"/>
      <c r="F100" s="141"/>
      <c r="G100" s="98"/>
    </row>
    <row r="101">
      <c r="A101" s="98"/>
      <c r="B101" s="139" t="s">
        <v>5248</v>
      </c>
      <c r="C101" s="103" t="s">
        <v>5249</v>
      </c>
      <c r="D101" s="140">
        <v>39847.0</v>
      </c>
      <c r="E101" s="103" t="s">
        <v>15</v>
      </c>
      <c r="F101" s="139" t="s">
        <v>7782</v>
      </c>
      <c r="G101" s="98"/>
    </row>
    <row r="102">
      <c r="A102" s="98"/>
      <c r="B102" s="220" t="s">
        <v>1122</v>
      </c>
      <c r="C102" s="250" t="s">
        <v>1123</v>
      </c>
      <c r="D102" s="238">
        <v>39705.0</v>
      </c>
      <c r="E102" s="250" t="s">
        <v>4300</v>
      </c>
      <c r="F102" s="220" t="s">
        <v>7783</v>
      </c>
      <c r="G102" s="98"/>
    </row>
    <row r="103">
      <c r="A103" s="98"/>
      <c r="B103" s="139" t="s">
        <v>7784</v>
      </c>
      <c r="C103" s="103" t="s">
        <v>1123</v>
      </c>
      <c r="D103" s="140">
        <v>39896.0</v>
      </c>
      <c r="E103" s="103" t="s">
        <v>15</v>
      </c>
      <c r="F103" s="139" t="s">
        <v>7785</v>
      </c>
      <c r="G103" s="98"/>
    </row>
    <row r="104">
      <c r="A104" s="98"/>
      <c r="B104" s="139" t="s">
        <v>7786</v>
      </c>
      <c r="C104" s="103" t="s">
        <v>1123</v>
      </c>
      <c r="D104" s="140">
        <v>39896.0</v>
      </c>
      <c r="E104" s="103" t="s">
        <v>15</v>
      </c>
      <c r="F104" s="139" t="s">
        <v>7785</v>
      </c>
      <c r="G104" s="98"/>
    </row>
    <row r="105">
      <c r="A105" s="98"/>
      <c r="B105" s="139" t="s">
        <v>4687</v>
      </c>
      <c r="C105" s="103" t="s">
        <v>979</v>
      </c>
      <c r="D105" s="140">
        <v>39623.0</v>
      </c>
      <c r="E105" s="103" t="s">
        <v>15</v>
      </c>
      <c r="F105" s="139" t="s">
        <v>4688</v>
      </c>
      <c r="G105" s="98"/>
    </row>
    <row r="106">
      <c r="A106" s="98"/>
      <c r="B106" s="139" t="s">
        <v>5117</v>
      </c>
      <c r="C106" s="103" t="s">
        <v>981</v>
      </c>
      <c r="D106" s="140">
        <v>39406.0</v>
      </c>
      <c r="E106" s="103" t="s">
        <v>15</v>
      </c>
      <c r="F106" s="139" t="s">
        <v>7787</v>
      </c>
      <c r="G106" s="98"/>
    </row>
    <row r="107">
      <c r="A107" s="98"/>
      <c r="B107" s="139" t="s">
        <v>7788</v>
      </c>
      <c r="C107" s="103" t="s">
        <v>981</v>
      </c>
      <c r="D107" s="140">
        <v>39406.0</v>
      </c>
      <c r="E107" s="103" t="s">
        <v>15</v>
      </c>
      <c r="F107" s="139" t="s">
        <v>7789</v>
      </c>
      <c r="G107" s="98"/>
    </row>
    <row r="108">
      <c r="A108" s="98"/>
      <c r="B108" s="139" t="s">
        <v>7790</v>
      </c>
      <c r="C108" s="103" t="s">
        <v>981</v>
      </c>
      <c r="D108" s="140">
        <v>39406.0</v>
      </c>
      <c r="E108" s="103" t="s">
        <v>15</v>
      </c>
      <c r="F108" s="139" t="s">
        <v>7789</v>
      </c>
      <c r="G108" s="98"/>
    </row>
    <row r="109">
      <c r="A109" s="98"/>
      <c r="B109" s="220" t="s">
        <v>1347</v>
      </c>
      <c r="C109" s="250" t="s">
        <v>1225</v>
      </c>
      <c r="D109" s="238">
        <v>40477.0</v>
      </c>
      <c r="E109" s="250" t="s">
        <v>4380</v>
      </c>
      <c r="F109" s="220" t="s">
        <v>4381</v>
      </c>
      <c r="G109" s="98"/>
    </row>
    <row r="110">
      <c r="A110" s="98"/>
      <c r="B110" s="139" t="s">
        <v>6013</v>
      </c>
      <c r="C110" s="103" t="s">
        <v>1225</v>
      </c>
      <c r="D110" s="140">
        <v>40106.0</v>
      </c>
      <c r="E110" s="103" t="s">
        <v>15</v>
      </c>
      <c r="F110" s="139" t="s">
        <v>6012</v>
      </c>
      <c r="G110" s="98"/>
    </row>
    <row r="111">
      <c r="A111" s="98"/>
      <c r="B111" s="139" t="s">
        <v>7791</v>
      </c>
      <c r="C111" s="103" t="s">
        <v>1225</v>
      </c>
      <c r="D111" s="140">
        <v>41250.0</v>
      </c>
      <c r="E111" s="103" t="s">
        <v>15</v>
      </c>
      <c r="F111" s="139" t="s">
        <v>1226</v>
      </c>
      <c r="G111" s="98"/>
    </row>
    <row r="112">
      <c r="A112" s="98"/>
      <c r="B112" s="139" t="s">
        <v>6014</v>
      </c>
      <c r="C112" s="103" t="s">
        <v>1225</v>
      </c>
      <c r="D112" s="209">
        <v>40106.0</v>
      </c>
      <c r="E112" s="388" t="s">
        <v>15</v>
      </c>
      <c r="F112" s="139" t="s">
        <v>5032</v>
      </c>
      <c r="G112" s="98"/>
    </row>
    <row r="113">
      <c r="A113" s="98"/>
      <c r="B113" s="139" t="s">
        <v>6948</v>
      </c>
      <c r="C113" s="103" t="s">
        <v>1225</v>
      </c>
      <c r="D113" s="413">
        <v>40883.0</v>
      </c>
      <c r="E113" s="414" t="s">
        <v>15</v>
      </c>
      <c r="F113" s="151" t="s">
        <v>6949</v>
      </c>
      <c r="G113" s="331"/>
    </row>
    <row r="114">
      <c r="A114" s="98"/>
      <c r="B114" s="141" t="s">
        <v>7792</v>
      </c>
      <c r="C114" s="112" t="s">
        <v>143</v>
      </c>
      <c r="D114" s="141"/>
      <c r="E114" s="112"/>
      <c r="F114" s="141"/>
      <c r="G114" s="98"/>
    </row>
    <row r="115">
      <c r="A115" s="98"/>
      <c r="B115" s="139" t="s">
        <v>6027</v>
      </c>
      <c r="C115" s="103" t="s">
        <v>6028</v>
      </c>
      <c r="D115" s="140">
        <v>42789.0</v>
      </c>
      <c r="E115" s="103" t="s">
        <v>15</v>
      </c>
      <c r="F115" s="139" t="s">
        <v>928</v>
      </c>
      <c r="G115" s="98"/>
    </row>
    <row r="116">
      <c r="A116" s="98"/>
      <c r="B116" s="139" t="s">
        <v>145</v>
      </c>
      <c r="C116" s="103" t="s">
        <v>146</v>
      </c>
      <c r="D116" s="140">
        <v>42999.0</v>
      </c>
      <c r="E116" s="103" t="s">
        <v>15</v>
      </c>
      <c r="F116" s="139" t="s">
        <v>4528</v>
      </c>
      <c r="G116" s="98"/>
    </row>
    <row r="117">
      <c r="A117" s="98"/>
      <c r="B117" s="139" t="s">
        <v>6043</v>
      </c>
      <c r="C117" s="103" t="s">
        <v>6044</v>
      </c>
      <c r="D117" s="140">
        <v>41149.0</v>
      </c>
      <c r="E117" s="103" t="s">
        <v>4473</v>
      </c>
      <c r="F117" s="139" t="s">
        <v>6045</v>
      </c>
      <c r="G117" s="98"/>
    </row>
    <row r="118">
      <c r="A118" s="98"/>
      <c r="B118" s="139" t="s">
        <v>7793</v>
      </c>
      <c r="C118" s="103" t="s">
        <v>585</v>
      </c>
      <c r="D118" s="140">
        <v>40701.0</v>
      </c>
      <c r="E118" s="103" t="s">
        <v>15</v>
      </c>
      <c r="F118" s="139" t="s">
        <v>6047</v>
      </c>
      <c r="G118" s="98"/>
    </row>
    <row r="119">
      <c r="A119" s="98"/>
      <c r="B119" s="141" t="s">
        <v>7794</v>
      </c>
      <c r="C119" s="112" t="s">
        <v>992</v>
      </c>
      <c r="D119" s="141"/>
      <c r="E119" s="112"/>
      <c r="F119" s="141"/>
      <c r="G119" s="98"/>
    </row>
    <row r="120">
      <c r="A120" s="98"/>
      <c r="B120" s="139" t="s">
        <v>6058</v>
      </c>
      <c r="C120" s="103" t="s">
        <v>992</v>
      </c>
      <c r="D120" s="140">
        <v>39714.0</v>
      </c>
      <c r="E120" s="103" t="s">
        <v>15</v>
      </c>
      <c r="F120" s="139" t="s">
        <v>7795</v>
      </c>
      <c r="G120" s="98"/>
    </row>
    <row r="121">
      <c r="A121" s="98"/>
      <c r="B121" s="139" t="s">
        <v>6060</v>
      </c>
      <c r="C121" s="103" t="s">
        <v>992</v>
      </c>
      <c r="D121" s="140">
        <v>39714.0</v>
      </c>
      <c r="E121" s="103" t="s">
        <v>15</v>
      </c>
      <c r="F121" s="139" t="s">
        <v>7796</v>
      </c>
      <c r="G121" s="98"/>
    </row>
    <row r="122">
      <c r="A122" s="98"/>
      <c r="B122" s="139" t="s">
        <v>7797</v>
      </c>
      <c r="C122" s="103" t="s">
        <v>992</v>
      </c>
      <c r="D122" s="140">
        <v>40484.0</v>
      </c>
      <c r="E122" s="103" t="s">
        <v>15</v>
      </c>
      <c r="F122" s="139" t="s">
        <v>928</v>
      </c>
      <c r="G122" s="98"/>
    </row>
    <row r="123">
      <c r="A123" s="98"/>
      <c r="B123" s="139" t="s">
        <v>991</v>
      </c>
      <c r="C123" s="103" t="s">
        <v>992</v>
      </c>
      <c r="D123" s="140">
        <v>39714.0</v>
      </c>
      <c r="E123" s="103" t="s">
        <v>15</v>
      </c>
      <c r="F123" s="139" t="s">
        <v>993</v>
      </c>
      <c r="G123" s="98"/>
    </row>
    <row r="124">
      <c r="A124" s="98"/>
      <c r="B124" s="139" t="s">
        <v>5129</v>
      </c>
      <c r="C124" s="103" t="s">
        <v>992</v>
      </c>
      <c r="D124" s="140">
        <v>39714.0</v>
      </c>
      <c r="E124" s="103" t="s">
        <v>15</v>
      </c>
      <c r="F124" s="139" t="s">
        <v>993</v>
      </c>
      <c r="G124" s="98"/>
    </row>
    <row r="125">
      <c r="A125" s="98"/>
      <c r="B125" s="139" t="s">
        <v>7798</v>
      </c>
      <c r="C125" s="103" t="s">
        <v>5269</v>
      </c>
      <c r="D125" s="140">
        <v>40631.0</v>
      </c>
      <c r="E125" s="103" t="s">
        <v>15</v>
      </c>
      <c r="F125" s="139" t="s">
        <v>7158</v>
      </c>
      <c r="G125" s="98"/>
    </row>
    <row r="126">
      <c r="A126" s="98"/>
      <c r="B126" s="141" t="s">
        <v>7799</v>
      </c>
      <c r="C126" s="112" t="s">
        <v>5269</v>
      </c>
      <c r="D126" s="141"/>
      <c r="E126" s="112"/>
      <c r="F126" s="141"/>
      <c r="G126" s="98"/>
    </row>
    <row r="127">
      <c r="A127" s="98"/>
      <c r="B127" s="139" t="s">
        <v>7800</v>
      </c>
      <c r="C127" s="103" t="s">
        <v>7801</v>
      </c>
      <c r="D127" s="140">
        <v>40988.0</v>
      </c>
      <c r="E127" s="103" t="s">
        <v>15</v>
      </c>
      <c r="F127" s="139" t="s">
        <v>928</v>
      </c>
      <c r="G127" s="98"/>
    </row>
    <row r="128">
      <c r="A128" s="98"/>
      <c r="B128" s="141" t="s">
        <v>7802</v>
      </c>
      <c r="C128" s="112" t="s">
        <v>7698</v>
      </c>
      <c r="D128" s="141"/>
      <c r="E128" s="112"/>
      <c r="F128" s="141"/>
      <c r="G128" s="98"/>
    </row>
    <row r="129">
      <c r="A129" s="98"/>
      <c r="B129" s="141" t="s">
        <v>7803</v>
      </c>
      <c r="C129" s="112" t="s">
        <v>3691</v>
      </c>
      <c r="D129" s="141"/>
      <c r="E129" s="112"/>
      <c r="F129" s="141"/>
      <c r="G129" s="98"/>
    </row>
    <row r="130">
      <c r="A130" s="98"/>
      <c r="B130" s="139" t="s">
        <v>7804</v>
      </c>
      <c r="C130" s="103" t="s">
        <v>397</v>
      </c>
      <c r="D130" s="140">
        <v>43951.0</v>
      </c>
      <c r="E130" s="103" t="s">
        <v>15</v>
      </c>
      <c r="F130" s="176" t="s">
        <v>3214</v>
      </c>
      <c r="G130" s="98"/>
    </row>
    <row r="131">
      <c r="A131" s="98"/>
      <c r="B131" s="141" t="s">
        <v>7805</v>
      </c>
      <c r="C131" s="112" t="s">
        <v>393</v>
      </c>
      <c r="D131" s="141"/>
      <c r="E131" s="112"/>
      <c r="F131" s="141"/>
      <c r="G131" s="98"/>
    </row>
    <row r="132">
      <c r="A132" s="98"/>
      <c r="B132" s="141" t="s">
        <v>7806</v>
      </c>
      <c r="C132" s="112" t="s">
        <v>393</v>
      </c>
      <c r="D132" s="141"/>
      <c r="F132" s="141"/>
      <c r="G132" s="98"/>
    </row>
    <row r="133">
      <c r="A133" s="98"/>
      <c r="B133" s="139" t="s">
        <v>1000</v>
      </c>
      <c r="C133" s="103" t="s">
        <v>393</v>
      </c>
      <c r="D133" s="140">
        <v>39406.0</v>
      </c>
      <c r="E133" s="103" t="s">
        <v>4268</v>
      </c>
      <c r="F133" s="151" t="s">
        <v>4260</v>
      </c>
      <c r="G133" s="98"/>
    </row>
    <row r="134">
      <c r="A134" s="98"/>
      <c r="B134" s="139" t="s">
        <v>1156</v>
      </c>
      <c r="C134" s="103" t="s">
        <v>1157</v>
      </c>
      <c r="D134" s="140">
        <v>39705.0</v>
      </c>
      <c r="E134" s="103" t="s">
        <v>4243</v>
      </c>
      <c r="F134" s="139" t="s">
        <v>7807</v>
      </c>
      <c r="G134" s="98"/>
    </row>
    <row r="135">
      <c r="A135" s="98"/>
      <c r="B135" s="220" t="s">
        <v>1001</v>
      </c>
      <c r="C135" s="250" t="s">
        <v>1002</v>
      </c>
      <c r="D135" s="238">
        <v>39406.0</v>
      </c>
      <c r="E135" s="250" t="s">
        <v>4758</v>
      </c>
      <c r="F135" s="220" t="s">
        <v>4381</v>
      </c>
      <c r="G135" s="98"/>
    </row>
    <row r="136">
      <c r="A136" s="98"/>
      <c r="B136" s="220" t="s">
        <v>1374</v>
      </c>
      <c r="C136" s="250" t="s">
        <v>1245</v>
      </c>
      <c r="D136" s="238">
        <v>40477.0</v>
      </c>
      <c r="E136" s="250" t="s">
        <v>4380</v>
      </c>
      <c r="F136" s="220" t="s">
        <v>4381</v>
      </c>
      <c r="G136" s="98"/>
    </row>
    <row r="137">
      <c r="A137" s="98"/>
      <c r="B137" s="141" t="s">
        <v>7808</v>
      </c>
      <c r="C137" s="112" t="s">
        <v>7809</v>
      </c>
      <c r="D137" s="141"/>
      <c r="E137" s="112"/>
      <c r="F137" s="141"/>
      <c r="G137" s="98"/>
    </row>
    <row r="138">
      <c r="A138" s="98"/>
      <c r="B138" s="139" t="s">
        <v>7810</v>
      </c>
      <c r="C138" s="103" t="s">
        <v>7811</v>
      </c>
      <c r="D138" s="140">
        <v>40981.0</v>
      </c>
      <c r="E138" s="103" t="s">
        <v>15</v>
      </c>
      <c r="F138" s="139" t="s">
        <v>7812</v>
      </c>
      <c r="G138" s="98"/>
    </row>
    <row r="139">
      <c r="A139" s="98"/>
      <c r="B139" s="139" t="s">
        <v>7813</v>
      </c>
      <c r="C139" s="103" t="s">
        <v>7814</v>
      </c>
      <c r="D139" s="140">
        <v>40652.0</v>
      </c>
      <c r="E139" s="103" t="s">
        <v>15</v>
      </c>
      <c r="F139" s="139" t="s">
        <v>928</v>
      </c>
      <c r="G139" s="98"/>
    </row>
    <row r="140">
      <c r="A140" s="98"/>
      <c r="B140" s="139" t="s">
        <v>5712</v>
      </c>
      <c r="C140" s="103" t="s">
        <v>5713</v>
      </c>
      <c r="D140" s="140">
        <v>42472.0</v>
      </c>
      <c r="E140" s="103" t="s">
        <v>15</v>
      </c>
      <c r="F140" s="139" t="s">
        <v>928</v>
      </c>
      <c r="G140" s="98"/>
    </row>
    <row r="141">
      <c r="A141" s="98"/>
      <c r="B141" s="141" t="s">
        <v>6164</v>
      </c>
      <c r="C141" s="112" t="s">
        <v>262</v>
      </c>
      <c r="D141" s="141"/>
      <c r="E141" s="112"/>
      <c r="F141" s="141"/>
      <c r="G141" s="98"/>
    </row>
    <row r="142">
      <c r="A142" s="98"/>
      <c r="B142" s="141" t="s">
        <v>5373</v>
      </c>
      <c r="C142" s="112" t="s">
        <v>7709</v>
      </c>
      <c r="D142" s="141"/>
      <c r="E142" s="112"/>
      <c r="F142" s="141"/>
      <c r="G142" s="98"/>
    </row>
    <row r="143">
      <c r="A143" s="98"/>
      <c r="B143" s="220" t="s">
        <v>1385</v>
      </c>
      <c r="C143" s="250" t="s">
        <v>1386</v>
      </c>
      <c r="D143" s="238">
        <v>40477.0</v>
      </c>
      <c r="E143" s="250" t="s">
        <v>7815</v>
      </c>
      <c r="F143" s="220" t="s">
        <v>4381</v>
      </c>
      <c r="G143" s="98"/>
    </row>
    <row r="144">
      <c r="A144" s="98"/>
      <c r="B144" s="139" t="s">
        <v>7816</v>
      </c>
      <c r="C144" s="103" t="s">
        <v>134</v>
      </c>
      <c r="D144" s="140">
        <v>43048.0</v>
      </c>
      <c r="E144" s="103" t="s">
        <v>15</v>
      </c>
      <c r="F144" s="139" t="s">
        <v>7817</v>
      </c>
      <c r="G144" s="98"/>
    </row>
    <row r="145">
      <c r="A145" s="98"/>
      <c r="B145" s="141" t="s">
        <v>7818</v>
      </c>
      <c r="C145" s="112" t="s">
        <v>1394</v>
      </c>
      <c r="D145" s="141"/>
      <c r="E145" s="112"/>
      <c r="F145" s="141"/>
      <c r="G145" s="98"/>
    </row>
    <row r="146">
      <c r="A146" s="98"/>
      <c r="B146" s="415"/>
      <c r="C146" s="98"/>
      <c r="D146" s="415"/>
      <c r="E146" s="98"/>
      <c r="F146" s="415"/>
      <c r="G146" s="98"/>
    </row>
    <row r="147">
      <c r="A147" s="16"/>
      <c r="B147" s="254"/>
      <c r="C147" s="16"/>
      <c r="D147" s="254"/>
      <c r="E147" s="16"/>
      <c r="F147" s="254"/>
      <c r="G147" s="16"/>
    </row>
    <row r="148">
      <c r="A148" s="75"/>
      <c r="B148" s="144" t="s">
        <v>1</v>
      </c>
      <c r="C148" s="145">
        <f>COUNT(D:D)</f>
        <v>106</v>
      </c>
      <c r="D148" s="254"/>
      <c r="E148" s="16"/>
      <c r="F148" s="254"/>
      <c r="G148" s="16"/>
    </row>
    <row r="149">
      <c r="A149" s="75"/>
      <c r="B149" s="144" t="s">
        <v>2</v>
      </c>
      <c r="C149" s="146">
        <v>142.0</v>
      </c>
      <c r="D149" s="254"/>
      <c r="E149" s="16"/>
      <c r="F149" s="254"/>
      <c r="G149" s="16"/>
    </row>
    <row r="150">
      <c r="A150" s="75"/>
      <c r="B150" s="144" t="s">
        <v>1014</v>
      </c>
      <c r="C150" s="147">
        <f>IFERROR(__xludf.DUMMYFUNCTION("TO_PERCENT(C148/C149)"),0.7464788732394366)</f>
        <v>0.7464788732</v>
      </c>
      <c r="D150" s="254"/>
      <c r="E150" s="16"/>
      <c r="F150" s="254"/>
      <c r="G150" s="16"/>
    </row>
    <row r="151">
      <c r="A151" s="16"/>
      <c r="B151" s="254"/>
      <c r="C151" s="16"/>
      <c r="D151" s="254"/>
      <c r="E151" s="16"/>
      <c r="F151" s="254"/>
      <c r="G151" s="16"/>
    </row>
    <row r="152">
      <c r="A152" s="16"/>
      <c r="B152" s="254"/>
      <c r="C152" s="16"/>
      <c r="D152" s="254"/>
      <c r="E152" s="16"/>
      <c r="F152" s="254"/>
      <c r="G152" s="16"/>
    </row>
    <row r="153">
      <c r="A153" s="16"/>
      <c r="B153" s="254"/>
      <c r="C153" s="16"/>
      <c r="D153" s="254"/>
      <c r="E153" s="16"/>
      <c r="F153" s="254"/>
      <c r="G153" s="16"/>
    </row>
    <row r="154">
      <c r="A154" s="16"/>
      <c r="B154" s="254"/>
      <c r="C154" s="16"/>
      <c r="D154" s="254"/>
      <c r="E154" s="16"/>
      <c r="F154" s="254"/>
      <c r="G154" s="16"/>
    </row>
    <row r="155">
      <c r="A155" s="16"/>
      <c r="B155" s="385"/>
      <c r="C155" s="16"/>
      <c r="D155" s="385"/>
      <c r="E155" s="16"/>
      <c r="F155" s="385"/>
      <c r="G155" s="16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8.13"/>
    <col customWidth="1" min="3" max="3" width="33.25"/>
    <col customWidth="1" min="6" max="6" width="58.25"/>
    <col customWidth="1" min="7" max="7" width="4.5"/>
  </cols>
  <sheetData>
    <row r="1">
      <c r="A1" s="156"/>
      <c r="B1" s="157"/>
      <c r="C1" s="156"/>
      <c r="D1" s="157"/>
      <c r="E1" s="156"/>
      <c r="F1" s="157"/>
      <c r="G1" s="156"/>
    </row>
    <row r="2">
      <c r="A2" s="159"/>
      <c r="B2" s="160" t="s">
        <v>113</v>
      </c>
      <c r="C2" s="160" t="s">
        <v>110</v>
      </c>
      <c r="D2" s="160" t="s">
        <v>902</v>
      </c>
      <c r="E2" s="160" t="s">
        <v>903</v>
      </c>
      <c r="F2" s="160" t="s">
        <v>904</v>
      </c>
      <c r="G2" s="159"/>
    </row>
    <row r="3">
      <c r="A3" s="98"/>
      <c r="B3" s="141" t="s">
        <v>7819</v>
      </c>
      <c r="C3" s="112" t="s">
        <v>7820</v>
      </c>
      <c r="D3" s="150"/>
      <c r="E3" s="162"/>
      <c r="F3" s="150"/>
      <c r="G3" s="102"/>
    </row>
    <row r="4">
      <c r="A4" s="98"/>
      <c r="B4" s="139" t="s">
        <v>4240</v>
      </c>
      <c r="C4" s="103" t="s">
        <v>909</v>
      </c>
      <c r="D4" s="140">
        <v>41303.0</v>
      </c>
      <c r="E4" s="103" t="s">
        <v>15</v>
      </c>
      <c r="F4" s="139" t="s">
        <v>4241</v>
      </c>
      <c r="G4" s="98"/>
    </row>
    <row r="5">
      <c r="A5" s="98"/>
      <c r="B5" s="186" t="s">
        <v>333</v>
      </c>
      <c r="C5" s="186" t="s">
        <v>334</v>
      </c>
      <c r="D5" s="212">
        <v>43874.0</v>
      </c>
      <c r="E5" s="151" t="s">
        <v>15</v>
      </c>
      <c r="F5" s="176" t="s">
        <v>2025</v>
      </c>
      <c r="G5" s="102"/>
    </row>
    <row r="6">
      <c r="A6" s="98"/>
      <c r="B6" s="141" t="s">
        <v>6248</v>
      </c>
      <c r="C6" s="112" t="s">
        <v>165</v>
      </c>
      <c r="D6" s="150"/>
      <c r="E6" s="162"/>
      <c r="F6" s="150"/>
      <c r="G6" s="102"/>
    </row>
    <row r="7">
      <c r="A7" s="98"/>
      <c r="B7" s="139" t="s">
        <v>6188</v>
      </c>
      <c r="C7" s="103" t="s">
        <v>5498</v>
      </c>
      <c r="D7" s="140">
        <v>42019.0</v>
      </c>
      <c r="E7" s="103" t="s">
        <v>15</v>
      </c>
      <c r="F7" s="139" t="s">
        <v>928</v>
      </c>
      <c r="G7" s="98"/>
    </row>
    <row r="8">
      <c r="A8" s="98"/>
      <c r="B8" s="139" t="s">
        <v>5626</v>
      </c>
      <c r="C8" s="103" t="s">
        <v>140</v>
      </c>
      <c r="D8" s="140">
        <v>40057.0</v>
      </c>
      <c r="E8" s="103" t="s">
        <v>15</v>
      </c>
      <c r="F8" s="139" t="s">
        <v>928</v>
      </c>
      <c r="G8" s="98"/>
    </row>
    <row r="9">
      <c r="A9" s="98"/>
      <c r="B9" s="141" t="s">
        <v>7821</v>
      </c>
      <c r="C9" s="112" t="s">
        <v>7822</v>
      </c>
      <c r="D9" s="150"/>
      <c r="E9" s="162"/>
      <c r="F9" s="150"/>
      <c r="G9" s="102"/>
    </row>
    <row r="10">
      <c r="A10" s="98"/>
      <c r="B10" s="141" t="s">
        <v>7823</v>
      </c>
      <c r="C10" s="112" t="s">
        <v>7824</v>
      </c>
      <c r="D10" s="150"/>
      <c r="E10" s="162"/>
      <c r="F10" s="150"/>
      <c r="G10" s="102"/>
    </row>
    <row r="11">
      <c r="A11" s="98"/>
      <c r="B11" s="141" t="s">
        <v>7825</v>
      </c>
      <c r="C11" s="112" t="s">
        <v>1045</v>
      </c>
      <c r="D11" s="150"/>
      <c r="E11" s="162"/>
      <c r="F11" s="150"/>
      <c r="G11" s="102"/>
    </row>
    <row r="12">
      <c r="A12" s="98"/>
      <c r="B12" s="139" t="s">
        <v>1807</v>
      </c>
      <c r="C12" s="103" t="s">
        <v>925</v>
      </c>
      <c r="D12" s="140">
        <v>39534.0</v>
      </c>
      <c r="E12" s="103" t="s">
        <v>15</v>
      </c>
      <c r="F12" s="151" t="s">
        <v>5304</v>
      </c>
      <c r="G12" s="331"/>
    </row>
    <row r="13">
      <c r="A13" s="98"/>
      <c r="B13" s="139" t="s">
        <v>5632</v>
      </c>
      <c r="C13" s="103" t="s">
        <v>5517</v>
      </c>
      <c r="D13" s="140">
        <v>40946.0</v>
      </c>
      <c r="E13" s="103" t="s">
        <v>15</v>
      </c>
      <c r="F13" s="139" t="s">
        <v>5518</v>
      </c>
      <c r="G13" s="98"/>
    </row>
    <row r="14">
      <c r="A14" s="98"/>
      <c r="B14" s="141" t="s">
        <v>7826</v>
      </c>
      <c r="C14" s="112" t="s">
        <v>7827</v>
      </c>
      <c r="D14" s="150"/>
      <c r="E14" s="162"/>
      <c r="F14" s="150"/>
      <c r="G14" s="102"/>
    </row>
    <row r="15">
      <c r="A15" s="98"/>
      <c r="B15" s="141" t="s">
        <v>7828</v>
      </c>
      <c r="C15" s="112" t="s">
        <v>7829</v>
      </c>
      <c r="D15" s="150"/>
      <c r="E15" s="162"/>
      <c r="F15" s="150"/>
      <c r="G15" s="102"/>
    </row>
    <row r="16">
      <c r="A16" s="98"/>
      <c r="B16" s="139" t="s">
        <v>6422</v>
      </c>
      <c r="C16" s="103" t="s">
        <v>1277</v>
      </c>
      <c r="D16" s="140">
        <v>40764.0</v>
      </c>
      <c r="E16" s="103" t="s">
        <v>15</v>
      </c>
      <c r="F16" s="139" t="s">
        <v>7830</v>
      </c>
      <c r="G16" s="98"/>
    </row>
    <row r="17">
      <c r="A17" s="98"/>
      <c r="B17" s="139" t="s">
        <v>7831</v>
      </c>
      <c r="C17" s="103" t="s">
        <v>5315</v>
      </c>
      <c r="D17" s="140">
        <v>40477.0</v>
      </c>
      <c r="E17" s="103" t="s">
        <v>15</v>
      </c>
      <c r="F17" s="139" t="s">
        <v>928</v>
      </c>
      <c r="G17" s="98"/>
    </row>
    <row r="18">
      <c r="A18" s="98"/>
      <c r="B18" s="141" t="s">
        <v>7832</v>
      </c>
      <c r="C18" s="112" t="s">
        <v>7673</v>
      </c>
      <c r="D18" s="150"/>
      <c r="E18" s="162"/>
      <c r="F18" s="150"/>
      <c r="G18" s="102"/>
    </row>
    <row r="19">
      <c r="A19" s="98"/>
      <c r="B19" s="141" t="s">
        <v>7833</v>
      </c>
      <c r="C19" s="112" t="s">
        <v>7834</v>
      </c>
      <c r="D19" s="150"/>
      <c r="E19" s="162"/>
      <c r="F19" s="150"/>
      <c r="G19" s="102"/>
    </row>
    <row r="20">
      <c r="A20" s="98"/>
      <c r="B20" s="141" t="s">
        <v>7835</v>
      </c>
      <c r="C20" s="112" t="s">
        <v>2395</v>
      </c>
      <c r="D20" s="150"/>
      <c r="E20" s="162"/>
      <c r="F20" s="150"/>
      <c r="G20" s="102"/>
    </row>
    <row r="21">
      <c r="A21" s="98"/>
      <c r="B21" s="139" t="s">
        <v>1067</v>
      </c>
      <c r="C21" s="139" t="s">
        <v>733</v>
      </c>
      <c r="D21" s="209">
        <v>39705.0</v>
      </c>
      <c r="E21" s="151" t="s">
        <v>4243</v>
      </c>
      <c r="F21" s="151" t="s">
        <v>4269</v>
      </c>
      <c r="G21" s="98"/>
    </row>
    <row r="22">
      <c r="A22" s="98"/>
      <c r="B22" s="141" t="s">
        <v>7836</v>
      </c>
      <c r="C22" s="112" t="s">
        <v>7837</v>
      </c>
      <c r="D22" s="150"/>
      <c r="E22" s="162"/>
      <c r="F22" s="150"/>
      <c r="G22" s="102"/>
    </row>
    <row r="23">
      <c r="A23" s="98"/>
      <c r="B23" s="141" t="s">
        <v>7838</v>
      </c>
      <c r="C23" s="112" t="s">
        <v>4279</v>
      </c>
      <c r="D23" s="150"/>
      <c r="E23" s="162"/>
      <c r="F23" s="150"/>
      <c r="G23" s="102"/>
    </row>
    <row r="24">
      <c r="A24" s="98"/>
      <c r="B24" s="141" t="s">
        <v>7839</v>
      </c>
      <c r="C24" s="112" t="s">
        <v>885</v>
      </c>
      <c r="D24" s="150"/>
      <c r="E24" s="162"/>
      <c r="F24" s="150"/>
      <c r="G24" s="102"/>
    </row>
    <row r="25">
      <c r="A25" s="98"/>
      <c r="B25" s="139" t="s">
        <v>5087</v>
      </c>
      <c r="C25" s="103" t="s">
        <v>953</v>
      </c>
      <c r="D25" s="140">
        <v>39973.0</v>
      </c>
      <c r="E25" s="103" t="s">
        <v>15</v>
      </c>
      <c r="F25" s="139" t="s">
        <v>954</v>
      </c>
      <c r="G25" s="98"/>
    </row>
    <row r="26">
      <c r="A26" s="98"/>
      <c r="B26" s="141" t="s">
        <v>6532</v>
      </c>
      <c r="C26" s="112" t="s">
        <v>6207</v>
      </c>
      <c r="D26" s="150"/>
      <c r="E26" s="162"/>
      <c r="F26" s="150"/>
      <c r="G26" s="102"/>
    </row>
    <row r="27">
      <c r="A27" s="98"/>
      <c r="B27" s="141" t="s">
        <v>7840</v>
      </c>
      <c r="C27" s="112" t="s">
        <v>7841</v>
      </c>
      <c r="D27" s="150"/>
      <c r="E27" s="162"/>
      <c r="F27" s="150"/>
      <c r="G27" s="102"/>
    </row>
    <row r="28">
      <c r="A28" s="98"/>
      <c r="B28" s="139" t="s">
        <v>5423</v>
      </c>
      <c r="C28" s="103" t="s">
        <v>5338</v>
      </c>
      <c r="D28" s="140">
        <v>40101.0</v>
      </c>
      <c r="E28" s="103" t="s">
        <v>15</v>
      </c>
      <c r="F28" s="139" t="s">
        <v>928</v>
      </c>
      <c r="G28" s="98"/>
    </row>
    <row r="29">
      <c r="A29" s="98"/>
      <c r="B29" s="141" t="s">
        <v>7842</v>
      </c>
      <c r="C29" s="112" t="s">
        <v>7843</v>
      </c>
      <c r="D29" s="150"/>
      <c r="E29" s="162"/>
      <c r="F29" s="150"/>
      <c r="G29" s="102"/>
    </row>
    <row r="30">
      <c r="A30" s="98"/>
      <c r="B30" s="141" t="s">
        <v>5148</v>
      </c>
      <c r="C30" s="112" t="s">
        <v>6895</v>
      </c>
      <c r="D30" s="150"/>
      <c r="E30" s="162"/>
      <c r="F30" s="150"/>
      <c r="G30" s="102"/>
    </row>
    <row r="31">
      <c r="A31" s="98"/>
      <c r="B31" s="139" t="s">
        <v>5233</v>
      </c>
      <c r="C31" s="103" t="s">
        <v>5566</v>
      </c>
      <c r="D31" s="140">
        <v>40659.0</v>
      </c>
      <c r="E31" s="103" t="s">
        <v>15</v>
      </c>
      <c r="F31" s="139" t="s">
        <v>7844</v>
      </c>
      <c r="G31" s="98"/>
    </row>
    <row r="32">
      <c r="A32" s="98"/>
      <c r="B32" s="141" t="s">
        <v>7845</v>
      </c>
      <c r="C32" s="112" t="s">
        <v>7846</v>
      </c>
      <c r="D32" s="150"/>
      <c r="E32" s="162"/>
      <c r="F32" s="150"/>
      <c r="G32" s="102"/>
    </row>
    <row r="33">
      <c r="A33" s="98"/>
      <c r="B33" s="141" t="s">
        <v>7847</v>
      </c>
      <c r="C33" s="112" t="s">
        <v>7848</v>
      </c>
      <c r="D33" s="150"/>
      <c r="E33" s="162"/>
      <c r="F33" s="150"/>
      <c r="G33" s="102"/>
    </row>
    <row r="34">
      <c r="A34" s="98"/>
      <c r="B34" s="139" t="s">
        <v>6918</v>
      </c>
      <c r="C34" s="103" t="s">
        <v>1105</v>
      </c>
      <c r="D34" s="140">
        <v>40652.0</v>
      </c>
      <c r="E34" s="103" t="s">
        <v>15</v>
      </c>
      <c r="F34" s="139" t="s">
        <v>928</v>
      </c>
      <c r="G34" s="98"/>
    </row>
    <row r="35">
      <c r="A35" s="98"/>
      <c r="B35" s="141" t="s">
        <v>7849</v>
      </c>
      <c r="C35" s="112" t="s">
        <v>7850</v>
      </c>
      <c r="D35" s="150"/>
      <c r="E35" s="162"/>
      <c r="F35" s="150"/>
      <c r="G35" s="102"/>
    </row>
    <row r="36">
      <c r="A36" s="98"/>
      <c r="B36" s="141" t="s">
        <v>7851</v>
      </c>
      <c r="C36" s="112" t="s">
        <v>7852</v>
      </c>
      <c r="D36" s="150"/>
      <c r="E36" s="162"/>
      <c r="F36" s="150"/>
      <c r="G36" s="102"/>
    </row>
    <row r="37">
      <c r="A37" s="98"/>
      <c r="B37" s="141" t="s">
        <v>7853</v>
      </c>
      <c r="C37" s="112" t="s">
        <v>7854</v>
      </c>
      <c r="D37" s="150"/>
      <c r="E37" s="162"/>
      <c r="F37" s="150"/>
      <c r="G37" s="102"/>
    </row>
    <row r="38">
      <c r="A38" s="98"/>
      <c r="B38" s="141" t="s">
        <v>774</v>
      </c>
      <c r="C38" s="112" t="s">
        <v>775</v>
      </c>
      <c r="D38" s="150"/>
      <c r="E38" s="162"/>
      <c r="F38" s="150"/>
      <c r="G38" s="102"/>
    </row>
    <row r="39">
      <c r="A39" s="98"/>
      <c r="B39" s="139" t="s">
        <v>7056</v>
      </c>
      <c r="C39" s="103" t="s">
        <v>800</v>
      </c>
      <c r="D39" s="140">
        <v>40806.0</v>
      </c>
      <c r="E39" s="103" t="s">
        <v>15</v>
      </c>
      <c r="F39" s="139" t="s">
        <v>5109</v>
      </c>
      <c r="G39" s="98"/>
    </row>
    <row r="40">
      <c r="A40" s="98"/>
      <c r="B40" s="139" t="s">
        <v>7855</v>
      </c>
      <c r="C40" s="103" t="s">
        <v>4294</v>
      </c>
      <c r="D40" s="140">
        <v>39479.0</v>
      </c>
      <c r="E40" s="103" t="s">
        <v>15</v>
      </c>
      <c r="F40" s="139" t="s">
        <v>7856</v>
      </c>
      <c r="G40" s="98"/>
    </row>
    <row r="41">
      <c r="A41" s="98"/>
      <c r="B41" s="141" t="s">
        <v>7857</v>
      </c>
      <c r="C41" s="112" t="s">
        <v>5029</v>
      </c>
      <c r="D41" s="150"/>
      <c r="E41" s="162"/>
      <c r="F41" s="150"/>
      <c r="G41" s="102"/>
    </row>
    <row r="42">
      <c r="A42" s="98"/>
      <c r="B42" s="141" t="s">
        <v>6216</v>
      </c>
      <c r="C42" s="112" t="s">
        <v>745</v>
      </c>
      <c r="D42" s="150"/>
      <c r="E42" s="162"/>
      <c r="F42" s="150"/>
      <c r="G42" s="102"/>
    </row>
    <row r="43">
      <c r="A43" s="98"/>
      <c r="B43" s="141" t="s">
        <v>7858</v>
      </c>
      <c r="C43" s="112" t="s">
        <v>7859</v>
      </c>
      <c r="D43" s="150"/>
      <c r="E43" s="162"/>
      <c r="F43" s="150"/>
      <c r="G43" s="102"/>
    </row>
    <row r="44">
      <c r="A44" s="98"/>
      <c r="B44" s="141" t="s">
        <v>7860</v>
      </c>
      <c r="C44" s="112" t="s">
        <v>7861</v>
      </c>
      <c r="D44" s="150"/>
      <c r="E44" s="162"/>
      <c r="F44" s="150"/>
      <c r="G44" s="102"/>
    </row>
    <row r="45">
      <c r="A45" s="98"/>
      <c r="B45" s="139" t="s">
        <v>7862</v>
      </c>
      <c r="C45" s="103" t="s">
        <v>981</v>
      </c>
      <c r="D45" s="140">
        <v>40617.0</v>
      </c>
      <c r="E45" s="103" t="s">
        <v>15</v>
      </c>
      <c r="F45" s="139" t="s">
        <v>928</v>
      </c>
      <c r="G45" s="98"/>
    </row>
    <row r="46">
      <c r="A46" s="98"/>
      <c r="B46" s="139" t="s">
        <v>1224</v>
      </c>
      <c r="C46" s="103" t="s">
        <v>1225</v>
      </c>
      <c r="D46" s="140">
        <v>40120.0</v>
      </c>
      <c r="E46" s="103" t="s">
        <v>7863</v>
      </c>
      <c r="F46" s="139" t="s">
        <v>6700</v>
      </c>
      <c r="G46" s="98"/>
    </row>
    <row r="47">
      <c r="A47" s="98"/>
      <c r="B47" s="139" t="s">
        <v>5679</v>
      </c>
      <c r="C47" s="103" t="s">
        <v>984</v>
      </c>
      <c r="D47" s="140">
        <v>39884.0</v>
      </c>
      <c r="E47" s="103" t="s">
        <v>15</v>
      </c>
      <c r="F47" s="139" t="s">
        <v>928</v>
      </c>
      <c r="G47" s="98"/>
    </row>
    <row r="48">
      <c r="A48" s="98"/>
      <c r="B48" s="141" t="s">
        <v>7864</v>
      </c>
      <c r="C48" s="112" t="s">
        <v>143</v>
      </c>
      <c r="D48" s="150"/>
      <c r="E48" s="162"/>
      <c r="F48" s="150"/>
      <c r="G48" s="102"/>
    </row>
    <row r="49">
      <c r="A49" s="98"/>
      <c r="B49" s="220" t="s">
        <v>986</v>
      </c>
      <c r="C49" s="250" t="s">
        <v>987</v>
      </c>
      <c r="D49" s="238">
        <v>39406.0</v>
      </c>
      <c r="E49" s="250" t="s">
        <v>4758</v>
      </c>
      <c r="F49" s="220" t="s">
        <v>4381</v>
      </c>
      <c r="G49" s="98"/>
    </row>
    <row r="50">
      <c r="A50" s="98"/>
      <c r="B50" s="139" t="s">
        <v>1128</v>
      </c>
      <c r="C50" s="103" t="s">
        <v>1129</v>
      </c>
      <c r="D50" s="140">
        <v>39705.0</v>
      </c>
      <c r="E50" s="103" t="s">
        <v>4243</v>
      </c>
      <c r="F50" s="139" t="s">
        <v>6710</v>
      </c>
      <c r="G50" s="98"/>
    </row>
    <row r="51">
      <c r="A51" s="98"/>
      <c r="B51" s="141" t="s">
        <v>7865</v>
      </c>
      <c r="C51" s="112" t="s">
        <v>7693</v>
      </c>
      <c r="D51" s="150"/>
      <c r="E51" s="162"/>
      <c r="F51" s="150"/>
      <c r="G51" s="102"/>
    </row>
    <row r="52">
      <c r="A52" s="98"/>
      <c r="B52" s="139" t="s">
        <v>5684</v>
      </c>
      <c r="C52" s="103" t="s">
        <v>585</v>
      </c>
      <c r="D52" s="140">
        <v>40017.0</v>
      </c>
      <c r="E52" s="103" t="s">
        <v>15</v>
      </c>
      <c r="F52" s="139" t="s">
        <v>5266</v>
      </c>
      <c r="G52" s="98"/>
    </row>
    <row r="53">
      <c r="A53" s="98"/>
      <c r="B53" s="141" t="s">
        <v>5267</v>
      </c>
      <c r="C53" s="112" t="s">
        <v>990</v>
      </c>
      <c r="D53" s="150"/>
      <c r="E53" s="162"/>
      <c r="F53" s="150"/>
      <c r="G53" s="102"/>
    </row>
    <row r="54">
      <c r="A54" s="98"/>
      <c r="B54" s="139" t="s">
        <v>7866</v>
      </c>
      <c r="C54" s="103" t="s">
        <v>992</v>
      </c>
      <c r="D54" s="140">
        <v>40890.0</v>
      </c>
      <c r="E54" s="103" t="s">
        <v>15</v>
      </c>
      <c r="F54" s="139" t="s">
        <v>7867</v>
      </c>
      <c r="G54" s="98"/>
    </row>
    <row r="55">
      <c r="A55" s="98"/>
      <c r="B55" s="141" t="s">
        <v>7868</v>
      </c>
      <c r="C55" s="112" t="s">
        <v>7869</v>
      </c>
      <c r="D55" s="150"/>
      <c r="E55" s="162"/>
      <c r="F55" s="150"/>
      <c r="G55" s="102"/>
    </row>
    <row r="56">
      <c r="A56" s="98"/>
      <c r="B56" s="141" t="s">
        <v>7870</v>
      </c>
      <c r="C56" s="112" t="s">
        <v>7871</v>
      </c>
      <c r="D56" s="150"/>
      <c r="E56" s="162"/>
      <c r="F56" s="150"/>
      <c r="G56" s="102"/>
    </row>
    <row r="57">
      <c r="A57" s="98"/>
      <c r="B57" s="141" t="s">
        <v>7872</v>
      </c>
      <c r="C57" s="112" t="s">
        <v>3691</v>
      </c>
      <c r="D57" s="150"/>
      <c r="E57" s="162"/>
      <c r="F57" s="150"/>
      <c r="G57" s="102"/>
    </row>
    <row r="58">
      <c r="A58" s="98"/>
      <c r="B58" s="141" t="s">
        <v>6952</v>
      </c>
      <c r="C58" s="112" t="s">
        <v>228</v>
      </c>
      <c r="D58" s="150"/>
      <c r="E58" s="162"/>
      <c r="F58" s="150"/>
      <c r="G58" s="102"/>
    </row>
    <row r="59">
      <c r="A59" s="98"/>
      <c r="B59" s="141" t="s">
        <v>7873</v>
      </c>
      <c r="C59" s="112" t="s">
        <v>1140</v>
      </c>
      <c r="D59" s="150"/>
      <c r="E59" s="162"/>
      <c r="F59" s="150"/>
      <c r="G59" s="102"/>
    </row>
    <row r="60">
      <c r="A60" s="98"/>
      <c r="B60" s="141" t="s">
        <v>7874</v>
      </c>
      <c r="C60" s="112" t="s">
        <v>7875</v>
      </c>
      <c r="D60" s="150"/>
      <c r="E60" s="162"/>
      <c r="F60" s="150"/>
      <c r="G60" s="102"/>
    </row>
    <row r="61">
      <c r="A61" s="98"/>
      <c r="B61" s="139" t="s">
        <v>7876</v>
      </c>
      <c r="C61" s="103" t="s">
        <v>1159</v>
      </c>
      <c r="D61" s="140">
        <v>40729.0</v>
      </c>
      <c r="E61" s="103" t="s">
        <v>15</v>
      </c>
      <c r="F61" s="139" t="s">
        <v>928</v>
      </c>
      <c r="G61" s="98"/>
    </row>
    <row r="62">
      <c r="A62" s="98"/>
      <c r="B62" s="141" t="s">
        <v>7877</v>
      </c>
      <c r="C62" s="112" t="s">
        <v>7878</v>
      </c>
      <c r="D62" s="150"/>
      <c r="E62" s="162"/>
      <c r="F62" s="150"/>
      <c r="G62" s="102"/>
    </row>
    <row r="63">
      <c r="A63" s="98"/>
      <c r="B63" s="139" t="s">
        <v>7879</v>
      </c>
      <c r="C63" s="103" t="s">
        <v>1384</v>
      </c>
      <c r="D63" s="140">
        <v>40141.0</v>
      </c>
      <c r="E63" s="103" t="s">
        <v>15</v>
      </c>
      <c r="F63" s="139" t="s">
        <v>7880</v>
      </c>
      <c r="G63" s="98"/>
    </row>
    <row r="64">
      <c r="A64" s="98"/>
      <c r="B64" s="141" t="s">
        <v>7881</v>
      </c>
      <c r="C64" s="112" t="s">
        <v>7882</v>
      </c>
      <c r="D64" s="150"/>
      <c r="E64" s="162"/>
      <c r="F64" s="150"/>
      <c r="G64" s="102"/>
    </row>
    <row r="65">
      <c r="A65" s="98"/>
      <c r="B65" s="141" t="s">
        <v>7883</v>
      </c>
      <c r="C65" s="112" t="s">
        <v>7709</v>
      </c>
      <c r="D65" s="150"/>
      <c r="E65" s="162"/>
      <c r="F65" s="150"/>
      <c r="G65" s="102"/>
    </row>
    <row r="66">
      <c r="A66" s="98"/>
      <c r="B66" s="139" t="s">
        <v>1010</v>
      </c>
      <c r="C66" s="103" t="s">
        <v>307</v>
      </c>
      <c r="D66" s="209">
        <v>39406.0</v>
      </c>
      <c r="E66" s="151" t="s">
        <v>4268</v>
      </c>
      <c r="F66" s="151" t="s">
        <v>4325</v>
      </c>
      <c r="G66" s="331"/>
    </row>
    <row r="67">
      <c r="A67" s="98"/>
      <c r="B67" s="139" t="s">
        <v>6843</v>
      </c>
      <c r="C67" s="103" t="s">
        <v>5044</v>
      </c>
      <c r="D67" s="140">
        <v>40841.0</v>
      </c>
      <c r="E67" s="103" t="s">
        <v>15</v>
      </c>
      <c r="F67" s="139" t="s">
        <v>928</v>
      </c>
      <c r="G67" s="98"/>
    </row>
    <row r="68">
      <c r="A68" s="98"/>
      <c r="B68" s="139" t="s">
        <v>7884</v>
      </c>
      <c r="C68" s="103" t="s">
        <v>1009</v>
      </c>
      <c r="D68" s="140">
        <v>39644.0</v>
      </c>
      <c r="E68" s="103" t="s">
        <v>15</v>
      </c>
      <c r="F68" s="139" t="s">
        <v>7885</v>
      </c>
      <c r="G68" s="98"/>
    </row>
    <row r="69">
      <c r="A69" s="16"/>
      <c r="B69" s="254"/>
      <c r="C69" s="16"/>
      <c r="D69" s="254"/>
      <c r="E69" s="16"/>
      <c r="F69" s="254"/>
      <c r="G69" s="16"/>
    </row>
    <row r="70">
      <c r="A70" s="16"/>
      <c r="B70" s="254"/>
      <c r="C70" s="16"/>
      <c r="D70" s="254"/>
      <c r="E70" s="16"/>
      <c r="F70" s="254"/>
      <c r="G70" s="16"/>
    </row>
    <row r="71">
      <c r="A71" s="75"/>
      <c r="B71" s="144" t="s">
        <v>1</v>
      </c>
      <c r="C71" s="145">
        <f>COUNT(D:D)</f>
        <v>27</v>
      </c>
      <c r="D71" s="254"/>
      <c r="E71" s="16"/>
      <c r="F71" s="254"/>
      <c r="G71" s="16"/>
    </row>
    <row r="72">
      <c r="A72" s="75"/>
      <c r="B72" s="144" t="s">
        <v>2</v>
      </c>
      <c r="C72" s="146">
        <v>66.0</v>
      </c>
      <c r="D72" s="254"/>
      <c r="E72" s="16"/>
      <c r="F72" s="254"/>
      <c r="G72" s="16"/>
    </row>
    <row r="73">
      <c r="A73" s="75"/>
      <c r="B73" s="144" t="s">
        <v>1014</v>
      </c>
      <c r="C73" s="147">
        <f>IFERROR(__xludf.DUMMYFUNCTION("TO_PERCENT(C71/C72)"),0.4090909090909091)</f>
        <v>0.4090909091</v>
      </c>
      <c r="D73" s="254"/>
      <c r="E73" s="16"/>
      <c r="F73" s="254"/>
      <c r="G73" s="16"/>
    </row>
    <row r="74">
      <c r="A74" s="16"/>
      <c r="B74" s="254"/>
      <c r="C74" s="16"/>
      <c r="D74" s="254"/>
      <c r="E74" s="16"/>
      <c r="F74" s="254"/>
      <c r="G74" s="16"/>
    </row>
    <row r="75">
      <c r="A75" s="16"/>
      <c r="B75" s="254"/>
      <c r="C75" s="16"/>
      <c r="D75" s="254"/>
      <c r="E75" s="16"/>
      <c r="F75" s="254"/>
      <c r="G75" s="16"/>
    </row>
    <row r="76">
      <c r="A76" s="16"/>
      <c r="B76" s="254"/>
      <c r="C76" s="16"/>
      <c r="D76" s="254"/>
      <c r="E76" s="16"/>
      <c r="F76" s="254"/>
      <c r="G76" s="16"/>
    </row>
    <row r="77">
      <c r="A77" s="16"/>
      <c r="B77" s="254"/>
      <c r="C77" s="16"/>
      <c r="D77" s="254"/>
      <c r="E77" s="16"/>
      <c r="F77" s="254"/>
      <c r="G77" s="16"/>
    </row>
    <row r="78">
      <c r="A78" s="16"/>
      <c r="B78" s="385"/>
      <c r="C78" s="16"/>
      <c r="D78" s="385"/>
      <c r="E78" s="16"/>
      <c r="F78" s="385"/>
      <c r="G78" s="16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45.25"/>
    <col customWidth="1" min="3" max="3" width="39.63"/>
    <col customWidth="1" min="4" max="4" width="15.0"/>
    <col customWidth="1" min="5" max="5" width="16.0"/>
    <col customWidth="1" min="6" max="6" width="78.75"/>
    <col customWidth="1" min="7" max="7" width="4.13"/>
  </cols>
  <sheetData>
    <row r="1">
      <c r="A1" s="158"/>
      <c r="B1" s="157"/>
      <c r="C1" s="157"/>
      <c r="D1" s="157"/>
      <c r="E1" s="157"/>
      <c r="F1" s="159"/>
      <c r="G1" s="158"/>
    </row>
    <row r="2">
      <c r="A2" s="161"/>
      <c r="B2" s="160" t="s">
        <v>113</v>
      </c>
      <c r="C2" s="160" t="s">
        <v>110</v>
      </c>
      <c r="D2" s="160" t="s">
        <v>902</v>
      </c>
      <c r="E2" s="160" t="s">
        <v>903</v>
      </c>
      <c r="F2" s="160" t="s">
        <v>904</v>
      </c>
      <c r="G2" s="161"/>
    </row>
    <row r="3">
      <c r="A3" s="102"/>
      <c r="B3" s="141" t="s">
        <v>7886</v>
      </c>
      <c r="C3" s="141" t="s">
        <v>5492</v>
      </c>
      <c r="D3" s="150"/>
      <c r="E3" s="141"/>
      <c r="F3" s="150"/>
      <c r="G3" s="102"/>
    </row>
    <row r="4">
      <c r="A4" s="102"/>
      <c r="B4" s="141" t="s">
        <v>7887</v>
      </c>
      <c r="C4" s="141" t="s">
        <v>5492</v>
      </c>
      <c r="D4" s="150"/>
      <c r="E4" s="141"/>
      <c r="F4" s="150"/>
      <c r="G4" s="102"/>
    </row>
    <row r="5">
      <c r="A5" s="102"/>
      <c r="B5" s="139" t="s">
        <v>7888</v>
      </c>
      <c r="C5" s="139" t="s">
        <v>5492</v>
      </c>
      <c r="D5" s="140">
        <v>40722.0</v>
      </c>
      <c r="E5" s="139" t="s">
        <v>15</v>
      </c>
      <c r="F5" s="139" t="s">
        <v>7062</v>
      </c>
      <c r="G5" s="102"/>
    </row>
    <row r="6">
      <c r="A6" s="102"/>
      <c r="B6" s="139" t="s">
        <v>7889</v>
      </c>
      <c r="C6" s="139" t="s">
        <v>5492</v>
      </c>
      <c r="D6" s="140">
        <v>40253.0</v>
      </c>
      <c r="E6" s="139" t="s">
        <v>15</v>
      </c>
      <c r="F6" s="139" t="s">
        <v>928</v>
      </c>
      <c r="G6" s="102"/>
    </row>
    <row r="7">
      <c r="A7" s="102"/>
      <c r="B7" s="141" t="s">
        <v>7890</v>
      </c>
      <c r="C7" s="141" t="s">
        <v>5492</v>
      </c>
      <c r="D7" s="150"/>
      <c r="E7" s="141"/>
      <c r="F7" s="150"/>
      <c r="G7" s="102"/>
    </row>
    <row r="8">
      <c r="A8" s="102"/>
      <c r="B8" s="141" t="s">
        <v>7891</v>
      </c>
      <c r="C8" s="141">
        <v>311.0</v>
      </c>
      <c r="D8" s="150"/>
      <c r="E8" s="141"/>
      <c r="F8" s="150"/>
      <c r="G8" s="102"/>
    </row>
    <row r="9">
      <c r="A9" s="102"/>
      <c r="B9" s="139" t="s">
        <v>7892</v>
      </c>
      <c r="C9" s="139">
        <v>311.0</v>
      </c>
      <c r="D9" s="163">
        <v>41184.0</v>
      </c>
      <c r="E9" s="139" t="s">
        <v>15</v>
      </c>
      <c r="F9" s="139" t="s">
        <v>5386</v>
      </c>
      <c r="G9" s="102"/>
    </row>
    <row r="10">
      <c r="A10" s="102"/>
      <c r="B10" s="139" t="s">
        <v>2578</v>
      </c>
      <c r="C10" s="139">
        <v>311.0</v>
      </c>
      <c r="D10" s="163">
        <v>41184.0</v>
      </c>
      <c r="E10" s="139" t="s">
        <v>15</v>
      </c>
      <c r="F10" s="139" t="s">
        <v>5386</v>
      </c>
      <c r="G10" s="102"/>
    </row>
    <row r="11">
      <c r="A11" s="102"/>
      <c r="B11" s="139" t="s">
        <v>721</v>
      </c>
      <c r="C11" s="139">
        <v>311.0</v>
      </c>
      <c r="D11" s="163">
        <v>41184.0</v>
      </c>
      <c r="E11" s="139" t="s">
        <v>15</v>
      </c>
      <c r="F11" s="139" t="s">
        <v>5386</v>
      </c>
      <c r="G11" s="102"/>
    </row>
    <row r="12">
      <c r="A12" s="102"/>
      <c r="B12" s="220" t="s">
        <v>7893</v>
      </c>
      <c r="C12" s="220" t="s">
        <v>7001</v>
      </c>
      <c r="D12" s="221">
        <v>42283.0</v>
      </c>
      <c r="E12" s="220" t="s">
        <v>4323</v>
      </c>
      <c r="F12" s="220" t="s">
        <v>4324</v>
      </c>
      <c r="G12" s="102"/>
    </row>
    <row r="13">
      <c r="A13" s="102"/>
      <c r="B13" s="139" t="s">
        <v>7894</v>
      </c>
      <c r="C13" s="139" t="s">
        <v>7001</v>
      </c>
      <c r="D13" s="163">
        <v>40502.0</v>
      </c>
      <c r="E13" s="139" t="s">
        <v>15</v>
      </c>
      <c r="F13" s="139" t="s">
        <v>928</v>
      </c>
      <c r="G13" s="102"/>
    </row>
    <row r="14">
      <c r="A14" s="102"/>
      <c r="B14" s="141" t="s">
        <v>7895</v>
      </c>
      <c r="C14" s="141" t="s">
        <v>7001</v>
      </c>
      <c r="D14" s="150"/>
      <c r="E14" s="141"/>
      <c r="F14" s="150"/>
      <c r="G14" s="102"/>
    </row>
    <row r="15">
      <c r="A15" s="102"/>
      <c r="B15" s="141" t="s">
        <v>7896</v>
      </c>
      <c r="C15" s="141" t="s">
        <v>6239</v>
      </c>
      <c r="D15" s="408"/>
      <c r="E15" s="141"/>
      <c r="F15" s="150"/>
      <c r="G15" s="102"/>
    </row>
    <row r="16">
      <c r="A16" s="102"/>
      <c r="B16" s="141" t="s">
        <v>7897</v>
      </c>
      <c r="C16" s="141" t="s">
        <v>6239</v>
      </c>
      <c r="D16" s="408"/>
      <c r="E16" s="141"/>
      <c r="F16" s="150"/>
      <c r="G16" s="102"/>
    </row>
    <row r="17">
      <c r="A17" s="102"/>
      <c r="B17" s="139" t="s">
        <v>6238</v>
      </c>
      <c r="C17" s="139" t="s">
        <v>6239</v>
      </c>
      <c r="D17" s="218">
        <v>42451.0</v>
      </c>
      <c r="E17" s="186" t="s">
        <v>15</v>
      </c>
      <c r="F17" s="232" t="s">
        <v>4337</v>
      </c>
      <c r="G17" s="102"/>
    </row>
    <row r="18">
      <c r="A18" s="102"/>
      <c r="B18" s="141" t="s">
        <v>7898</v>
      </c>
      <c r="C18" s="141" t="s">
        <v>7899</v>
      </c>
      <c r="D18" s="408"/>
      <c r="E18" s="141"/>
      <c r="F18" s="150"/>
      <c r="G18" s="102"/>
    </row>
    <row r="19">
      <c r="A19" s="102"/>
      <c r="B19" s="141" t="s">
        <v>7900</v>
      </c>
      <c r="C19" s="141" t="s">
        <v>7899</v>
      </c>
      <c r="D19" s="408"/>
      <c r="E19" s="141"/>
      <c r="F19" s="150"/>
      <c r="G19" s="102"/>
    </row>
    <row r="20">
      <c r="A20" s="102"/>
      <c r="B20" s="139" t="s">
        <v>2063</v>
      </c>
      <c r="C20" s="139" t="s">
        <v>2140</v>
      </c>
      <c r="D20" s="177">
        <v>43300.0</v>
      </c>
      <c r="E20" s="176" t="s">
        <v>15</v>
      </c>
      <c r="F20" s="176" t="s">
        <v>928</v>
      </c>
      <c r="G20" s="102"/>
    </row>
    <row r="21">
      <c r="A21" s="102"/>
      <c r="B21" s="365" t="s">
        <v>2134</v>
      </c>
      <c r="C21" s="365" t="s">
        <v>2140</v>
      </c>
      <c r="D21" s="416">
        <v>40829.0</v>
      </c>
      <c r="E21" s="365" t="s">
        <v>5007</v>
      </c>
      <c r="F21" s="365" t="s">
        <v>5008</v>
      </c>
      <c r="G21" s="102"/>
    </row>
    <row r="22">
      <c r="A22" s="102"/>
      <c r="B22" s="139" t="s">
        <v>7901</v>
      </c>
      <c r="C22" s="139" t="s">
        <v>2140</v>
      </c>
      <c r="D22" s="163">
        <v>39987.0</v>
      </c>
      <c r="E22" s="139" t="s">
        <v>15</v>
      </c>
      <c r="F22" s="139" t="s">
        <v>5717</v>
      </c>
      <c r="G22" s="102"/>
    </row>
    <row r="23">
      <c r="A23" s="102"/>
      <c r="B23" s="176" t="s">
        <v>2137</v>
      </c>
      <c r="C23" s="176" t="s">
        <v>379</v>
      </c>
      <c r="D23" s="177">
        <v>43300.0</v>
      </c>
      <c r="E23" s="176" t="s">
        <v>15</v>
      </c>
      <c r="F23" s="176" t="s">
        <v>928</v>
      </c>
      <c r="G23" s="102"/>
    </row>
    <row r="24">
      <c r="A24" s="102"/>
      <c r="B24" s="139" t="s">
        <v>2139</v>
      </c>
      <c r="C24" s="139" t="s">
        <v>2140</v>
      </c>
      <c r="D24" s="163">
        <v>43251.0</v>
      </c>
      <c r="E24" s="139" t="s">
        <v>15</v>
      </c>
      <c r="F24" s="139" t="s">
        <v>928</v>
      </c>
      <c r="G24" s="102"/>
    </row>
    <row r="25">
      <c r="A25" s="102"/>
      <c r="B25" s="176" t="s">
        <v>2138</v>
      </c>
      <c r="C25" s="176" t="s">
        <v>379</v>
      </c>
      <c r="D25" s="177">
        <v>43594.0</v>
      </c>
      <c r="E25" s="176" t="s">
        <v>15</v>
      </c>
      <c r="F25" s="176" t="s">
        <v>928</v>
      </c>
      <c r="G25" s="102"/>
    </row>
    <row r="26">
      <c r="A26" s="102"/>
      <c r="B26" s="139" t="s">
        <v>7015</v>
      </c>
      <c r="C26" s="139" t="s">
        <v>7016</v>
      </c>
      <c r="D26" s="163">
        <v>41191.0</v>
      </c>
      <c r="E26" s="139" t="s">
        <v>15</v>
      </c>
      <c r="F26" s="139" t="s">
        <v>928</v>
      </c>
      <c r="G26" s="102"/>
    </row>
    <row r="27">
      <c r="A27" s="102"/>
      <c r="B27" s="141" t="s">
        <v>5616</v>
      </c>
      <c r="C27" s="141" t="s">
        <v>5494</v>
      </c>
      <c r="D27" s="408"/>
      <c r="E27" s="141"/>
      <c r="F27" s="150"/>
      <c r="G27" s="102"/>
    </row>
    <row r="28">
      <c r="A28" s="102"/>
      <c r="B28" s="139" t="s">
        <v>4576</v>
      </c>
      <c r="C28" s="139" t="s">
        <v>4577</v>
      </c>
      <c r="D28" s="163">
        <v>40547.0</v>
      </c>
      <c r="E28" s="139" t="s">
        <v>15</v>
      </c>
      <c r="F28" s="139" t="s">
        <v>928</v>
      </c>
      <c r="G28" s="102"/>
    </row>
    <row r="29">
      <c r="A29" s="102"/>
      <c r="B29" s="141" t="s">
        <v>7902</v>
      </c>
      <c r="C29" s="141" t="s">
        <v>7903</v>
      </c>
      <c r="D29" s="408"/>
      <c r="E29" s="141"/>
      <c r="F29" s="150"/>
      <c r="G29" s="102"/>
    </row>
    <row r="30">
      <c r="A30" s="102"/>
      <c r="B30" s="141" t="s">
        <v>7904</v>
      </c>
      <c r="C30" s="141" t="s">
        <v>7903</v>
      </c>
      <c r="D30" s="408"/>
      <c r="E30" s="141"/>
      <c r="F30" s="150"/>
      <c r="G30" s="102"/>
    </row>
    <row r="31">
      <c r="A31" s="102"/>
      <c r="B31" s="141" t="s">
        <v>7905</v>
      </c>
      <c r="C31" s="141" t="s">
        <v>7903</v>
      </c>
      <c r="D31" s="408"/>
      <c r="E31" s="141"/>
      <c r="F31" s="150"/>
      <c r="G31" s="102"/>
    </row>
    <row r="32">
      <c r="A32" s="102"/>
      <c r="B32" s="141" t="s">
        <v>7906</v>
      </c>
      <c r="C32" s="141" t="s">
        <v>7003</v>
      </c>
      <c r="D32" s="408"/>
      <c r="E32" s="141"/>
      <c r="F32" s="150"/>
      <c r="G32" s="102"/>
    </row>
    <row r="33">
      <c r="A33" s="102"/>
      <c r="B33" s="141" t="s">
        <v>7907</v>
      </c>
      <c r="C33" s="141" t="s">
        <v>7908</v>
      </c>
      <c r="D33" s="408"/>
      <c r="E33" s="141"/>
      <c r="F33" s="150"/>
      <c r="G33" s="102"/>
    </row>
    <row r="34">
      <c r="A34" s="102"/>
      <c r="B34" s="139" t="s">
        <v>3323</v>
      </c>
      <c r="C34" s="139" t="s">
        <v>909</v>
      </c>
      <c r="D34" s="163">
        <v>42837.0</v>
      </c>
      <c r="E34" s="139" t="s">
        <v>15</v>
      </c>
      <c r="F34" s="139" t="s">
        <v>7909</v>
      </c>
      <c r="G34" s="102"/>
    </row>
    <row r="35">
      <c r="A35" s="102"/>
      <c r="B35" s="139" t="s">
        <v>5301</v>
      </c>
      <c r="C35" s="139" t="s">
        <v>909</v>
      </c>
      <c r="D35" s="209">
        <v>41303.0</v>
      </c>
      <c r="E35" s="186" t="s">
        <v>15</v>
      </c>
      <c r="F35" s="151" t="s">
        <v>6867</v>
      </c>
      <c r="G35" s="102"/>
    </row>
    <row r="36">
      <c r="A36" s="102"/>
      <c r="B36" s="139" t="s">
        <v>7910</v>
      </c>
      <c r="C36" s="139" t="s">
        <v>909</v>
      </c>
      <c r="D36" s="180">
        <v>41303.0</v>
      </c>
      <c r="E36" s="139" t="s">
        <v>15</v>
      </c>
      <c r="F36" s="151" t="s">
        <v>7911</v>
      </c>
      <c r="G36" s="102"/>
    </row>
    <row r="37">
      <c r="A37" s="102"/>
      <c r="B37" s="139" t="s">
        <v>5720</v>
      </c>
      <c r="C37" s="139" t="s">
        <v>909</v>
      </c>
      <c r="D37" s="163">
        <v>42296.0</v>
      </c>
      <c r="E37" s="139" t="s">
        <v>15</v>
      </c>
      <c r="F37" s="139" t="s">
        <v>5618</v>
      </c>
      <c r="G37" s="102"/>
    </row>
    <row r="38">
      <c r="A38" s="102"/>
      <c r="B38" s="141" t="s">
        <v>7912</v>
      </c>
      <c r="C38" s="141" t="s">
        <v>909</v>
      </c>
      <c r="D38" s="408"/>
      <c r="E38" s="141"/>
      <c r="F38" s="150"/>
      <c r="G38" s="102"/>
    </row>
    <row r="39">
      <c r="A39" s="102"/>
      <c r="B39" s="141" t="s">
        <v>5185</v>
      </c>
      <c r="C39" s="141" t="s">
        <v>909</v>
      </c>
      <c r="D39" s="408"/>
      <c r="E39" s="141"/>
      <c r="F39" s="150"/>
      <c r="G39" s="102"/>
    </row>
    <row r="40">
      <c r="A40" s="102"/>
      <c r="B40" s="139" t="s">
        <v>6878</v>
      </c>
      <c r="C40" s="139" t="s">
        <v>909</v>
      </c>
      <c r="D40" s="209">
        <v>41303.0</v>
      </c>
      <c r="E40" s="186" t="s">
        <v>15</v>
      </c>
      <c r="F40" s="151" t="s">
        <v>4241</v>
      </c>
      <c r="G40" s="102"/>
    </row>
    <row r="41">
      <c r="A41" s="102"/>
      <c r="B41" s="220" t="s">
        <v>7913</v>
      </c>
      <c r="C41" s="220" t="s">
        <v>909</v>
      </c>
      <c r="D41" s="237">
        <v>39406.0</v>
      </c>
      <c r="E41" s="227" t="s">
        <v>4758</v>
      </c>
      <c r="F41" s="227" t="s">
        <v>6880</v>
      </c>
      <c r="G41" s="102"/>
    </row>
    <row r="42">
      <c r="A42" s="102"/>
      <c r="B42" s="220" t="s">
        <v>7914</v>
      </c>
      <c r="C42" s="220" t="s">
        <v>528</v>
      </c>
      <c r="D42" s="221">
        <v>39705.0</v>
      </c>
      <c r="E42" s="220" t="s">
        <v>4300</v>
      </c>
      <c r="F42" s="220" t="s">
        <v>4381</v>
      </c>
      <c r="G42" s="102"/>
    </row>
    <row r="43">
      <c r="A43" s="102"/>
      <c r="B43" s="139" t="s">
        <v>5186</v>
      </c>
      <c r="C43" s="139" t="s">
        <v>528</v>
      </c>
      <c r="D43" s="163">
        <v>40064.0</v>
      </c>
      <c r="E43" s="139" t="s">
        <v>15</v>
      </c>
      <c r="F43" s="139" t="s">
        <v>928</v>
      </c>
      <c r="G43" s="102"/>
    </row>
    <row r="44">
      <c r="A44" s="102"/>
      <c r="B44" s="141" t="s">
        <v>7915</v>
      </c>
      <c r="C44" s="141" t="s">
        <v>528</v>
      </c>
      <c r="D44" s="408"/>
      <c r="E44" s="141"/>
      <c r="F44" s="150"/>
      <c r="G44" s="102"/>
    </row>
    <row r="45">
      <c r="A45" s="102"/>
      <c r="B45" s="141" t="s">
        <v>7916</v>
      </c>
      <c r="C45" s="141" t="s">
        <v>528</v>
      </c>
      <c r="D45" s="408"/>
      <c r="E45" s="141"/>
      <c r="F45" s="150"/>
      <c r="G45" s="102"/>
    </row>
    <row r="46" ht="14.25" customHeight="1">
      <c r="A46" s="102"/>
      <c r="B46" s="139" t="s">
        <v>7917</v>
      </c>
      <c r="C46" s="139" t="s">
        <v>5724</v>
      </c>
      <c r="D46" s="163">
        <v>39889.0</v>
      </c>
      <c r="E46" s="139" t="s">
        <v>15</v>
      </c>
      <c r="F46" s="139" t="s">
        <v>928</v>
      </c>
      <c r="G46" s="102"/>
    </row>
    <row r="47">
      <c r="A47" s="102"/>
      <c r="B47" s="141" t="s">
        <v>7918</v>
      </c>
      <c r="C47" s="141" t="s">
        <v>5390</v>
      </c>
      <c r="D47" s="408"/>
      <c r="E47" s="141"/>
      <c r="F47" s="150"/>
      <c r="G47" s="102"/>
    </row>
    <row r="48">
      <c r="A48" s="102"/>
      <c r="B48" s="153" t="s">
        <v>7919</v>
      </c>
      <c r="C48" s="153" t="s">
        <v>5390</v>
      </c>
      <c r="D48" s="409">
        <v>39672.0</v>
      </c>
      <c r="E48" s="153" t="s">
        <v>15</v>
      </c>
      <c r="F48" s="153" t="s">
        <v>1132</v>
      </c>
      <c r="G48" s="102"/>
    </row>
    <row r="49">
      <c r="A49" s="102"/>
      <c r="B49" s="141" t="s">
        <v>5389</v>
      </c>
      <c r="C49" s="141" t="s">
        <v>5390</v>
      </c>
      <c r="D49" s="408"/>
      <c r="E49" s="141"/>
      <c r="F49" s="150"/>
      <c r="G49" s="102"/>
    </row>
    <row r="50">
      <c r="A50" s="102"/>
      <c r="B50" s="141" t="s">
        <v>7920</v>
      </c>
      <c r="C50" s="141" t="s">
        <v>7921</v>
      </c>
      <c r="D50" s="408"/>
      <c r="E50" s="141"/>
      <c r="F50" s="150"/>
      <c r="G50" s="102"/>
    </row>
    <row r="51">
      <c r="A51" s="102"/>
      <c r="B51" s="139" t="s">
        <v>7922</v>
      </c>
      <c r="C51" s="139" t="s">
        <v>7921</v>
      </c>
      <c r="D51" s="163">
        <v>42290.0</v>
      </c>
      <c r="E51" s="139" t="s">
        <v>15</v>
      </c>
      <c r="F51" s="139" t="s">
        <v>928</v>
      </c>
      <c r="G51" s="102"/>
    </row>
    <row r="52">
      <c r="A52" s="102"/>
      <c r="B52" s="141" t="s">
        <v>7923</v>
      </c>
      <c r="C52" s="141" t="s">
        <v>7921</v>
      </c>
      <c r="D52" s="408"/>
      <c r="E52" s="141"/>
      <c r="F52" s="150"/>
      <c r="G52" s="102"/>
    </row>
    <row r="53">
      <c r="A53" s="102"/>
      <c r="B53" s="141" t="s">
        <v>1490</v>
      </c>
      <c r="C53" s="141" t="s">
        <v>7921</v>
      </c>
      <c r="D53" s="408"/>
      <c r="E53" s="141"/>
      <c r="F53" s="150"/>
      <c r="G53" s="102"/>
    </row>
    <row r="54">
      <c r="A54" s="102"/>
      <c r="B54" s="141" t="s">
        <v>7924</v>
      </c>
      <c r="C54" s="141" t="s">
        <v>7925</v>
      </c>
      <c r="D54" s="408"/>
      <c r="E54" s="141"/>
      <c r="F54" s="150"/>
      <c r="G54" s="102"/>
    </row>
    <row r="55">
      <c r="A55" s="102"/>
      <c r="B55" s="141" t="s">
        <v>7926</v>
      </c>
      <c r="C55" s="141" t="s">
        <v>7927</v>
      </c>
      <c r="D55" s="408"/>
      <c r="E55" s="141"/>
      <c r="F55" s="150"/>
      <c r="G55" s="102"/>
    </row>
    <row r="56">
      <c r="A56" s="102"/>
      <c r="B56" s="139" t="s">
        <v>5052</v>
      </c>
      <c r="C56" s="139" t="s">
        <v>334</v>
      </c>
      <c r="D56" s="209">
        <v>39952.0</v>
      </c>
      <c r="E56" s="186" t="s">
        <v>15</v>
      </c>
      <c r="F56" s="151" t="s">
        <v>5188</v>
      </c>
      <c r="G56" s="102"/>
    </row>
    <row r="57">
      <c r="A57" s="102"/>
      <c r="B57" s="139" t="s">
        <v>4371</v>
      </c>
      <c r="C57" s="139" t="s">
        <v>334</v>
      </c>
      <c r="D57" s="209">
        <v>39952.0</v>
      </c>
      <c r="E57" s="186" t="s">
        <v>15</v>
      </c>
      <c r="F57" s="151" t="s">
        <v>5729</v>
      </c>
      <c r="G57" s="102"/>
    </row>
    <row r="58">
      <c r="A58" s="102"/>
      <c r="B58" s="139" t="s">
        <v>5730</v>
      </c>
      <c r="C58" s="139" t="s">
        <v>334</v>
      </c>
      <c r="D58" s="209">
        <v>39952.0</v>
      </c>
      <c r="E58" s="186" t="s">
        <v>15</v>
      </c>
      <c r="F58" s="151" t="s">
        <v>5188</v>
      </c>
      <c r="G58" s="102"/>
    </row>
    <row r="59">
      <c r="A59" s="102"/>
      <c r="B59" s="139" t="s">
        <v>7928</v>
      </c>
      <c r="C59" s="139" t="s">
        <v>165</v>
      </c>
      <c r="D59" s="163">
        <v>40085.0</v>
      </c>
      <c r="E59" s="139" t="s">
        <v>15</v>
      </c>
      <c r="F59" s="139" t="s">
        <v>6247</v>
      </c>
      <c r="G59" s="102"/>
    </row>
    <row r="60">
      <c r="A60" s="102"/>
      <c r="B60" s="139" t="s">
        <v>164</v>
      </c>
      <c r="C60" s="139" t="s">
        <v>165</v>
      </c>
      <c r="D60" s="163">
        <v>43020.0</v>
      </c>
      <c r="E60" s="139" t="s">
        <v>15</v>
      </c>
      <c r="F60" s="139" t="s">
        <v>7929</v>
      </c>
      <c r="G60" s="102"/>
    </row>
    <row r="61">
      <c r="A61" s="102"/>
      <c r="B61" s="139" t="s">
        <v>7930</v>
      </c>
      <c r="C61" s="139" t="s">
        <v>165</v>
      </c>
      <c r="D61" s="163">
        <v>40190.0</v>
      </c>
      <c r="E61" s="139" t="s">
        <v>15</v>
      </c>
      <c r="F61" s="139" t="s">
        <v>7931</v>
      </c>
      <c r="G61" s="102"/>
    </row>
    <row r="62">
      <c r="A62" s="102"/>
      <c r="B62" s="141" t="s">
        <v>7932</v>
      </c>
      <c r="C62" s="141" t="s">
        <v>165</v>
      </c>
      <c r="D62" s="408"/>
      <c r="E62" s="141"/>
      <c r="F62" s="150"/>
      <c r="G62" s="102"/>
    </row>
    <row r="63">
      <c r="A63" s="102"/>
      <c r="B63" s="139" t="s">
        <v>5054</v>
      </c>
      <c r="C63" s="139" t="s">
        <v>165</v>
      </c>
      <c r="D63" s="163">
        <v>43020.0</v>
      </c>
      <c r="E63" s="139" t="s">
        <v>15</v>
      </c>
      <c r="F63" s="139" t="s">
        <v>5055</v>
      </c>
      <c r="G63" s="102"/>
    </row>
    <row r="64">
      <c r="A64" s="102"/>
      <c r="B64" s="139" t="s">
        <v>1028</v>
      </c>
      <c r="C64" s="139" t="s">
        <v>165</v>
      </c>
      <c r="D64" s="163">
        <v>39705.0</v>
      </c>
      <c r="E64" s="139" t="s">
        <v>4243</v>
      </c>
      <c r="F64" s="151" t="s">
        <v>4244</v>
      </c>
      <c r="G64" s="102"/>
    </row>
    <row r="65">
      <c r="A65" s="102"/>
      <c r="B65" s="139" t="s">
        <v>6246</v>
      </c>
      <c r="C65" s="139" t="s">
        <v>165</v>
      </c>
      <c r="D65" s="163">
        <v>40085.0</v>
      </c>
      <c r="E65" s="139" t="s">
        <v>15</v>
      </c>
      <c r="F65" s="139" t="s">
        <v>6247</v>
      </c>
      <c r="G65" s="102"/>
    </row>
    <row r="66">
      <c r="A66" s="102"/>
      <c r="B66" s="141" t="s">
        <v>7933</v>
      </c>
      <c r="C66" s="141" t="s">
        <v>165</v>
      </c>
      <c r="D66" s="249"/>
      <c r="E66" s="141"/>
      <c r="F66" s="141"/>
      <c r="G66" s="102"/>
    </row>
    <row r="67">
      <c r="A67" s="102"/>
      <c r="B67" s="139" t="s">
        <v>7934</v>
      </c>
      <c r="C67" s="139" t="s">
        <v>165</v>
      </c>
      <c r="D67" s="163">
        <v>40085.0</v>
      </c>
      <c r="E67" s="139" t="s">
        <v>15</v>
      </c>
      <c r="F67" s="139" t="s">
        <v>6247</v>
      </c>
      <c r="G67" s="102"/>
    </row>
    <row r="68">
      <c r="A68" s="102"/>
      <c r="B68" s="139" t="s">
        <v>7935</v>
      </c>
      <c r="C68" s="139" t="s">
        <v>165</v>
      </c>
      <c r="D68" s="163">
        <v>40085.0</v>
      </c>
      <c r="E68" s="139" t="s">
        <v>15</v>
      </c>
      <c r="F68" s="139" t="s">
        <v>6247</v>
      </c>
      <c r="G68" s="102"/>
    </row>
    <row r="69">
      <c r="A69" s="102"/>
      <c r="B69" s="365" t="s">
        <v>1467</v>
      </c>
      <c r="C69" s="365" t="s">
        <v>1465</v>
      </c>
      <c r="D69" s="416">
        <v>40829.0</v>
      </c>
      <c r="E69" s="365" t="s">
        <v>5007</v>
      </c>
      <c r="F69" s="365" t="s">
        <v>7936</v>
      </c>
      <c r="G69" s="102"/>
    </row>
    <row r="70">
      <c r="A70" s="102"/>
      <c r="B70" s="141" t="s">
        <v>5057</v>
      </c>
      <c r="C70" s="141" t="s">
        <v>1487</v>
      </c>
      <c r="D70" s="408"/>
      <c r="E70" s="141"/>
      <c r="F70" s="150"/>
      <c r="G70" s="102"/>
    </row>
    <row r="71">
      <c r="A71" s="102"/>
      <c r="B71" s="139" t="s">
        <v>7937</v>
      </c>
      <c r="C71" s="139" t="s">
        <v>1487</v>
      </c>
      <c r="D71" s="163">
        <v>39700.0</v>
      </c>
      <c r="E71" s="139" t="s">
        <v>15</v>
      </c>
      <c r="F71" s="139" t="s">
        <v>7938</v>
      </c>
      <c r="G71" s="102"/>
    </row>
    <row r="72">
      <c r="A72" s="102"/>
      <c r="B72" s="139" t="s">
        <v>7939</v>
      </c>
      <c r="C72" s="139" t="s">
        <v>1487</v>
      </c>
      <c r="D72" s="163">
        <v>39700.0</v>
      </c>
      <c r="E72" s="139" t="s">
        <v>15</v>
      </c>
      <c r="F72" s="139" t="s">
        <v>7940</v>
      </c>
      <c r="G72" s="102"/>
    </row>
    <row r="73">
      <c r="A73" s="102"/>
      <c r="B73" s="139" t="s">
        <v>546</v>
      </c>
      <c r="C73" s="139" t="s">
        <v>372</v>
      </c>
      <c r="D73" s="163">
        <v>44294.0</v>
      </c>
      <c r="E73" s="139" t="s">
        <v>15</v>
      </c>
      <c r="F73" s="181" t="s">
        <v>1438</v>
      </c>
      <c r="G73" s="102"/>
    </row>
    <row r="74">
      <c r="A74" s="102"/>
      <c r="B74" s="141" t="s">
        <v>7941</v>
      </c>
      <c r="C74" s="141" t="s">
        <v>372</v>
      </c>
      <c r="D74" s="408"/>
      <c r="E74" s="141"/>
      <c r="F74" s="150"/>
      <c r="G74" s="102"/>
    </row>
    <row r="75">
      <c r="A75" s="102"/>
      <c r="B75" s="139" t="s">
        <v>5734</v>
      </c>
      <c r="C75" s="139" t="s">
        <v>372</v>
      </c>
      <c r="D75" s="163">
        <v>40225.0</v>
      </c>
      <c r="E75" s="139" t="s">
        <v>15</v>
      </c>
      <c r="F75" s="139" t="s">
        <v>928</v>
      </c>
      <c r="G75" s="102"/>
    </row>
    <row r="76">
      <c r="A76" s="102"/>
      <c r="B76" s="139" t="s">
        <v>4934</v>
      </c>
      <c r="C76" s="139" t="s">
        <v>1170</v>
      </c>
      <c r="D76" s="163">
        <v>39441.0</v>
      </c>
      <c r="E76" s="139" t="s">
        <v>15</v>
      </c>
      <c r="F76" s="139" t="s">
        <v>928</v>
      </c>
      <c r="G76" s="102"/>
    </row>
    <row r="77">
      <c r="A77" s="102"/>
      <c r="B77" s="139" t="s">
        <v>5732</v>
      </c>
      <c r="C77" s="139" t="s">
        <v>1170</v>
      </c>
      <c r="D77" s="163">
        <v>40162.0</v>
      </c>
      <c r="E77" s="139" t="s">
        <v>15</v>
      </c>
      <c r="F77" s="139" t="s">
        <v>928</v>
      </c>
      <c r="G77" s="102"/>
    </row>
    <row r="78">
      <c r="A78" s="102"/>
      <c r="B78" s="139" t="s">
        <v>6249</v>
      </c>
      <c r="C78" s="139" t="s">
        <v>1170</v>
      </c>
      <c r="D78" s="163">
        <v>39441.0</v>
      </c>
      <c r="E78" s="139" t="s">
        <v>15</v>
      </c>
      <c r="F78" s="139" t="s">
        <v>6250</v>
      </c>
      <c r="G78" s="102"/>
    </row>
    <row r="79">
      <c r="A79" s="102"/>
      <c r="B79" s="141" t="s">
        <v>1497</v>
      </c>
      <c r="C79" s="141" t="s">
        <v>5621</v>
      </c>
      <c r="D79" s="408"/>
      <c r="E79" s="141"/>
      <c r="F79" s="150"/>
      <c r="G79" s="102"/>
    </row>
    <row r="80">
      <c r="A80" s="102"/>
      <c r="B80" s="141" t="s">
        <v>7942</v>
      </c>
      <c r="C80" s="141" t="s">
        <v>5621</v>
      </c>
      <c r="D80" s="408"/>
      <c r="E80" s="141"/>
      <c r="F80" s="150"/>
      <c r="G80" s="102"/>
    </row>
    <row r="81">
      <c r="A81" s="102"/>
      <c r="B81" s="141" t="s">
        <v>7943</v>
      </c>
      <c r="C81" s="141" t="s">
        <v>5621</v>
      </c>
      <c r="D81" s="408"/>
      <c r="E81" s="141"/>
      <c r="F81" s="150"/>
      <c r="G81" s="102"/>
    </row>
    <row r="82">
      <c r="A82" s="102"/>
      <c r="B82" s="141" t="s">
        <v>5620</v>
      </c>
      <c r="C82" s="141" t="s">
        <v>5621</v>
      </c>
      <c r="D82" s="408"/>
      <c r="E82" s="141"/>
      <c r="F82" s="150"/>
      <c r="G82" s="102"/>
    </row>
    <row r="83">
      <c r="A83" s="102"/>
      <c r="B83" s="141" t="s">
        <v>7944</v>
      </c>
      <c r="C83" s="141" t="s">
        <v>6257</v>
      </c>
      <c r="D83" s="408"/>
      <c r="E83" s="141"/>
      <c r="F83" s="150"/>
      <c r="G83" s="102"/>
    </row>
    <row r="84">
      <c r="A84" s="102"/>
      <c r="B84" s="141" t="s">
        <v>6256</v>
      </c>
      <c r="C84" s="141" t="s">
        <v>6257</v>
      </c>
      <c r="D84" s="408"/>
      <c r="E84" s="141"/>
      <c r="F84" s="150"/>
      <c r="G84" s="102"/>
    </row>
    <row r="85">
      <c r="A85" s="102"/>
      <c r="B85" s="141" t="s">
        <v>7945</v>
      </c>
      <c r="C85" s="141" t="s">
        <v>6257</v>
      </c>
      <c r="D85" s="408"/>
      <c r="E85" s="141"/>
      <c r="F85" s="150"/>
      <c r="G85" s="102"/>
    </row>
    <row r="86">
      <c r="A86" s="102"/>
      <c r="B86" s="141" t="s">
        <v>7946</v>
      </c>
      <c r="C86" s="141" t="s">
        <v>155</v>
      </c>
      <c r="D86" s="408"/>
      <c r="E86" s="141"/>
      <c r="F86" s="150"/>
      <c r="G86" s="102"/>
    </row>
    <row r="87">
      <c r="A87" s="102"/>
      <c r="B87" s="141" t="s">
        <v>7947</v>
      </c>
      <c r="C87" s="141" t="s">
        <v>155</v>
      </c>
      <c r="D87" s="408"/>
      <c r="E87" s="141"/>
      <c r="F87" s="150"/>
      <c r="G87" s="102"/>
    </row>
    <row r="88">
      <c r="A88" s="102"/>
      <c r="B88" s="141" t="s">
        <v>7948</v>
      </c>
      <c r="C88" s="141" t="s">
        <v>155</v>
      </c>
      <c r="D88" s="408"/>
      <c r="E88" s="141"/>
      <c r="F88" s="150"/>
      <c r="G88" s="102"/>
    </row>
    <row r="89">
      <c r="A89" s="102"/>
      <c r="B89" s="139" t="s">
        <v>7949</v>
      </c>
      <c r="C89" s="139" t="s">
        <v>155</v>
      </c>
      <c r="D89" s="212">
        <v>43069.0</v>
      </c>
      <c r="E89" s="151" t="s">
        <v>15</v>
      </c>
      <c r="F89" s="103" t="s">
        <v>4376</v>
      </c>
      <c r="G89" s="102"/>
    </row>
    <row r="90">
      <c r="A90" s="102"/>
      <c r="B90" s="141" t="s">
        <v>7950</v>
      </c>
      <c r="C90" s="141" t="s">
        <v>155</v>
      </c>
      <c r="D90" s="408"/>
      <c r="E90" s="141"/>
      <c r="F90" s="150"/>
      <c r="G90" s="102"/>
    </row>
    <row r="91">
      <c r="A91" s="102"/>
      <c r="B91" s="139" t="s">
        <v>6264</v>
      </c>
      <c r="C91" s="139" t="s">
        <v>222</v>
      </c>
      <c r="D91" s="140">
        <v>41273.0</v>
      </c>
      <c r="E91" s="139" t="s">
        <v>15</v>
      </c>
      <c r="F91" s="139" t="s">
        <v>928</v>
      </c>
      <c r="G91" s="102"/>
    </row>
    <row r="92">
      <c r="A92" s="102"/>
      <c r="B92" s="186" t="s">
        <v>7068</v>
      </c>
      <c r="C92" s="186" t="s">
        <v>637</v>
      </c>
      <c r="D92" s="233">
        <v>41079.0</v>
      </c>
      <c r="E92" s="186" t="s">
        <v>15</v>
      </c>
      <c r="F92" s="151" t="s">
        <v>928</v>
      </c>
      <c r="G92" s="102"/>
    </row>
    <row r="93">
      <c r="A93" s="102"/>
      <c r="B93" s="141" t="s">
        <v>7951</v>
      </c>
      <c r="C93" s="141" t="s">
        <v>7952</v>
      </c>
      <c r="D93" s="408"/>
      <c r="E93" s="141"/>
      <c r="F93" s="150"/>
      <c r="G93" s="102"/>
    </row>
    <row r="94">
      <c r="A94" s="102"/>
      <c r="B94" s="220" t="s">
        <v>7953</v>
      </c>
      <c r="C94" s="220" t="s">
        <v>1255</v>
      </c>
      <c r="D94" s="221">
        <v>40477.0</v>
      </c>
      <c r="E94" s="220" t="s">
        <v>4380</v>
      </c>
      <c r="F94" s="220" t="s">
        <v>4381</v>
      </c>
      <c r="G94" s="102"/>
    </row>
    <row r="95">
      <c r="A95" s="102"/>
      <c r="B95" s="141" t="s">
        <v>7954</v>
      </c>
      <c r="C95" s="141" t="s">
        <v>1255</v>
      </c>
      <c r="D95" s="408"/>
      <c r="E95" s="141"/>
      <c r="F95" s="150"/>
      <c r="G95" s="102"/>
    </row>
    <row r="96">
      <c r="A96" s="102"/>
      <c r="B96" s="139" t="s">
        <v>5624</v>
      </c>
      <c r="C96" s="139" t="s">
        <v>1255</v>
      </c>
      <c r="D96" s="163">
        <v>40449.0</v>
      </c>
      <c r="E96" s="139" t="s">
        <v>15</v>
      </c>
      <c r="F96" s="139" t="s">
        <v>4734</v>
      </c>
      <c r="G96" s="102"/>
    </row>
    <row r="97">
      <c r="A97" s="102"/>
      <c r="B97" s="139" t="s">
        <v>5058</v>
      </c>
      <c r="C97" s="139" t="s">
        <v>1255</v>
      </c>
      <c r="D97" s="163">
        <v>40449.0</v>
      </c>
      <c r="E97" s="139" t="s">
        <v>15</v>
      </c>
      <c r="F97" s="139" t="s">
        <v>7955</v>
      </c>
      <c r="G97" s="102"/>
    </row>
    <row r="98">
      <c r="A98" s="102"/>
      <c r="B98" s="176" t="s">
        <v>1585</v>
      </c>
      <c r="C98" s="176" t="s">
        <v>1586</v>
      </c>
      <c r="D98" s="177">
        <v>43601.0</v>
      </c>
      <c r="E98" s="176" t="s">
        <v>15</v>
      </c>
      <c r="F98" s="176" t="s">
        <v>928</v>
      </c>
      <c r="G98" s="102"/>
    </row>
    <row r="99">
      <c r="A99" s="102"/>
      <c r="B99" s="139" t="s">
        <v>7956</v>
      </c>
      <c r="C99" s="139" t="s">
        <v>159</v>
      </c>
      <c r="D99" s="163">
        <v>43013.0</v>
      </c>
      <c r="E99" s="139" t="s">
        <v>15</v>
      </c>
      <c r="F99" s="139" t="s">
        <v>4528</v>
      </c>
      <c r="G99" s="102"/>
    </row>
    <row r="100">
      <c r="A100" s="102"/>
      <c r="B100" s="141" t="s">
        <v>6277</v>
      </c>
      <c r="C100" s="141" t="s">
        <v>4974</v>
      </c>
      <c r="D100" s="408"/>
      <c r="E100" s="141"/>
      <c r="F100" s="150"/>
      <c r="G100" s="102"/>
    </row>
    <row r="101">
      <c r="A101" s="102"/>
      <c r="B101" s="141" t="s">
        <v>7957</v>
      </c>
      <c r="C101" s="141" t="s">
        <v>4974</v>
      </c>
      <c r="D101" s="408"/>
      <c r="E101" s="141"/>
      <c r="F101" s="150"/>
      <c r="G101" s="102"/>
    </row>
    <row r="102">
      <c r="A102" s="102"/>
      <c r="B102" s="141" t="s">
        <v>7958</v>
      </c>
      <c r="C102" s="141" t="s">
        <v>4974</v>
      </c>
      <c r="D102" s="408"/>
      <c r="E102" s="141"/>
      <c r="F102" s="150"/>
      <c r="G102" s="102"/>
    </row>
    <row r="103">
      <c r="A103" s="102"/>
      <c r="B103" s="139" t="s">
        <v>6278</v>
      </c>
      <c r="C103" s="139" t="s">
        <v>4974</v>
      </c>
      <c r="D103" s="163">
        <v>42317.0</v>
      </c>
      <c r="E103" s="139" t="s">
        <v>15</v>
      </c>
      <c r="F103" s="139" t="s">
        <v>928</v>
      </c>
      <c r="G103" s="102"/>
    </row>
    <row r="104">
      <c r="A104" s="102"/>
      <c r="B104" s="141" t="s">
        <v>7959</v>
      </c>
      <c r="C104" s="141" t="s">
        <v>4974</v>
      </c>
      <c r="D104" s="408"/>
      <c r="E104" s="141"/>
      <c r="F104" s="150"/>
      <c r="G104" s="102"/>
    </row>
    <row r="105">
      <c r="A105" s="102"/>
      <c r="B105" s="141" t="s">
        <v>7960</v>
      </c>
      <c r="C105" s="141" t="s">
        <v>7961</v>
      </c>
      <c r="D105" s="408"/>
      <c r="E105" s="141"/>
      <c r="F105" s="150"/>
      <c r="G105" s="102"/>
    </row>
    <row r="106">
      <c r="A106" s="102"/>
      <c r="B106" s="141" t="s">
        <v>6280</v>
      </c>
      <c r="C106" s="141" t="s">
        <v>6281</v>
      </c>
      <c r="D106" s="408"/>
      <c r="E106" s="141"/>
      <c r="F106" s="150"/>
      <c r="G106" s="102"/>
    </row>
    <row r="107">
      <c r="A107" s="102"/>
      <c r="B107" s="139" t="s">
        <v>7962</v>
      </c>
      <c r="C107" s="139" t="s">
        <v>651</v>
      </c>
      <c r="D107" s="140">
        <v>42691.0</v>
      </c>
      <c r="E107" s="139" t="s">
        <v>15</v>
      </c>
      <c r="F107" s="139" t="s">
        <v>7963</v>
      </c>
      <c r="G107" s="102"/>
    </row>
    <row r="108">
      <c r="A108" s="102"/>
      <c r="B108" s="141" t="s">
        <v>7964</v>
      </c>
      <c r="C108" s="141" t="s">
        <v>651</v>
      </c>
      <c r="D108" s="408"/>
      <c r="E108" s="141"/>
      <c r="F108" s="150"/>
      <c r="G108" s="102"/>
    </row>
    <row r="109">
      <c r="A109" s="102"/>
      <c r="B109" s="139" t="s">
        <v>7965</v>
      </c>
      <c r="C109" s="139" t="s">
        <v>651</v>
      </c>
      <c r="D109" s="140">
        <v>42691.0</v>
      </c>
      <c r="E109" s="139" t="s">
        <v>15</v>
      </c>
      <c r="F109" s="139" t="s">
        <v>7963</v>
      </c>
      <c r="G109" s="102"/>
    </row>
    <row r="110">
      <c r="A110" s="102"/>
      <c r="B110" s="139" t="s">
        <v>7966</v>
      </c>
      <c r="C110" s="139" t="s">
        <v>651</v>
      </c>
      <c r="D110" s="163">
        <v>44588.0</v>
      </c>
      <c r="E110" s="139" t="s">
        <v>15</v>
      </c>
      <c r="F110" s="176" t="s">
        <v>4411</v>
      </c>
      <c r="G110" s="102"/>
    </row>
    <row r="111">
      <c r="A111" s="102"/>
      <c r="B111" s="141" t="s">
        <v>7187</v>
      </c>
      <c r="C111" s="141" t="s">
        <v>651</v>
      </c>
      <c r="D111" s="408"/>
      <c r="E111" s="141"/>
      <c r="F111" s="150"/>
      <c r="G111" s="102"/>
    </row>
    <row r="112">
      <c r="A112" s="102"/>
      <c r="B112" s="141" t="s">
        <v>7967</v>
      </c>
      <c r="C112" s="141" t="s">
        <v>364</v>
      </c>
      <c r="D112" s="408"/>
      <c r="E112" s="141"/>
      <c r="F112" s="150"/>
      <c r="G112" s="102"/>
    </row>
    <row r="113">
      <c r="A113" s="102"/>
      <c r="B113" s="141" t="s">
        <v>7968</v>
      </c>
      <c r="C113" s="141" t="s">
        <v>7969</v>
      </c>
      <c r="D113" s="408"/>
      <c r="E113" s="141"/>
      <c r="F113" s="150"/>
      <c r="G113" s="102"/>
    </row>
    <row r="114">
      <c r="A114" s="102"/>
      <c r="B114" s="141" t="s">
        <v>7970</v>
      </c>
      <c r="C114" s="141" t="s">
        <v>7969</v>
      </c>
      <c r="D114" s="408"/>
      <c r="E114" s="141"/>
      <c r="F114" s="150"/>
      <c r="G114" s="102"/>
    </row>
    <row r="115">
      <c r="A115" s="102"/>
      <c r="B115" s="141" t="s">
        <v>7971</v>
      </c>
      <c r="C115" s="141" t="s">
        <v>7969</v>
      </c>
      <c r="D115" s="408"/>
      <c r="E115" s="141"/>
      <c r="F115" s="150"/>
      <c r="G115" s="102"/>
    </row>
    <row r="116">
      <c r="A116" s="102"/>
      <c r="B116" s="141" t="s">
        <v>7972</v>
      </c>
      <c r="C116" s="141" t="s">
        <v>7973</v>
      </c>
      <c r="D116" s="408"/>
      <c r="E116" s="141"/>
      <c r="F116" s="150"/>
      <c r="G116" s="102"/>
    </row>
    <row r="117">
      <c r="A117" s="102"/>
      <c r="B117" s="141" t="s">
        <v>3823</v>
      </c>
      <c r="C117" s="141" t="s">
        <v>7974</v>
      </c>
      <c r="D117" s="408"/>
      <c r="E117" s="141"/>
      <c r="F117" s="150"/>
      <c r="G117" s="102"/>
    </row>
    <row r="118">
      <c r="A118" s="102"/>
      <c r="B118" s="139" t="s">
        <v>7975</v>
      </c>
      <c r="C118" s="139" t="s">
        <v>7974</v>
      </c>
      <c r="D118" s="163">
        <v>43125.0</v>
      </c>
      <c r="E118" s="139" t="s">
        <v>15</v>
      </c>
      <c r="F118" s="139" t="s">
        <v>928</v>
      </c>
      <c r="G118" s="102"/>
    </row>
    <row r="119">
      <c r="A119" s="102"/>
      <c r="B119" s="141" t="s">
        <v>7976</v>
      </c>
      <c r="C119" s="141" t="s">
        <v>7974</v>
      </c>
      <c r="D119" s="408"/>
      <c r="E119" s="141"/>
      <c r="F119" s="150"/>
      <c r="G119" s="102"/>
    </row>
    <row r="120">
      <c r="A120" s="102"/>
      <c r="B120" s="139" t="s">
        <v>5745</v>
      </c>
      <c r="C120" s="139" t="s">
        <v>4978</v>
      </c>
      <c r="D120" s="163">
        <v>39987.0</v>
      </c>
      <c r="E120" s="139" t="s">
        <v>15</v>
      </c>
      <c r="F120" s="139" t="s">
        <v>5717</v>
      </c>
      <c r="G120" s="102"/>
    </row>
    <row r="121">
      <c r="A121" s="102"/>
      <c r="B121" s="141" t="s">
        <v>7977</v>
      </c>
      <c r="C121" s="141" t="s">
        <v>4978</v>
      </c>
      <c r="D121" s="408"/>
      <c r="E121" s="141"/>
      <c r="F121" s="150"/>
      <c r="G121" s="102"/>
    </row>
    <row r="122">
      <c r="A122" s="102"/>
      <c r="B122" s="141" t="s">
        <v>7978</v>
      </c>
      <c r="C122" s="141" t="s">
        <v>4978</v>
      </c>
      <c r="D122" s="408"/>
      <c r="E122" s="141"/>
      <c r="F122" s="150"/>
      <c r="G122" s="102"/>
    </row>
    <row r="123">
      <c r="A123" s="102"/>
      <c r="B123" s="139" t="s">
        <v>5746</v>
      </c>
      <c r="C123" s="139" t="s">
        <v>4978</v>
      </c>
      <c r="D123" s="163">
        <v>39714.0</v>
      </c>
      <c r="E123" s="139" t="s">
        <v>15</v>
      </c>
      <c r="F123" s="139" t="s">
        <v>928</v>
      </c>
      <c r="G123" s="102"/>
    </row>
    <row r="124">
      <c r="A124" s="102"/>
      <c r="B124" s="141" t="s">
        <v>7979</v>
      </c>
      <c r="C124" s="141" t="s">
        <v>7980</v>
      </c>
      <c r="D124" s="408"/>
      <c r="E124" s="141"/>
      <c r="F124" s="150"/>
      <c r="G124" s="102"/>
    </row>
    <row r="125">
      <c r="A125" s="102"/>
      <c r="B125" s="139" t="s">
        <v>792</v>
      </c>
      <c r="C125" s="139" t="s">
        <v>1676</v>
      </c>
      <c r="D125" s="417">
        <v>43418.0</v>
      </c>
      <c r="E125" s="184" t="s">
        <v>15</v>
      </c>
      <c r="F125" s="190" t="s">
        <v>1677</v>
      </c>
      <c r="G125" s="102"/>
    </row>
    <row r="126">
      <c r="A126" s="102"/>
      <c r="B126" s="141" t="s">
        <v>7981</v>
      </c>
      <c r="C126" s="141" t="s">
        <v>7982</v>
      </c>
      <c r="D126" s="408"/>
      <c r="E126" s="141"/>
      <c r="F126" s="150"/>
      <c r="G126" s="102"/>
    </row>
    <row r="127">
      <c r="A127" s="102"/>
      <c r="B127" s="141" t="s">
        <v>7983</v>
      </c>
      <c r="C127" s="141" t="s">
        <v>7982</v>
      </c>
      <c r="D127" s="408"/>
      <c r="E127" s="141"/>
      <c r="F127" s="150"/>
      <c r="G127" s="102"/>
    </row>
    <row r="128">
      <c r="A128" s="102"/>
      <c r="B128" s="139" t="s">
        <v>4369</v>
      </c>
      <c r="C128" s="139" t="s">
        <v>4370</v>
      </c>
      <c r="D128" s="163">
        <v>42577.0</v>
      </c>
      <c r="E128" s="139" t="s">
        <v>15</v>
      </c>
      <c r="F128" s="139" t="s">
        <v>928</v>
      </c>
      <c r="G128" s="102"/>
    </row>
    <row r="129">
      <c r="A129" s="102"/>
      <c r="B129" s="141" t="s">
        <v>7984</v>
      </c>
      <c r="C129" s="141" t="s">
        <v>1262</v>
      </c>
      <c r="D129" s="408"/>
      <c r="E129" s="141"/>
      <c r="F129" s="150"/>
      <c r="G129" s="102"/>
    </row>
    <row r="130">
      <c r="A130" s="102"/>
      <c r="B130" s="141" t="s">
        <v>7985</v>
      </c>
      <c r="C130" s="141" t="s">
        <v>1262</v>
      </c>
      <c r="D130" s="408"/>
      <c r="E130" s="141"/>
      <c r="F130" s="150"/>
      <c r="G130" s="102"/>
    </row>
    <row r="131">
      <c r="A131" s="102"/>
      <c r="B131" s="139" t="s">
        <v>7986</v>
      </c>
      <c r="C131" s="139" t="s">
        <v>782</v>
      </c>
      <c r="D131" s="163">
        <v>44772.0</v>
      </c>
      <c r="E131" s="139" t="s">
        <v>15</v>
      </c>
      <c r="F131" s="181" t="s">
        <v>7987</v>
      </c>
      <c r="G131" s="102"/>
    </row>
    <row r="132">
      <c r="A132" s="102"/>
      <c r="B132" s="141" t="s">
        <v>5502</v>
      </c>
      <c r="C132" s="141" t="s">
        <v>782</v>
      </c>
      <c r="D132" s="408"/>
      <c r="E132" s="141"/>
      <c r="F132" s="150"/>
      <c r="G132" s="102"/>
    </row>
    <row r="133">
      <c r="A133" s="102"/>
      <c r="B133" s="139" t="s">
        <v>7988</v>
      </c>
      <c r="C133" s="139" t="s">
        <v>782</v>
      </c>
      <c r="D133" s="209">
        <v>40757.0</v>
      </c>
      <c r="E133" s="186" t="s">
        <v>15</v>
      </c>
      <c r="F133" s="151" t="s">
        <v>928</v>
      </c>
      <c r="G133" s="102"/>
    </row>
    <row r="134">
      <c r="A134" s="102"/>
      <c r="B134" s="139" t="s">
        <v>914</v>
      </c>
      <c r="C134" s="139" t="s">
        <v>782</v>
      </c>
      <c r="D134" s="209">
        <v>39406.0</v>
      </c>
      <c r="E134" s="151" t="s">
        <v>4268</v>
      </c>
      <c r="F134" s="151" t="s">
        <v>4960</v>
      </c>
      <c r="G134" s="102"/>
    </row>
    <row r="135">
      <c r="A135" s="102"/>
      <c r="B135" s="139" t="s">
        <v>1710</v>
      </c>
      <c r="C135" s="139" t="s">
        <v>7989</v>
      </c>
      <c r="D135" s="177">
        <v>44126.0</v>
      </c>
      <c r="E135" s="176" t="s">
        <v>15</v>
      </c>
      <c r="F135" s="176" t="s">
        <v>928</v>
      </c>
      <c r="G135" s="102"/>
    </row>
    <row r="136">
      <c r="A136" s="102"/>
      <c r="B136" s="141" t="s">
        <v>6296</v>
      </c>
      <c r="C136" s="141" t="s">
        <v>6191</v>
      </c>
      <c r="D136" s="408"/>
      <c r="E136" s="141"/>
      <c r="F136" s="150"/>
      <c r="G136" s="102"/>
    </row>
    <row r="137">
      <c r="A137" s="102"/>
      <c r="B137" s="141" t="s">
        <v>7990</v>
      </c>
      <c r="C137" s="141" t="s">
        <v>6191</v>
      </c>
      <c r="D137" s="408"/>
      <c r="E137" s="141"/>
      <c r="F137" s="150"/>
      <c r="G137" s="102"/>
    </row>
    <row r="138">
      <c r="A138" s="102"/>
      <c r="B138" s="141" t="s">
        <v>7991</v>
      </c>
      <c r="C138" s="141" t="s">
        <v>6191</v>
      </c>
      <c r="D138" s="408"/>
      <c r="E138" s="141"/>
      <c r="F138" s="150"/>
      <c r="G138" s="102"/>
    </row>
    <row r="139">
      <c r="A139" s="102"/>
      <c r="B139" s="141" t="s">
        <v>7992</v>
      </c>
      <c r="C139" s="141" t="s">
        <v>6191</v>
      </c>
      <c r="D139" s="408"/>
      <c r="E139" s="141"/>
      <c r="F139" s="150"/>
      <c r="G139" s="102"/>
    </row>
    <row r="140">
      <c r="A140" s="102"/>
      <c r="B140" s="141" t="s">
        <v>7993</v>
      </c>
      <c r="C140" s="141" t="s">
        <v>6191</v>
      </c>
      <c r="D140" s="408"/>
      <c r="E140" s="141"/>
      <c r="F140" s="150"/>
      <c r="G140" s="102"/>
    </row>
    <row r="141">
      <c r="A141" s="102"/>
      <c r="B141" s="139" t="s">
        <v>7994</v>
      </c>
      <c r="C141" s="139" t="s">
        <v>1264</v>
      </c>
      <c r="D141" s="163">
        <v>40477.0</v>
      </c>
      <c r="E141" s="139" t="s">
        <v>4249</v>
      </c>
      <c r="F141" s="151" t="s">
        <v>4260</v>
      </c>
      <c r="G141" s="102"/>
    </row>
    <row r="142">
      <c r="A142" s="102"/>
      <c r="B142" s="141" t="s">
        <v>7995</v>
      </c>
      <c r="C142" s="141" t="s">
        <v>7996</v>
      </c>
      <c r="D142" s="408"/>
      <c r="E142" s="141"/>
      <c r="F142" s="150"/>
      <c r="G142" s="102"/>
    </row>
    <row r="143">
      <c r="A143" s="102"/>
      <c r="B143" s="141" t="s">
        <v>7997</v>
      </c>
      <c r="C143" s="141" t="s">
        <v>7998</v>
      </c>
      <c r="D143" s="408"/>
      <c r="E143" s="141"/>
      <c r="F143" s="150"/>
      <c r="G143" s="102"/>
    </row>
    <row r="144">
      <c r="A144" s="102"/>
      <c r="B144" s="141" t="s">
        <v>7999</v>
      </c>
      <c r="C144" s="141" t="s">
        <v>7998</v>
      </c>
      <c r="D144" s="408"/>
      <c r="E144" s="141"/>
      <c r="F144" s="150"/>
      <c r="G144" s="102"/>
    </row>
    <row r="145">
      <c r="A145" s="102"/>
      <c r="B145" s="139" t="s">
        <v>8000</v>
      </c>
      <c r="C145" s="139" t="s">
        <v>8001</v>
      </c>
      <c r="D145" s="163">
        <v>40526.0</v>
      </c>
      <c r="E145" s="139" t="s">
        <v>15</v>
      </c>
      <c r="F145" s="139" t="s">
        <v>8002</v>
      </c>
      <c r="G145" s="102"/>
    </row>
    <row r="146">
      <c r="A146" s="102"/>
      <c r="B146" s="141" t="s">
        <v>8003</v>
      </c>
      <c r="C146" s="141" t="s">
        <v>8004</v>
      </c>
      <c r="D146" s="408"/>
      <c r="E146" s="141"/>
      <c r="F146" s="150"/>
      <c r="G146" s="102"/>
    </row>
    <row r="147">
      <c r="A147" s="102"/>
      <c r="B147" s="139" t="s">
        <v>5755</v>
      </c>
      <c r="C147" s="139" t="s">
        <v>5507</v>
      </c>
      <c r="D147" s="163">
        <v>41191.0</v>
      </c>
      <c r="E147" s="139" t="s">
        <v>15</v>
      </c>
      <c r="F147" s="139" t="s">
        <v>1066</v>
      </c>
      <c r="G147" s="102"/>
    </row>
    <row r="148">
      <c r="A148" s="102"/>
      <c r="B148" s="139" t="s">
        <v>156</v>
      </c>
      <c r="C148" s="139" t="s">
        <v>5507</v>
      </c>
      <c r="D148" s="163">
        <v>43090.0</v>
      </c>
      <c r="E148" s="139" t="s">
        <v>15</v>
      </c>
      <c r="F148" s="418" t="s">
        <v>4678</v>
      </c>
      <c r="G148" s="102"/>
    </row>
    <row r="149">
      <c r="A149" s="102"/>
      <c r="B149" s="141" t="s">
        <v>8005</v>
      </c>
      <c r="C149" s="141" t="s">
        <v>8006</v>
      </c>
      <c r="D149" s="408"/>
      <c r="E149" s="141"/>
      <c r="F149" s="150"/>
      <c r="G149" s="102"/>
    </row>
    <row r="150">
      <c r="A150" s="102"/>
      <c r="B150" s="141" t="s">
        <v>533</v>
      </c>
      <c r="C150" s="141" t="s">
        <v>8006</v>
      </c>
      <c r="D150" s="408"/>
      <c r="E150" s="141"/>
      <c r="F150" s="150"/>
      <c r="G150" s="102"/>
    </row>
    <row r="151">
      <c r="A151" s="102"/>
      <c r="B151" s="141" t="s">
        <v>8007</v>
      </c>
      <c r="C151" s="141" t="s">
        <v>8006</v>
      </c>
      <c r="D151" s="408"/>
      <c r="E151" s="141"/>
      <c r="F151" s="150"/>
      <c r="G151" s="102"/>
    </row>
    <row r="152">
      <c r="A152" s="102"/>
      <c r="B152" s="141" t="s">
        <v>8008</v>
      </c>
      <c r="C152" s="141" t="s">
        <v>8006</v>
      </c>
      <c r="D152" s="408"/>
      <c r="E152" s="141"/>
      <c r="F152" s="150"/>
      <c r="G152" s="102"/>
    </row>
    <row r="153">
      <c r="A153" s="102"/>
      <c r="B153" s="141" t="s">
        <v>8009</v>
      </c>
      <c r="C153" s="141" t="s">
        <v>8006</v>
      </c>
      <c r="D153" s="408"/>
      <c r="E153" s="141"/>
      <c r="F153" s="150"/>
      <c r="G153" s="102"/>
    </row>
    <row r="154">
      <c r="A154" s="102"/>
      <c r="B154" s="141" t="s">
        <v>8010</v>
      </c>
      <c r="C154" s="141" t="s">
        <v>8006</v>
      </c>
      <c r="D154" s="408"/>
      <c r="E154" s="141"/>
      <c r="F154" s="150"/>
      <c r="G154" s="102"/>
    </row>
    <row r="155">
      <c r="A155" s="102"/>
      <c r="B155" s="141" t="s">
        <v>8011</v>
      </c>
      <c r="C155" s="141" t="s">
        <v>8012</v>
      </c>
      <c r="D155" s="408"/>
      <c r="E155" s="141"/>
      <c r="F155" s="150"/>
      <c r="G155" s="102"/>
    </row>
    <row r="156">
      <c r="A156" s="102"/>
      <c r="B156" s="141" t="s">
        <v>4085</v>
      </c>
      <c r="C156" s="141" t="s">
        <v>8013</v>
      </c>
      <c r="D156" s="408"/>
      <c r="E156" s="141"/>
      <c r="F156" s="150"/>
      <c r="G156" s="102"/>
    </row>
    <row r="157">
      <c r="A157" s="102"/>
      <c r="B157" s="139" t="s">
        <v>8014</v>
      </c>
      <c r="C157" s="139" t="s">
        <v>820</v>
      </c>
      <c r="D157" s="163">
        <v>41142.0</v>
      </c>
      <c r="E157" s="139" t="s">
        <v>15</v>
      </c>
      <c r="F157" s="139" t="s">
        <v>6301</v>
      </c>
      <c r="G157" s="102"/>
    </row>
    <row r="158">
      <c r="A158" s="102"/>
      <c r="B158" s="141" t="s">
        <v>8015</v>
      </c>
      <c r="C158" s="141" t="s">
        <v>820</v>
      </c>
      <c r="D158" s="408"/>
      <c r="E158" s="141"/>
      <c r="F158" s="150"/>
      <c r="G158" s="102"/>
    </row>
    <row r="159">
      <c r="A159" s="102"/>
      <c r="B159" s="139" t="s">
        <v>8016</v>
      </c>
      <c r="C159" s="139" t="s">
        <v>820</v>
      </c>
      <c r="D159" s="163">
        <v>41142.0</v>
      </c>
      <c r="E159" s="139" t="s">
        <v>15</v>
      </c>
      <c r="F159" s="139" t="s">
        <v>6301</v>
      </c>
      <c r="G159" s="102"/>
    </row>
    <row r="160">
      <c r="A160" s="102"/>
      <c r="B160" s="141" t="s">
        <v>8017</v>
      </c>
      <c r="C160" s="141" t="s">
        <v>820</v>
      </c>
      <c r="D160" s="408"/>
      <c r="E160" s="141"/>
      <c r="F160" s="150"/>
      <c r="G160" s="102"/>
    </row>
    <row r="161">
      <c r="A161" s="102"/>
      <c r="B161" s="139" t="s">
        <v>8018</v>
      </c>
      <c r="C161" s="139" t="s">
        <v>820</v>
      </c>
      <c r="D161" s="163">
        <v>40407.0</v>
      </c>
      <c r="E161" s="139" t="s">
        <v>15</v>
      </c>
      <c r="F161" s="139" t="s">
        <v>7658</v>
      </c>
      <c r="G161" s="102"/>
    </row>
    <row r="162">
      <c r="A162" s="102"/>
      <c r="B162" s="141" t="s">
        <v>8019</v>
      </c>
      <c r="C162" s="141" t="s">
        <v>4980</v>
      </c>
      <c r="D162" s="408"/>
      <c r="E162" s="141"/>
      <c r="F162" s="150"/>
      <c r="G162" s="102"/>
    </row>
    <row r="163">
      <c r="A163" s="102"/>
      <c r="B163" s="141" t="s">
        <v>5398</v>
      </c>
      <c r="C163" s="141" t="s">
        <v>4980</v>
      </c>
      <c r="D163" s="408"/>
      <c r="E163" s="141"/>
      <c r="F163" s="150"/>
      <c r="G163" s="102"/>
    </row>
    <row r="164">
      <c r="A164" s="102"/>
      <c r="B164" s="141" t="s">
        <v>8020</v>
      </c>
      <c r="C164" s="141" t="s">
        <v>4980</v>
      </c>
      <c r="D164" s="408"/>
      <c r="E164" s="141"/>
      <c r="F164" s="150"/>
      <c r="G164" s="102"/>
    </row>
    <row r="165">
      <c r="A165" s="102"/>
      <c r="B165" s="141" t="s">
        <v>8021</v>
      </c>
      <c r="C165" s="141" t="s">
        <v>1738</v>
      </c>
      <c r="D165" s="408"/>
      <c r="E165" s="141"/>
      <c r="F165" s="150"/>
      <c r="G165" s="102"/>
    </row>
    <row r="166">
      <c r="A166" s="102"/>
      <c r="B166" s="139" t="s">
        <v>8022</v>
      </c>
      <c r="C166" s="139" t="s">
        <v>277</v>
      </c>
      <c r="D166" s="163">
        <v>40183.0</v>
      </c>
      <c r="E166" s="139" t="s">
        <v>15</v>
      </c>
      <c r="F166" s="139" t="s">
        <v>5766</v>
      </c>
      <c r="G166" s="102"/>
    </row>
    <row r="167">
      <c r="A167" s="102"/>
      <c r="B167" s="139" t="s">
        <v>6066</v>
      </c>
      <c r="C167" s="139" t="s">
        <v>277</v>
      </c>
      <c r="D167" s="163">
        <v>41149.0</v>
      </c>
      <c r="E167" s="139" t="s">
        <v>4473</v>
      </c>
      <c r="F167" s="139" t="s">
        <v>4474</v>
      </c>
      <c r="G167" s="102"/>
    </row>
    <row r="168">
      <c r="A168" s="102"/>
      <c r="B168" s="139" t="s">
        <v>8023</v>
      </c>
      <c r="C168" s="139" t="s">
        <v>277</v>
      </c>
      <c r="D168" s="163">
        <v>40022.0</v>
      </c>
      <c r="E168" s="139" t="s">
        <v>15</v>
      </c>
      <c r="F168" s="139" t="s">
        <v>5509</v>
      </c>
      <c r="G168" s="102"/>
    </row>
    <row r="169">
      <c r="A169" s="102"/>
      <c r="B169" s="139" t="s">
        <v>5768</v>
      </c>
      <c r="C169" s="139" t="s">
        <v>277</v>
      </c>
      <c r="D169" s="163">
        <v>40183.0</v>
      </c>
      <c r="E169" s="139" t="s">
        <v>15</v>
      </c>
      <c r="F169" s="139" t="s">
        <v>5766</v>
      </c>
      <c r="G169" s="102"/>
    </row>
    <row r="170">
      <c r="A170" s="102"/>
      <c r="B170" s="139" t="s">
        <v>7678</v>
      </c>
      <c r="C170" s="139" t="s">
        <v>277</v>
      </c>
      <c r="D170" s="163">
        <v>40183.0</v>
      </c>
      <c r="E170" s="139" t="s">
        <v>15</v>
      </c>
      <c r="F170" s="139" t="s">
        <v>5766</v>
      </c>
      <c r="G170" s="102"/>
    </row>
    <row r="171">
      <c r="A171" s="102"/>
      <c r="B171" s="139" t="s">
        <v>5508</v>
      </c>
      <c r="C171" s="139" t="s">
        <v>277</v>
      </c>
      <c r="D171" s="163">
        <v>40022.0</v>
      </c>
      <c r="E171" s="139" t="s">
        <v>15</v>
      </c>
      <c r="F171" s="139" t="s">
        <v>5509</v>
      </c>
      <c r="G171" s="102"/>
    </row>
    <row r="172">
      <c r="A172" s="102"/>
      <c r="B172" s="139" t="s">
        <v>8024</v>
      </c>
      <c r="C172" s="139" t="s">
        <v>277</v>
      </c>
      <c r="D172" s="163">
        <v>40827.0</v>
      </c>
      <c r="E172" s="139" t="s">
        <v>15</v>
      </c>
      <c r="F172" s="139" t="s">
        <v>8025</v>
      </c>
      <c r="G172" s="102"/>
    </row>
    <row r="173">
      <c r="A173" s="102"/>
      <c r="B173" s="139" t="s">
        <v>489</v>
      </c>
      <c r="C173" s="139" t="s">
        <v>490</v>
      </c>
      <c r="D173" s="163">
        <v>44238.0</v>
      </c>
      <c r="E173" s="139" t="s">
        <v>15</v>
      </c>
      <c r="F173" s="176" t="s">
        <v>1504</v>
      </c>
      <c r="G173" s="102"/>
    </row>
    <row r="174">
      <c r="A174" s="102"/>
      <c r="B174" s="141" t="s">
        <v>8026</v>
      </c>
      <c r="C174" s="141" t="s">
        <v>490</v>
      </c>
      <c r="D174" s="408"/>
      <c r="E174" s="141"/>
      <c r="F174" s="150"/>
      <c r="G174" s="102"/>
    </row>
    <row r="175">
      <c r="A175" s="102"/>
      <c r="B175" s="141" t="s">
        <v>8027</v>
      </c>
      <c r="C175" s="141" t="s">
        <v>490</v>
      </c>
      <c r="D175" s="408"/>
      <c r="E175" s="141"/>
      <c r="F175" s="150"/>
      <c r="G175" s="102"/>
    </row>
    <row r="176">
      <c r="A176" s="102"/>
      <c r="B176" s="139" t="s">
        <v>128</v>
      </c>
      <c r="C176" s="139" t="s">
        <v>8028</v>
      </c>
      <c r="D176" s="163">
        <v>43097.0</v>
      </c>
      <c r="E176" s="139" t="s">
        <v>15</v>
      </c>
      <c r="F176" s="139" t="s">
        <v>8029</v>
      </c>
      <c r="G176" s="102"/>
    </row>
    <row r="177">
      <c r="A177" s="102"/>
      <c r="B177" s="141" t="s">
        <v>8030</v>
      </c>
      <c r="C177" s="141" t="s">
        <v>1045</v>
      </c>
      <c r="D177" s="408"/>
      <c r="E177" s="141"/>
      <c r="F177" s="150"/>
      <c r="G177" s="102"/>
    </row>
    <row r="178">
      <c r="A178" s="102"/>
      <c r="B178" s="141" t="s">
        <v>8031</v>
      </c>
      <c r="C178" s="141" t="s">
        <v>1045</v>
      </c>
      <c r="D178" s="408"/>
      <c r="E178" s="141"/>
      <c r="F178" s="150"/>
      <c r="G178" s="102"/>
    </row>
    <row r="179">
      <c r="A179" s="102"/>
      <c r="B179" s="141" t="s">
        <v>8032</v>
      </c>
      <c r="C179" s="141" t="s">
        <v>1045</v>
      </c>
      <c r="D179" s="408"/>
      <c r="E179" s="141"/>
      <c r="F179" s="150"/>
      <c r="G179" s="102"/>
    </row>
    <row r="180">
      <c r="A180" s="102"/>
      <c r="B180" s="139" t="s">
        <v>8033</v>
      </c>
      <c r="C180" s="139" t="s">
        <v>8034</v>
      </c>
      <c r="D180" s="163">
        <v>40442.0</v>
      </c>
      <c r="E180" s="139" t="s">
        <v>15</v>
      </c>
      <c r="F180" s="139" t="s">
        <v>8035</v>
      </c>
      <c r="G180" s="102"/>
    </row>
    <row r="181">
      <c r="A181" s="102"/>
      <c r="B181" s="139" t="s">
        <v>8036</v>
      </c>
      <c r="C181" s="139" t="s">
        <v>1267</v>
      </c>
      <c r="D181" s="163">
        <v>40442.0</v>
      </c>
      <c r="E181" s="139" t="s">
        <v>15</v>
      </c>
      <c r="F181" s="139" t="s">
        <v>8035</v>
      </c>
      <c r="G181" s="102"/>
    </row>
    <row r="182">
      <c r="A182" s="102"/>
      <c r="B182" s="139" t="s">
        <v>8037</v>
      </c>
      <c r="C182" s="139" t="s">
        <v>1267</v>
      </c>
      <c r="D182" s="163">
        <v>40442.0</v>
      </c>
      <c r="E182" s="139" t="s">
        <v>15</v>
      </c>
      <c r="F182" s="139" t="s">
        <v>8035</v>
      </c>
      <c r="G182" s="102"/>
    </row>
    <row r="183">
      <c r="A183" s="102"/>
      <c r="B183" s="139" t="s">
        <v>7818</v>
      </c>
      <c r="C183" s="139" t="s">
        <v>1267</v>
      </c>
      <c r="D183" s="163">
        <v>40442.0</v>
      </c>
      <c r="E183" s="139" t="s">
        <v>15</v>
      </c>
      <c r="F183" s="139" t="s">
        <v>8035</v>
      </c>
      <c r="G183" s="102"/>
    </row>
    <row r="184">
      <c r="A184" s="102"/>
      <c r="B184" s="139" t="s">
        <v>8038</v>
      </c>
      <c r="C184" s="139" t="s">
        <v>1267</v>
      </c>
      <c r="D184" s="163">
        <v>40442.0</v>
      </c>
      <c r="E184" s="139" t="s">
        <v>15</v>
      </c>
      <c r="F184" s="139" t="s">
        <v>8035</v>
      </c>
      <c r="G184" s="102"/>
    </row>
    <row r="185">
      <c r="A185" s="102"/>
      <c r="B185" s="139" t="s">
        <v>8039</v>
      </c>
      <c r="C185" s="139" t="s">
        <v>1267</v>
      </c>
      <c r="D185" s="163">
        <v>40442.0</v>
      </c>
      <c r="E185" s="139" t="s">
        <v>15</v>
      </c>
      <c r="F185" s="139" t="s">
        <v>8035</v>
      </c>
      <c r="G185" s="102"/>
    </row>
    <row r="186">
      <c r="A186" s="102"/>
      <c r="B186" s="139" t="s">
        <v>8040</v>
      </c>
      <c r="C186" s="139" t="s">
        <v>1267</v>
      </c>
      <c r="D186" s="163">
        <v>40442.0</v>
      </c>
      <c r="E186" s="139" t="s">
        <v>15</v>
      </c>
      <c r="F186" s="139" t="s">
        <v>8035</v>
      </c>
      <c r="G186" s="102"/>
    </row>
    <row r="187">
      <c r="A187" s="102"/>
      <c r="B187" s="141" t="s">
        <v>8041</v>
      </c>
      <c r="C187" s="141" t="s">
        <v>8042</v>
      </c>
      <c r="D187" s="408"/>
      <c r="E187" s="141"/>
      <c r="F187" s="150"/>
      <c r="G187" s="102"/>
    </row>
    <row r="188">
      <c r="A188" s="102"/>
      <c r="B188" s="141" t="s">
        <v>8043</v>
      </c>
      <c r="C188" s="141" t="s">
        <v>8044</v>
      </c>
      <c r="D188" s="408"/>
      <c r="E188" s="141"/>
      <c r="F188" s="150"/>
      <c r="G188" s="102"/>
    </row>
    <row r="189">
      <c r="A189" s="102"/>
      <c r="B189" s="139" t="s">
        <v>8045</v>
      </c>
      <c r="C189" s="139" t="s">
        <v>922</v>
      </c>
      <c r="D189" s="163">
        <v>40491.0</v>
      </c>
      <c r="E189" s="139" t="s">
        <v>15</v>
      </c>
      <c r="F189" s="139" t="s">
        <v>923</v>
      </c>
      <c r="G189" s="102"/>
    </row>
    <row r="190">
      <c r="A190" s="102"/>
      <c r="B190" s="139" t="s">
        <v>8046</v>
      </c>
      <c r="C190" s="139" t="s">
        <v>922</v>
      </c>
      <c r="D190" s="209">
        <v>39705.0</v>
      </c>
      <c r="E190" s="151" t="s">
        <v>4243</v>
      </c>
      <c r="F190" s="151" t="s">
        <v>4262</v>
      </c>
      <c r="G190" s="102"/>
    </row>
    <row r="191">
      <c r="A191" s="102"/>
      <c r="B191" s="139" t="s">
        <v>8047</v>
      </c>
      <c r="C191" s="139" t="s">
        <v>922</v>
      </c>
      <c r="D191" s="163">
        <v>39406.0</v>
      </c>
      <c r="E191" s="139" t="s">
        <v>4268</v>
      </c>
      <c r="F191" s="151" t="s">
        <v>4262</v>
      </c>
      <c r="G191" s="102"/>
    </row>
    <row r="192">
      <c r="A192" s="102"/>
      <c r="B192" s="139" t="s">
        <v>8048</v>
      </c>
      <c r="C192" s="139" t="s">
        <v>922</v>
      </c>
      <c r="D192" s="209">
        <v>40120.0</v>
      </c>
      <c r="E192" s="151" t="s">
        <v>4274</v>
      </c>
      <c r="F192" s="151" t="s">
        <v>4262</v>
      </c>
      <c r="G192" s="102"/>
    </row>
    <row r="193">
      <c r="A193" s="102"/>
      <c r="B193" s="141" t="s">
        <v>8049</v>
      </c>
      <c r="C193" s="141" t="s">
        <v>8050</v>
      </c>
      <c r="D193" s="408"/>
      <c r="E193" s="141"/>
      <c r="F193" s="150"/>
      <c r="G193" s="102"/>
    </row>
    <row r="194">
      <c r="A194" s="102"/>
      <c r="B194" s="141" t="s">
        <v>8051</v>
      </c>
      <c r="C194" s="141" t="s">
        <v>925</v>
      </c>
      <c r="D194" s="408"/>
      <c r="E194" s="141"/>
      <c r="F194" s="150"/>
      <c r="G194" s="102"/>
    </row>
    <row r="195">
      <c r="A195" s="102"/>
      <c r="B195" s="141" t="s">
        <v>8052</v>
      </c>
      <c r="C195" s="141" t="s">
        <v>925</v>
      </c>
      <c r="D195" s="408"/>
      <c r="E195" s="141"/>
      <c r="F195" s="150"/>
      <c r="G195" s="102"/>
    </row>
    <row r="196">
      <c r="A196" s="102"/>
      <c r="B196" s="151" t="s">
        <v>924</v>
      </c>
      <c r="C196" s="151" t="s">
        <v>925</v>
      </c>
      <c r="D196" s="209">
        <v>39406.0</v>
      </c>
      <c r="E196" s="151" t="s">
        <v>4268</v>
      </c>
      <c r="F196" s="151" t="s">
        <v>4960</v>
      </c>
      <c r="G196" s="102"/>
    </row>
    <row r="197">
      <c r="A197" s="102"/>
      <c r="B197" s="139" t="s">
        <v>8053</v>
      </c>
      <c r="C197" s="139" t="s">
        <v>925</v>
      </c>
      <c r="D197" s="163">
        <v>39532.0</v>
      </c>
      <c r="E197" s="139" t="s">
        <v>15</v>
      </c>
      <c r="F197" s="139" t="s">
        <v>4984</v>
      </c>
      <c r="G197" s="102"/>
    </row>
    <row r="198">
      <c r="A198" s="102"/>
      <c r="B198" s="141" t="s">
        <v>8054</v>
      </c>
      <c r="C198" s="141" t="s">
        <v>925</v>
      </c>
      <c r="D198" s="408"/>
      <c r="E198" s="141"/>
      <c r="F198" s="150"/>
      <c r="G198" s="102"/>
    </row>
    <row r="199">
      <c r="A199" s="102"/>
      <c r="B199" s="139" t="s">
        <v>8055</v>
      </c>
      <c r="C199" s="139" t="s">
        <v>4599</v>
      </c>
      <c r="D199" s="163">
        <v>39798.0</v>
      </c>
      <c r="E199" s="139" t="s">
        <v>15</v>
      </c>
      <c r="F199" s="139" t="s">
        <v>8056</v>
      </c>
      <c r="G199" s="102"/>
    </row>
    <row r="200">
      <c r="A200" s="102"/>
      <c r="B200" s="141" t="s">
        <v>5777</v>
      </c>
      <c r="C200" s="141" t="s">
        <v>4599</v>
      </c>
      <c r="D200" s="408"/>
      <c r="E200" s="141"/>
      <c r="F200" s="150"/>
      <c r="G200" s="102"/>
    </row>
    <row r="201">
      <c r="A201" s="102"/>
      <c r="B201" s="141" t="s">
        <v>8057</v>
      </c>
      <c r="C201" s="141" t="s">
        <v>8058</v>
      </c>
      <c r="D201" s="408"/>
      <c r="E201" s="141"/>
      <c r="F201" s="150"/>
      <c r="G201" s="102"/>
    </row>
    <row r="202">
      <c r="A202" s="102"/>
      <c r="B202" s="141" t="s">
        <v>8059</v>
      </c>
      <c r="C202" s="141" t="s">
        <v>5514</v>
      </c>
      <c r="D202" s="408"/>
      <c r="E202" s="141"/>
      <c r="F202" s="150"/>
      <c r="G202" s="102"/>
    </row>
    <row r="203">
      <c r="A203" s="102"/>
      <c r="B203" s="141" t="s">
        <v>8060</v>
      </c>
      <c r="C203" s="141" t="s">
        <v>5514</v>
      </c>
      <c r="D203" s="408"/>
      <c r="E203" s="141"/>
      <c r="F203" s="150"/>
      <c r="G203" s="102"/>
    </row>
    <row r="204">
      <c r="A204" s="102"/>
      <c r="B204" s="141" t="s">
        <v>8061</v>
      </c>
      <c r="C204" s="141" t="s">
        <v>5514</v>
      </c>
      <c r="D204" s="408"/>
      <c r="E204" s="141"/>
      <c r="F204" s="150"/>
      <c r="G204" s="102"/>
    </row>
    <row r="205">
      <c r="A205" s="102"/>
      <c r="B205" s="141" t="s">
        <v>8062</v>
      </c>
      <c r="C205" s="141" t="s">
        <v>212</v>
      </c>
      <c r="D205" s="408"/>
      <c r="E205" s="141"/>
      <c r="F205" s="150"/>
      <c r="G205" s="102"/>
    </row>
    <row r="206">
      <c r="A206" s="102"/>
      <c r="B206" s="141" t="s">
        <v>8063</v>
      </c>
      <c r="C206" s="141" t="s">
        <v>212</v>
      </c>
      <c r="D206" s="408"/>
      <c r="E206" s="141"/>
      <c r="F206" s="150"/>
      <c r="G206" s="102"/>
    </row>
    <row r="207">
      <c r="A207" s="102"/>
      <c r="B207" s="139" t="s">
        <v>8064</v>
      </c>
      <c r="C207" s="139" t="s">
        <v>212</v>
      </c>
      <c r="D207" s="163">
        <v>40085.0</v>
      </c>
      <c r="E207" s="139" t="s">
        <v>15</v>
      </c>
      <c r="F207" s="139" t="s">
        <v>8065</v>
      </c>
      <c r="G207" s="102"/>
    </row>
    <row r="208">
      <c r="A208" s="102"/>
      <c r="B208" s="141" t="s">
        <v>8066</v>
      </c>
      <c r="C208" s="141" t="s">
        <v>8067</v>
      </c>
      <c r="D208" s="408"/>
      <c r="E208" s="141"/>
      <c r="F208" s="150"/>
      <c r="G208" s="102"/>
    </row>
    <row r="209">
      <c r="A209" s="102"/>
      <c r="B209" s="139" t="s">
        <v>8068</v>
      </c>
      <c r="C209" s="139" t="s">
        <v>8069</v>
      </c>
      <c r="D209" s="163">
        <v>42563.0</v>
      </c>
      <c r="E209" s="139" t="s">
        <v>15</v>
      </c>
      <c r="F209" s="139" t="s">
        <v>1130</v>
      </c>
      <c r="G209" s="102"/>
    </row>
    <row r="210">
      <c r="A210" s="102"/>
      <c r="B210" s="139" t="s">
        <v>7161</v>
      </c>
      <c r="C210" s="139" t="s">
        <v>8069</v>
      </c>
      <c r="D210" s="163">
        <v>40225.0</v>
      </c>
      <c r="E210" s="139" t="s">
        <v>15</v>
      </c>
      <c r="F210" s="139" t="s">
        <v>928</v>
      </c>
      <c r="G210" s="102"/>
    </row>
    <row r="211">
      <c r="A211" s="102"/>
      <c r="B211" s="141" t="s">
        <v>8070</v>
      </c>
      <c r="C211" s="141" t="s">
        <v>8071</v>
      </c>
      <c r="D211" s="408"/>
      <c r="E211" s="141"/>
      <c r="F211" s="150"/>
      <c r="G211" s="102"/>
    </row>
    <row r="212">
      <c r="A212" s="102"/>
      <c r="B212" s="141" t="s">
        <v>8072</v>
      </c>
      <c r="C212" s="141" t="s">
        <v>1832</v>
      </c>
      <c r="D212" s="408"/>
      <c r="E212" s="141"/>
      <c r="F212" s="150"/>
      <c r="G212" s="102"/>
    </row>
    <row r="213">
      <c r="A213" s="102"/>
      <c r="B213" s="141" t="s">
        <v>8073</v>
      </c>
      <c r="C213" s="141" t="s">
        <v>5784</v>
      </c>
      <c r="D213" s="408"/>
      <c r="E213" s="141"/>
      <c r="F213" s="150"/>
      <c r="G213" s="102"/>
    </row>
    <row r="214">
      <c r="A214" s="102"/>
      <c r="B214" s="141" t="s">
        <v>8074</v>
      </c>
      <c r="C214" s="141" t="s">
        <v>8075</v>
      </c>
      <c r="D214" s="408"/>
      <c r="E214" s="141"/>
      <c r="F214" s="150"/>
      <c r="G214" s="102"/>
    </row>
    <row r="215">
      <c r="A215" s="102"/>
      <c r="B215" s="141" t="s">
        <v>8076</v>
      </c>
      <c r="C215" s="141" t="s">
        <v>8075</v>
      </c>
      <c r="D215" s="408"/>
      <c r="E215" s="141"/>
      <c r="F215" s="150"/>
      <c r="G215" s="102"/>
    </row>
    <row r="216">
      <c r="A216" s="102"/>
      <c r="B216" s="139" t="s">
        <v>5404</v>
      </c>
      <c r="C216" s="139" t="s">
        <v>8075</v>
      </c>
      <c r="D216" s="163">
        <v>41058.0</v>
      </c>
      <c r="E216" s="139" t="s">
        <v>15</v>
      </c>
      <c r="F216" s="139" t="s">
        <v>7191</v>
      </c>
      <c r="G216" s="102"/>
    </row>
    <row r="217">
      <c r="A217" s="102"/>
      <c r="B217" s="139" t="s">
        <v>8077</v>
      </c>
      <c r="C217" s="139" t="s">
        <v>8075</v>
      </c>
      <c r="D217" s="163">
        <v>41058.0</v>
      </c>
      <c r="E217" s="139" t="s">
        <v>15</v>
      </c>
      <c r="F217" s="139" t="s">
        <v>7191</v>
      </c>
      <c r="G217" s="102"/>
    </row>
    <row r="218">
      <c r="A218" s="102"/>
      <c r="B218" s="139" t="s">
        <v>6338</v>
      </c>
      <c r="C218" s="139" t="s">
        <v>8075</v>
      </c>
      <c r="D218" s="163">
        <v>41058.0</v>
      </c>
      <c r="E218" s="139" t="s">
        <v>15</v>
      </c>
      <c r="F218" s="139" t="s">
        <v>7191</v>
      </c>
      <c r="G218" s="102"/>
    </row>
    <row r="219">
      <c r="A219" s="102"/>
      <c r="B219" s="139" t="s">
        <v>5516</v>
      </c>
      <c r="C219" s="139" t="s">
        <v>5517</v>
      </c>
      <c r="D219" s="163">
        <v>40946.0</v>
      </c>
      <c r="E219" s="139" t="s">
        <v>15</v>
      </c>
      <c r="F219" s="139" t="s">
        <v>5518</v>
      </c>
      <c r="G219" s="102"/>
    </row>
    <row r="220">
      <c r="A220" s="102"/>
      <c r="B220" s="139" t="s">
        <v>8078</v>
      </c>
      <c r="C220" s="139" t="s">
        <v>5517</v>
      </c>
      <c r="D220" s="163">
        <v>40946.0</v>
      </c>
      <c r="E220" s="139" t="s">
        <v>15</v>
      </c>
      <c r="F220" s="139" t="s">
        <v>5518</v>
      </c>
      <c r="G220" s="102"/>
    </row>
    <row r="221">
      <c r="A221" s="102"/>
      <c r="B221" s="139" t="s">
        <v>8079</v>
      </c>
      <c r="C221" s="139" t="s">
        <v>5517</v>
      </c>
      <c r="D221" s="163">
        <v>43972.0</v>
      </c>
      <c r="E221" s="139" t="s">
        <v>15</v>
      </c>
      <c r="F221" s="139" t="s">
        <v>928</v>
      </c>
      <c r="G221" s="102"/>
    </row>
    <row r="222">
      <c r="A222" s="102"/>
      <c r="B222" s="141" t="s">
        <v>8080</v>
      </c>
      <c r="C222" s="141" t="s">
        <v>5517</v>
      </c>
      <c r="D222" s="408"/>
      <c r="E222" s="141"/>
      <c r="F222" s="150"/>
      <c r="G222" s="102"/>
    </row>
    <row r="223">
      <c r="A223" s="102"/>
      <c r="B223" s="139" t="s">
        <v>8081</v>
      </c>
      <c r="C223" s="139" t="s">
        <v>5634</v>
      </c>
      <c r="D223" s="140">
        <v>39427.0</v>
      </c>
      <c r="E223" s="139" t="s">
        <v>15</v>
      </c>
      <c r="F223" s="139" t="s">
        <v>8082</v>
      </c>
      <c r="G223" s="102"/>
    </row>
    <row r="224">
      <c r="A224" s="102"/>
      <c r="B224" s="141" t="s">
        <v>2255</v>
      </c>
      <c r="C224" s="141" t="s">
        <v>583</v>
      </c>
      <c r="D224" s="150"/>
      <c r="E224" s="419"/>
      <c r="F224" s="150"/>
      <c r="G224" s="102"/>
    </row>
    <row r="225">
      <c r="A225" s="102"/>
      <c r="B225" s="139" t="s">
        <v>4445</v>
      </c>
      <c r="C225" s="139" t="s">
        <v>583</v>
      </c>
      <c r="D225" s="140">
        <v>42775.0</v>
      </c>
      <c r="E225" s="139" t="s">
        <v>15</v>
      </c>
      <c r="F225" s="139" t="s">
        <v>4462</v>
      </c>
      <c r="G225" s="102"/>
    </row>
    <row r="226">
      <c r="A226" s="102"/>
      <c r="B226" s="141" t="s">
        <v>8083</v>
      </c>
      <c r="C226" s="141" t="s">
        <v>583</v>
      </c>
      <c r="D226" s="408"/>
      <c r="E226" s="141"/>
      <c r="F226" s="150"/>
      <c r="G226" s="102"/>
    </row>
    <row r="227">
      <c r="A227" s="102"/>
      <c r="B227" s="220" t="s">
        <v>4384</v>
      </c>
      <c r="C227" s="220" t="s">
        <v>583</v>
      </c>
      <c r="D227" s="221">
        <v>42283.0</v>
      </c>
      <c r="E227" s="220" t="s">
        <v>4323</v>
      </c>
      <c r="F227" s="220" t="s">
        <v>4324</v>
      </c>
      <c r="G227" s="102"/>
    </row>
    <row r="228">
      <c r="A228" s="102"/>
      <c r="B228" s="141" t="s">
        <v>8084</v>
      </c>
      <c r="C228" s="141" t="s">
        <v>583</v>
      </c>
      <c r="D228" s="408"/>
      <c r="E228" s="141"/>
      <c r="F228" s="150"/>
      <c r="G228" s="102"/>
    </row>
    <row r="229">
      <c r="A229" s="102"/>
      <c r="B229" s="141" t="s">
        <v>8085</v>
      </c>
      <c r="C229" s="141" t="s">
        <v>8086</v>
      </c>
      <c r="D229" s="408"/>
      <c r="E229" s="141"/>
      <c r="F229" s="150"/>
      <c r="G229" s="102"/>
    </row>
    <row r="230">
      <c r="A230" s="102"/>
      <c r="B230" s="141" t="s">
        <v>8087</v>
      </c>
      <c r="C230" s="141" t="s">
        <v>8088</v>
      </c>
      <c r="D230" s="249"/>
      <c r="E230" s="141"/>
      <c r="F230" s="141"/>
      <c r="G230" s="102"/>
    </row>
    <row r="231">
      <c r="A231" s="102"/>
      <c r="B231" s="141" t="s">
        <v>8089</v>
      </c>
      <c r="C231" s="141" t="s">
        <v>7221</v>
      </c>
      <c r="D231" s="408"/>
      <c r="E231" s="141"/>
      <c r="F231" s="150"/>
      <c r="G231" s="102"/>
    </row>
    <row r="232">
      <c r="A232" s="102"/>
      <c r="B232" s="141" t="s">
        <v>8090</v>
      </c>
      <c r="C232" s="141" t="s">
        <v>7221</v>
      </c>
      <c r="D232" s="408"/>
      <c r="E232" s="141"/>
      <c r="F232" s="150"/>
      <c r="G232" s="102"/>
    </row>
    <row r="233">
      <c r="A233" s="102"/>
      <c r="B233" s="141" t="s">
        <v>8091</v>
      </c>
      <c r="C233" s="141" t="s">
        <v>7221</v>
      </c>
      <c r="D233" s="408"/>
      <c r="E233" s="141"/>
      <c r="F233" s="150"/>
      <c r="G233" s="102"/>
    </row>
    <row r="234">
      <c r="A234" s="102"/>
      <c r="B234" s="141" t="s">
        <v>8092</v>
      </c>
      <c r="C234" s="141" t="s">
        <v>8093</v>
      </c>
      <c r="D234" s="408"/>
      <c r="E234" s="141"/>
      <c r="F234" s="150"/>
      <c r="G234" s="102"/>
    </row>
    <row r="235">
      <c r="A235" s="102"/>
      <c r="B235" s="139" t="s">
        <v>8094</v>
      </c>
      <c r="C235" s="139" t="s">
        <v>8095</v>
      </c>
      <c r="D235" s="163">
        <v>39595.0</v>
      </c>
      <c r="E235" s="139" t="s">
        <v>15</v>
      </c>
      <c r="F235" s="139" t="s">
        <v>8096</v>
      </c>
      <c r="G235" s="102"/>
    </row>
    <row r="236">
      <c r="A236" s="102"/>
      <c r="B236" s="139" t="s">
        <v>8097</v>
      </c>
      <c r="C236" s="139" t="s">
        <v>8095</v>
      </c>
      <c r="D236" s="163">
        <v>39595.0</v>
      </c>
      <c r="E236" s="139" t="s">
        <v>15</v>
      </c>
      <c r="F236" s="139" t="s">
        <v>8098</v>
      </c>
      <c r="G236" s="102"/>
    </row>
    <row r="237">
      <c r="A237" s="102"/>
      <c r="B237" s="139" t="s">
        <v>8099</v>
      </c>
      <c r="C237" s="139" t="s">
        <v>8095</v>
      </c>
      <c r="D237" s="163">
        <v>39595.0</v>
      </c>
      <c r="E237" s="139" t="s">
        <v>15</v>
      </c>
      <c r="F237" s="139" t="s">
        <v>8100</v>
      </c>
      <c r="G237" s="102"/>
    </row>
    <row r="238">
      <c r="A238" s="102"/>
      <c r="B238" s="141" t="s">
        <v>8101</v>
      </c>
      <c r="C238" s="141" t="s">
        <v>8095</v>
      </c>
      <c r="D238" s="408"/>
      <c r="E238" s="141"/>
      <c r="F238" s="150"/>
      <c r="G238" s="102"/>
    </row>
    <row r="239">
      <c r="A239" s="102"/>
      <c r="B239" s="139" t="s">
        <v>8102</v>
      </c>
      <c r="C239" s="139" t="s">
        <v>8095</v>
      </c>
      <c r="D239" s="163">
        <v>39595.0</v>
      </c>
      <c r="E239" s="139" t="s">
        <v>15</v>
      </c>
      <c r="F239" s="139" t="s">
        <v>8098</v>
      </c>
      <c r="G239" s="102"/>
    </row>
    <row r="240">
      <c r="A240" s="102"/>
      <c r="B240" s="141" t="s">
        <v>8103</v>
      </c>
      <c r="C240" s="141" t="s">
        <v>8095</v>
      </c>
      <c r="D240" s="408"/>
      <c r="E240" s="141"/>
      <c r="F240" s="150"/>
      <c r="G240" s="102"/>
    </row>
    <row r="241">
      <c r="A241" s="102"/>
      <c r="B241" s="141" t="s">
        <v>8104</v>
      </c>
      <c r="C241" s="141" t="s">
        <v>8105</v>
      </c>
      <c r="D241" s="408"/>
      <c r="E241" s="141"/>
      <c r="F241" s="150"/>
      <c r="G241" s="102"/>
    </row>
    <row r="242">
      <c r="A242" s="102"/>
      <c r="B242" s="141" t="s">
        <v>8106</v>
      </c>
      <c r="C242" s="141" t="s">
        <v>8107</v>
      </c>
      <c r="D242" s="408"/>
      <c r="E242" s="141"/>
      <c r="F242" s="150"/>
      <c r="G242" s="102"/>
    </row>
    <row r="243">
      <c r="A243" s="102"/>
      <c r="B243" s="141" t="s">
        <v>8108</v>
      </c>
      <c r="C243" s="141" t="s">
        <v>8107</v>
      </c>
      <c r="D243" s="408"/>
      <c r="E243" s="141"/>
      <c r="F243" s="150"/>
      <c r="G243" s="102"/>
    </row>
    <row r="244">
      <c r="A244" s="102"/>
      <c r="B244" s="141" t="s">
        <v>8109</v>
      </c>
      <c r="C244" s="141" t="s">
        <v>8107</v>
      </c>
      <c r="D244" s="408"/>
      <c r="E244" s="141"/>
      <c r="F244" s="150"/>
      <c r="G244" s="102"/>
    </row>
    <row r="245">
      <c r="A245" s="102"/>
      <c r="B245" s="141" t="s">
        <v>8110</v>
      </c>
      <c r="C245" s="141" t="s">
        <v>8111</v>
      </c>
      <c r="D245" s="408"/>
      <c r="E245" s="141"/>
      <c r="F245" s="150"/>
      <c r="G245" s="102"/>
    </row>
    <row r="246">
      <c r="A246" s="102"/>
      <c r="B246" s="141" t="s">
        <v>8112</v>
      </c>
      <c r="C246" s="141" t="s">
        <v>8113</v>
      </c>
      <c r="D246" s="408"/>
      <c r="E246" s="141"/>
      <c r="F246" s="150"/>
      <c r="G246" s="102"/>
    </row>
    <row r="247">
      <c r="A247" s="102"/>
      <c r="B247" s="141" t="s">
        <v>8114</v>
      </c>
      <c r="C247" s="141" t="s">
        <v>598</v>
      </c>
      <c r="D247" s="408"/>
      <c r="E247" s="141"/>
      <c r="F247" s="150"/>
      <c r="G247" s="102"/>
    </row>
    <row r="248">
      <c r="A248" s="102"/>
      <c r="B248" s="139" t="s">
        <v>7604</v>
      </c>
      <c r="C248" s="139" t="s">
        <v>598</v>
      </c>
      <c r="D248" s="163">
        <v>41359.0</v>
      </c>
      <c r="E248" s="139" t="s">
        <v>15</v>
      </c>
      <c r="F248" s="139" t="s">
        <v>6358</v>
      </c>
      <c r="G248" s="102"/>
    </row>
    <row r="249">
      <c r="A249" s="102"/>
      <c r="B249" s="141" t="s">
        <v>8115</v>
      </c>
      <c r="C249" s="141" t="s">
        <v>598</v>
      </c>
      <c r="D249" s="408"/>
      <c r="E249" s="141"/>
      <c r="F249" s="150"/>
      <c r="G249" s="102"/>
    </row>
    <row r="250">
      <c r="A250" s="102"/>
      <c r="B250" s="220" t="s">
        <v>1270</v>
      </c>
      <c r="C250" s="220" t="s">
        <v>1271</v>
      </c>
      <c r="D250" s="221">
        <v>40477.0</v>
      </c>
      <c r="E250" s="220" t="s">
        <v>4380</v>
      </c>
      <c r="F250" s="220" t="s">
        <v>4381</v>
      </c>
      <c r="G250" s="102"/>
    </row>
    <row r="251">
      <c r="A251" s="102"/>
      <c r="B251" s="141" t="s">
        <v>8116</v>
      </c>
      <c r="C251" s="141" t="s">
        <v>1271</v>
      </c>
      <c r="D251" s="408"/>
      <c r="E251" s="141"/>
      <c r="F251" s="150"/>
      <c r="G251" s="102"/>
    </row>
    <row r="252">
      <c r="A252" s="102"/>
      <c r="B252" s="139" t="s">
        <v>8117</v>
      </c>
      <c r="C252" s="139" t="s">
        <v>5520</v>
      </c>
      <c r="D252" s="163">
        <v>39784.0</v>
      </c>
      <c r="E252" s="139" t="s">
        <v>15</v>
      </c>
      <c r="F252" s="139" t="s">
        <v>5854</v>
      </c>
      <c r="G252" s="102"/>
    </row>
    <row r="253">
      <c r="A253" s="102"/>
      <c r="B253" s="141" t="s">
        <v>8118</v>
      </c>
      <c r="C253" s="141" t="s">
        <v>8119</v>
      </c>
      <c r="D253" s="408"/>
      <c r="E253" s="141"/>
      <c r="F253" s="150"/>
      <c r="G253" s="102"/>
    </row>
    <row r="254">
      <c r="A254" s="102"/>
      <c r="B254" s="141" t="s">
        <v>7118</v>
      </c>
      <c r="C254" s="141" t="s">
        <v>8119</v>
      </c>
      <c r="D254" s="408"/>
      <c r="E254" s="141"/>
      <c r="F254" s="150"/>
      <c r="G254" s="102"/>
    </row>
    <row r="255">
      <c r="A255" s="102"/>
      <c r="B255" s="141" t="s">
        <v>8120</v>
      </c>
      <c r="C255" s="141" t="s">
        <v>8119</v>
      </c>
      <c r="D255" s="408"/>
      <c r="E255" s="141"/>
      <c r="F255" s="150"/>
      <c r="G255" s="102"/>
    </row>
    <row r="256">
      <c r="A256" s="102"/>
      <c r="B256" s="139" t="s">
        <v>117</v>
      </c>
      <c r="C256" s="139" t="s">
        <v>118</v>
      </c>
      <c r="D256" s="163">
        <v>43034.0</v>
      </c>
      <c r="E256" s="139" t="s">
        <v>15</v>
      </c>
      <c r="F256" s="139" t="s">
        <v>4528</v>
      </c>
      <c r="G256" s="102"/>
    </row>
    <row r="257">
      <c r="A257" s="102"/>
      <c r="B257" s="141" t="s">
        <v>8121</v>
      </c>
      <c r="C257" s="141" t="s">
        <v>118</v>
      </c>
      <c r="D257" s="408"/>
      <c r="E257" s="141"/>
      <c r="F257" s="150"/>
      <c r="G257" s="102"/>
    </row>
    <row r="258">
      <c r="A258" s="102"/>
      <c r="B258" s="141" t="s">
        <v>8122</v>
      </c>
      <c r="C258" s="141" t="s">
        <v>118</v>
      </c>
      <c r="D258" s="408"/>
      <c r="E258" s="141"/>
      <c r="F258" s="150"/>
      <c r="G258" s="102"/>
    </row>
    <row r="259">
      <c r="A259" s="102"/>
      <c r="B259" s="141" t="s">
        <v>8123</v>
      </c>
      <c r="C259" s="141" t="s">
        <v>118</v>
      </c>
      <c r="D259" s="408"/>
      <c r="E259" s="141"/>
      <c r="F259" s="150"/>
      <c r="G259" s="102"/>
    </row>
    <row r="260">
      <c r="A260" s="102"/>
      <c r="B260" s="139" t="s">
        <v>8124</v>
      </c>
      <c r="C260" s="139" t="s">
        <v>6367</v>
      </c>
      <c r="D260" s="163">
        <v>41023.0</v>
      </c>
      <c r="E260" s="139" t="s">
        <v>15</v>
      </c>
      <c r="F260" s="139" t="s">
        <v>8125</v>
      </c>
      <c r="G260" s="102"/>
    </row>
    <row r="261">
      <c r="A261" s="102"/>
      <c r="B261" s="139" t="s">
        <v>8126</v>
      </c>
      <c r="C261" s="139" t="s">
        <v>6367</v>
      </c>
      <c r="D261" s="163">
        <v>41023.0</v>
      </c>
      <c r="E261" s="139" t="s">
        <v>15</v>
      </c>
      <c r="F261" s="139" t="s">
        <v>8125</v>
      </c>
      <c r="G261" s="102"/>
    </row>
    <row r="262">
      <c r="A262" s="102"/>
      <c r="B262" s="139" t="s">
        <v>8127</v>
      </c>
      <c r="C262" s="139" t="s">
        <v>927</v>
      </c>
      <c r="D262" s="163">
        <v>39427.0</v>
      </c>
      <c r="E262" s="139" t="s">
        <v>15</v>
      </c>
      <c r="F262" s="103" t="s">
        <v>6370</v>
      </c>
      <c r="G262" s="102"/>
    </row>
    <row r="263">
      <c r="A263" s="102"/>
      <c r="B263" s="141" t="s">
        <v>8128</v>
      </c>
      <c r="C263" s="141" t="s">
        <v>340</v>
      </c>
      <c r="D263" s="408"/>
      <c r="E263" s="141"/>
      <c r="F263" s="150"/>
      <c r="G263" s="102"/>
    </row>
    <row r="264">
      <c r="A264" s="102"/>
      <c r="B264" s="139" t="s">
        <v>4610</v>
      </c>
      <c r="C264" s="139" t="s">
        <v>163</v>
      </c>
      <c r="D264" s="163">
        <v>40834.0</v>
      </c>
      <c r="E264" s="139" t="s">
        <v>15</v>
      </c>
      <c r="F264" s="139" t="s">
        <v>5309</v>
      </c>
      <c r="G264" s="102"/>
    </row>
    <row r="265">
      <c r="A265" s="102"/>
      <c r="B265" s="139" t="s">
        <v>8129</v>
      </c>
      <c r="C265" s="139" t="s">
        <v>163</v>
      </c>
      <c r="D265" s="163">
        <v>40834.0</v>
      </c>
      <c r="E265" s="139" t="s">
        <v>15</v>
      </c>
      <c r="F265" s="139" t="s">
        <v>5309</v>
      </c>
      <c r="G265" s="102"/>
    </row>
    <row r="266">
      <c r="A266" s="102"/>
      <c r="B266" s="141" t="s">
        <v>5521</v>
      </c>
      <c r="C266" s="141" t="s">
        <v>163</v>
      </c>
      <c r="D266" s="408"/>
      <c r="E266" s="141"/>
      <c r="F266" s="150"/>
      <c r="G266" s="102"/>
    </row>
    <row r="267">
      <c r="A267" s="102"/>
      <c r="B267" s="139" t="s">
        <v>295</v>
      </c>
      <c r="C267" s="139" t="s">
        <v>163</v>
      </c>
      <c r="D267" s="140">
        <v>43538.0</v>
      </c>
      <c r="E267" s="139" t="s">
        <v>15</v>
      </c>
      <c r="F267" s="176" t="s">
        <v>2198</v>
      </c>
      <c r="G267" s="102"/>
    </row>
    <row r="268">
      <c r="A268" s="102"/>
      <c r="B268" s="139" t="s">
        <v>8130</v>
      </c>
      <c r="C268" s="139" t="s">
        <v>163</v>
      </c>
      <c r="D268" s="163">
        <v>40834.0</v>
      </c>
      <c r="E268" s="139" t="s">
        <v>15</v>
      </c>
      <c r="F268" s="139" t="s">
        <v>5309</v>
      </c>
      <c r="G268" s="102"/>
    </row>
    <row r="269">
      <c r="A269" s="102"/>
      <c r="B269" s="139" t="s">
        <v>1531</v>
      </c>
      <c r="C269" s="139" t="s">
        <v>163</v>
      </c>
      <c r="D269" s="163">
        <v>44049.0</v>
      </c>
      <c r="E269" s="139" t="s">
        <v>15</v>
      </c>
      <c r="F269" s="151" t="s">
        <v>5407</v>
      </c>
      <c r="G269" s="102"/>
    </row>
    <row r="270">
      <c r="A270" s="102"/>
      <c r="B270" s="139" t="s">
        <v>8131</v>
      </c>
      <c r="C270" s="139" t="s">
        <v>163</v>
      </c>
      <c r="D270" s="163">
        <v>40834.0</v>
      </c>
      <c r="E270" s="139" t="s">
        <v>15</v>
      </c>
      <c r="F270" s="139" t="s">
        <v>5309</v>
      </c>
      <c r="G270" s="102"/>
    </row>
    <row r="271">
      <c r="A271" s="102"/>
      <c r="B271" s="139" t="s">
        <v>5308</v>
      </c>
      <c r="C271" s="139" t="s">
        <v>163</v>
      </c>
      <c r="D271" s="163">
        <v>40834.0</v>
      </c>
      <c r="E271" s="139" t="s">
        <v>15</v>
      </c>
      <c r="F271" s="139" t="s">
        <v>5309</v>
      </c>
      <c r="G271" s="102"/>
    </row>
    <row r="272">
      <c r="A272" s="102"/>
      <c r="B272" s="139" t="s">
        <v>8132</v>
      </c>
      <c r="C272" s="139" t="s">
        <v>8133</v>
      </c>
      <c r="D272" s="163">
        <v>40988.0</v>
      </c>
      <c r="E272" s="139" t="s">
        <v>15</v>
      </c>
      <c r="F272" s="139" t="s">
        <v>8134</v>
      </c>
      <c r="G272" s="102"/>
    </row>
    <row r="273">
      <c r="A273" s="102"/>
      <c r="B273" s="141" t="s">
        <v>8135</v>
      </c>
      <c r="C273" s="141" t="s">
        <v>8136</v>
      </c>
      <c r="D273" s="408"/>
      <c r="E273" s="141"/>
      <c r="F273" s="150"/>
      <c r="G273" s="102"/>
    </row>
    <row r="274">
      <c r="A274" s="102"/>
      <c r="B274" s="141" t="s">
        <v>8137</v>
      </c>
      <c r="C274" s="141" t="s">
        <v>8136</v>
      </c>
      <c r="D274" s="408"/>
      <c r="E274" s="141"/>
      <c r="F274" s="150"/>
      <c r="G274" s="102"/>
    </row>
    <row r="275">
      <c r="A275" s="102"/>
      <c r="B275" s="141" t="s">
        <v>8138</v>
      </c>
      <c r="C275" s="141" t="s">
        <v>8136</v>
      </c>
      <c r="D275" s="408"/>
      <c r="E275" s="141"/>
      <c r="F275" s="150"/>
      <c r="G275" s="102"/>
    </row>
    <row r="276">
      <c r="A276" s="102"/>
      <c r="B276" s="139" t="s">
        <v>8139</v>
      </c>
      <c r="C276" s="139" t="s">
        <v>8136</v>
      </c>
      <c r="D276" s="140">
        <v>41149.0</v>
      </c>
      <c r="E276" s="139" t="s">
        <v>4473</v>
      </c>
      <c r="F276" s="139" t="s">
        <v>4474</v>
      </c>
      <c r="G276" s="102"/>
    </row>
    <row r="277">
      <c r="A277" s="102"/>
      <c r="B277" s="141" t="s">
        <v>8140</v>
      </c>
      <c r="C277" s="141" t="s">
        <v>8136</v>
      </c>
      <c r="D277" s="408"/>
      <c r="E277" s="141"/>
      <c r="F277" s="150"/>
      <c r="G277" s="102"/>
    </row>
    <row r="278">
      <c r="A278" s="102"/>
      <c r="B278" s="139" t="s">
        <v>4396</v>
      </c>
      <c r="C278" s="139" t="s">
        <v>4397</v>
      </c>
      <c r="D278" s="239">
        <v>43139.0</v>
      </c>
      <c r="E278" s="186" t="s">
        <v>15</v>
      </c>
      <c r="F278" s="388" t="s">
        <v>4398</v>
      </c>
      <c r="G278" s="102"/>
    </row>
    <row r="279">
      <c r="A279" s="102"/>
      <c r="B279" s="139" t="s">
        <v>4935</v>
      </c>
      <c r="C279" s="139" t="s">
        <v>4760</v>
      </c>
      <c r="D279" s="163">
        <v>42444.0</v>
      </c>
      <c r="E279" s="139" t="s">
        <v>15</v>
      </c>
      <c r="F279" s="139" t="s">
        <v>8141</v>
      </c>
      <c r="G279" s="102"/>
    </row>
    <row r="280">
      <c r="A280" s="102"/>
      <c r="B280" s="141" t="s">
        <v>8142</v>
      </c>
      <c r="C280" s="141" t="s">
        <v>2071</v>
      </c>
      <c r="D280" s="408"/>
      <c r="E280" s="141"/>
      <c r="F280" s="150"/>
      <c r="G280" s="102"/>
    </row>
    <row r="281">
      <c r="A281" s="102"/>
      <c r="B281" s="141" t="s">
        <v>8143</v>
      </c>
      <c r="C281" s="141" t="s">
        <v>2071</v>
      </c>
      <c r="D281" s="408"/>
      <c r="E281" s="141"/>
      <c r="F281" s="150"/>
      <c r="G281" s="102"/>
    </row>
    <row r="282">
      <c r="A282" s="102"/>
      <c r="B282" s="139" t="s">
        <v>2070</v>
      </c>
      <c r="C282" s="139" t="s">
        <v>2071</v>
      </c>
      <c r="D282" s="163">
        <v>43244.0</v>
      </c>
      <c r="E282" s="139" t="s">
        <v>15</v>
      </c>
      <c r="F282" s="139" t="s">
        <v>928</v>
      </c>
      <c r="G282" s="102"/>
    </row>
    <row r="283">
      <c r="A283" s="102"/>
      <c r="B283" s="141" t="s">
        <v>8144</v>
      </c>
      <c r="C283" s="141" t="s">
        <v>2071</v>
      </c>
      <c r="D283" s="408"/>
      <c r="E283" s="141"/>
      <c r="F283" s="150"/>
      <c r="G283" s="102"/>
    </row>
    <row r="284">
      <c r="A284" s="102"/>
      <c r="B284" s="139" t="s">
        <v>8145</v>
      </c>
      <c r="C284" s="139" t="s">
        <v>2071</v>
      </c>
      <c r="D284" s="163">
        <v>43972.0</v>
      </c>
      <c r="E284" s="139" t="s">
        <v>15</v>
      </c>
      <c r="F284" s="139" t="s">
        <v>928</v>
      </c>
      <c r="G284" s="102"/>
    </row>
    <row r="285">
      <c r="A285" s="102"/>
      <c r="B285" s="139" t="s">
        <v>5800</v>
      </c>
      <c r="C285" s="139" t="s">
        <v>5409</v>
      </c>
      <c r="D285" s="163">
        <v>40365.0</v>
      </c>
      <c r="E285" s="139" t="s">
        <v>15</v>
      </c>
      <c r="F285" s="139" t="s">
        <v>5410</v>
      </c>
      <c r="G285" s="102"/>
    </row>
    <row r="286">
      <c r="A286" s="102"/>
      <c r="B286" s="139" t="s">
        <v>5636</v>
      </c>
      <c r="C286" s="139" t="s">
        <v>5409</v>
      </c>
      <c r="D286" s="163">
        <v>40365.0</v>
      </c>
      <c r="E286" s="139" t="s">
        <v>15</v>
      </c>
      <c r="F286" s="139" t="s">
        <v>5637</v>
      </c>
      <c r="G286" s="102"/>
    </row>
    <row r="287">
      <c r="A287" s="102"/>
      <c r="B287" s="139" t="s">
        <v>5802</v>
      </c>
      <c r="C287" s="139" t="s">
        <v>5409</v>
      </c>
      <c r="D287" s="163">
        <v>40365.0</v>
      </c>
      <c r="E287" s="139" t="s">
        <v>15</v>
      </c>
      <c r="F287" s="139" t="s">
        <v>5410</v>
      </c>
      <c r="G287" s="102"/>
    </row>
    <row r="288">
      <c r="A288" s="102"/>
      <c r="B288" s="141" t="s">
        <v>8146</v>
      </c>
      <c r="C288" s="141" t="s">
        <v>8147</v>
      </c>
      <c r="D288" s="408"/>
      <c r="E288" s="141"/>
      <c r="F288" s="150"/>
      <c r="G288" s="102"/>
    </row>
    <row r="289">
      <c r="A289" s="102"/>
      <c r="B289" s="141" t="s">
        <v>8148</v>
      </c>
      <c r="C289" s="141" t="s">
        <v>8147</v>
      </c>
      <c r="D289" s="408"/>
      <c r="E289" s="141"/>
      <c r="F289" s="150"/>
      <c r="G289" s="102"/>
    </row>
    <row r="290">
      <c r="A290" s="102"/>
      <c r="B290" s="141" t="s">
        <v>8149</v>
      </c>
      <c r="C290" s="141" t="s">
        <v>8147</v>
      </c>
      <c r="D290" s="408"/>
      <c r="E290" s="141"/>
      <c r="F290" s="150"/>
      <c r="G290" s="102"/>
    </row>
    <row r="291">
      <c r="A291" s="102"/>
      <c r="B291" s="139" t="s">
        <v>1986</v>
      </c>
      <c r="C291" s="139" t="s">
        <v>8150</v>
      </c>
      <c r="D291" s="163">
        <v>41233.0</v>
      </c>
      <c r="E291" s="139" t="s">
        <v>15</v>
      </c>
      <c r="F291" s="139" t="s">
        <v>928</v>
      </c>
      <c r="G291" s="102"/>
    </row>
    <row r="292">
      <c r="A292" s="102"/>
      <c r="B292" s="220" t="s">
        <v>8151</v>
      </c>
      <c r="C292" s="220" t="s">
        <v>1273</v>
      </c>
      <c r="D292" s="221">
        <v>42283.0</v>
      </c>
      <c r="E292" s="220" t="s">
        <v>4323</v>
      </c>
      <c r="F292" s="220" t="s">
        <v>4324</v>
      </c>
      <c r="G292" s="102"/>
    </row>
    <row r="293">
      <c r="A293" s="102"/>
      <c r="B293" s="139" t="s">
        <v>8152</v>
      </c>
      <c r="C293" s="139" t="s">
        <v>8153</v>
      </c>
      <c r="D293" s="163">
        <v>42908.0</v>
      </c>
      <c r="E293" s="139" t="s">
        <v>15</v>
      </c>
      <c r="F293" s="139" t="s">
        <v>928</v>
      </c>
      <c r="G293" s="102"/>
    </row>
    <row r="294">
      <c r="A294" s="102"/>
      <c r="B294" s="139" t="s">
        <v>8154</v>
      </c>
      <c r="C294" s="139" t="s">
        <v>8153</v>
      </c>
      <c r="D294" s="163">
        <v>42684.0</v>
      </c>
      <c r="E294" s="139" t="s">
        <v>15</v>
      </c>
      <c r="F294" s="139" t="s">
        <v>928</v>
      </c>
      <c r="G294" s="102"/>
    </row>
    <row r="295">
      <c r="A295" s="102"/>
      <c r="B295" s="141" t="s">
        <v>8155</v>
      </c>
      <c r="C295" s="141" t="s">
        <v>8153</v>
      </c>
      <c r="D295" s="408"/>
      <c r="E295" s="141"/>
      <c r="F295" s="150"/>
      <c r="G295" s="102"/>
    </row>
    <row r="296">
      <c r="A296" s="102"/>
      <c r="B296" s="141" t="s">
        <v>8156</v>
      </c>
      <c r="C296" s="141" t="s">
        <v>8157</v>
      </c>
      <c r="D296" s="408"/>
      <c r="E296" s="141"/>
      <c r="F296" s="150"/>
      <c r="G296" s="102"/>
    </row>
    <row r="297">
      <c r="A297" s="102"/>
      <c r="B297" s="141" t="s">
        <v>8158</v>
      </c>
      <c r="C297" s="141" t="s">
        <v>8159</v>
      </c>
      <c r="D297" s="408"/>
      <c r="E297" s="141"/>
      <c r="F297" s="150"/>
      <c r="G297" s="102"/>
    </row>
    <row r="298">
      <c r="A298" s="102"/>
      <c r="B298" s="141" t="s">
        <v>8160</v>
      </c>
      <c r="C298" s="141" t="s">
        <v>8161</v>
      </c>
      <c r="D298" s="408"/>
      <c r="E298" s="141"/>
      <c r="F298" s="150"/>
      <c r="G298" s="102"/>
    </row>
    <row r="299">
      <c r="A299" s="102"/>
      <c r="B299" s="139" t="s">
        <v>8162</v>
      </c>
      <c r="C299" s="139" t="s">
        <v>8161</v>
      </c>
      <c r="D299" s="163">
        <v>42831.0</v>
      </c>
      <c r="E299" s="139" t="s">
        <v>15</v>
      </c>
      <c r="F299" s="139" t="s">
        <v>928</v>
      </c>
      <c r="G299" s="102"/>
    </row>
    <row r="300">
      <c r="A300" s="102"/>
      <c r="B300" s="141" t="s">
        <v>8163</v>
      </c>
      <c r="C300" s="141" t="s">
        <v>8164</v>
      </c>
      <c r="D300" s="408"/>
      <c r="E300" s="141"/>
      <c r="F300" s="150"/>
      <c r="G300" s="102"/>
    </row>
    <row r="301">
      <c r="A301" s="102"/>
      <c r="B301" s="141" t="s">
        <v>2406</v>
      </c>
      <c r="C301" s="141" t="s">
        <v>8164</v>
      </c>
      <c r="D301" s="408"/>
      <c r="E301" s="141"/>
      <c r="F301" s="150"/>
      <c r="G301" s="102"/>
    </row>
    <row r="302">
      <c r="A302" s="102"/>
      <c r="B302" s="141" t="s">
        <v>8165</v>
      </c>
      <c r="C302" s="141" t="s">
        <v>8164</v>
      </c>
      <c r="D302" s="408"/>
      <c r="E302" s="141"/>
      <c r="F302" s="150"/>
      <c r="G302" s="102"/>
    </row>
    <row r="303">
      <c r="A303" s="102"/>
      <c r="B303" s="141" t="s">
        <v>8166</v>
      </c>
      <c r="C303" s="141" t="s">
        <v>501</v>
      </c>
      <c r="D303" s="408"/>
      <c r="E303" s="141"/>
      <c r="F303" s="150"/>
      <c r="G303" s="102"/>
    </row>
    <row r="304">
      <c r="A304" s="102"/>
      <c r="B304" s="139" t="s">
        <v>8167</v>
      </c>
      <c r="C304" s="139" t="s">
        <v>501</v>
      </c>
      <c r="D304" s="163">
        <v>39413.0</v>
      </c>
      <c r="E304" s="139" t="s">
        <v>15</v>
      </c>
      <c r="F304" s="139" t="s">
        <v>8168</v>
      </c>
      <c r="G304" s="102"/>
    </row>
    <row r="305">
      <c r="A305" s="102"/>
      <c r="B305" s="139" t="s">
        <v>931</v>
      </c>
      <c r="C305" s="139" t="s">
        <v>501</v>
      </c>
      <c r="D305" s="140">
        <v>39406.0</v>
      </c>
      <c r="E305" s="139" t="s">
        <v>4268</v>
      </c>
      <c r="F305" s="151" t="s">
        <v>4269</v>
      </c>
      <c r="G305" s="102"/>
    </row>
    <row r="306">
      <c r="A306" s="102"/>
      <c r="B306" s="139" t="s">
        <v>8169</v>
      </c>
      <c r="C306" s="139" t="s">
        <v>501</v>
      </c>
      <c r="D306" s="163">
        <v>40568.0</v>
      </c>
      <c r="E306" s="139" t="s">
        <v>15</v>
      </c>
      <c r="F306" s="139" t="s">
        <v>4992</v>
      </c>
      <c r="G306" s="102"/>
    </row>
    <row r="307">
      <c r="A307" s="102"/>
      <c r="B307" s="141" t="s">
        <v>8170</v>
      </c>
      <c r="C307" s="141" t="s">
        <v>8171</v>
      </c>
      <c r="D307" s="408"/>
      <c r="E307" s="141"/>
      <c r="F307" s="150"/>
      <c r="G307" s="102"/>
    </row>
    <row r="308">
      <c r="A308" s="102"/>
      <c r="B308" s="139" t="s">
        <v>8172</v>
      </c>
      <c r="C308" s="139" t="s">
        <v>8173</v>
      </c>
      <c r="D308" s="163">
        <v>42507.0</v>
      </c>
      <c r="E308" s="139" t="s">
        <v>15</v>
      </c>
      <c r="F308" s="139" t="s">
        <v>1066</v>
      </c>
      <c r="G308" s="102"/>
    </row>
    <row r="309">
      <c r="A309" s="102"/>
      <c r="B309" s="220" t="s">
        <v>935</v>
      </c>
      <c r="C309" s="220" t="s">
        <v>936</v>
      </c>
      <c r="D309" s="238">
        <v>39406.0</v>
      </c>
      <c r="E309" s="220" t="s">
        <v>4758</v>
      </c>
      <c r="F309" s="220" t="s">
        <v>4381</v>
      </c>
      <c r="G309" s="102"/>
    </row>
    <row r="310">
      <c r="A310" s="102"/>
      <c r="B310" s="141" t="s">
        <v>5074</v>
      </c>
      <c r="C310" s="141" t="s">
        <v>936</v>
      </c>
      <c r="D310" s="408"/>
      <c r="E310" s="141"/>
      <c r="F310" s="150"/>
      <c r="G310" s="102"/>
    </row>
    <row r="311">
      <c r="A311" s="102"/>
      <c r="B311" s="141" t="s">
        <v>1451</v>
      </c>
      <c r="C311" s="141" t="s">
        <v>1277</v>
      </c>
      <c r="D311" s="408"/>
      <c r="E311" s="141"/>
      <c r="F311" s="150"/>
      <c r="G311" s="102"/>
    </row>
    <row r="312">
      <c r="A312" s="102"/>
      <c r="B312" s="139" t="s">
        <v>5313</v>
      </c>
      <c r="C312" s="139" t="s">
        <v>1277</v>
      </c>
      <c r="D312" s="163">
        <v>40764.0</v>
      </c>
      <c r="E312" s="139" t="s">
        <v>15</v>
      </c>
      <c r="F312" s="139" t="s">
        <v>5312</v>
      </c>
      <c r="G312" s="102"/>
    </row>
    <row r="313">
      <c r="A313" s="102"/>
      <c r="B313" s="141" t="s">
        <v>8174</v>
      </c>
      <c r="C313" s="141" t="s">
        <v>5315</v>
      </c>
      <c r="D313" s="408"/>
      <c r="E313" s="141"/>
      <c r="F313" s="150"/>
      <c r="G313" s="102"/>
    </row>
    <row r="314">
      <c r="A314" s="102"/>
      <c r="B314" s="141" t="s">
        <v>8175</v>
      </c>
      <c r="C314" s="141" t="s">
        <v>5315</v>
      </c>
      <c r="D314" s="408"/>
      <c r="E314" s="141"/>
      <c r="F314" s="150"/>
      <c r="G314" s="102"/>
    </row>
    <row r="315">
      <c r="A315" s="102"/>
      <c r="B315" s="141" t="s">
        <v>8176</v>
      </c>
      <c r="C315" s="141" t="s">
        <v>5315</v>
      </c>
      <c r="D315" s="408"/>
      <c r="E315" s="141"/>
      <c r="F315" s="150"/>
      <c r="G315" s="102"/>
    </row>
    <row r="316">
      <c r="A316" s="102"/>
      <c r="B316" s="139" t="s">
        <v>8177</v>
      </c>
      <c r="C316" s="139" t="s">
        <v>5315</v>
      </c>
      <c r="D316" s="163">
        <v>40337.0</v>
      </c>
      <c r="E316" s="139" t="s">
        <v>15</v>
      </c>
      <c r="F316" s="139" t="s">
        <v>5316</v>
      </c>
      <c r="G316" s="102"/>
    </row>
    <row r="317">
      <c r="A317" s="102"/>
      <c r="B317" s="141" t="s">
        <v>5743</v>
      </c>
      <c r="C317" s="141" t="s">
        <v>5076</v>
      </c>
      <c r="D317" s="408"/>
      <c r="E317" s="141"/>
      <c r="F317" s="150"/>
      <c r="G317" s="102"/>
    </row>
    <row r="318">
      <c r="A318" s="102"/>
      <c r="B318" s="141" t="s">
        <v>8178</v>
      </c>
      <c r="C318" s="141" t="s">
        <v>5076</v>
      </c>
      <c r="D318" s="408"/>
      <c r="E318" s="141"/>
      <c r="F318" s="150"/>
      <c r="G318" s="102"/>
    </row>
    <row r="319">
      <c r="A319" s="102"/>
      <c r="B319" s="141" t="s">
        <v>5640</v>
      </c>
      <c r="C319" s="141" t="s">
        <v>5076</v>
      </c>
      <c r="D319" s="408"/>
      <c r="E319" s="141"/>
      <c r="F319" s="150"/>
      <c r="G319" s="102"/>
    </row>
    <row r="320">
      <c r="A320" s="102"/>
      <c r="B320" s="141" t="s">
        <v>8179</v>
      </c>
      <c r="C320" s="141" t="s">
        <v>5076</v>
      </c>
      <c r="D320" s="408"/>
      <c r="E320" s="141"/>
      <c r="F320" s="150"/>
      <c r="G320" s="102"/>
    </row>
    <row r="321">
      <c r="A321" s="102"/>
      <c r="B321" s="141" t="s">
        <v>8180</v>
      </c>
      <c r="C321" s="141" t="s">
        <v>5076</v>
      </c>
      <c r="D321" s="408"/>
      <c r="E321" s="141"/>
      <c r="F321" s="150"/>
      <c r="G321" s="102"/>
    </row>
    <row r="322">
      <c r="A322" s="102"/>
      <c r="B322" s="141" t="s">
        <v>5075</v>
      </c>
      <c r="C322" s="141" t="s">
        <v>5076</v>
      </c>
      <c r="D322" s="408"/>
      <c r="E322" s="141"/>
      <c r="F322" s="150"/>
      <c r="G322" s="102"/>
    </row>
    <row r="323">
      <c r="A323" s="102"/>
      <c r="B323" s="139" t="s">
        <v>8181</v>
      </c>
      <c r="C323" s="139" t="s">
        <v>1052</v>
      </c>
      <c r="D323" s="163">
        <v>39679.0</v>
      </c>
      <c r="E323" s="139" t="s">
        <v>15</v>
      </c>
      <c r="F323" s="139" t="s">
        <v>7087</v>
      </c>
      <c r="G323" s="102"/>
    </row>
    <row r="324">
      <c r="A324" s="102"/>
      <c r="B324" s="141" t="s">
        <v>5077</v>
      </c>
      <c r="C324" s="141" t="s">
        <v>8182</v>
      </c>
      <c r="D324" s="408"/>
      <c r="E324" s="141"/>
      <c r="F324" s="150"/>
      <c r="G324" s="102"/>
    </row>
    <row r="325">
      <c r="A325" s="102"/>
      <c r="B325" s="220" t="s">
        <v>8183</v>
      </c>
      <c r="C325" s="220" t="s">
        <v>1054</v>
      </c>
      <c r="D325" s="221">
        <v>39705.0</v>
      </c>
      <c r="E325" s="220" t="s">
        <v>4300</v>
      </c>
      <c r="F325" s="220" t="s">
        <v>4381</v>
      </c>
      <c r="G325" s="102"/>
    </row>
    <row r="326">
      <c r="A326" s="102"/>
      <c r="B326" s="139" t="s">
        <v>8184</v>
      </c>
      <c r="C326" s="139" t="s">
        <v>1280</v>
      </c>
      <c r="D326" s="163">
        <v>40435.0</v>
      </c>
      <c r="E326" s="139" t="s">
        <v>15</v>
      </c>
      <c r="F326" s="139" t="s">
        <v>928</v>
      </c>
      <c r="G326" s="102"/>
    </row>
    <row r="327">
      <c r="A327" s="102"/>
      <c r="B327" s="139" t="s">
        <v>1279</v>
      </c>
      <c r="C327" s="139" t="s">
        <v>1280</v>
      </c>
      <c r="D327" s="163">
        <v>40477.0</v>
      </c>
      <c r="E327" s="139" t="s">
        <v>4249</v>
      </c>
      <c r="F327" s="139" t="s">
        <v>8185</v>
      </c>
      <c r="G327" s="102"/>
    </row>
    <row r="328">
      <c r="A328" s="102"/>
      <c r="B328" s="141" t="s">
        <v>8186</v>
      </c>
      <c r="C328" s="141" t="s">
        <v>8187</v>
      </c>
      <c r="D328" s="150"/>
      <c r="E328" s="419"/>
      <c r="F328" s="150"/>
      <c r="G328" s="102"/>
    </row>
    <row r="329">
      <c r="A329" s="102"/>
      <c r="B329" s="139" t="s">
        <v>8188</v>
      </c>
      <c r="C329" s="139" t="s">
        <v>1056</v>
      </c>
      <c r="D329" s="163">
        <v>40414.0</v>
      </c>
      <c r="E329" s="139" t="s">
        <v>15</v>
      </c>
      <c r="F329" s="139" t="s">
        <v>8189</v>
      </c>
      <c r="G329" s="102"/>
    </row>
    <row r="330">
      <c r="A330" s="102"/>
      <c r="B330" s="139" t="s">
        <v>1055</v>
      </c>
      <c r="C330" s="139" t="s">
        <v>1056</v>
      </c>
      <c r="D330" s="163">
        <v>39705.0</v>
      </c>
      <c r="E330" s="139" t="s">
        <v>4300</v>
      </c>
      <c r="F330" s="139" t="s">
        <v>8190</v>
      </c>
      <c r="G330" s="102"/>
    </row>
    <row r="331">
      <c r="A331" s="102"/>
      <c r="B331" s="139" t="s">
        <v>5818</v>
      </c>
      <c r="C331" s="139" t="s">
        <v>1056</v>
      </c>
      <c r="D331" s="163">
        <v>39602.0</v>
      </c>
      <c r="E331" s="139" t="s">
        <v>15</v>
      </c>
      <c r="F331" s="139" t="s">
        <v>5819</v>
      </c>
      <c r="G331" s="102"/>
    </row>
    <row r="332">
      <c r="A332" s="102"/>
      <c r="B332" s="139" t="s">
        <v>8191</v>
      </c>
      <c r="C332" s="139" t="s">
        <v>1056</v>
      </c>
      <c r="D332" s="163">
        <v>39602.0</v>
      </c>
      <c r="E332" s="139" t="s">
        <v>15</v>
      </c>
      <c r="F332" s="139" t="s">
        <v>8192</v>
      </c>
      <c r="G332" s="102"/>
    </row>
    <row r="333">
      <c r="A333" s="102"/>
      <c r="B333" s="141" t="s">
        <v>8193</v>
      </c>
      <c r="C333" s="141" t="s">
        <v>1056</v>
      </c>
      <c r="D333" s="150"/>
      <c r="E333" s="419"/>
      <c r="F333" s="150"/>
      <c r="G333" s="102"/>
    </row>
    <row r="334">
      <c r="A334" s="102"/>
      <c r="B334" s="139" t="s">
        <v>5205</v>
      </c>
      <c r="C334" s="139" t="s">
        <v>1056</v>
      </c>
      <c r="D334" s="163">
        <v>39945.0</v>
      </c>
      <c r="E334" s="139" t="s">
        <v>15</v>
      </c>
      <c r="F334" s="139" t="s">
        <v>928</v>
      </c>
      <c r="G334" s="102"/>
    </row>
    <row r="335">
      <c r="A335" s="102"/>
      <c r="B335" s="141" t="s">
        <v>8194</v>
      </c>
      <c r="C335" s="141" t="s">
        <v>1056</v>
      </c>
      <c r="D335" s="408"/>
      <c r="E335" s="141"/>
      <c r="F335" s="150"/>
      <c r="G335" s="102"/>
    </row>
    <row r="336">
      <c r="A336" s="102"/>
      <c r="B336" s="139" t="s">
        <v>8195</v>
      </c>
      <c r="C336" s="139" t="s">
        <v>1056</v>
      </c>
      <c r="D336" s="163">
        <v>40239.0</v>
      </c>
      <c r="E336" s="139" t="s">
        <v>15</v>
      </c>
      <c r="F336" s="139" t="s">
        <v>8196</v>
      </c>
      <c r="G336" s="102"/>
    </row>
    <row r="337">
      <c r="A337" s="102"/>
      <c r="B337" s="139" t="s">
        <v>7082</v>
      </c>
      <c r="C337" s="139" t="s">
        <v>7083</v>
      </c>
      <c r="D337" s="163">
        <v>41366.0</v>
      </c>
      <c r="E337" s="139" t="s">
        <v>15</v>
      </c>
      <c r="F337" s="139" t="s">
        <v>928</v>
      </c>
      <c r="G337" s="102"/>
    </row>
    <row r="338">
      <c r="A338" s="102"/>
      <c r="B338" s="139" t="s">
        <v>713</v>
      </c>
      <c r="C338" s="139" t="s">
        <v>714</v>
      </c>
      <c r="D338" s="212">
        <v>44630.0</v>
      </c>
      <c r="E338" s="151" t="s">
        <v>15</v>
      </c>
      <c r="F338" s="176" t="s">
        <v>4411</v>
      </c>
      <c r="G338" s="102"/>
    </row>
    <row r="339">
      <c r="A339" s="102"/>
      <c r="B339" s="220" t="s">
        <v>1283</v>
      </c>
      <c r="C339" s="220" t="s">
        <v>1284</v>
      </c>
      <c r="D339" s="221">
        <v>40477.0</v>
      </c>
      <c r="E339" s="220" t="s">
        <v>4380</v>
      </c>
      <c r="F339" s="220" t="s">
        <v>4381</v>
      </c>
      <c r="G339" s="102"/>
    </row>
    <row r="340">
      <c r="A340" s="102"/>
      <c r="B340" s="139" t="s">
        <v>8197</v>
      </c>
      <c r="C340" s="139" t="s">
        <v>8198</v>
      </c>
      <c r="D340" s="163">
        <v>40449.0</v>
      </c>
      <c r="E340" s="139" t="s">
        <v>15</v>
      </c>
      <c r="F340" s="139" t="s">
        <v>928</v>
      </c>
      <c r="G340" s="102"/>
    </row>
    <row r="341">
      <c r="A341" s="102"/>
      <c r="B341" s="141" t="s">
        <v>8199</v>
      </c>
      <c r="C341" s="141" t="s">
        <v>8200</v>
      </c>
      <c r="D341" s="408"/>
      <c r="E341" s="141"/>
      <c r="F341" s="150"/>
      <c r="G341" s="102"/>
    </row>
    <row r="342">
      <c r="A342" s="102"/>
      <c r="B342" s="220" t="s">
        <v>8201</v>
      </c>
      <c r="C342" s="220" t="s">
        <v>1286</v>
      </c>
      <c r="D342" s="221">
        <v>40477.0</v>
      </c>
      <c r="E342" s="220" t="s">
        <v>4380</v>
      </c>
      <c r="F342" s="220" t="s">
        <v>4381</v>
      </c>
      <c r="G342" s="102"/>
    </row>
    <row r="343">
      <c r="A343" s="102"/>
      <c r="B343" s="139" t="s">
        <v>8202</v>
      </c>
      <c r="C343" s="139" t="s">
        <v>1286</v>
      </c>
      <c r="D343" s="209">
        <v>40477.0</v>
      </c>
      <c r="E343" s="186" t="s">
        <v>15</v>
      </c>
      <c r="F343" s="151" t="s">
        <v>5414</v>
      </c>
      <c r="G343" s="102"/>
    </row>
    <row r="344">
      <c r="A344" s="102"/>
      <c r="B344" s="139" t="s">
        <v>8203</v>
      </c>
      <c r="C344" s="139" t="s">
        <v>1286</v>
      </c>
      <c r="D344" s="209">
        <v>40477.0</v>
      </c>
      <c r="E344" s="186" t="s">
        <v>15</v>
      </c>
      <c r="F344" s="151" t="s">
        <v>5414</v>
      </c>
      <c r="G344" s="102"/>
    </row>
    <row r="345">
      <c r="A345" s="102"/>
      <c r="B345" s="139" t="s">
        <v>5413</v>
      </c>
      <c r="C345" s="139" t="s">
        <v>1286</v>
      </c>
      <c r="D345" s="209">
        <v>40477.0</v>
      </c>
      <c r="E345" s="186" t="s">
        <v>15</v>
      </c>
      <c r="F345" s="151" t="s">
        <v>5414</v>
      </c>
      <c r="G345" s="102"/>
    </row>
    <row r="346">
      <c r="A346" s="102"/>
      <c r="B346" s="139" t="s">
        <v>8204</v>
      </c>
      <c r="C346" s="139" t="s">
        <v>1286</v>
      </c>
      <c r="D346" s="209">
        <v>40477.0</v>
      </c>
      <c r="E346" s="186" t="s">
        <v>15</v>
      </c>
      <c r="F346" s="151" t="s">
        <v>5414</v>
      </c>
      <c r="G346" s="102"/>
    </row>
    <row r="347">
      <c r="A347" s="102"/>
      <c r="B347" s="139" t="s">
        <v>8205</v>
      </c>
      <c r="C347" s="139" t="s">
        <v>1286</v>
      </c>
      <c r="D347" s="209">
        <v>40477.0</v>
      </c>
      <c r="E347" s="186" t="s">
        <v>15</v>
      </c>
      <c r="F347" s="151" t="s">
        <v>5414</v>
      </c>
      <c r="G347" s="102"/>
    </row>
    <row r="348">
      <c r="A348" s="102"/>
      <c r="B348" s="139" t="s">
        <v>8206</v>
      </c>
      <c r="C348" s="139" t="s">
        <v>1286</v>
      </c>
      <c r="D348" s="209">
        <v>40477.0</v>
      </c>
      <c r="E348" s="186" t="s">
        <v>15</v>
      </c>
      <c r="F348" s="151" t="s">
        <v>5414</v>
      </c>
      <c r="G348" s="102"/>
    </row>
    <row r="349">
      <c r="A349" s="102"/>
      <c r="B349" s="139" t="s">
        <v>314</v>
      </c>
      <c r="C349" s="139" t="s">
        <v>315</v>
      </c>
      <c r="D349" s="239">
        <v>43727.0</v>
      </c>
      <c r="E349" s="103" t="s">
        <v>15</v>
      </c>
      <c r="F349" s="176" t="s">
        <v>8207</v>
      </c>
      <c r="G349" s="102"/>
    </row>
    <row r="350">
      <c r="A350" s="102"/>
      <c r="B350" s="139" t="s">
        <v>8208</v>
      </c>
      <c r="C350" s="139" t="s">
        <v>315</v>
      </c>
      <c r="D350" s="209">
        <v>40631.0</v>
      </c>
      <c r="E350" s="186" t="s">
        <v>15</v>
      </c>
      <c r="F350" s="151" t="s">
        <v>932</v>
      </c>
      <c r="G350" s="102"/>
    </row>
    <row r="351">
      <c r="A351" s="102"/>
      <c r="B351" s="220" t="s">
        <v>8209</v>
      </c>
      <c r="C351" s="220" t="s">
        <v>1058</v>
      </c>
      <c r="D351" s="221">
        <v>42283.0</v>
      </c>
      <c r="E351" s="220" t="s">
        <v>4323</v>
      </c>
      <c r="F351" s="220" t="s">
        <v>4324</v>
      </c>
      <c r="G351" s="102"/>
    </row>
    <row r="352">
      <c r="A352" s="102"/>
      <c r="B352" s="139" t="s">
        <v>8210</v>
      </c>
      <c r="C352" s="139" t="s">
        <v>1058</v>
      </c>
      <c r="D352" s="163">
        <v>40876.0</v>
      </c>
      <c r="E352" s="139" t="s">
        <v>15</v>
      </c>
      <c r="F352" s="139" t="s">
        <v>8211</v>
      </c>
      <c r="G352" s="102"/>
    </row>
    <row r="353">
      <c r="A353" s="102"/>
      <c r="B353" s="139" t="s">
        <v>4272</v>
      </c>
      <c r="C353" s="139" t="s">
        <v>1058</v>
      </c>
      <c r="D353" s="163">
        <v>42894.0</v>
      </c>
      <c r="E353" s="139" t="s">
        <v>15</v>
      </c>
      <c r="F353" s="139" t="s">
        <v>928</v>
      </c>
      <c r="G353" s="102"/>
    </row>
    <row r="354">
      <c r="A354" s="102"/>
      <c r="B354" s="139" t="s">
        <v>8212</v>
      </c>
      <c r="C354" s="139" t="s">
        <v>5165</v>
      </c>
      <c r="D354" s="163">
        <v>40043.0</v>
      </c>
      <c r="E354" s="139" t="s">
        <v>15</v>
      </c>
      <c r="F354" s="139" t="s">
        <v>928</v>
      </c>
      <c r="G354" s="102"/>
    </row>
    <row r="355">
      <c r="A355" s="102"/>
      <c r="B355" s="141" t="s">
        <v>5324</v>
      </c>
      <c r="C355" s="141" t="s">
        <v>5165</v>
      </c>
      <c r="D355" s="408"/>
      <c r="E355" s="141"/>
      <c r="F355" s="150"/>
      <c r="G355" s="102"/>
    </row>
    <row r="356">
      <c r="A356" s="102"/>
      <c r="B356" s="186" t="s">
        <v>2251</v>
      </c>
      <c r="C356" s="186" t="s">
        <v>2252</v>
      </c>
      <c r="D356" s="341">
        <v>43244.0</v>
      </c>
      <c r="E356" s="176" t="s">
        <v>15</v>
      </c>
      <c r="F356" s="176" t="s">
        <v>928</v>
      </c>
      <c r="G356" s="102"/>
    </row>
    <row r="357">
      <c r="A357" s="102"/>
      <c r="B357" s="141" t="s">
        <v>8213</v>
      </c>
      <c r="C357" s="141" t="s">
        <v>8214</v>
      </c>
      <c r="D357" s="408"/>
      <c r="E357" s="141"/>
      <c r="F357" s="150"/>
      <c r="G357" s="102"/>
    </row>
    <row r="358">
      <c r="A358" s="102"/>
      <c r="B358" s="151" t="s">
        <v>8215</v>
      </c>
      <c r="C358" s="186" t="s">
        <v>1060</v>
      </c>
      <c r="D358" s="209">
        <v>39705.0</v>
      </c>
      <c r="E358" s="151" t="s">
        <v>4243</v>
      </c>
      <c r="F358" s="151" t="s">
        <v>5533</v>
      </c>
      <c r="G358" s="102"/>
    </row>
    <row r="359">
      <c r="A359" s="102"/>
      <c r="B359" s="141" t="s">
        <v>8216</v>
      </c>
      <c r="C359" s="141" t="s">
        <v>1060</v>
      </c>
      <c r="D359" s="408"/>
      <c r="E359" s="141"/>
      <c r="F359" s="150"/>
      <c r="G359" s="102"/>
    </row>
    <row r="360">
      <c r="A360" s="102"/>
      <c r="B360" s="139" t="s">
        <v>7086</v>
      </c>
      <c r="C360" s="139" t="s">
        <v>1060</v>
      </c>
      <c r="D360" s="163">
        <v>39679.0</v>
      </c>
      <c r="E360" s="139" t="s">
        <v>15</v>
      </c>
      <c r="F360" s="139" t="s">
        <v>7087</v>
      </c>
      <c r="G360" s="102"/>
    </row>
    <row r="361">
      <c r="A361" s="102"/>
      <c r="B361" s="139" t="s">
        <v>8217</v>
      </c>
      <c r="C361" s="139" t="s">
        <v>8218</v>
      </c>
      <c r="D361" s="163">
        <v>42661.0</v>
      </c>
      <c r="E361" s="139" t="s">
        <v>15</v>
      </c>
      <c r="F361" s="139" t="s">
        <v>4543</v>
      </c>
      <c r="G361" s="102"/>
    </row>
    <row r="362">
      <c r="A362" s="102"/>
      <c r="B362" s="141" t="s">
        <v>8219</v>
      </c>
      <c r="C362" s="141" t="s">
        <v>8220</v>
      </c>
      <c r="D362" s="150"/>
      <c r="E362" s="419"/>
      <c r="F362" s="150"/>
      <c r="G362" s="102"/>
    </row>
    <row r="363">
      <c r="A363" s="102"/>
      <c r="B363" s="139" t="s">
        <v>4414</v>
      </c>
      <c r="C363" s="139" t="s">
        <v>8220</v>
      </c>
      <c r="D363" s="163">
        <v>42283.0</v>
      </c>
      <c r="E363" s="139" t="s">
        <v>15</v>
      </c>
      <c r="F363" s="139" t="s">
        <v>928</v>
      </c>
      <c r="G363" s="102"/>
    </row>
    <row r="364">
      <c r="A364" s="102"/>
      <c r="B364" s="141" t="s">
        <v>8221</v>
      </c>
      <c r="C364" s="141" t="s">
        <v>8220</v>
      </c>
      <c r="D364" s="150"/>
      <c r="E364" s="419"/>
      <c r="F364" s="150"/>
      <c r="G364" s="102"/>
    </row>
    <row r="365">
      <c r="A365" s="102"/>
      <c r="B365" s="139" t="s">
        <v>8222</v>
      </c>
      <c r="C365" s="139" t="s">
        <v>8220</v>
      </c>
      <c r="D365" s="163">
        <v>39889.0</v>
      </c>
      <c r="E365" s="139" t="s">
        <v>15</v>
      </c>
      <c r="F365" s="139" t="s">
        <v>928</v>
      </c>
      <c r="G365" s="102"/>
    </row>
    <row r="366">
      <c r="A366" s="102"/>
      <c r="B366" s="141" t="s">
        <v>8223</v>
      </c>
      <c r="C366" s="141" t="s">
        <v>8224</v>
      </c>
      <c r="D366" s="408"/>
      <c r="E366" s="141"/>
      <c r="F366" s="150"/>
      <c r="G366" s="102"/>
    </row>
    <row r="367">
      <c r="A367" s="102"/>
      <c r="B367" s="139" t="s">
        <v>5644</v>
      </c>
      <c r="C367" s="139" t="s">
        <v>8225</v>
      </c>
      <c r="D367" s="163">
        <v>40925.0</v>
      </c>
      <c r="E367" s="139" t="s">
        <v>15</v>
      </c>
      <c r="F367" s="139" t="s">
        <v>928</v>
      </c>
      <c r="G367" s="102"/>
    </row>
    <row r="368">
      <c r="A368" s="102"/>
      <c r="B368" s="139" t="s">
        <v>8226</v>
      </c>
      <c r="C368" s="139" t="s">
        <v>8225</v>
      </c>
      <c r="D368" s="163">
        <v>40925.0</v>
      </c>
      <c r="E368" s="139" t="s">
        <v>15</v>
      </c>
      <c r="F368" s="139" t="s">
        <v>928</v>
      </c>
      <c r="G368" s="102"/>
    </row>
    <row r="369">
      <c r="A369" s="102"/>
      <c r="B369" s="141" t="s">
        <v>8227</v>
      </c>
      <c r="C369" s="141" t="s">
        <v>8228</v>
      </c>
      <c r="D369" s="408"/>
      <c r="E369" s="141"/>
      <c r="F369" s="150"/>
      <c r="G369" s="102"/>
    </row>
    <row r="370">
      <c r="A370" s="102"/>
      <c r="B370" s="139" t="s">
        <v>4333</v>
      </c>
      <c r="C370" s="139" t="s">
        <v>4334</v>
      </c>
      <c r="D370" s="140">
        <v>42353.0</v>
      </c>
      <c r="E370" s="139" t="s">
        <v>15</v>
      </c>
      <c r="F370" s="139" t="s">
        <v>4335</v>
      </c>
      <c r="G370" s="102"/>
    </row>
    <row r="371">
      <c r="A371" s="102"/>
      <c r="B371" s="220" t="s">
        <v>1291</v>
      </c>
      <c r="C371" s="220" t="s">
        <v>1190</v>
      </c>
      <c r="D371" s="221">
        <v>40477.0</v>
      </c>
      <c r="E371" s="220" t="s">
        <v>4380</v>
      </c>
      <c r="F371" s="220" t="s">
        <v>4381</v>
      </c>
      <c r="G371" s="102"/>
    </row>
    <row r="372">
      <c r="A372" s="102"/>
      <c r="B372" s="141" t="s">
        <v>8229</v>
      </c>
      <c r="C372" s="141" t="s">
        <v>8230</v>
      </c>
      <c r="D372" s="408"/>
      <c r="E372" s="141"/>
      <c r="F372" s="150"/>
      <c r="G372" s="102"/>
    </row>
    <row r="373">
      <c r="A373" s="102"/>
      <c r="B373" s="220" t="s">
        <v>8231</v>
      </c>
      <c r="C373" s="220" t="s">
        <v>8230</v>
      </c>
      <c r="D373" s="221">
        <v>42283.0</v>
      </c>
      <c r="E373" s="220" t="s">
        <v>4323</v>
      </c>
      <c r="F373" s="220" t="s">
        <v>4324</v>
      </c>
      <c r="G373" s="102"/>
    </row>
    <row r="374">
      <c r="A374" s="102"/>
      <c r="B374" s="141" t="s">
        <v>8232</v>
      </c>
      <c r="C374" s="141" t="s">
        <v>8233</v>
      </c>
      <c r="D374" s="408"/>
      <c r="E374" s="141"/>
      <c r="F374" s="150"/>
      <c r="G374" s="102"/>
    </row>
    <row r="375">
      <c r="A375" s="102"/>
      <c r="B375" s="139" t="s">
        <v>2339</v>
      </c>
      <c r="C375" s="139" t="s">
        <v>2340</v>
      </c>
      <c r="D375" s="177">
        <v>43251.0</v>
      </c>
      <c r="E375" s="176" t="s">
        <v>15</v>
      </c>
      <c r="F375" s="176" t="s">
        <v>928</v>
      </c>
      <c r="G375" s="102"/>
    </row>
    <row r="376">
      <c r="A376" s="102"/>
      <c r="B376" s="139" t="s">
        <v>8234</v>
      </c>
      <c r="C376" s="139" t="s">
        <v>2340</v>
      </c>
      <c r="D376" s="163">
        <v>41002.0</v>
      </c>
      <c r="E376" s="139" t="s">
        <v>15</v>
      </c>
      <c r="F376" s="139" t="s">
        <v>8235</v>
      </c>
      <c r="G376" s="102"/>
    </row>
    <row r="377">
      <c r="A377" s="102"/>
      <c r="B377" s="141" t="s">
        <v>8236</v>
      </c>
      <c r="C377" s="141" t="s">
        <v>2340</v>
      </c>
      <c r="D377" s="408"/>
      <c r="E377" s="141"/>
      <c r="F377" s="150"/>
      <c r="G377" s="102"/>
    </row>
    <row r="378">
      <c r="A378" s="102"/>
      <c r="B378" s="139" t="s">
        <v>344</v>
      </c>
      <c r="C378" s="139" t="s">
        <v>596</v>
      </c>
      <c r="D378" s="163">
        <v>40043.0</v>
      </c>
      <c r="E378" s="139" t="s">
        <v>15</v>
      </c>
      <c r="F378" s="139" t="s">
        <v>928</v>
      </c>
      <c r="G378" s="102"/>
    </row>
    <row r="379">
      <c r="A379" s="102"/>
      <c r="B379" s="141" t="s">
        <v>8237</v>
      </c>
      <c r="C379" s="141" t="s">
        <v>7089</v>
      </c>
      <c r="D379" s="408"/>
      <c r="E379" s="141"/>
      <c r="F379" s="150"/>
      <c r="G379" s="102"/>
    </row>
    <row r="380">
      <c r="A380" s="102"/>
      <c r="B380" s="139" t="s">
        <v>7088</v>
      </c>
      <c r="C380" s="139" t="s">
        <v>7089</v>
      </c>
      <c r="D380" s="163">
        <v>40974.0</v>
      </c>
      <c r="E380" s="139" t="s">
        <v>15</v>
      </c>
      <c r="F380" s="139" t="s">
        <v>928</v>
      </c>
      <c r="G380" s="102"/>
    </row>
    <row r="381">
      <c r="A381" s="102"/>
      <c r="B381" s="139" t="s">
        <v>8238</v>
      </c>
      <c r="C381" s="139" t="s">
        <v>7012</v>
      </c>
      <c r="D381" s="163">
        <v>41317.0</v>
      </c>
      <c r="E381" s="139" t="s">
        <v>15</v>
      </c>
      <c r="F381" s="139" t="s">
        <v>928</v>
      </c>
      <c r="G381" s="102"/>
    </row>
    <row r="382">
      <c r="A382" s="102"/>
      <c r="B382" s="141" t="s">
        <v>8239</v>
      </c>
      <c r="C382" s="141" t="s">
        <v>7012</v>
      </c>
      <c r="D382" s="408"/>
      <c r="E382" s="141"/>
      <c r="F382" s="150"/>
      <c r="G382" s="102"/>
    </row>
    <row r="383">
      <c r="A383" s="102"/>
      <c r="B383" s="141" t="s">
        <v>8240</v>
      </c>
      <c r="C383" s="141" t="s">
        <v>938</v>
      </c>
      <c r="D383" s="408"/>
      <c r="E383" s="141"/>
      <c r="F383" s="150"/>
      <c r="G383" s="102"/>
    </row>
    <row r="384">
      <c r="A384" s="102"/>
      <c r="B384" s="220" t="s">
        <v>937</v>
      </c>
      <c r="C384" s="220" t="s">
        <v>938</v>
      </c>
      <c r="D384" s="221">
        <v>39406.0</v>
      </c>
      <c r="E384" s="220" t="s">
        <v>4758</v>
      </c>
      <c r="F384" s="220" t="s">
        <v>4381</v>
      </c>
      <c r="G384" s="102"/>
    </row>
    <row r="385">
      <c r="A385" s="102"/>
      <c r="B385" s="141" t="s">
        <v>8241</v>
      </c>
      <c r="C385" s="141" t="s">
        <v>938</v>
      </c>
      <c r="D385" s="408"/>
      <c r="E385" s="141"/>
      <c r="F385" s="150"/>
      <c r="G385" s="102"/>
    </row>
    <row r="386">
      <c r="A386" s="102"/>
      <c r="B386" s="139" t="s">
        <v>8242</v>
      </c>
      <c r="C386" s="139" t="s">
        <v>938</v>
      </c>
      <c r="D386" s="163">
        <v>39483.0</v>
      </c>
      <c r="E386" s="139" t="s">
        <v>15</v>
      </c>
      <c r="F386" s="139" t="s">
        <v>928</v>
      </c>
      <c r="G386" s="102"/>
    </row>
    <row r="387">
      <c r="A387" s="102"/>
      <c r="B387" s="220" t="s">
        <v>1292</v>
      </c>
      <c r="C387" s="220" t="s">
        <v>938</v>
      </c>
      <c r="D387" s="221">
        <v>40477.0</v>
      </c>
      <c r="E387" s="220" t="s">
        <v>4380</v>
      </c>
      <c r="F387" s="220" t="s">
        <v>4381</v>
      </c>
      <c r="G387" s="102"/>
    </row>
    <row r="388">
      <c r="A388" s="102"/>
      <c r="B388" s="139" t="s">
        <v>5212</v>
      </c>
      <c r="C388" s="139" t="s">
        <v>842</v>
      </c>
      <c r="D388" s="239">
        <v>44854.0</v>
      </c>
      <c r="E388" s="139" t="s">
        <v>15</v>
      </c>
      <c r="F388" s="181" t="s">
        <v>5213</v>
      </c>
      <c r="G388" s="102"/>
    </row>
    <row r="389">
      <c r="A389" s="102"/>
      <c r="B389" s="139" t="s">
        <v>6200</v>
      </c>
      <c r="C389" s="139" t="s">
        <v>940</v>
      </c>
      <c r="D389" s="209">
        <v>42451.0</v>
      </c>
      <c r="E389" s="186" t="s">
        <v>15</v>
      </c>
      <c r="F389" s="151" t="s">
        <v>4337</v>
      </c>
      <c r="G389" s="102"/>
    </row>
    <row r="390">
      <c r="A390" s="102"/>
      <c r="B390" s="220" t="s">
        <v>1293</v>
      </c>
      <c r="C390" s="220" t="s">
        <v>1294</v>
      </c>
      <c r="D390" s="221">
        <v>40477.0</v>
      </c>
      <c r="E390" s="220" t="s">
        <v>4380</v>
      </c>
      <c r="F390" s="220" t="s">
        <v>4381</v>
      </c>
      <c r="G390" s="102"/>
    </row>
    <row r="391">
      <c r="A391" s="102"/>
      <c r="B391" s="141" t="s">
        <v>1035</v>
      </c>
      <c r="C391" s="141" t="s">
        <v>298</v>
      </c>
      <c r="D391" s="408"/>
      <c r="E391" s="141"/>
      <c r="F391" s="141" t="s">
        <v>8243</v>
      </c>
      <c r="G391" s="102"/>
    </row>
    <row r="392">
      <c r="A392" s="102"/>
      <c r="B392" s="141" t="s">
        <v>8244</v>
      </c>
      <c r="C392" s="141" t="s">
        <v>298</v>
      </c>
      <c r="D392" s="408"/>
      <c r="E392" s="141"/>
      <c r="F392" s="150"/>
      <c r="G392" s="102"/>
    </row>
    <row r="393">
      <c r="A393" s="102"/>
      <c r="B393" s="139" t="s">
        <v>8245</v>
      </c>
      <c r="C393" s="139" t="s">
        <v>298</v>
      </c>
      <c r="D393" s="163">
        <v>42619.0</v>
      </c>
      <c r="E393" s="139" t="s">
        <v>15</v>
      </c>
      <c r="F393" s="139" t="s">
        <v>928</v>
      </c>
      <c r="G393" s="102"/>
    </row>
    <row r="394">
      <c r="A394" s="102"/>
      <c r="B394" s="141" t="s">
        <v>8246</v>
      </c>
      <c r="C394" s="141" t="s">
        <v>1296</v>
      </c>
      <c r="D394" s="408"/>
      <c r="E394" s="141"/>
      <c r="F394" s="150"/>
      <c r="G394" s="102"/>
    </row>
    <row r="395">
      <c r="A395" s="102"/>
      <c r="B395" s="139" t="s">
        <v>1064</v>
      </c>
      <c r="C395" s="139" t="s">
        <v>1065</v>
      </c>
      <c r="D395" s="209">
        <v>39705.0</v>
      </c>
      <c r="E395" s="151" t="s">
        <v>4243</v>
      </c>
      <c r="F395" s="151" t="s">
        <v>4260</v>
      </c>
      <c r="G395" s="102"/>
    </row>
    <row r="396">
      <c r="A396" s="102"/>
      <c r="B396" s="141" t="s">
        <v>8247</v>
      </c>
      <c r="C396" s="141" t="s">
        <v>1065</v>
      </c>
      <c r="D396" s="408"/>
      <c r="E396" s="141"/>
      <c r="F396" s="150"/>
      <c r="G396" s="102"/>
    </row>
    <row r="397">
      <c r="A397" s="102"/>
      <c r="B397" s="139" t="s">
        <v>6461</v>
      </c>
      <c r="C397" s="139" t="s">
        <v>2443</v>
      </c>
      <c r="D397" s="177">
        <v>43279.0</v>
      </c>
      <c r="E397" s="176" t="s">
        <v>15</v>
      </c>
      <c r="F397" s="176" t="s">
        <v>5376</v>
      </c>
      <c r="G397" s="102"/>
    </row>
    <row r="398">
      <c r="A398" s="102"/>
      <c r="B398" s="139" t="s">
        <v>5647</v>
      </c>
      <c r="C398" s="139" t="s">
        <v>942</v>
      </c>
      <c r="D398" s="209">
        <v>40295.0</v>
      </c>
      <c r="E398" s="186" t="s">
        <v>15</v>
      </c>
      <c r="F398" s="151" t="s">
        <v>928</v>
      </c>
      <c r="G398" s="102"/>
    </row>
    <row r="399">
      <c r="A399" s="102"/>
      <c r="B399" s="141" t="s">
        <v>8248</v>
      </c>
      <c r="C399" s="141" t="s">
        <v>942</v>
      </c>
      <c r="D399" s="408"/>
      <c r="E399" s="141"/>
      <c r="F399" s="150"/>
      <c r="G399" s="102"/>
    </row>
    <row r="400">
      <c r="A400" s="102"/>
      <c r="B400" s="141" t="s">
        <v>8249</v>
      </c>
      <c r="C400" s="141" t="s">
        <v>942</v>
      </c>
      <c r="D400" s="408"/>
      <c r="E400" s="141"/>
      <c r="F400" s="150"/>
      <c r="G400" s="102"/>
    </row>
    <row r="401">
      <c r="A401" s="102"/>
      <c r="B401" s="141" t="s">
        <v>8250</v>
      </c>
      <c r="C401" s="141" t="s">
        <v>942</v>
      </c>
      <c r="D401" s="408"/>
      <c r="E401" s="141"/>
      <c r="F401" s="150"/>
      <c r="G401" s="102"/>
    </row>
    <row r="402">
      <c r="A402" s="102"/>
      <c r="B402" s="220" t="s">
        <v>8251</v>
      </c>
      <c r="C402" s="220" t="s">
        <v>942</v>
      </c>
      <c r="D402" s="238">
        <v>39406.0</v>
      </c>
      <c r="E402" s="220" t="s">
        <v>4758</v>
      </c>
      <c r="F402" s="220" t="s">
        <v>4381</v>
      </c>
      <c r="G402" s="102"/>
    </row>
    <row r="403">
      <c r="A403" s="102"/>
      <c r="B403" s="141" t="s">
        <v>8252</v>
      </c>
      <c r="C403" s="141" t="s">
        <v>942</v>
      </c>
      <c r="D403" s="408"/>
      <c r="E403" s="141"/>
      <c r="F403" s="150"/>
      <c r="G403" s="102"/>
    </row>
    <row r="404">
      <c r="A404" s="102"/>
      <c r="B404" s="141" t="s">
        <v>8253</v>
      </c>
      <c r="C404" s="141" t="s">
        <v>8254</v>
      </c>
      <c r="D404" s="408"/>
      <c r="E404" s="141"/>
      <c r="F404" s="150"/>
      <c r="G404" s="102"/>
    </row>
    <row r="405">
      <c r="A405" s="102"/>
      <c r="B405" s="139" t="s">
        <v>5214</v>
      </c>
      <c r="C405" s="139" t="s">
        <v>5215</v>
      </c>
      <c r="D405" s="212">
        <v>43041.0</v>
      </c>
      <c r="E405" s="151" t="s">
        <v>15</v>
      </c>
      <c r="F405" s="151" t="s">
        <v>5216</v>
      </c>
      <c r="G405" s="102"/>
    </row>
    <row r="406">
      <c r="A406" s="102"/>
      <c r="B406" s="139" t="s">
        <v>8255</v>
      </c>
      <c r="C406" s="139" t="s">
        <v>733</v>
      </c>
      <c r="D406" s="209">
        <v>39406.0</v>
      </c>
      <c r="E406" s="151" t="s">
        <v>4268</v>
      </c>
      <c r="F406" s="139" t="s">
        <v>4957</v>
      </c>
      <c r="G406" s="102"/>
    </row>
    <row r="407">
      <c r="A407" s="102"/>
      <c r="B407" s="139" t="s">
        <v>8256</v>
      </c>
      <c r="C407" s="139" t="s">
        <v>733</v>
      </c>
      <c r="D407" s="163">
        <v>40673.0</v>
      </c>
      <c r="E407" s="139" t="s">
        <v>15</v>
      </c>
      <c r="F407" s="139" t="s">
        <v>7750</v>
      </c>
      <c r="G407" s="102"/>
    </row>
    <row r="408">
      <c r="A408" s="102"/>
      <c r="B408" s="139" t="s">
        <v>5082</v>
      </c>
      <c r="C408" s="139" t="s">
        <v>733</v>
      </c>
      <c r="D408" s="209">
        <v>39763.0</v>
      </c>
      <c r="E408" s="186" t="s">
        <v>15</v>
      </c>
      <c r="F408" s="139" t="s">
        <v>5083</v>
      </c>
      <c r="G408" s="102"/>
    </row>
    <row r="409">
      <c r="A409" s="102"/>
      <c r="B409" s="139" t="s">
        <v>4338</v>
      </c>
      <c r="C409" s="139" t="s">
        <v>733</v>
      </c>
      <c r="D409" s="163">
        <v>40120.0</v>
      </c>
      <c r="E409" s="139" t="s">
        <v>15</v>
      </c>
      <c r="F409" s="139" t="s">
        <v>4339</v>
      </c>
      <c r="G409" s="102"/>
    </row>
    <row r="410">
      <c r="A410" s="102"/>
      <c r="B410" s="139" t="s">
        <v>8257</v>
      </c>
      <c r="C410" s="139" t="s">
        <v>733</v>
      </c>
      <c r="D410" s="163">
        <v>40673.0</v>
      </c>
      <c r="E410" s="139" t="s">
        <v>15</v>
      </c>
      <c r="F410" s="139" t="s">
        <v>7750</v>
      </c>
      <c r="G410" s="102"/>
    </row>
    <row r="411">
      <c r="A411" s="102"/>
      <c r="B411" s="220" t="s">
        <v>8258</v>
      </c>
      <c r="C411" s="220" t="s">
        <v>1298</v>
      </c>
      <c r="D411" s="221">
        <v>40477.0</v>
      </c>
      <c r="E411" s="220" t="s">
        <v>4380</v>
      </c>
      <c r="F411" s="220" t="s">
        <v>4381</v>
      </c>
      <c r="G411" s="102"/>
    </row>
    <row r="412">
      <c r="A412" s="102"/>
      <c r="B412" s="141" t="s">
        <v>6963</v>
      </c>
      <c r="C412" s="141" t="s">
        <v>1298</v>
      </c>
      <c r="D412" s="408"/>
      <c r="E412" s="141"/>
      <c r="F412" s="150"/>
      <c r="G412" s="102"/>
    </row>
    <row r="413">
      <c r="A413" s="102"/>
      <c r="B413" s="139" t="s">
        <v>5649</v>
      </c>
      <c r="C413" s="139" t="s">
        <v>1298</v>
      </c>
      <c r="D413" s="209">
        <v>39994.0</v>
      </c>
      <c r="E413" s="186" t="s">
        <v>15</v>
      </c>
      <c r="F413" s="151" t="s">
        <v>5650</v>
      </c>
      <c r="G413" s="102"/>
    </row>
    <row r="414">
      <c r="A414" s="102"/>
      <c r="B414" s="139" t="s">
        <v>5850</v>
      </c>
      <c r="C414" s="139" t="s">
        <v>1298</v>
      </c>
      <c r="D414" s="163">
        <v>40686.0</v>
      </c>
      <c r="E414" s="139" t="s">
        <v>15</v>
      </c>
      <c r="F414" s="139" t="s">
        <v>928</v>
      </c>
      <c r="G414" s="102"/>
    </row>
    <row r="415">
      <c r="A415" s="102"/>
      <c r="B415" s="139" t="s">
        <v>5332</v>
      </c>
      <c r="C415" s="139" t="s">
        <v>1298</v>
      </c>
      <c r="D415" s="163">
        <v>39406.0</v>
      </c>
      <c r="E415" s="139" t="s">
        <v>15</v>
      </c>
      <c r="F415" s="139" t="s">
        <v>7326</v>
      </c>
      <c r="G415" s="102"/>
    </row>
    <row r="416">
      <c r="A416" s="102"/>
      <c r="B416" s="139" t="s">
        <v>509</v>
      </c>
      <c r="C416" s="139" t="s">
        <v>510</v>
      </c>
      <c r="D416" s="163">
        <v>44182.0</v>
      </c>
      <c r="E416" s="139" t="s">
        <v>15</v>
      </c>
      <c r="F416" s="176" t="s">
        <v>3354</v>
      </c>
      <c r="G416" s="102"/>
    </row>
    <row r="417">
      <c r="A417" s="102"/>
      <c r="B417" s="141" t="s">
        <v>8259</v>
      </c>
      <c r="C417" s="141" t="s">
        <v>8260</v>
      </c>
      <c r="D417" s="408"/>
      <c r="E417" s="141"/>
      <c r="F417" s="150"/>
      <c r="G417" s="102"/>
    </row>
    <row r="418">
      <c r="A418" s="102"/>
      <c r="B418" s="141" t="s">
        <v>8261</v>
      </c>
      <c r="C418" s="141" t="s">
        <v>8260</v>
      </c>
      <c r="D418" s="408"/>
      <c r="E418" s="141"/>
      <c r="F418" s="150"/>
      <c r="G418" s="102"/>
    </row>
    <row r="419">
      <c r="A419" s="102"/>
      <c r="B419" s="141" t="s">
        <v>8262</v>
      </c>
      <c r="C419" s="141" t="s">
        <v>8260</v>
      </c>
      <c r="D419" s="408"/>
      <c r="E419" s="141"/>
      <c r="F419" s="150"/>
      <c r="G419" s="102"/>
    </row>
    <row r="420">
      <c r="A420" s="102"/>
      <c r="B420" s="141" t="s">
        <v>8263</v>
      </c>
      <c r="C420" s="141" t="s">
        <v>8260</v>
      </c>
      <c r="D420" s="408"/>
      <c r="E420" s="141"/>
      <c r="F420" s="150"/>
      <c r="G420" s="102"/>
    </row>
    <row r="421">
      <c r="A421" s="102"/>
      <c r="B421" s="139" t="s">
        <v>689</v>
      </c>
      <c r="C421" s="139" t="s">
        <v>690</v>
      </c>
      <c r="D421" s="163">
        <v>44539.0</v>
      </c>
      <c r="E421" s="139" t="s">
        <v>15</v>
      </c>
      <c r="F421" s="176" t="s">
        <v>2820</v>
      </c>
      <c r="G421" s="102"/>
    </row>
    <row r="422">
      <c r="A422" s="102"/>
      <c r="B422" s="141" t="s">
        <v>8264</v>
      </c>
      <c r="C422" s="141" t="s">
        <v>6474</v>
      </c>
      <c r="D422" s="408"/>
      <c r="E422" s="141"/>
      <c r="F422" s="150"/>
      <c r="G422" s="102"/>
    </row>
    <row r="423">
      <c r="A423" s="102"/>
      <c r="B423" s="141" t="s">
        <v>8265</v>
      </c>
      <c r="C423" s="141" t="s">
        <v>8266</v>
      </c>
      <c r="D423" s="408"/>
      <c r="E423" s="141"/>
      <c r="F423" s="150"/>
      <c r="G423" s="102"/>
    </row>
    <row r="424">
      <c r="A424" s="102"/>
      <c r="B424" s="141" t="s">
        <v>8267</v>
      </c>
      <c r="C424" s="141" t="s">
        <v>8266</v>
      </c>
      <c r="D424" s="408"/>
      <c r="E424" s="141"/>
      <c r="F424" s="150"/>
      <c r="G424" s="102"/>
    </row>
    <row r="425">
      <c r="A425" s="102"/>
      <c r="B425" s="141" t="s">
        <v>8268</v>
      </c>
      <c r="C425" s="141" t="s">
        <v>8269</v>
      </c>
      <c r="D425" s="408"/>
      <c r="E425" s="141"/>
      <c r="F425" s="150"/>
      <c r="G425" s="102"/>
    </row>
    <row r="426">
      <c r="A426" s="102"/>
      <c r="B426" s="139" t="s">
        <v>7169</v>
      </c>
      <c r="C426" s="139" t="s">
        <v>7170</v>
      </c>
      <c r="D426" s="163">
        <v>39728.0</v>
      </c>
      <c r="E426" s="139" t="s">
        <v>15</v>
      </c>
      <c r="F426" s="139" t="s">
        <v>7171</v>
      </c>
      <c r="G426" s="102"/>
    </row>
    <row r="427">
      <c r="A427" s="102"/>
      <c r="B427" s="139" t="s">
        <v>8270</v>
      </c>
      <c r="C427" s="139" t="s">
        <v>655</v>
      </c>
      <c r="D427" s="163">
        <v>42570.0</v>
      </c>
      <c r="E427" s="139" t="s">
        <v>15</v>
      </c>
      <c r="F427" s="139" t="s">
        <v>928</v>
      </c>
      <c r="G427" s="102"/>
    </row>
    <row r="428">
      <c r="A428" s="102"/>
      <c r="B428" s="139" t="s">
        <v>654</v>
      </c>
      <c r="C428" s="139" t="s">
        <v>655</v>
      </c>
      <c r="D428" s="163">
        <v>44518.0</v>
      </c>
      <c r="E428" s="139" t="s">
        <v>15</v>
      </c>
      <c r="F428" s="176" t="s">
        <v>2820</v>
      </c>
      <c r="G428" s="102"/>
    </row>
    <row r="429">
      <c r="A429" s="102"/>
      <c r="B429" s="139" t="s">
        <v>8271</v>
      </c>
      <c r="C429" s="139" t="s">
        <v>6476</v>
      </c>
      <c r="D429" s="163">
        <v>42747.0</v>
      </c>
      <c r="E429" s="139" t="s">
        <v>15</v>
      </c>
      <c r="F429" s="139" t="s">
        <v>1066</v>
      </c>
      <c r="G429" s="102"/>
    </row>
    <row r="430">
      <c r="A430" s="102"/>
      <c r="B430" s="141" t="s">
        <v>8272</v>
      </c>
      <c r="C430" s="141" t="s">
        <v>8273</v>
      </c>
      <c r="D430" s="249"/>
      <c r="E430" s="141"/>
      <c r="F430" s="141"/>
      <c r="G430" s="102"/>
    </row>
    <row r="431">
      <c r="A431" s="102"/>
      <c r="B431" s="220" t="s">
        <v>8274</v>
      </c>
      <c r="C431" s="220" t="s">
        <v>115</v>
      </c>
      <c r="D431" s="238">
        <v>39406.0</v>
      </c>
      <c r="E431" s="220" t="s">
        <v>4758</v>
      </c>
      <c r="F431" s="220" t="s">
        <v>4381</v>
      </c>
      <c r="G431" s="102"/>
    </row>
    <row r="432">
      <c r="A432" s="102"/>
      <c r="B432" s="141" t="s">
        <v>5540</v>
      </c>
      <c r="C432" s="141" t="s">
        <v>115</v>
      </c>
      <c r="D432" s="408"/>
      <c r="E432" s="141"/>
      <c r="F432" s="150"/>
      <c r="G432" s="102"/>
    </row>
    <row r="433">
      <c r="A433" s="102"/>
      <c r="B433" s="139" t="s">
        <v>114</v>
      </c>
      <c r="C433" s="139" t="s">
        <v>115</v>
      </c>
      <c r="D433" s="163">
        <v>42971.0</v>
      </c>
      <c r="E433" s="139" t="s">
        <v>15</v>
      </c>
      <c r="F433" s="139" t="s">
        <v>4528</v>
      </c>
      <c r="G433" s="102"/>
    </row>
    <row r="434">
      <c r="A434" s="102"/>
      <c r="B434" s="141" t="s">
        <v>8275</v>
      </c>
      <c r="C434" s="141" t="s">
        <v>8276</v>
      </c>
      <c r="D434" s="408"/>
      <c r="E434" s="141"/>
      <c r="F434" s="150"/>
      <c r="G434" s="102"/>
    </row>
    <row r="435">
      <c r="A435" s="102"/>
      <c r="B435" s="141" t="s">
        <v>8277</v>
      </c>
      <c r="C435" s="141" t="s">
        <v>8276</v>
      </c>
      <c r="D435" s="408"/>
      <c r="E435" s="141"/>
      <c r="F435" s="150"/>
      <c r="G435" s="102"/>
    </row>
    <row r="436">
      <c r="A436" s="102"/>
      <c r="B436" s="141" t="s">
        <v>8278</v>
      </c>
      <c r="C436" s="141" t="s">
        <v>8276</v>
      </c>
      <c r="D436" s="408"/>
      <c r="E436" s="141"/>
      <c r="F436" s="150"/>
      <c r="G436" s="102"/>
    </row>
    <row r="437">
      <c r="A437" s="102"/>
      <c r="B437" s="141">
        <v>45.0</v>
      </c>
      <c r="C437" s="141" t="s">
        <v>6201</v>
      </c>
      <c r="D437" s="408"/>
      <c r="E437" s="141"/>
      <c r="F437" s="150"/>
      <c r="G437" s="102"/>
    </row>
    <row r="438">
      <c r="A438" s="102"/>
      <c r="B438" s="141" t="s">
        <v>8279</v>
      </c>
      <c r="C438" s="141" t="s">
        <v>8280</v>
      </c>
      <c r="D438" s="408"/>
      <c r="E438" s="141"/>
      <c r="F438" s="150"/>
      <c r="G438" s="102"/>
    </row>
    <row r="439">
      <c r="A439" s="102"/>
      <c r="B439" s="141" t="s">
        <v>8281</v>
      </c>
      <c r="C439" s="141" t="s">
        <v>8282</v>
      </c>
      <c r="D439" s="408"/>
      <c r="E439" s="141"/>
      <c r="F439" s="150"/>
      <c r="G439" s="102"/>
    </row>
    <row r="440">
      <c r="A440" s="102"/>
      <c r="B440" s="141" t="s">
        <v>8283</v>
      </c>
      <c r="C440" s="141" t="s">
        <v>8284</v>
      </c>
      <c r="D440" s="408"/>
      <c r="E440" s="141"/>
      <c r="F440" s="150"/>
      <c r="G440" s="102"/>
    </row>
    <row r="441">
      <c r="A441" s="102"/>
      <c r="B441" s="141" t="s">
        <v>8285</v>
      </c>
      <c r="C441" s="141" t="s">
        <v>8286</v>
      </c>
      <c r="D441" s="408"/>
      <c r="E441" s="141"/>
      <c r="F441" s="150"/>
      <c r="G441" s="102"/>
    </row>
    <row r="442">
      <c r="A442" s="102"/>
      <c r="B442" s="141" t="s">
        <v>8287</v>
      </c>
      <c r="C442" s="141" t="s">
        <v>8288</v>
      </c>
      <c r="D442" s="408"/>
      <c r="E442" s="141"/>
      <c r="F442" s="150"/>
      <c r="G442" s="102"/>
    </row>
    <row r="443">
      <c r="A443" s="102"/>
      <c r="B443" s="139" t="s">
        <v>8289</v>
      </c>
      <c r="C443" s="139" t="s">
        <v>8290</v>
      </c>
      <c r="D443" s="163">
        <v>39728.0</v>
      </c>
      <c r="E443" s="139" t="s">
        <v>15</v>
      </c>
      <c r="F443" s="139" t="s">
        <v>8291</v>
      </c>
      <c r="G443" s="102"/>
    </row>
    <row r="444">
      <c r="A444" s="102"/>
      <c r="B444" s="139" t="s">
        <v>8292</v>
      </c>
      <c r="C444" s="139" t="s">
        <v>8290</v>
      </c>
      <c r="D444" s="163">
        <v>44343.0</v>
      </c>
      <c r="E444" s="139" t="s">
        <v>15</v>
      </c>
      <c r="F444" s="139" t="s">
        <v>928</v>
      </c>
      <c r="G444" s="102"/>
    </row>
    <row r="445">
      <c r="A445" s="102"/>
      <c r="B445" s="141" t="s">
        <v>8293</v>
      </c>
      <c r="C445" s="141" t="s">
        <v>8294</v>
      </c>
      <c r="D445" s="408"/>
      <c r="E445" s="141"/>
      <c r="F445" s="150"/>
      <c r="G445" s="102"/>
    </row>
    <row r="446">
      <c r="A446" s="102"/>
      <c r="B446" s="139" t="s">
        <v>4276</v>
      </c>
      <c r="C446" s="139" t="s">
        <v>589</v>
      </c>
      <c r="D446" s="140">
        <v>42922.0</v>
      </c>
      <c r="E446" s="412" t="s">
        <v>15</v>
      </c>
      <c r="F446" s="139" t="s">
        <v>928</v>
      </c>
      <c r="G446" s="102"/>
    </row>
    <row r="447">
      <c r="A447" s="102"/>
      <c r="B447" s="141" t="s">
        <v>8295</v>
      </c>
      <c r="C447" s="141" t="s">
        <v>589</v>
      </c>
      <c r="D447" s="150"/>
      <c r="E447" s="419"/>
      <c r="F447" s="150"/>
      <c r="G447" s="102"/>
    </row>
    <row r="448">
      <c r="A448" s="102"/>
      <c r="B448" s="141" t="s">
        <v>8296</v>
      </c>
      <c r="C448" s="141" t="s">
        <v>589</v>
      </c>
      <c r="D448" s="150"/>
      <c r="E448" s="419"/>
      <c r="F448" s="150"/>
      <c r="G448" s="102"/>
    </row>
    <row r="449">
      <c r="A449" s="102"/>
      <c r="B449" s="141" t="s">
        <v>8297</v>
      </c>
      <c r="C449" s="141" t="s">
        <v>589</v>
      </c>
      <c r="D449" s="150"/>
      <c r="E449" s="419"/>
      <c r="F449" s="150"/>
      <c r="G449" s="102"/>
    </row>
    <row r="450">
      <c r="A450" s="102"/>
      <c r="B450" s="141" t="s">
        <v>8298</v>
      </c>
      <c r="C450" s="141" t="s">
        <v>589</v>
      </c>
      <c r="D450" s="150"/>
      <c r="E450" s="419"/>
      <c r="F450" s="150"/>
      <c r="G450" s="102"/>
    </row>
    <row r="451">
      <c r="A451" s="102"/>
      <c r="B451" s="139" t="s">
        <v>8299</v>
      </c>
      <c r="C451" s="139" t="s">
        <v>8300</v>
      </c>
      <c r="D451" s="163">
        <v>42514.0</v>
      </c>
      <c r="E451" s="139" t="s">
        <v>15</v>
      </c>
      <c r="F451" s="139" t="s">
        <v>928</v>
      </c>
      <c r="G451" s="102"/>
    </row>
    <row r="452">
      <c r="A452" s="102"/>
      <c r="B452" s="139" t="s">
        <v>8301</v>
      </c>
      <c r="C452" s="139" t="s">
        <v>8300</v>
      </c>
      <c r="D452" s="163">
        <v>42514.0</v>
      </c>
      <c r="E452" s="139" t="s">
        <v>15</v>
      </c>
      <c r="F452" s="139" t="s">
        <v>928</v>
      </c>
      <c r="G452" s="102"/>
    </row>
    <row r="453">
      <c r="A453" s="102"/>
      <c r="B453" s="139" t="s">
        <v>8302</v>
      </c>
      <c r="C453" s="139" t="s">
        <v>236</v>
      </c>
      <c r="D453" s="216">
        <v>42317.0</v>
      </c>
      <c r="E453" s="139" t="s">
        <v>15</v>
      </c>
      <c r="F453" s="139" t="s">
        <v>928</v>
      </c>
      <c r="G453" s="102"/>
    </row>
    <row r="454">
      <c r="A454" s="102"/>
      <c r="B454" s="141" t="s">
        <v>8303</v>
      </c>
      <c r="C454" s="141" t="s">
        <v>236</v>
      </c>
      <c r="D454" s="150"/>
      <c r="E454" s="419"/>
      <c r="F454" s="150"/>
      <c r="G454" s="102"/>
    </row>
    <row r="455">
      <c r="A455" s="102"/>
      <c r="B455" s="139" t="s">
        <v>5853</v>
      </c>
      <c r="C455" s="139" t="s">
        <v>236</v>
      </c>
      <c r="D455" s="163">
        <v>39833.0</v>
      </c>
      <c r="E455" s="139" t="s">
        <v>15</v>
      </c>
      <c r="F455" s="139" t="s">
        <v>5854</v>
      </c>
      <c r="G455" s="102"/>
    </row>
    <row r="456">
      <c r="A456" s="102"/>
      <c r="B456" s="141" t="s">
        <v>8304</v>
      </c>
      <c r="C456" s="141" t="s">
        <v>236</v>
      </c>
      <c r="D456" s="408"/>
      <c r="E456" s="141"/>
      <c r="F456" s="150"/>
      <c r="G456" s="102"/>
    </row>
    <row r="457">
      <c r="A457" s="102"/>
      <c r="B457" s="141" t="s">
        <v>8305</v>
      </c>
      <c r="C457" s="141" t="s">
        <v>236</v>
      </c>
      <c r="D457" s="408"/>
      <c r="E457" s="141"/>
      <c r="F457" s="150"/>
      <c r="G457" s="102"/>
    </row>
    <row r="458">
      <c r="A458" s="102"/>
      <c r="B458" s="141" t="s">
        <v>8306</v>
      </c>
      <c r="C458" s="141" t="s">
        <v>236</v>
      </c>
      <c r="D458" s="408"/>
      <c r="E458" s="141"/>
      <c r="F458" s="150"/>
      <c r="G458" s="102"/>
    </row>
    <row r="459">
      <c r="A459" s="102"/>
      <c r="B459" s="139" t="s">
        <v>1068</v>
      </c>
      <c r="C459" s="139" t="s">
        <v>4278</v>
      </c>
      <c r="D459" s="209">
        <v>39705.0</v>
      </c>
      <c r="E459" s="151" t="s">
        <v>4243</v>
      </c>
      <c r="F459" s="151" t="s">
        <v>4260</v>
      </c>
      <c r="G459" s="102"/>
    </row>
    <row r="460">
      <c r="A460" s="102"/>
      <c r="B460" s="141" t="s">
        <v>8307</v>
      </c>
      <c r="C460" s="141" t="s">
        <v>8308</v>
      </c>
      <c r="D460" s="408"/>
      <c r="E460" s="141"/>
      <c r="F460" s="150"/>
      <c r="G460" s="102"/>
    </row>
    <row r="461">
      <c r="A461" s="102"/>
      <c r="B461" s="141" t="s">
        <v>8309</v>
      </c>
      <c r="C461" s="141" t="s">
        <v>8308</v>
      </c>
      <c r="D461" s="408"/>
      <c r="E461" s="141"/>
      <c r="F461" s="150"/>
      <c r="G461" s="102"/>
    </row>
    <row r="462">
      <c r="A462" s="102"/>
      <c r="B462" s="141" t="s">
        <v>8310</v>
      </c>
      <c r="C462" s="141" t="s">
        <v>8308</v>
      </c>
      <c r="D462" s="408"/>
      <c r="E462" s="141"/>
      <c r="F462" s="150"/>
      <c r="G462" s="102"/>
    </row>
    <row r="463">
      <c r="A463" s="102"/>
      <c r="B463" s="220" t="s">
        <v>1299</v>
      </c>
      <c r="C463" s="220" t="s">
        <v>1300</v>
      </c>
      <c r="D463" s="221">
        <v>40477.0</v>
      </c>
      <c r="E463" s="220" t="s">
        <v>4380</v>
      </c>
      <c r="F463" s="220" t="s">
        <v>4381</v>
      </c>
      <c r="G463" s="102"/>
    </row>
    <row r="464">
      <c r="A464" s="102"/>
      <c r="B464" s="141" t="s">
        <v>8311</v>
      </c>
      <c r="C464" s="141" t="s">
        <v>520</v>
      </c>
      <c r="D464" s="408"/>
      <c r="E464" s="141"/>
      <c r="F464" s="150"/>
      <c r="G464" s="102"/>
    </row>
    <row r="465">
      <c r="A465" s="102"/>
      <c r="B465" s="139" t="s">
        <v>519</v>
      </c>
      <c r="C465" s="139" t="s">
        <v>520</v>
      </c>
      <c r="D465" s="163">
        <v>44259.0</v>
      </c>
      <c r="E465" s="139" t="s">
        <v>15</v>
      </c>
      <c r="F465" s="176" t="s">
        <v>1504</v>
      </c>
      <c r="G465" s="102"/>
    </row>
    <row r="466">
      <c r="A466" s="102"/>
      <c r="B466" s="139" t="s">
        <v>6202</v>
      </c>
      <c r="C466" s="139" t="s">
        <v>1198</v>
      </c>
      <c r="D466" s="163">
        <v>40974.0</v>
      </c>
      <c r="E466" s="139" t="s">
        <v>15</v>
      </c>
      <c r="F466" s="139" t="s">
        <v>928</v>
      </c>
      <c r="G466" s="102"/>
    </row>
    <row r="467">
      <c r="A467" s="102"/>
      <c r="B467" s="220" t="s">
        <v>1197</v>
      </c>
      <c r="C467" s="220" t="s">
        <v>1198</v>
      </c>
      <c r="D467" s="240">
        <v>40120.0</v>
      </c>
      <c r="E467" s="220" t="s">
        <v>4561</v>
      </c>
      <c r="F467" s="220" t="s">
        <v>4381</v>
      </c>
      <c r="G467" s="102"/>
    </row>
    <row r="468">
      <c r="A468" s="102"/>
      <c r="B468" s="141" t="s">
        <v>8312</v>
      </c>
      <c r="C468" s="141" t="s">
        <v>1198</v>
      </c>
      <c r="D468" s="150"/>
      <c r="E468" s="141"/>
      <c r="F468" s="150"/>
      <c r="G468" s="102"/>
    </row>
    <row r="469">
      <c r="A469" s="102"/>
      <c r="B469" s="139" t="s">
        <v>8313</v>
      </c>
      <c r="C469" s="139" t="s">
        <v>1198</v>
      </c>
      <c r="D469" s="163">
        <v>42619.0</v>
      </c>
      <c r="E469" s="139" t="s">
        <v>15</v>
      </c>
      <c r="F469" s="139" t="s">
        <v>1066</v>
      </c>
      <c r="G469" s="102"/>
    </row>
    <row r="470">
      <c r="A470" s="102"/>
      <c r="B470" s="141" t="s">
        <v>8314</v>
      </c>
      <c r="C470" s="141" t="s">
        <v>8315</v>
      </c>
      <c r="D470" s="408"/>
      <c r="E470" s="141"/>
      <c r="F470" s="150"/>
      <c r="G470" s="102"/>
    </row>
    <row r="471">
      <c r="A471" s="102"/>
      <c r="B471" s="139" t="s">
        <v>8316</v>
      </c>
      <c r="C471" s="139" t="s">
        <v>5546</v>
      </c>
      <c r="D471" s="163">
        <v>40638.0</v>
      </c>
      <c r="E471" s="139" t="s">
        <v>15</v>
      </c>
      <c r="F471" s="139" t="s">
        <v>928</v>
      </c>
      <c r="G471" s="102"/>
    </row>
    <row r="472">
      <c r="A472" s="102"/>
      <c r="B472" s="139" t="s">
        <v>8317</v>
      </c>
      <c r="C472" s="139" t="s">
        <v>8318</v>
      </c>
      <c r="D472" s="163">
        <v>39511.0</v>
      </c>
      <c r="E472" s="139" t="s">
        <v>15</v>
      </c>
      <c r="F472" s="139" t="s">
        <v>8319</v>
      </c>
      <c r="G472" s="102"/>
    </row>
    <row r="473">
      <c r="A473" s="102"/>
      <c r="B473" s="141" t="s">
        <v>8320</v>
      </c>
      <c r="C473" s="141" t="s">
        <v>8318</v>
      </c>
      <c r="D473" s="408"/>
      <c r="E473" s="141"/>
      <c r="F473" s="150"/>
      <c r="G473" s="102"/>
    </row>
    <row r="474">
      <c r="A474" s="102"/>
      <c r="B474" s="139" t="s">
        <v>8321</v>
      </c>
      <c r="C474" s="139" t="s">
        <v>8318</v>
      </c>
      <c r="D474" s="163">
        <v>39511.0</v>
      </c>
      <c r="E474" s="139" t="s">
        <v>15</v>
      </c>
      <c r="F474" s="139" t="s">
        <v>8319</v>
      </c>
      <c r="G474" s="102"/>
    </row>
    <row r="475">
      <c r="A475" s="102"/>
      <c r="B475" s="139" t="s">
        <v>8322</v>
      </c>
      <c r="C475" s="139" t="s">
        <v>8318</v>
      </c>
      <c r="D475" s="163">
        <v>40316.0</v>
      </c>
      <c r="E475" s="139" t="s">
        <v>15</v>
      </c>
      <c r="F475" s="139" t="s">
        <v>8323</v>
      </c>
      <c r="G475" s="102"/>
    </row>
    <row r="476">
      <c r="A476" s="102"/>
      <c r="B476" s="139" t="s">
        <v>8324</v>
      </c>
      <c r="C476" s="139" t="s">
        <v>8318</v>
      </c>
      <c r="D476" s="163">
        <v>39511.0</v>
      </c>
      <c r="E476" s="139" t="s">
        <v>15</v>
      </c>
      <c r="F476" s="139" t="s">
        <v>8319</v>
      </c>
      <c r="G476" s="102"/>
    </row>
    <row r="477">
      <c r="A477" s="102"/>
      <c r="B477" s="139" t="s">
        <v>8325</v>
      </c>
      <c r="C477" s="139" t="s">
        <v>8318</v>
      </c>
      <c r="D477" s="163">
        <v>39840.0</v>
      </c>
      <c r="E477" s="139" t="s">
        <v>15</v>
      </c>
      <c r="F477" s="139" t="s">
        <v>8326</v>
      </c>
      <c r="G477" s="102"/>
    </row>
    <row r="478">
      <c r="A478" s="102"/>
      <c r="B478" s="141" t="s">
        <v>8327</v>
      </c>
      <c r="C478" s="141" t="s">
        <v>6499</v>
      </c>
      <c r="D478" s="408"/>
      <c r="E478" s="141"/>
      <c r="F478" s="150"/>
      <c r="G478" s="102"/>
    </row>
    <row r="479">
      <c r="A479" s="102"/>
      <c r="B479" s="139" t="s">
        <v>6498</v>
      </c>
      <c r="C479" s="139" t="s">
        <v>6499</v>
      </c>
      <c r="D479" s="163">
        <v>41149.0</v>
      </c>
      <c r="E479" s="139" t="s">
        <v>8328</v>
      </c>
      <c r="F479" s="139" t="s">
        <v>928</v>
      </c>
      <c r="G479" s="102"/>
    </row>
    <row r="480">
      <c r="A480" s="102"/>
      <c r="B480" s="141" t="s">
        <v>6501</v>
      </c>
      <c r="C480" s="141" t="s">
        <v>6499</v>
      </c>
      <c r="D480" s="408"/>
      <c r="E480" s="141"/>
      <c r="F480" s="150"/>
      <c r="G480" s="102"/>
    </row>
    <row r="481">
      <c r="A481" s="102"/>
      <c r="B481" s="139" t="s">
        <v>8329</v>
      </c>
      <c r="C481" s="139" t="s">
        <v>4279</v>
      </c>
      <c r="D481" s="163">
        <v>40001.0</v>
      </c>
      <c r="E481" s="139" t="s">
        <v>15</v>
      </c>
      <c r="F481" s="139" t="s">
        <v>8330</v>
      </c>
      <c r="G481" s="102"/>
    </row>
    <row r="482">
      <c r="A482" s="102"/>
      <c r="B482" s="139" t="s">
        <v>6502</v>
      </c>
      <c r="C482" s="139" t="s">
        <v>4279</v>
      </c>
      <c r="D482" s="140">
        <v>40337.0</v>
      </c>
      <c r="E482" s="139" t="s">
        <v>4280</v>
      </c>
      <c r="F482" s="139" t="s">
        <v>8331</v>
      </c>
      <c r="G482" s="102"/>
    </row>
    <row r="483">
      <c r="A483" s="102"/>
      <c r="B483" s="141" t="s">
        <v>8332</v>
      </c>
      <c r="C483" s="141" t="s">
        <v>4279</v>
      </c>
      <c r="D483" s="408"/>
      <c r="E483" s="141"/>
      <c r="F483" s="150"/>
      <c r="G483" s="102"/>
    </row>
    <row r="484">
      <c r="A484" s="102"/>
      <c r="B484" s="139" t="s">
        <v>4340</v>
      </c>
      <c r="C484" s="139" t="s">
        <v>4279</v>
      </c>
      <c r="D484" s="140">
        <v>40337.0</v>
      </c>
      <c r="E484" s="139" t="s">
        <v>4280</v>
      </c>
      <c r="F484" s="139" t="s">
        <v>8333</v>
      </c>
      <c r="G484" s="102"/>
    </row>
    <row r="485">
      <c r="A485" s="102"/>
      <c r="B485" s="139" t="s">
        <v>8334</v>
      </c>
      <c r="C485" s="139" t="s">
        <v>4279</v>
      </c>
      <c r="D485" s="140">
        <v>40337.0</v>
      </c>
      <c r="E485" s="139" t="s">
        <v>4280</v>
      </c>
      <c r="F485" s="139" t="s">
        <v>8335</v>
      </c>
      <c r="G485" s="102"/>
    </row>
    <row r="486">
      <c r="A486" s="102"/>
      <c r="B486" s="139" t="s">
        <v>8336</v>
      </c>
      <c r="C486" s="139" t="s">
        <v>4279</v>
      </c>
      <c r="D486" s="140">
        <v>40337.0</v>
      </c>
      <c r="E486" s="139" t="s">
        <v>4280</v>
      </c>
      <c r="F486" s="139" t="s">
        <v>8337</v>
      </c>
      <c r="G486" s="102"/>
    </row>
    <row r="487">
      <c r="A487" s="102"/>
      <c r="B487" s="139" t="s">
        <v>8338</v>
      </c>
      <c r="C487" s="139" t="s">
        <v>4279</v>
      </c>
      <c r="D487" s="163">
        <v>43839.0</v>
      </c>
      <c r="E487" s="139" t="s">
        <v>15</v>
      </c>
      <c r="F487" s="139" t="s">
        <v>928</v>
      </c>
      <c r="G487" s="102"/>
    </row>
    <row r="488">
      <c r="A488" s="102"/>
      <c r="B488" s="141" t="s">
        <v>8339</v>
      </c>
      <c r="C488" s="141" t="s">
        <v>4279</v>
      </c>
      <c r="D488" s="408"/>
      <c r="E488" s="141"/>
      <c r="F488" s="150"/>
      <c r="G488" s="102"/>
    </row>
    <row r="489">
      <c r="A489" s="102"/>
      <c r="B489" s="139" t="s">
        <v>8340</v>
      </c>
      <c r="C489" s="139" t="s">
        <v>4279</v>
      </c>
      <c r="D489" s="140">
        <v>40337.0</v>
      </c>
      <c r="E489" s="139" t="s">
        <v>4280</v>
      </c>
      <c r="F489" s="139" t="s">
        <v>8341</v>
      </c>
      <c r="G489" s="102"/>
    </row>
    <row r="490">
      <c r="A490" s="102"/>
      <c r="B490" s="139" t="s">
        <v>3285</v>
      </c>
      <c r="C490" s="139" t="s">
        <v>4279</v>
      </c>
      <c r="D490" s="140">
        <v>40337.0</v>
      </c>
      <c r="E490" s="139" t="s">
        <v>4280</v>
      </c>
      <c r="F490" s="139" t="s">
        <v>8331</v>
      </c>
      <c r="G490" s="102"/>
    </row>
    <row r="491">
      <c r="A491" s="102"/>
      <c r="B491" s="139" t="s">
        <v>8342</v>
      </c>
      <c r="C491" s="139" t="s">
        <v>4279</v>
      </c>
      <c r="D491" s="140">
        <v>40337.0</v>
      </c>
      <c r="E491" s="139" t="s">
        <v>4280</v>
      </c>
      <c r="F491" s="139" t="s">
        <v>8331</v>
      </c>
      <c r="G491" s="102"/>
    </row>
    <row r="492">
      <c r="A492" s="102"/>
      <c r="B492" s="139" t="s">
        <v>8343</v>
      </c>
      <c r="C492" s="139" t="s">
        <v>4279</v>
      </c>
      <c r="D492" s="140">
        <v>40001.0</v>
      </c>
      <c r="E492" s="139" t="s">
        <v>15</v>
      </c>
      <c r="F492" s="139" t="s">
        <v>8330</v>
      </c>
      <c r="G492" s="102"/>
    </row>
    <row r="493">
      <c r="A493" s="102"/>
      <c r="B493" s="139" t="s">
        <v>8344</v>
      </c>
      <c r="C493" s="139" t="s">
        <v>4279</v>
      </c>
      <c r="D493" s="140">
        <v>40337.0</v>
      </c>
      <c r="E493" s="139" t="s">
        <v>4280</v>
      </c>
      <c r="F493" s="139" t="s">
        <v>8333</v>
      </c>
      <c r="G493" s="102"/>
    </row>
    <row r="494">
      <c r="A494" s="102"/>
      <c r="B494" s="139" t="s">
        <v>6503</v>
      </c>
      <c r="C494" s="139" t="s">
        <v>4279</v>
      </c>
      <c r="D494" s="163">
        <v>41177.0</v>
      </c>
      <c r="E494" s="139" t="s">
        <v>15</v>
      </c>
      <c r="F494" s="139" t="s">
        <v>6504</v>
      </c>
      <c r="G494" s="102"/>
    </row>
    <row r="495">
      <c r="A495" s="102"/>
      <c r="B495" s="139" t="s">
        <v>8345</v>
      </c>
      <c r="C495" s="139" t="s">
        <v>4279</v>
      </c>
      <c r="D495" s="140">
        <v>40337.0</v>
      </c>
      <c r="E495" s="139" t="s">
        <v>4280</v>
      </c>
      <c r="F495" s="139" t="s">
        <v>8331</v>
      </c>
      <c r="G495" s="102"/>
    </row>
    <row r="496">
      <c r="A496" s="102"/>
      <c r="B496" s="139" t="s">
        <v>8346</v>
      </c>
      <c r="C496" s="139" t="s">
        <v>4279</v>
      </c>
      <c r="D496" s="140">
        <v>40337.0</v>
      </c>
      <c r="E496" s="139" t="s">
        <v>4280</v>
      </c>
      <c r="F496" s="139" t="s">
        <v>8333</v>
      </c>
      <c r="G496" s="102"/>
    </row>
    <row r="497">
      <c r="A497" s="102"/>
      <c r="B497" s="139" t="s">
        <v>8347</v>
      </c>
      <c r="C497" s="139" t="s">
        <v>4279</v>
      </c>
      <c r="D497" s="140">
        <v>40337.0</v>
      </c>
      <c r="E497" s="139" t="s">
        <v>4280</v>
      </c>
      <c r="F497" s="139" t="s">
        <v>8333</v>
      </c>
      <c r="G497" s="102"/>
    </row>
    <row r="498">
      <c r="A498" s="102"/>
      <c r="B498" s="141" t="s">
        <v>8348</v>
      </c>
      <c r="C498" s="141" t="s">
        <v>208</v>
      </c>
      <c r="D498" s="408"/>
      <c r="E498" s="141"/>
      <c r="F498" s="150"/>
      <c r="G498" s="102"/>
    </row>
    <row r="499">
      <c r="A499" s="102"/>
      <c r="B499" s="141" t="s">
        <v>4948</v>
      </c>
      <c r="C499" s="141" t="s">
        <v>208</v>
      </c>
      <c r="D499" s="408"/>
      <c r="E499" s="141"/>
      <c r="F499" s="150"/>
      <c r="G499" s="102"/>
    </row>
    <row r="500">
      <c r="A500" s="102"/>
      <c r="B500" s="141" t="s">
        <v>8349</v>
      </c>
      <c r="C500" s="141" t="s">
        <v>208</v>
      </c>
      <c r="D500" s="408"/>
      <c r="E500" s="141"/>
      <c r="F500" s="150"/>
      <c r="G500" s="102"/>
    </row>
    <row r="501">
      <c r="A501" s="102"/>
      <c r="B501" s="141" t="s">
        <v>8350</v>
      </c>
      <c r="C501" s="141" t="s">
        <v>208</v>
      </c>
      <c r="D501" s="408"/>
      <c r="E501" s="141"/>
      <c r="F501" s="150"/>
      <c r="G501" s="102"/>
    </row>
    <row r="502">
      <c r="A502" s="102"/>
      <c r="B502" s="139" t="s">
        <v>8351</v>
      </c>
      <c r="C502" s="139" t="s">
        <v>208</v>
      </c>
      <c r="D502" s="163">
        <v>43370.0</v>
      </c>
      <c r="E502" s="139" t="s">
        <v>15</v>
      </c>
      <c r="F502" s="176" t="s">
        <v>2183</v>
      </c>
      <c r="G502" s="102"/>
    </row>
    <row r="503">
      <c r="A503" s="102"/>
      <c r="B503" s="141" t="s">
        <v>8352</v>
      </c>
      <c r="C503" s="141" t="s">
        <v>208</v>
      </c>
      <c r="D503" s="408"/>
      <c r="E503" s="141"/>
      <c r="F503" s="150"/>
      <c r="G503" s="102"/>
    </row>
    <row r="504">
      <c r="A504" s="102"/>
      <c r="B504" s="141" t="s">
        <v>8353</v>
      </c>
      <c r="C504" s="141" t="s">
        <v>8354</v>
      </c>
      <c r="D504" s="408"/>
      <c r="E504" s="141"/>
      <c r="F504" s="150"/>
      <c r="G504" s="102"/>
    </row>
    <row r="505">
      <c r="A505" s="102"/>
      <c r="B505" s="141" t="s">
        <v>8355</v>
      </c>
      <c r="C505" s="141" t="s">
        <v>6512</v>
      </c>
      <c r="D505" s="408"/>
      <c r="E505" s="141"/>
      <c r="F505" s="141"/>
      <c r="G505" s="102"/>
    </row>
    <row r="506">
      <c r="A506" s="102"/>
      <c r="B506" s="141" t="s">
        <v>6694</v>
      </c>
      <c r="C506" s="141" t="s">
        <v>6512</v>
      </c>
      <c r="D506" s="408"/>
      <c r="E506" s="141"/>
      <c r="F506" s="141"/>
      <c r="G506" s="102"/>
    </row>
    <row r="507">
      <c r="A507" s="102"/>
      <c r="B507" s="141" t="s">
        <v>6511</v>
      </c>
      <c r="C507" s="141" t="s">
        <v>6512</v>
      </c>
      <c r="D507" s="408"/>
      <c r="E507" s="141"/>
      <c r="F507" s="141"/>
      <c r="G507" s="102"/>
    </row>
    <row r="508">
      <c r="A508" s="102"/>
      <c r="B508" s="141" t="s">
        <v>4949</v>
      </c>
      <c r="C508" s="141" t="s">
        <v>220</v>
      </c>
      <c r="D508" s="408"/>
      <c r="E508" s="141"/>
      <c r="F508" s="141" t="s">
        <v>8356</v>
      </c>
      <c r="G508" s="102"/>
    </row>
    <row r="509">
      <c r="A509" s="102"/>
      <c r="B509" s="141" t="s">
        <v>8357</v>
      </c>
      <c r="C509" s="141" t="s">
        <v>220</v>
      </c>
      <c r="D509" s="408"/>
      <c r="E509" s="141"/>
      <c r="F509" s="150"/>
      <c r="G509" s="102"/>
    </row>
    <row r="510">
      <c r="A510" s="102"/>
      <c r="B510" s="220" t="s">
        <v>8358</v>
      </c>
      <c r="C510" s="220" t="s">
        <v>220</v>
      </c>
      <c r="D510" s="221">
        <v>42283.0</v>
      </c>
      <c r="E510" s="220" t="s">
        <v>4323</v>
      </c>
      <c r="F510" s="220" t="s">
        <v>4324</v>
      </c>
      <c r="G510" s="102"/>
    </row>
    <row r="511">
      <c r="A511" s="102"/>
      <c r="B511" s="141" t="s">
        <v>6204</v>
      </c>
      <c r="C511" s="141" t="s">
        <v>220</v>
      </c>
      <c r="D511" s="408"/>
      <c r="E511" s="141"/>
      <c r="F511" s="150"/>
      <c r="G511" s="102"/>
    </row>
    <row r="512">
      <c r="A512" s="102"/>
      <c r="B512" s="141" t="s">
        <v>8359</v>
      </c>
      <c r="C512" s="141" t="s">
        <v>220</v>
      </c>
      <c r="D512" s="408"/>
      <c r="E512" s="141"/>
      <c r="F512" s="150"/>
      <c r="G512" s="102"/>
    </row>
    <row r="513">
      <c r="A513" s="102"/>
      <c r="B513" s="141" t="s">
        <v>8360</v>
      </c>
      <c r="C513" s="141" t="s">
        <v>8361</v>
      </c>
      <c r="D513" s="408"/>
      <c r="E513" s="141"/>
      <c r="F513" s="150"/>
      <c r="G513" s="102"/>
    </row>
    <row r="514">
      <c r="A514" s="102"/>
      <c r="B514" s="139" t="s">
        <v>8362</v>
      </c>
      <c r="C514" s="186" t="s">
        <v>191</v>
      </c>
      <c r="D514" s="163">
        <v>40953.0</v>
      </c>
      <c r="E514" s="139" t="s">
        <v>15</v>
      </c>
      <c r="F514" s="139" t="s">
        <v>4523</v>
      </c>
      <c r="G514" s="102"/>
    </row>
    <row r="515">
      <c r="A515" s="102"/>
      <c r="B515" s="151" t="s">
        <v>5086</v>
      </c>
      <c r="C515" s="186" t="s">
        <v>191</v>
      </c>
      <c r="D515" s="223">
        <v>43440.0</v>
      </c>
      <c r="E515" s="151" t="s">
        <v>15</v>
      </c>
      <c r="F515" s="176" t="s">
        <v>3646</v>
      </c>
      <c r="G515" s="102"/>
    </row>
    <row r="516">
      <c r="A516" s="102"/>
      <c r="B516" s="141" t="s">
        <v>8363</v>
      </c>
      <c r="C516" s="214" t="s">
        <v>191</v>
      </c>
      <c r="D516" s="408"/>
      <c r="E516" s="141"/>
      <c r="F516" s="150"/>
      <c r="G516" s="102"/>
    </row>
    <row r="517">
      <c r="A517" s="102"/>
      <c r="B517" s="139" t="s">
        <v>6514</v>
      </c>
      <c r="C517" s="186" t="s">
        <v>191</v>
      </c>
      <c r="D517" s="163">
        <v>42612.0</v>
      </c>
      <c r="E517" s="139" t="s">
        <v>15</v>
      </c>
      <c r="F517" s="139" t="s">
        <v>928</v>
      </c>
      <c r="G517" s="102"/>
    </row>
    <row r="518">
      <c r="A518" s="102"/>
      <c r="B518" s="141" t="s">
        <v>6516</v>
      </c>
      <c r="C518" s="141" t="s">
        <v>5006</v>
      </c>
      <c r="D518" s="408"/>
      <c r="E518" s="141"/>
      <c r="F518" s="150"/>
      <c r="G518" s="102"/>
    </row>
    <row r="519">
      <c r="A519" s="102"/>
      <c r="B519" s="139" t="s">
        <v>7093</v>
      </c>
      <c r="C519" s="139" t="s">
        <v>5867</v>
      </c>
      <c r="D519" s="222">
        <v>42553.0</v>
      </c>
      <c r="E519" s="186" t="s">
        <v>15</v>
      </c>
      <c r="F519" s="151" t="s">
        <v>928</v>
      </c>
      <c r="G519" s="102"/>
    </row>
    <row r="520">
      <c r="A520" s="102"/>
      <c r="B520" s="141" t="s">
        <v>8364</v>
      </c>
      <c r="C520" s="141" t="s">
        <v>947</v>
      </c>
      <c r="D520" s="408"/>
      <c r="E520" s="141"/>
      <c r="F520" s="150"/>
      <c r="G520" s="102"/>
    </row>
    <row r="521">
      <c r="A521" s="102"/>
      <c r="B521" s="220" t="s">
        <v>948</v>
      </c>
      <c r="C521" s="220" t="s">
        <v>949</v>
      </c>
      <c r="D521" s="238">
        <v>39406.0</v>
      </c>
      <c r="E521" s="220" t="s">
        <v>4758</v>
      </c>
      <c r="F521" s="220" t="s">
        <v>4381</v>
      </c>
      <c r="G521" s="102"/>
    </row>
    <row r="522">
      <c r="A522" s="102"/>
      <c r="B522" s="141" t="s">
        <v>8365</v>
      </c>
      <c r="C522" s="141" t="s">
        <v>949</v>
      </c>
      <c r="D522" s="408"/>
      <c r="E522" s="141"/>
      <c r="F522" s="150"/>
      <c r="G522" s="102"/>
    </row>
    <row r="523">
      <c r="A523" s="102"/>
      <c r="B523" s="139" t="s">
        <v>8366</v>
      </c>
      <c r="C523" s="139" t="s">
        <v>8367</v>
      </c>
      <c r="D523" s="163">
        <v>42312.0</v>
      </c>
      <c r="E523" s="139" t="s">
        <v>15</v>
      </c>
      <c r="F523" s="139" t="s">
        <v>928</v>
      </c>
      <c r="G523" s="102"/>
    </row>
    <row r="524">
      <c r="A524" s="102"/>
      <c r="B524" s="139" t="s">
        <v>266</v>
      </c>
      <c r="C524" s="139" t="s">
        <v>267</v>
      </c>
      <c r="D524" s="163">
        <v>43508.0</v>
      </c>
      <c r="E524" s="139" t="s">
        <v>15</v>
      </c>
      <c r="F524" s="176" t="s">
        <v>2198</v>
      </c>
      <c r="G524" s="102"/>
    </row>
    <row r="525">
      <c r="A525" s="102"/>
      <c r="B525" s="141" t="s">
        <v>8368</v>
      </c>
      <c r="C525" s="141" t="s">
        <v>8369</v>
      </c>
      <c r="D525" s="408"/>
      <c r="E525" s="141"/>
      <c r="F525" s="150"/>
      <c r="G525" s="102"/>
    </row>
    <row r="526">
      <c r="A526" s="102"/>
      <c r="B526" s="141" t="s">
        <v>8370</v>
      </c>
      <c r="C526" s="141" t="s">
        <v>8369</v>
      </c>
      <c r="D526" s="408"/>
      <c r="E526" s="141"/>
      <c r="F526" s="150"/>
      <c r="G526" s="102"/>
    </row>
    <row r="527">
      <c r="A527" s="102"/>
      <c r="B527" s="141" t="s">
        <v>8371</v>
      </c>
      <c r="C527" s="141" t="s">
        <v>8369</v>
      </c>
      <c r="D527" s="408"/>
      <c r="E527" s="141"/>
      <c r="F527" s="150"/>
      <c r="G527" s="102"/>
    </row>
    <row r="528">
      <c r="A528" s="102"/>
      <c r="B528" s="141" t="s">
        <v>8372</v>
      </c>
      <c r="C528" s="141" t="s">
        <v>8373</v>
      </c>
      <c r="D528" s="408"/>
      <c r="E528" s="141"/>
      <c r="F528" s="150"/>
      <c r="G528" s="102"/>
    </row>
    <row r="529">
      <c r="A529" s="102"/>
      <c r="B529" s="141" t="s">
        <v>8374</v>
      </c>
      <c r="C529" s="141" t="s">
        <v>8375</v>
      </c>
      <c r="D529" s="408"/>
      <c r="E529" s="141"/>
      <c r="F529" s="150"/>
      <c r="G529" s="102"/>
    </row>
    <row r="530">
      <c r="A530" s="102"/>
      <c r="B530" s="141" t="s">
        <v>8376</v>
      </c>
      <c r="C530" s="141" t="s">
        <v>8377</v>
      </c>
      <c r="D530" s="408"/>
      <c r="E530" s="141"/>
      <c r="F530" s="150"/>
      <c r="G530" s="102"/>
    </row>
    <row r="531">
      <c r="A531" s="102"/>
      <c r="B531" s="141" t="s">
        <v>5088</v>
      </c>
      <c r="C531" s="141" t="s">
        <v>8378</v>
      </c>
      <c r="D531" s="408"/>
      <c r="E531" s="141"/>
      <c r="F531" s="150"/>
      <c r="G531" s="102"/>
    </row>
    <row r="532">
      <c r="A532" s="102"/>
      <c r="B532" s="141" t="s">
        <v>6205</v>
      </c>
      <c r="C532" s="141" t="s">
        <v>548</v>
      </c>
      <c r="D532" s="408"/>
      <c r="E532" s="141"/>
      <c r="F532" s="150"/>
      <c r="G532" s="102"/>
    </row>
    <row r="533">
      <c r="A533" s="102"/>
      <c r="B533" s="141" t="s">
        <v>8379</v>
      </c>
      <c r="C533" s="141" t="s">
        <v>548</v>
      </c>
      <c r="D533" s="408"/>
      <c r="E533" s="141"/>
      <c r="F533" s="150"/>
      <c r="G533" s="102"/>
    </row>
    <row r="534">
      <c r="A534" s="102"/>
      <c r="B534" s="139" t="s">
        <v>4456</v>
      </c>
      <c r="C534" s="139" t="s">
        <v>548</v>
      </c>
      <c r="D534" s="163">
        <v>42542.0</v>
      </c>
      <c r="E534" s="139" t="s">
        <v>15</v>
      </c>
      <c r="F534" s="139" t="s">
        <v>928</v>
      </c>
      <c r="G534" s="102"/>
    </row>
    <row r="535">
      <c r="A535" s="102"/>
      <c r="B535" s="139" t="s">
        <v>3141</v>
      </c>
      <c r="C535" s="139" t="s">
        <v>412</v>
      </c>
      <c r="D535" s="163">
        <v>41072.0</v>
      </c>
      <c r="E535" s="139" t="s">
        <v>15</v>
      </c>
      <c r="F535" s="139" t="s">
        <v>928</v>
      </c>
      <c r="G535" s="102"/>
    </row>
    <row r="536">
      <c r="A536" s="102"/>
      <c r="B536" s="141" t="s">
        <v>6526</v>
      </c>
      <c r="C536" s="141" t="s">
        <v>412</v>
      </c>
      <c r="D536" s="408"/>
      <c r="E536" s="141"/>
      <c r="F536" s="150"/>
      <c r="G536" s="102"/>
    </row>
    <row r="537">
      <c r="A537" s="102"/>
      <c r="B537" s="139" t="s">
        <v>8380</v>
      </c>
      <c r="C537" s="139" t="s">
        <v>412</v>
      </c>
      <c r="D537" s="163">
        <v>40778.0</v>
      </c>
      <c r="E537" s="139" t="s">
        <v>15</v>
      </c>
      <c r="F537" s="139" t="s">
        <v>7758</v>
      </c>
      <c r="G537" s="102"/>
    </row>
    <row r="538">
      <c r="A538" s="102"/>
      <c r="B538" s="139" t="s">
        <v>696</v>
      </c>
      <c r="C538" s="186" t="s">
        <v>412</v>
      </c>
      <c r="D538" s="212">
        <v>44616.0</v>
      </c>
      <c r="E538" s="151" t="s">
        <v>15</v>
      </c>
      <c r="F538" s="176" t="s">
        <v>4411</v>
      </c>
      <c r="G538" s="102"/>
    </row>
    <row r="539">
      <c r="A539" s="102"/>
      <c r="B539" s="141" t="s">
        <v>8381</v>
      </c>
      <c r="C539" s="141" t="s">
        <v>8382</v>
      </c>
      <c r="D539" s="408"/>
      <c r="E539" s="141"/>
      <c r="F539" s="150"/>
      <c r="G539" s="102"/>
    </row>
    <row r="540">
      <c r="A540" s="102"/>
      <c r="B540" s="141" t="s">
        <v>4134</v>
      </c>
      <c r="C540" s="141" t="s">
        <v>8382</v>
      </c>
      <c r="D540" s="408"/>
      <c r="E540" s="141"/>
      <c r="F540" s="150"/>
      <c r="G540" s="102"/>
    </row>
    <row r="541">
      <c r="A541" s="102"/>
      <c r="B541" s="141" t="s">
        <v>8383</v>
      </c>
      <c r="C541" s="141" t="s">
        <v>8382</v>
      </c>
      <c r="D541" s="408"/>
      <c r="E541" s="141"/>
      <c r="F541" s="150"/>
      <c r="G541" s="102"/>
    </row>
    <row r="542">
      <c r="A542" s="102"/>
      <c r="B542" s="139" t="s">
        <v>8384</v>
      </c>
      <c r="C542" s="139" t="s">
        <v>1077</v>
      </c>
      <c r="D542" s="163">
        <v>42283.0</v>
      </c>
      <c r="E542" s="139" t="s">
        <v>15</v>
      </c>
      <c r="F542" s="139" t="s">
        <v>928</v>
      </c>
      <c r="G542" s="102"/>
    </row>
    <row r="543">
      <c r="A543" s="102"/>
      <c r="B543" s="141" t="s">
        <v>6919</v>
      </c>
      <c r="C543" s="141" t="s">
        <v>1077</v>
      </c>
      <c r="D543" s="408"/>
      <c r="E543" s="141"/>
      <c r="F543" s="150"/>
      <c r="G543" s="102"/>
    </row>
    <row r="544">
      <c r="A544" s="102"/>
      <c r="B544" s="141" t="s">
        <v>5419</v>
      </c>
      <c r="C544" s="141" t="s">
        <v>1077</v>
      </c>
      <c r="D544" s="408"/>
      <c r="E544" s="141"/>
      <c r="F544" s="150"/>
      <c r="G544" s="102"/>
    </row>
    <row r="545">
      <c r="A545" s="102"/>
      <c r="B545" s="220" t="s">
        <v>1076</v>
      </c>
      <c r="C545" s="220" t="s">
        <v>1077</v>
      </c>
      <c r="D545" s="237">
        <v>39705.0</v>
      </c>
      <c r="E545" s="227" t="s">
        <v>4300</v>
      </c>
      <c r="F545" s="227" t="s">
        <v>4381</v>
      </c>
      <c r="G545" s="102"/>
    </row>
    <row r="546">
      <c r="A546" s="102"/>
      <c r="B546" s="139" t="s">
        <v>5549</v>
      </c>
      <c r="C546" s="139" t="s">
        <v>953</v>
      </c>
      <c r="D546" s="209">
        <v>39973.0</v>
      </c>
      <c r="E546" s="186" t="s">
        <v>15</v>
      </c>
      <c r="F546" s="151" t="s">
        <v>954</v>
      </c>
      <c r="G546" s="102"/>
    </row>
    <row r="547">
      <c r="A547" s="102"/>
      <c r="B547" s="139" t="s">
        <v>8385</v>
      </c>
      <c r="C547" s="139" t="s">
        <v>953</v>
      </c>
      <c r="D547" s="209">
        <v>39973.0</v>
      </c>
      <c r="E547" s="186" t="s">
        <v>15</v>
      </c>
      <c r="F547" s="151" t="s">
        <v>8386</v>
      </c>
      <c r="G547" s="102"/>
    </row>
    <row r="548">
      <c r="A548" s="102"/>
      <c r="B548" s="139" t="s">
        <v>8387</v>
      </c>
      <c r="C548" s="139" t="s">
        <v>953</v>
      </c>
      <c r="D548" s="209">
        <v>39973.0</v>
      </c>
      <c r="E548" s="186" t="s">
        <v>15</v>
      </c>
      <c r="F548" s="151" t="s">
        <v>8386</v>
      </c>
      <c r="G548" s="102"/>
    </row>
    <row r="549">
      <c r="A549" s="102"/>
      <c r="B549" s="139" t="s">
        <v>5227</v>
      </c>
      <c r="C549" s="139" t="s">
        <v>953</v>
      </c>
      <c r="D549" s="209">
        <v>39455.0</v>
      </c>
      <c r="E549" s="186" t="s">
        <v>15</v>
      </c>
      <c r="F549" s="151" t="s">
        <v>5228</v>
      </c>
      <c r="G549" s="102"/>
    </row>
    <row r="550">
      <c r="A550" s="102"/>
      <c r="B550" s="139" t="s">
        <v>952</v>
      </c>
      <c r="C550" s="139" t="s">
        <v>953</v>
      </c>
      <c r="D550" s="140">
        <v>39973.0</v>
      </c>
      <c r="E550" s="139" t="s">
        <v>15</v>
      </c>
      <c r="F550" s="151" t="s">
        <v>954</v>
      </c>
      <c r="G550" s="102"/>
    </row>
    <row r="551">
      <c r="A551" s="102"/>
      <c r="B551" s="141" t="s">
        <v>896</v>
      </c>
      <c r="C551" s="141" t="s">
        <v>8388</v>
      </c>
      <c r="D551" s="408"/>
      <c r="E551" s="141"/>
      <c r="F551" s="150"/>
      <c r="G551" s="102"/>
    </row>
    <row r="552">
      <c r="A552" s="102"/>
      <c r="B552" s="141" t="s">
        <v>8389</v>
      </c>
      <c r="C552" s="141" t="s">
        <v>8390</v>
      </c>
      <c r="D552" s="408"/>
      <c r="E552" s="141"/>
      <c r="F552" s="150"/>
      <c r="G552" s="102"/>
    </row>
    <row r="553">
      <c r="A553" s="102"/>
      <c r="B553" s="139" t="s">
        <v>1203</v>
      </c>
      <c r="C553" s="139" t="s">
        <v>4457</v>
      </c>
      <c r="D553" s="209">
        <v>40120.0</v>
      </c>
      <c r="E553" s="151" t="s">
        <v>4274</v>
      </c>
      <c r="F553" s="151" t="s">
        <v>4260</v>
      </c>
      <c r="G553" s="102"/>
    </row>
    <row r="554">
      <c r="A554" s="102"/>
      <c r="B554" s="141" t="s">
        <v>8391</v>
      </c>
      <c r="C554" s="141" t="s">
        <v>8392</v>
      </c>
      <c r="D554" s="408"/>
      <c r="E554" s="141"/>
      <c r="F554" s="150"/>
      <c r="G554" s="102"/>
    </row>
    <row r="555">
      <c r="A555" s="102"/>
      <c r="B555" s="141" t="s">
        <v>8393</v>
      </c>
      <c r="C555" s="141" t="s">
        <v>6539</v>
      </c>
      <c r="D555" s="408"/>
      <c r="E555" s="141"/>
      <c r="F555" s="150"/>
      <c r="G555" s="102"/>
    </row>
    <row r="556">
      <c r="A556" s="102"/>
      <c r="B556" s="141" t="s">
        <v>8394</v>
      </c>
      <c r="C556" s="141" t="s">
        <v>6539</v>
      </c>
      <c r="D556" s="408"/>
      <c r="E556" s="141"/>
      <c r="F556" s="150"/>
      <c r="G556" s="102"/>
    </row>
    <row r="557">
      <c r="A557" s="102"/>
      <c r="B557" s="141" t="s">
        <v>8395</v>
      </c>
      <c r="C557" s="141" t="s">
        <v>1314</v>
      </c>
      <c r="D557" s="408"/>
      <c r="E557" s="141"/>
      <c r="F557" s="150"/>
      <c r="G557" s="102"/>
    </row>
    <row r="558">
      <c r="A558" s="102"/>
      <c r="B558" s="139" t="s">
        <v>8396</v>
      </c>
      <c r="C558" s="139" t="s">
        <v>8397</v>
      </c>
      <c r="D558" s="163">
        <v>39812.0</v>
      </c>
      <c r="E558" s="139" t="s">
        <v>15</v>
      </c>
      <c r="F558" s="139" t="s">
        <v>7171</v>
      </c>
      <c r="G558" s="102"/>
    </row>
    <row r="559">
      <c r="A559" s="102"/>
      <c r="B559" s="220" t="s">
        <v>1315</v>
      </c>
      <c r="C559" s="220" t="s">
        <v>8398</v>
      </c>
      <c r="D559" s="221">
        <v>40477.0</v>
      </c>
      <c r="E559" s="220" t="s">
        <v>4380</v>
      </c>
      <c r="F559" s="220" t="s">
        <v>4381</v>
      </c>
      <c r="G559" s="102"/>
    </row>
    <row r="560">
      <c r="A560" s="102"/>
      <c r="B560" s="141" t="s">
        <v>6542</v>
      </c>
      <c r="C560" s="141" t="s">
        <v>8398</v>
      </c>
      <c r="D560" s="150"/>
      <c r="E560" s="419"/>
      <c r="F560" s="150"/>
      <c r="G560" s="102"/>
    </row>
    <row r="561">
      <c r="A561" s="102"/>
      <c r="B561" s="139" t="s">
        <v>8399</v>
      </c>
      <c r="C561" s="139" t="s">
        <v>8398</v>
      </c>
      <c r="D561" s="163">
        <v>39931.0</v>
      </c>
      <c r="E561" s="139" t="s">
        <v>15</v>
      </c>
      <c r="F561" s="139" t="s">
        <v>8400</v>
      </c>
      <c r="G561" s="102"/>
    </row>
    <row r="562">
      <c r="A562" s="102"/>
      <c r="B562" s="220" t="s">
        <v>1078</v>
      </c>
      <c r="C562" s="220" t="s">
        <v>8398</v>
      </c>
      <c r="D562" s="237">
        <v>39705.0</v>
      </c>
      <c r="E562" s="227" t="s">
        <v>4300</v>
      </c>
      <c r="F562" s="227" t="s">
        <v>4381</v>
      </c>
      <c r="G562" s="102"/>
    </row>
    <row r="563">
      <c r="A563" s="102"/>
      <c r="B563" s="141" t="s">
        <v>8401</v>
      </c>
      <c r="C563" s="141" t="s">
        <v>8398</v>
      </c>
      <c r="D563" s="408"/>
      <c r="E563" s="141"/>
      <c r="F563" s="150"/>
      <c r="G563" s="102"/>
    </row>
    <row r="564">
      <c r="A564" s="102"/>
      <c r="B564" s="139" t="s">
        <v>8402</v>
      </c>
      <c r="C564" s="139" t="s">
        <v>8403</v>
      </c>
      <c r="D564" s="163">
        <v>40799.0</v>
      </c>
      <c r="E564" s="139" t="s">
        <v>15</v>
      </c>
      <c r="F564" s="139" t="s">
        <v>8404</v>
      </c>
      <c r="G564" s="102"/>
    </row>
    <row r="565">
      <c r="A565" s="102"/>
      <c r="B565" s="139" t="s">
        <v>8405</v>
      </c>
      <c r="C565" s="139" t="s">
        <v>8406</v>
      </c>
      <c r="D565" s="163">
        <v>40036.0</v>
      </c>
      <c r="E565" s="139" t="s">
        <v>15</v>
      </c>
      <c r="F565" s="139" t="s">
        <v>8404</v>
      </c>
      <c r="G565" s="102"/>
    </row>
    <row r="566">
      <c r="A566" s="102"/>
      <c r="B566" s="141" t="s">
        <v>8407</v>
      </c>
      <c r="C566" s="141" t="s">
        <v>8406</v>
      </c>
      <c r="D566" s="408"/>
      <c r="E566" s="141"/>
      <c r="F566" s="150"/>
      <c r="G566" s="102"/>
    </row>
    <row r="567">
      <c r="A567" s="102"/>
      <c r="B567" s="141" t="s">
        <v>1242</v>
      </c>
      <c r="C567" s="141" t="s">
        <v>8408</v>
      </c>
      <c r="D567" s="408"/>
      <c r="E567" s="141"/>
      <c r="F567" s="150"/>
      <c r="G567" s="102"/>
    </row>
    <row r="568">
      <c r="A568" s="102"/>
      <c r="B568" s="141" t="s">
        <v>8409</v>
      </c>
      <c r="C568" s="141" t="s">
        <v>8408</v>
      </c>
      <c r="D568" s="150"/>
      <c r="E568" s="141"/>
      <c r="F568" s="150"/>
      <c r="G568" s="102"/>
    </row>
    <row r="569">
      <c r="A569" s="102"/>
      <c r="B569" s="141" t="s">
        <v>8410</v>
      </c>
      <c r="C569" s="141" t="s">
        <v>8408</v>
      </c>
      <c r="D569" s="408"/>
      <c r="E569" s="141"/>
      <c r="F569" s="150"/>
      <c r="G569" s="102"/>
    </row>
    <row r="570">
      <c r="A570" s="102"/>
      <c r="B570" s="139" t="s">
        <v>8411</v>
      </c>
      <c r="C570" s="139" t="s">
        <v>8412</v>
      </c>
      <c r="D570" s="209">
        <v>40631.0</v>
      </c>
      <c r="E570" s="186" t="s">
        <v>15</v>
      </c>
      <c r="F570" s="151" t="s">
        <v>5270</v>
      </c>
      <c r="G570" s="102"/>
    </row>
    <row r="571">
      <c r="A571" s="102"/>
      <c r="B571" s="139" t="s">
        <v>8413</v>
      </c>
      <c r="C571" s="139" t="s">
        <v>8412</v>
      </c>
      <c r="D571" s="163">
        <v>40036.0</v>
      </c>
      <c r="E571" s="139" t="s">
        <v>15</v>
      </c>
      <c r="F571" s="139" t="s">
        <v>928</v>
      </c>
      <c r="G571" s="102"/>
    </row>
    <row r="572">
      <c r="A572" s="102"/>
      <c r="B572" s="141" t="s">
        <v>8414</v>
      </c>
      <c r="C572" s="141" t="s">
        <v>8415</v>
      </c>
      <c r="D572" s="155"/>
      <c r="E572" s="141"/>
      <c r="F572" s="420"/>
      <c r="G572" s="102"/>
    </row>
    <row r="573">
      <c r="A573" s="102"/>
      <c r="B573" s="220" t="s">
        <v>955</v>
      </c>
      <c r="C573" s="220" t="s">
        <v>956</v>
      </c>
      <c r="D573" s="238">
        <v>39406.0</v>
      </c>
      <c r="E573" s="220" t="s">
        <v>4758</v>
      </c>
      <c r="F573" s="220" t="s">
        <v>4381</v>
      </c>
      <c r="G573" s="102"/>
    </row>
    <row r="574">
      <c r="A574" s="102"/>
      <c r="B574" s="220" t="s">
        <v>1080</v>
      </c>
      <c r="C574" s="220" t="s">
        <v>1081</v>
      </c>
      <c r="D574" s="237">
        <v>39705.0</v>
      </c>
      <c r="E574" s="421" t="s">
        <v>4300</v>
      </c>
      <c r="F574" s="276" t="s">
        <v>4381</v>
      </c>
      <c r="G574" s="102"/>
    </row>
    <row r="575">
      <c r="A575" s="102"/>
      <c r="B575" s="141" t="s">
        <v>8416</v>
      </c>
      <c r="C575" s="141" t="s">
        <v>8417</v>
      </c>
      <c r="D575" s="155"/>
      <c r="E575" s="141"/>
      <c r="F575" s="141"/>
      <c r="G575" s="102"/>
    </row>
    <row r="576">
      <c r="A576" s="102"/>
      <c r="B576" s="141" t="s">
        <v>8418</v>
      </c>
      <c r="C576" s="141" t="s">
        <v>8419</v>
      </c>
      <c r="D576" s="155"/>
      <c r="E576" s="141"/>
      <c r="F576" s="141"/>
      <c r="G576" s="102"/>
    </row>
    <row r="577">
      <c r="A577" s="102"/>
      <c r="B577" s="141" t="s">
        <v>8420</v>
      </c>
      <c r="C577" s="141" t="s">
        <v>8419</v>
      </c>
      <c r="D577" s="155"/>
      <c r="E577" s="141"/>
      <c r="F577" s="141"/>
      <c r="G577" s="102"/>
    </row>
    <row r="578">
      <c r="A578" s="102"/>
      <c r="B578" s="141" t="s">
        <v>8421</v>
      </c>
      <c r="C578" s="141" t="s">
        <v>8419</v>
      </c>
      <c r="D578" s="155"/>
      <c r="E578" s="141"/>
      <c r="F578" s="141"/>
      <c r="G578" s="102"/>
    </row>
    <row r="579">
      <c r="A579" s="102"/>
      <c r="B579" s="139" t="s">
        <v>5879</v>
      </c>
      <c r="C579" s="139" t="s">
        <v>5011</v>
      </c>
      <c r="D579" s="140">
        <v>40897.0</v>
      </c>
      <c r="E579" s="139" t="s">
        <v>15</v>
      </c>
      <c r="F579" s="139" t="s">
        <v>5875</v>
      </c>
      <c r="G579" s="102"/>
    </row>
    <row r="580">
      <c r="A580" s="102"/>
      <c r="B580" s="139" t="s">
        <v>8422</v>
      </c>
      <c r="C580" s="139" t="s">
        <v>1206</v>
      </c>
      <c r="D580" s="163">
        <v>40267.0</v>
      </c>
      <c r="E580" s="139" t="s">
        <v>15</v>
      </c>
      <c r="F580" s="139" t="s">
        <v>5881</v>
      </c>
      <c r="G580" s="102"/>
    </row>
    <row r="581">
      <c r="A581" s="102"/>
      <c r="B581" s="139" t="s">
        <v>8423</v>
      </c>
      <c r="C581" s="139" t="s">
        <v>1206</v>
      </c>
      <c r="D581" s="163">
        <v>40267.0</v>
      </c>
      <c r="E581" s="139" t="s">
        <v>15</v>
      </c>
      <c r="F581" s="139" t="s">
        <v>5881</v>
      </c>
      <c r="G581" s="102"/>
    </row>
    <row r="582">
      <c r="A582" s="102"/>
      <c r="B582" s="220" t="s">
        <v>1205</v>
      </c>
      <c r="C582" s="220" t="s">
        <v>1206</v>
      </c>
      <c r="D582" s="238">
        <v>40120.0</v>
      </c>
      <c r="E582" s="220" t="s">
        <v>4561</v>
      </c>
      <c r="F582" s="220" t="s">
        <v>5876</v>
      </c>
      <c r="G582" s="102"/>
    </row>
    <row r="583">
      <c r="A583" s="102"/>
      <c r="B583" s="139" t="s">
        <v>8424</v>
      </c>
      <c r="C583" s="139" t="s">
        <v>1206</v>
      </c>
      <c r="D583" s="163">
        <v>40463.0</v>
      </c>
      <c r="E583" s="139" t="s">
        <v>15</v>
      </c>
      <c r="F583" s="139" t="s">
        <v>5878</v>
      </c>
      <c r="G583" s="102"/>
    </row>
    <row r="584">
      <c r="A584" s="102"/>
      <c r="B584" s="139" t="s">
        <v>5880</v>
      </c>
      <c r="C584" s="139" t="s">
        <v>1206</v>
      </c>
      <c r="D584" s="163">
        <v>40267.0</v>
      </c>
      <c r="E584" s="139" t="s">
        <v>15</v>
      </c>
      <c r="F584" s="139" t="s">
        <v>5881</v>
      </c>
      <c r="G584" s="102"/>
    </row>
    <row r="585">
      <c r="A585" s="102"/>
      <c r="B585" s="139" t="s">
        <v>5882</v>
      </c>
      <c r="C585" s="139" t="s">
        <v>1206</v>
      </c>
      <c r="D585" s="163">
        <v>40267.0</v>
      </c>
      <c r="E585" s="139" t="s">
        <v>15</v>
      </c>
      <c r="F585" s="139" t="s">
        <v>5881</v>
      </c>
      <c r="G585" s="102"/>
    </row>
    <row r="586">
      <c r="A586" s="102"/>
      <c r="B586" s="139" t="s">
        <v>8425</v>
      </c>
      <c r="C586" s="139" t="s">
        <v>1206</v>
      </c>
      <c r="D586" s="163">
        <v>40463.0</v>
      </c>
      <c r="E586" s="139" t="s">
        <v>15</v>
      </c>
      <c r="F586" s="139" t="s">
        <v>5878</v>
      </c>
      <c r="G586" s="102"/>
    </row>
    <row r="587">
      <c r="A587" s="102"/>
      <c r="B587" s="139" t="s">
        <v>5420</v>
      </c>
      <c r="C587" s="139" t="s">
        <v>1206</v>
      </c>
      <c r="D587" s="163">
        <v>40463.0</v>
      </c>
      <c r="E587" s="139" t="s">
        <v>15</v>
      </c>
      <c r="F587" s="139" t="s">
        <v>5878</v>
      </c>
      <c r="G587" s="102"/>
    </row>
    <row r="588">
      <c r="A588" s="102"/>
      <c r="B588" s="141" t="s">
        <v>8426</v>
      </c>
      <c r="C588" s="141" t="s">
        <v>1206</v>
      </c>
      <c r="D588" s="408"/>
      <c r="E588" s="141"/>
      <c r="F588" s="150"/>
      <c r="G588" s="102"/>
    </row>
    <row r="589">
      <c r="A589" s="102"/>
      <c r="B589" s="139" t="s">
        <v>8427</v>
      </c>
      <c r="C589" s="139" t="s">
        <v>1206</v>
      </c>
      <c r="D589" s="140">
        <v>40897.0</v>
      </c>
      <c r="E589" s="139" t="s">
        <v>15</v>
      </c>
      <c r="F589" s="139" t="s">
        <v>8428</v>
      </c>
      <c r="G589" s="102"/>
    </row>
    <row r="590">
      <c r="A590" s="102"/>
      <c r="B590" s="139" t="s">
        <v>5422</v>
      </c>
      <c r="C590" s="139" t="s">
        <v>1206</v>
      </c>
      <c r="D590" s="163">
        <v>40463.0</v>
      </c>
      <c r="E590" s="139" t="s">
        <v>15</v>
      </c>
      <c r="F590" s="139" t="s">
        <v>5878</v>
      </c>
      <c r="G590" s="102"/>
    </row>
    <row r="591">
      <c r="A591" s="102"/>
      <c r="B591" s="139" t="s">
        <v>5552</v>
      </c>
      <c r="C591" s="139" t="s">
        <v>318</v>
      </c>
      <c r="D591" s="163">
        <v>40470.0</v>
      </c>
      <c r="E591" s="139" t="s">
        <v>15</v>
      </c>
      <c r="F591" s="139" t="s">
        <v>5553</v>
      </c>
      <c r="G591" s="102"/>
    </row>
    <row r="592">
      <c r="A592" s="102"/>
      <c r="B592" s="139" t="s">
        <v>1084</v>
      </c>
      <c r="C592" s="139" t="s">
        <v>318</v>
      </c>
      <c r="D592" s="209">
        <v>39705.0</v>
      </c>
      <c r="E592" s="422" t="s">
        <v>4300</v>
      </c>
      <c r="F592" s="347" t="s">
        <v>5229</v>
      </c>
      <c r="G592" s="102"/>
    </row>
    <row r="593">
      <c r="A593" s="102"/>
      <c r="B593" s="139" t="s">
        <v>8429</v>
      </c>
      <c r="C593" s="139" t="s">
        <v>318</v>
      </c>
      <c r="D593" s="163">
        <v>39868.0</v>
      </c>
      <c r="E593" s="139" t="s">
        <v>15</v>
      </c>
      <c r="F593" s="139" t="s">
        <v>8430</v>
      </c>
      <c r="G593" s="102"/>
    </row>
    <row r="594">
      <c r="A594" s="102"/>
      <c r="B594" s="139" t="s">
        <v>1082</v>
      </c>
      <c r="C594" s="139" t="s">
        <v>1083</v>
      </c>
      <c r="D594" s="209">
        <v>39705.0</v>
      </c>
      <c r="E594" s="151" t="s">
        <v>4243</v>
      </c>
      <c r="F594" s="139" t="s">
        <v>5229</v>
      </c>
      <c r="G594" s="102"/>
    </row>
    <row r="595">
      <c r="A595" s="102"/>
      <c r="B595" s="141" t="s">
        <v>8431</v>
      </c>
      <c r="C595" s="141" t="s">
        <v>8432</v>
      </c>
      <c r="D595" s="408"/>
      <c r="E595" s="141"/>
      <c r="F595" s="150"/>
      <c r="G595" s="102"/>
    </row>
    <row r="596">
      <c r="A596" s="102"/>
      <c r="B596" s="139" t="s">
        <v>6890</v>
      </c>
      <c r="C596" s="139" t="s">
        <v>8432</v>
      </c>
      <c r="D596" s="209">
        <v>42409.0</v>
      </c>
      <c r="E596" s="186" t="s">
        <v>15</v>
      </c>
      <c r="F596" s="151" t="s">
        <v>928</v>
      </c>
      <c r="G596" s="102"/>
    </row>
    <row r="597">
      <c r="A597" s="102"/>
      <c r="B597" s="141" t="s">
        <v>8433</v>
      </c>
      <c r="C597" s="141" t="s">
        <v>8432</v>
      </c>
      <c r="D597" s="408"/>
      <c r="E597" s="141"/>
      <c r="F597" s="150"/>
      <c r="G597" s="102"/>
    </row>
    <row r="598">
      <c r="A598" s="102"/>
      <c r="B598" s="141" t="s">
        <v>8434</v>
      </c>
      <c r="C598" s="141" t="s">
        <v>8435</v>
      </c>
      <c r="D598" s="408"/>
      <c r="E598" s="141"/>
      <c r="F598" s="150"/>
      <c r="G598" s="102"/>
    </row>
    <row r="599">
      <c r="A599" s="102"/>
      <c r="B599" s="141" t="s">
        <v>8436</v>
      </c>
      <c r="C599" s="141" t="s">
        <v>5884</v>
      </c>
      <c r="D599" s="408"/>
      <c r="E599" s="141"/>
      <c r="F599" s="150"/>
      <c r="G599" s="102"/>
    </row>
    <row r="600">
      <c r="A600" s="102"/>
      <c r="B600" s="141" t="s">
        <v>8437</v>
      </c>
      <c r="C600" s="141" t="s">
        <v>5338</v>
      </c>
      <c r="D600" s="408"/>
      <c r="E600" s="141"/>
      <c r="F600" s="150"/>
      <c r="G600" s="102"/>
    </row>
    <row r="601">
      <c r="A601" s="102"/>
      <c r="B601" s="141" t="s">
        <v>6545</v>
      </c>
      <c r="C601" s="141" t="s">
        <v>5338</v>
      </c>
      <c r="D601" s="408"/>
      <c r="E601" s="141"/>
      <c r="F601" s="150"/>
      <c r="G601" s="102"/>
    </row>
    <row r="602">
      <c r="A602" s="102"/>
      <c r="B602" s="139" t="s">
        <v>5337</v>
      </c>
      <c r="C602" s="139" t="s">
        <v>5338</v>
      </c>
      <c r="D602" s="163">
        <v>40099.0</v>
      </c>
      <c r="E602" s="139" t="s">
        <v>15</v>
      </c>
      <c r="F602" s="139" t="s">
        <v>928</v>
      </c>
      <c r="G602" s="102"/>
    </row>
    <row r="603">
      <c r="A603" s="102"/>
      <c r="B603" s="141" t="s">
        <v>8438</v>
      </c>
      <c r="C603" s="141" t="s">
        <v>8439</v>
      </c>
      <c r="D603" s="408"/>
      <c r="E603" s="141"/>
      <c r="F603" s="150"/>
      <c r="G603" s="102"/>
    </row>
    <row r="604">
      <c r="A604" s="102"/>
      <c r="B604" s="141" t="s">
        <v>8440</v>
      </c>
      <c r="C604" s="141" t="s">
        <v>8441</v>
      </c>
      <c r="D604" s="408"/>
      <c r="E604" s="141"/>
      <c r="F604" s="150"/>
      <c r="G604" s="102"/>
    </row>
    <row r="605">
      <c r="A605" s="102"/>
      <c r="B605" s="141" t="s">
        <v>8442</v>
      </c>
      <c r="C605" s="141" t="s">
        <v>8443</v>
      </c>
      <c r="D605" s="408"/>
      <c r="E605" s="141"/>
      <c r="F605" s="150"/>
      <c r="G605" s="102"/>
    </row>
    <row r="606">
      <c r="A606" s="102"/>
      <c r="B606" s="141" t="s">
        <v>8444</v>
      </c>
      <c r="C606" s="141" t="s">
        <v>8443</v>
      </c>
      <c r="D606" s="408"/>
      <c r="E606" s="141"/>
      <c r="F606" s="150"/>
      <c r="G606" s="102"/>
    </row>
    <row r="607">
      <c r="A607" s="102"/>
      <c r="B607" s="141" t="s">
        <v>6633</v>
      </c>
      <c r="C607" s="141" t="s">
        <v>8443</v>
      </c>
      <c r="D607" s="408"/>
      <c r="E607" s="141"/>
      <c r="F607" s="150"/>
      <c r="G607" s="102"/>
    </row>
    <row r="608">
      <c r="A608" s="102"/>
      <c r="B608" s="141" t="s">
        <v>8445</v>
      </c>
      <c r="C608" s="141" t="s">
        <v>5555</v>
      </c>
      <c r="D608" s="408"/>
      <c r="E608" s="141"/>
      <c r="F608" s="150"/>
      <c r="G608" s="102"/>
    </row>
    <row r="609">
      <c r="A609" s="102"/>
      <c r="B609" s="141" t="s">
        <v>8446</v>
      </c>
      <c r="C609" s="141" t="s">
        <v>5555</v>
      </c>
      <c r="D609" s="408"/>
      <c r="E609" s="141"/>
      <c r="F609" s="150"/>
      <c r="G609" s="102"/>
    </row>
    <row r="610">
      <c r="A610" s="102"/>
      <c r="B610" s="141" t="s">
        <v>8447</v>
      </c>
      <c r="C610" s="141" t="s">
        <v>5555</v>
      </c>
      <c r="D610" s="408"/>
      <c r="E610" s="141"/>
      <c r="F610" s="150"/>
      <c r="G610" s="102"/>
    </row>
    <row r="611">
      <c r="A611" s="102"/>
      <c r="B611" s="141" t="s">
        <v>8448</v>
      </c>
      <c r="C611" s="141" t="s">
        <v>8449</v>
      </c>
      <c r="D611" s="408"/>
      <c r="E611" s="141"/>
      <c r="F611" s="150"/>
      <c r="G611" s="102"/>
    </row>
    <row r="612">
      <c r="A612" s="102"/>
      <c r="B612" s="141" t="s">
        <v>8450</v>
      </c>
      <c r="C612" s="141" t="s">
        <v>8449</v>
      </c>
      <c r="D612" s="408"/>
      <c r="E612" s="141"/>
      <c r="F612" s="150"/>
      <c r="G612" s="102"/>
    </row>
    <row r="613">
      <c r="A613" s="102"/>
      <c r="B613" s="141" t="s">
        <v>8451</v>
      </c>
      <c r="C613" s="141" t="s">
        <v>5557</v>
      </c>
      <c r="D613" s="408"/>
      <c r="E613" s="141"/>
      <c r="F613" s="150"/>
      <c r="G613" s="102"/>
    </row>
    <row r="614">
      <c r="A614" s="102"/>
      <c r="B614" s="139" t="s">
        <v>8452</v>
      </c>
      <c r="C614" s="139" t="s">
        <v>5557</v>
      </c>
      <c r="D614" s="163">
        <v>40547.0</v>
      </c>
      <c r="E614" s="139" t="s">
        <v>15</v>
      </c>
      <c r="F614" s="139" t="s">
        <v>8453</v>
      </c>
      <c r="G614" s="102"/>
    </row>
    <row r="615">
      <c r="A615" s="102"/>
      <c r="B615" s="139" t="s">
        <v>8454</v>
      </c>
      <c r="C615" s="139" t="s">
        <v>5557</v>
      </c>
      <c r="D615" s="163">
        <v>40547.0</v>
      </c>
      <c r="E615" s="139" t="s">
        <v>15</v>
      </c>
      <c r="F615" s="139" t="s">
        <v>8455</v>
      </c>
      <c r="G615" s="102"/>
    </row>
    <row r="616">
      <c r="A616" s="102"/>
      <c r="B616" s="141" t="s">
        <v>8456</v>
      </c>
      <c r="C616" s="141" t="s">
        <v>5557</v>
      </c>
      <c r="D616" s="408"/>
      <c r="E616" s="141"/>
      <c r="F616" s="150"/>
      <c r="G616" s="102"/>
    </row>
    <row r="617">
      <c r="A617" s="102"/>
      <c r="B617" s="141" t="s">
        <v>8457</v>
      </c>
      <c r="C617" s="141" t="s">
        <v>5557</v>
      </c>
      <c r="D617" s="408"/>
      <c r="E617" s="141"/>
      <c r="F617" s="150"/>
      <c r="G617" s="102"/>
    </row>
    <row r="618">
      <c r="A618" s="102"/>
      <c r="B618" s="141" t="s">
        <v>8458</v>
      </c>
      <c r="C618" s="141" t="s">
        <v>5557</v>
      </c>
      <c r="D618" s="408"/>
      <c r="E618" s="141"/>
      <c r="F618" s="150"/>
      <c r="G618" s="102"/>
    </row>
    <row r="619">
      <c r="A619" s="102"/>
      <c r="B619" s="139" t="s">
        <v>8459</v>
      </c>
      <c r="C619" s="139" t="s">
        <v>5557</v>
      </c>
      <c r="D619" s="163">
        <v>40547.0</v>
      </c>
      <c r="E619" s="139" t="s">
        <v>15</v>
      </c>
      <c r="F619" s="139" t="s">
        <v>8453</v>
      </c>
      <c r="G619" s="102"/>
    </row>
    <row r="620">
      <c r="A620" s="102"/>
      <c r="B620" s="141" t="s">
        <v>8460</v>
      </c>
      <c r="C620" s="141" t="s">
        <v>5557</v>
      </c>
      <c r="D620" s="408"/>
      <c r="E620" s="141"/>
      <c r="F620" s="150"/>
      <c r="G620" s="102"/>
    </row>
    <row r="621">
      <c r="A621" s="102"/>
      <c r="B621" s="139" t="s">
        <v>8461</v>
      </c>
      <c r="C621" s="139" t="s">
        <v>5557</v>
      </c>
      <c r="D621" s="163">
        <v>40547.0</v>
      </c>
      <c r="E621" s="139" t="s">
        <v>15</v>
      </c>
      <c r="F621" s="139" t="s">
        <v>8462</v>
      </c>
      <c r="G621" s="102"/>
    </row>
    <row r="622">
      <c r="A622" s="102"/>
      <c r="B622" s="141" t="s">
        <v>8463</v>
      </c>
      <c r="C622" s="141" t="s">
        <v>5557</v>
      </c>
      <c r="D622" s="408"/>
      <c r="E622" s="141"/>
      <c r="F622" s="150"/>
      <c r="G622" s="102"/>
    </row>
    <row r="623">
      <c r="A623" s="102"/>
      <c r="B623" s="141" t="s">
        <v>8464</v>
      </c>
      <c r="C623" s="141" t="s">
        <v>8465</v>
      </c>
      <c r="D623" s="408"/>
      <c r="E623" s="141"/>
      <c r="F623" s="150"/>
      <c r="G623" s="102"/>
    </row>
    <row r="624">
      <c r="A624" s="102"/>
      <c r="B624" s="139" t="s">
        <v>8466</v>
      </c>
      <c r="C624" s="139" t="s">
        <v>6547</v>
      </c>
      <c r="D624" s="163">
        <v>40491.0</v>
      </c>
      <c r="E624" s="139" t="s">
        <v>15</v>
      </c>
      <c r="F624" s="139" t="s">
        <v>923</v>
      </c>
      <c r="G624" s="102"/>
    </row>
    <row r="625">
      <c r="A625" s="102"/>
      <c r="B625" s="141" t="s">
        <v>8467</v>
      </c>
      <c r="C625" s="141" t="s">
        <v>8468</v>
      </c>
      <c r="D625" s="408"/>
      <c r="E625" s="141"/>
      <c r="F625" s="150"/>
      <c r="G625" s="102"/>
    </row>
    <row r="626">
      <c r="A626" s="102"/>
      <c r="B626" s="141" t="s">
        <v>8469</v>
      </c>
      <c r="C626" s="141" t="s">
        <v>8468</v>
      </c>
      <c r="D626" s="408"/>
      <c r="E626" s="141"/>
      <c r="F626" s="150"/>
      <c r="G626" s="102"/>
    </row>
    <row r="627">
      <c r="A627" s="102"/>
      <c r="B627" s="141" t="s">
        <v>8470</v>
      </c>
      <c r="C627" s="141" t="s">
        <v>8468</v>
      </c>
      <c r="D627" s="408"/>
      <c r="E627" s="141"/>
      <c r="F627" s="150"/>
      <c r="G627" s="102"/>
    </row>
    <row r="628">
      <c r="A628" s="102"/>
      <c r="B628" s="141" t="s">
        <v>8471</v>
      </c>
      <c r="C628" s="141" t="s">
        <v>8472</v>
      </c>
      <c r="D628" s="408"/>
      <c r="E628" s="141"/>
      <c r="F628" s="150"/>
      <c r="G628" s="102"/>
    </row>
    <row r="629">
      <c r="A629" s="102"/>
      <c r="B629" s="139" t="s">
        <v>8473</v>
      </c>
      <c r="C629" s="139" t="s">
        <v>8472</v>
      </c>
      <c r="D629" s="163">
        <v>40638.0</v>
      </c>
      <c r="E629" s="139" t="s">
        <v>15</v>
      </c>
      <c r="F629" s="139" t="s">
        <v>928</v>
      </c>
      <c r="G629" s="102"/>
    </row>
    <row r="630">
      <c r="A630" s="102"/>
      <c r="B630" s="141" t="s">
        <v>8474</v>
      </c>
      <c r="C630" s="141" t="s">
        <v>8472</v>
      </c>
      <c r="D630" s="408"/>
      <c r="E630" s="141"/>
      <c r="F630" s="150"/>
      <c r="G630" s="102"/>
    </row>
    <row r="631">
      <c r="A631" s="102"/>
      <c r="B631" s="139" t="s">
        <v>7018</v>
      </c>
      <c r="C631" s="139" t="s">
        <v>1088</v>
      </c>
      <c r="D631" s="209">
        <v>39560.0</v>
      </c>
      <c r="E631" s="186" t="s">
        <v>15</v>
      </c>
      <c r="F631" s="139" t="s">
        <v>7019</v>
      </c>
      <c r="G631" s="102"/>
    </row>
    <row r="632">
      <c r="A632" s="102"/>
      <c r="B632" s="139" t="s">
        <v>8475</v>
      </c>
      <c r="C632" s="139" t="s">
        <v>1208</v>
      </c>
      <c r="D632" s="163">
        <v>40043.0</v>
      </c>
      <c r="E632" s="139" t="s">
        <v>15</v>
      </c>
      <c r="F632" s="139" t="s">
        <v>928</v>
      </c>
      <c r="G632" s="102"/>
    </row>
    <row r="633">
      <c r="A633" s="102"/>
      <c r="B633" s="141" t="s">
        <v>8476</v>
      </c>
      <c r="C633" s="141" t="s">
        <v>1208</v>
      </c>
      <c r="D633" s="408"/>
      <c r="E633" s="141"/>
      <c r="F633" s="150"/>
      <c r="G633" s="102"/>
    </row>
    <row r="634">
      <c r="A634" s="102"/>
      <c r="B634" s="220" t="s">
        <v>1207</v>
      </c>
      <c r="C634" s="220" t="s">
        <v>1208</v>
      </c>
      <c r="D634" s="240">
        <v>40120.0</v>
      </c>
      <c r="E634" s="220" t="s">
        <v>4561</v>
      </c>
      <c r="F634" s="220" t="s">
        <v>4381</v>
      </c>
      <c r="G634" s="102"/>
    </row>
    <row r="635">
      <c r="A635" s="102"/>
      <c r="B635" s="141" t="s">
        <v>8477</v>
      </c>
      <c r="C635" s="141" t="s">
        <v>4285</v>
      </c>
      <c r="D635" s="408"/>
      <c r="E635" s="141"/>
      <c r="F635" s="150"/>
      <c r="G635" s="102"/>
    </row>
    <row r="636">
      <c r="A636" s="102"/>
      <c r="B636" s="141" t="s">
        <v>8478</v>
      </c>
      <c r="C636" s="141" t="s">
        <v>4285</v>
      </c>
      <c r="D636" s="408"/>
      <c r="E636" s="141"/>
      <c r="F636" s="150"/>
      <c r="G636" s="102"/>
    </row>
    <row r="637">
      <c r="A637" s="102"/>
      <c r="B637" s="141" t="s">
        <v>8479</v>
      </c>
      <c r="C637" s="141" t="s">
        <v>4285</v>
      </c>
      <c r="D637" s="408"/>
      <c r="E637" s="141"/>
      <c r="F637" s="150"/>
      <c r="G637" s="102"/>
    </row>
    <row r="638">
      <c r="A638" s="102"/>
      <c r="B638" s="141" t="s">
        <v>8480</v>
      </c>
      <c r="C638" s="141" t="s">
        <v>1090</v>
      </c>
      <c r="D638" s="408"/>
      <c r="E638" s="141"/>
      <c r="F638" s="150"/>
      <c r="G638" s="102"/>
    </row>
    <row r="639">
      <c r="A639" s="102"/>
      <c r="B639" s="141" t="s">
        <v>8481</v>
      </c>
      <c r="C639" s="141" t="s">
        <v>5344</v>
      </c>
      <c r="D639" s="408"/>
      <c r="E639" s="141"/>
      <c r="F639" s="150"/>
      <c r="G639" s="102"/>
    </row>
    <row r="640">
      <c r="A640" s="102"/>
      <c r="B640" s="141" t="s">
        <v>8482</v>
      </c>
      <c r="C640" s="141" t="s">
        <v>8483</v>
      </c>
      <c r="D640" s="408"/>
      <c r="E640" s="141"/>
      <c r="F640" s="150"/>
      <c r="G640" s="102"/>
    </row>
    <row r="641">
      <c r="A641" s="102"/>
      <c r="B641" s="141" t="s">
        <v>8484</v>
      </c>
      <c r="C641" s="141" t="s">
        <v>4835</v>
      </c>
      <c r="D641" s="408"/>
      <c r="E641" s="141"/>
      <c r="F641" s="150"/>
      <c r="G641" s="102"/>
    </row>
    <row r="642">
      <c r="A642" s="102"/>
      <c r="B642" s="141" t="s">
        <v>8485</v>
      </c>
      <c r="C642" s="141" t="s">
        <v>4835</v>
      </c>
      <c r="D642" s="408"/>
      <c r="E642" s="141"/>
      <c r="F642" s="150"/>
      <c r="G642" s="102"/>
    </row>
    <row r="643">
      <c r="A643" s="102"/>
      <c r="B643" s="141" t="s">
        <v>8486</v>
      </c>
      <c r="C643" s="141" t="s">
        <v>4835</v>
      </c>
      <c r="D643" s="408"/>
      <c r="E643" s="141"/>
      <c r="F643" s="150"/>
      <c r="G643" s="102"/>
    </row>
    <row r="644">
      <c r="A644" s="102"/>
      <c r="B644" s="141" t="s">
        <v>8487</v>
      </c>
      <c r="C644" s="141" t="s">
        <v>4835</v>
      </c>
      <c r="D644" s="408"/>
      <c r="E644" s="141"/>
      <c r="F644" s="150"/>
      <c r="G644" s="102"/>
    </row>
    <row r="645">
      <c r="A645" s="102"/>
      <c r="B645" s="139" t="s">
        <v>8488</v>
      </c>
      <c r="C645" s="139" t="s">
        <v>8489</v>
      </c>
      <c r="D645" s="163">
        <v>42809.0</v>
      </c>
      <c r="E645" s="139" t="s">
        <v>15</v>
      </c>
      <c r="F645" s="139" t="s">
        <v>928</v>
      </c>
      <c r="G645" s="102"/>
    </row>
    <row r="646">
      <c r="A646" s="102"/>
      <c r="B646" s="139" t="s">
        <v>8490</v>
      </c>
      <c r="C646" s="139" t="s">
        <v>8489</v>
      </c>
      <c r="D646" s="163">
        <v>41226.0</v>
      </c>
      <c r="E646" s="139" t="s">
        <v>15</v>
      </c>
      <c r="F646" s="139" t="s">
        <v>928</v>
      </c>
      <c r="G646" s="102"/>
    </row>
    <row r="647">
      <c r="A647" s="102"/>
      <c r="B647" s="139" t="s">
        <v>8491</v>
      </c>
      <c r="C647" s="139" t="s">
        <v>8492</v>
      </c>
      <c r="D647" s="163">
        <v>40156.0</v>
      </c>
      <c r="E647" s="139" t="s">
        <v>15</v>
      </c>
      <c r="F647" s="139" t="s">
        <v>8493</v>
      </c>
      <c r="G647" s="102"/>
    </row>
    <row r="648">
      <c r="A648" s="102"/>
      <c r="B648" s="141" t="s">
        <v>8494</v>
      </c>
      <c r="C648" s="141" t="s">
        <v>8495</v>
      </c>
      <c r="D648" s="408"/>
      <c r="E648" s="141"/>
      <c r="F648" s="141" t="s">
        <v>8496</v>
      </c>
      <c r="G648" s="102"/>
    </row>
    <row r="649">
      <c r="A649" s="102"/>
      <c r="B649" s="139" t="s">
        <v>4342</v>
      </c>
      <c r="C649" s="139" t="s">
        <v>459</v>
      </c>
      <c r="D649" s="140">
        <v>39777.0</v>
      </c>
      <c r="E649" s="139" t="s">
        <v>15</v>
      </c>
      <c r="F649" s="151" t="s">
        <v>4344</v>
      </c>
      <c r="G649" s="102"/>
    </row>
    <row r="650">
      <c r="A650" s="102"/>
      <c r="B650" s="141" t="s">
        <v>8497</v>
      </c>
      <c r="C650" s="141" t="s">
        <v>459</v>
      </c>
      <c r="D650" s="408"/>
      <c r="E650" s="141"/>
      <c r="F650" s="150"/>
      <c r="G650" s="102"/>
    </row>
    <row r="651">
      <c r="A651" s="102"/>
      <c r="B651" s="220" t="s">
        <v>6563</v>
      </c>
      <c r="C651" s="220" t="s">
        <v>459</v>
      </c>
      <c r="D651" s="238">
        <v>42283.0</v>
      </c>
      <c r="E651" s="220" t="s">
        <v>4323</v>
      </c>
      <c r="F651" s="220" t="s">
        <v>6564</v>
      </c>
      <c r="G651" s="102"/>
    </row>
    <row r="652">
      <c r="A652" s="102"/>
      <c r="B652" s="139" t="s">
        <v>7223</v>
      </c>
      <c r="C652" s="139" t="s">
        <v>459</v>
      </c>
      <c r="D652" s="140">
        <v>39777.0</v>
      </c>
      <c r="E652" s="139" t="s">
        <v>15</v>
      </c>
      <c r="F652" s="139" t="s">
        <v>7224</v>
      </c>
      <c r="G652" s="102"/>
    </row>
    <row r="653">
      <c r="A653" s="102"/>
      <c r="B653" s="139" t="s">
        <v>958</v>
      </c>
      <c r="C653" s="139" t="s">
        <v>459</v>
      </c>
      <c r="D653" s="209">
        <v>39406.0</v>
      </c>
      <c r="E653" s="151" t="s">
        <v>4268</v>
      </c>
      <c r="F653" s="151" t="s">
        <v>5229</v>
      </c>
      <c r="G653" s="102"/>
    </row>
    <row r="654">
      <c r="A654" s="102"/>
      <c r="B654" s="139" t="s">
        <v>8498</v>
      </c>
      <c r="C654" s="139" t="s">
        <v>5231</v>
      </c>
      <c r="D654" s="140">
        <v>41121.0</v>
      </c>
      <c r="E654" s="139" t="s">
        <v>15</v>
      </c>
      <c r="F654" s="139" t="s">
        <v>6966</v>
      </c>
      <c r="G654" s="102"/>
    </row>
    <row r="655">
      <c r="A655" s="102"/>
      <c r="B655" s="141" t="s">
        <v>8184</v>
      </c>
      <c r="C655" s="141" t="s">
        <v>5231</v>
      </c>
      <c r="D655" s="408"/>
      <c r="E655" s="141"/>
      <c r="F655" s="141" t="s">
        <v>8499</v>
      </c>
      <c r="G655" s="102"/>
    </row>
    <row r="656">
      <c r="A656" s="102"/>
      <c r="B656" s="139" t="s">
        <v>5230</v>
      </c>
      <c r="C656" s="139" t="s">
        <v>5231</v>
      </c>
      <c r="D656" s="209">
        <v>39672.0</v>
      </c>
      <c r="E656" s="186" t="s">
        <v>15</v>
      </c>
      <c r="F656" s="151" t="s">
        <v>5232</v>
      </c>
      <c r="G656" s="102"/>
    </row>
    <row r="657">
      <c r="A657" s="102"/>
      <c r="B657" s="220" t="s">
        <v>959</v>
      </c>
      <c r="C657" s="220" t="s">
        <v>5566</v>
      </c>
      <c r="D657" s="238">
        <v>39406.0</v>
      </c>
      <c r="E657" s="220" t="s">
        <v>4758</v>
      </c>
      <c r="F657" s="220" t="s">
        <v>4381</v>
      </c>
      <c r="G657" s="102"/>
    </row>
    <row r="658">
      <c r="A658" s="102"/>
      <c r="B658" s="141" t="s">
        <v>8500</v>
      </c>
      <c r="C658" s="141" t="s">
        <v>5566</v>
      </c>
      <c r="D658" s="408"/>
      <c r="E658" s="141"/>
      <c r="F658" s="150"/>
      <c r="G658" s="102"/>
    </row>
    <row r="659">
      <c r="A659" s="102"/>
      <c r="B659" s="141" t="s">
        <v>8501</v>
      </c>
      <c r="C659" s="141" t="s">
        <v>5566</v>
      </c>
      <c r="D659" s="408"/>
      <c r="E659" s="141"/>
      <c r="F659" s="150"/>
      <c r="G659" s="102"/>
    </row>
    <row r="660">
      <c r="A660" s="102"/>
      <c r="B660" s="141" t="s">
        <v>8502</v>
      </c>
      <c r="C660" s="141" t="s">
        <v>5566</v>
      </c>
      <c r="D660" s="408"/>
      <c r="E660" s="141"/>
      <c r="F660" s="150"/>
      <c r="G660" s="102"/>
    </row>
    <row r="661">
      <c r="A661" s="102"/>
      <c r="B661" s="141" t="s">
        <v>5889</v>
      </c>
      <c r="C661" s="141" t="s">
        <v>5566</v>
      </c>
      <c r="D661" s="408"/>
      <c r="E661" s="141"/>
      <c r="F661" s="150"/>
      <c r="G661" s="102"/>
    </row>
    <row r="662">
      <c r="A662" s="102"/>
      <c r="B662" s="141" t="s">
        <v>5656</v>
      </c>
      <c r="C662" s="141" t="s">
        <v>5566</v>
      </c>
      <c r="D662" s="408"/>
      <c r="E662" s="141"/>
      <c r="F662" s="150"/>
      <c r="G662" s="102"/>
    </row>
    <row r="663">
      <c r="A663" s="102"/>
      <c r="B663" s="139" t="s">
        <v>5092</v>
      </c>
      <c r="C663" s="139" t="s">
        <v>5566</v>
      </c>
      <c r="D663" s="209">
        <v>40659.0</v>
      </c>
      <c r="E663" s="186" t="s">
        <v>15</v>
      </c>
      <c r="F663" s="151" t="s">
        <v>5093</v>
      </c>
      <c r="G663" s="102"/>
    </row>
    <row r="664">
      <c r="A664" s="102"/>
      <c r="B664" s="141" t="s">
        <v>7101</v>
      </c>
      <c r="C664" s="141" t="s">
        <v>1216</v>
      </c>
      <c r="D664" s="408"/>
      <c r="E664" s="141"/>
      <c r="F664" s="150"/>
      <c r="G664" s="102"/>
    </row>
    <row r="665">
      <c r="A665" s="102"/>
      <c r="B665" s="141" t="s">
        <v>8503</v>
      </c>
      <c r="C665" s="141" t="s">
        <v>1216</v>
      </c>
      <c r="D665" s="408"/>
      <c r="E665" s="141"/>
      <c r="F665" s="150"/>
      <c r="G665" s="102"/>
    </row>
    <row r="666">
      <c r="A666" s="102"/>
      <c r="B666" s="220" t="s">
        <v>1215</v>
      </c>
      <c r="C666" s="220" t="s">
        <v>1216</v>
      </c>
      <c r="D666" s="240">
        <v>40120.0</v>
      </c>
      <c r="E666" s="220" t="s">
        <v>4561</v>
      </c>
      <c r="F666" s="220" t="s">
        <v>4381</v>
      </c>
      <c r="G666" s="102"/>
    </row>
    <row r="667">
      <c r="A667" s="102"/>
      <c r="B667" s="220" t="s">
        <v>1092</v>
      </c>
      <c r="C667" s="220" t="s">
        <v>1093</v>
      </c>
      <c r="D667" s="237">
        <v>39705.0</v>
      </c>
      <c r="E667" s="227" t="s">
        <v>4300</v>
      </c>
      <c r="F667" s="227" t="s">
        <v>4381</v>
      </c>
      <c r="G667" s="102"/>
    </row>
    <row r="668">
      <c r="A668" s="102"/>
      <c r="B668" s="139" t="s">
        <v>4949</v>
      </c>
      <c r="C668" s="139" t="s">
        <v>4478</v>
      </c>
      <c r="D668" s="163">
        <v>40253.0</v>
      </c>
      <c r="E668" s="139" t="s">
        <v>15</v>
      </c>
      <c r="F668" s="139" t="s">
        <v>4950</v>
      </c>
      <c r="G668" s="102"/>
    </row>
    <row r="669">
      <c r="A669" s="102"/>
      <c r="B669" s="139" t="s">
        <v>8504</v>
      </c>
      <c r="C669" s="139" t="s">
        <v>4478</v>
      </c>
      <c r="D669" s="163">
        <v>40686.0</v>
      </c>
      <c r="E669" s="139" t="s">
        <v>15</v>
      </c>
      <c r="F669" s="139" t="s">
        <v>7487</v>
      </c>
      <c r="G669" s="102"/>
    </row>
    <row r="670">
      <c r="A670" s="102"/>
      <c r="B670" s="139" t="s">
        <v>7608</v>
      </c>
      <c r="C670" s="139" t="s">
        <v>4478</v>
      </c>
      <c r="D670" s="163">
        <v>40253.0</v>
      </c>
      <c r="E670" s="139" t="s">
        <v>15</v>
      </c>
      <c r="F670" s="139" t="s">
        <v>4950</v>
      </c>
      <c r="G670" s="102"/>
    </row>
    <row r="671">
      <c r="A671" s="102"/>
      <c r="B671" s="423">
        <v>44332.0</v>
      </c>
      <c r="C671" s="141" t="s">
        <v>8505</v>
      </c>
      <c r="D671" s="408"/>
      <c r="E671" s="141"/>
      <c r="F671" s="150"/>
      <c r="G671" s="102"/>
    </row>
    <row r="672">
      <c r="A672" s="102"/>
      <c r="B672" s="141" t="s">
        <v>8506</v>
      </c>
      <c r="C672" s="141" t="s">
        <v>4478</v>
      </c>
      <c r="D672" s="408"/>
      <c r="E672" s="141"/>
      <c r="F672" s="150"/>
      <c r="G672" s="102"/>
    </row>
    <row r="673">
      <c r="A673" s="102"/>
      <c r="B673" s="141" t="s">
        <v>6580</v>
      </c>
      <c r="C673" s="141" t="s">
        <v>5095</v>
      </c>
      <c r="D673" s="408"/>
      <c r="E673" s="141"/>
      <c r="F673" s="150"/>
      <c r="G673" s="102"/>
    </row>
    <row r="674">
      <c r="A674" s="102"/>
      <c r="B674" s="139" t="s">
        <v>5094</v>
      </c>
      <c r="C674" s="139" t="s">
        <v>5095</v>
      </c>
      <c r="D674" s="209">
        <v>39777.0</v>
      </c>
      <c r="E674" s="186" t="s">
        <v>15</v>
      </c>
      <c r="F674" s="151" t="s">
        <v>5096</v>
      </c>
      <c r="G674" s="102"/>
    </row>
    <row r="675">
      <c r="A675" s="102"/>
      <c r="B675" s="141" t="s">
        <v>8507</v>
      </c>
      <c r="C675" s="141" t="s">
        <v>5095</v>
      </c>
      <c r="D675" s="408"/>
      <c r="E675" s="141"/>
      <c r="F675" s="150"/>
      <c r="G675" s="102"/>
    </row>
    <row r="676">
      <c r="A676" s="102"/>
      <c r="B676" s="141" t="s">
        <v>8508</v>
      </c>
      <c r="C676" s="141" t="s">
        <v>8509</v>
      </c>
      <c r="D676" s="408"/>
      <c r="E676" s="141"/>
      <c r="F676" s="150"/>
      <c r="G676" s="102"/>
    </row>
    <row r="677">
      <c r="A677" s="102"/>
      <c r="B677" s="141" t="s">
        <v>8510</v>
      </c>
      <c r="C677" s="141" t="s">
        <v>8511</v>
      </c>
      <c r="D677" s="408"/>
      <c r="E677" s="141"/>
      <c r="F677" s="150"/>
      <c r="G677" s="102"/>
    </row>
    <row r="678">
      <c r="A678" s="102"/>
      <c r="B678" s="141" t="s">
        <v>8512</v>
      </c>
      <c r="C678" s="141" t="s">
        <v>8511</v>
      </c>
      <c r="D678" s="408"/>
      <c r="E678" s="141"/>
      <c r="F678" s="150"/>
      <c r="G678" s="102"/>
    </row>
    <row r="679">
      <c r="A679" s="102"/>
      <c r="B679" s="141" t="s">
        <v>8513</v>
      </c>
      <c r="C679" s="141" t="s">
        <v>8511</v>
      </c>
      <c r="D679" s="408"/>
      <c r="E679" s="141"/>
      <c r="F679" s="150"/>
      <c r="G679" s="102"/>
    </row>
    <row r="680">
      <c r="A680" s="102"/>
      <c r="B680" s="141" t="s">
        <v>8514</v>
      </c>
      <c r="C680" s="141" t="s">
        <v>759</v>
      </c>
      <c r="D680" s="408"/>
      <c r="E680" s="141"/>
      <c r="F680" s="150"/>
      <c r="G680" s="102"/>
    </row>
    <row r="681">
      <c r="A681" s="102"/>
      <c r="B681" s="141" t="s">
        <v>8515</v>
      </c>
      <c r="C681" s="141" t="s">
        <v>759</v>
      </c>
      <c r="D681" s="408"/>
      <c r="E681" s="141"/>
      <c r="F681" s="150"/>
      <c r="G681" s="102"/>
    </row>
    <row r="682">
      <c r="A682" s="102"/>
      <c r="B682" s="139" t="s">
        <v>8516</v>
      </c>
      <c r="C682" s="139" t="s">
        <v>759</v>
      </c>
      <c r="D682" s="163">
        <v>40554.0</v>
      </c>
      <c r="E682" s="139" t="s">
        <v>15</v>
      </c>
      <c r="F682" s="139" t="s">
        <v>8517</v>
      </c>
      <c r="G682" s="102"/>
    </row>
    <row r="683">
      <c r="A683" s="102"/>
      <c r="B683" s="139" t="s">
        <v>1455</v>
      </c>
      <c r="C683" s="139" t="s">
        <v>759</v>
      </c>
      <c r="D683" s="163">
        <v>40554.0</v>
      </c>
      <c r="E683" s="139" t="s">
        <v>15</v>
      </c>
      <c r="F683" s="139" t="s">
        <v>8517</v>
      </c>
      <c r="G683" s="102"/>
    </row>
    <row r="684">
      <c r="A684" s="102"/>
      <c r="B684" s="139" t="s">
        <v>1098</v>
      </c>
      <c r="C684" s="139" t="s">
        <v>759</v>
      </c>
      <c r="D684" s="209">
        <v>39705.0</v>
      </c>
      <c r="E684" s="151" t="s">
        <v>4243</v>
      </c>
      <c r="F684" s="151" t="s">
        <v>5229</v>
      </c>
      <c r="G684" s="102"/>
    </row>
    <row r="685">
      <c r="A685" s="102"/>
      <c r="B685" s="139" t="s">
        <v>8518</v>
      </c>
      <c r="C685" s="139" t="s">
        <v>759</v>
      </c>
      <c r="D685" s="163">
        <v>40554.0</v>
      </c>
      <c r="E685" s="139" t="s">
        <v>15</v>
      </c>
      <c r="F685" s="139" t="s">
        <v>8517</v>
      </c>
      <c r="G685" s="102"/>
    </row>
    <row r="686">
      <c r="A686" s="102"/>
      <c r="B686" s="139" t="s">
        <v>673</v>
      </c>
      <c r="C686" s="103" t="s">
        <v>674</v>
      </c>
      <c r="D686" s="140">
        <v>44602.0</v>
      </c>
      <c r="E686" s="103" t="s">
        <v>15</v>
      </c>
      <c r="F686" s="176" t="s">
        <v>4411</v>
      </c>
      <c r="G686" s="102"/>
    </row>
    <row r="687">
      <c r="A687" s="102"/>
      <c r="B687" s="139" t="s">
        <v>1099</v>
      </c>
      <c r="C687" s="139" t="s">
        <v>688</v>
      </c>
      <c r="D687" s="209">
        <v>39705.0</v>
      </c>
      <c r="E687" s="151" t="s">
        <v>4243</v>
      </c>
      <c r="F687" s="151" t="s">
        <v>8519</v>
      </c>
      <c r="G687" s="102"/>
    </row>
    <row r="688">
      <c r="A688" s="102"/>
      <c r="B688" s="220" t="s">
        <v>8520</v>
      </c>
      <c r="C688" s="220" t="s">
        <v>8521</v>
      </c>
      <c r="D688" s="424">
        <v>42283.0</v>
      </c>
      <c r="E688" s="227" t="s">
        <v>4323</v>
      </c>
      <c r="F688" s="227" t="s">
        <v>8522</v>
      </c>
      <c r="G688" s="102"/>
    </row>
    <row r="689">
      <c r="A689" s="102"/>
      <c r="B689" s="141" t="s">
        <v>8523</v>
      </c>
      <c r="C689" s="141" t="s">
        <v>8521</v>
      </c>
      <c r="D689" s="213"/>
      <c r="E689" s="215"/>
      <c r="F689" s="215"/>
      <c r="G689" s="102"/>
    </row>
    <row r="690">
      <c r="A690" s="102"/>
      <c r="B690" s="139" t="s">
        <v>8524</v>
      </c>
      <c r="C690" s="139" t="s">
        <v>8521</v>
      </c>
      <c r="D690" s="180">
        <v>40708.0</v>
      </c>
      <c r="E690" s="151" t="s">
        <v>15</v>
      </c>
      <c r="F690" s="151" t="s">
        <v>928</v>
      </c>
      <c r="G690" s="102"/>
    </row>
    <row r="691">
      <c r="A691" s="102"/>
      <c r="B691" s="139" t="s">
        <v>8525</v>
      </c>
      <c r="C691" s="139" t="s">
        <v>8521</v>
      </c>
      <c r="D691" s="180">
        <v>40708.0</v>
      </c>
      <c r="E691" s="151" t="s">
        <v>15</v>
      </c>
      <c r="F691" s="151" t="s">
        <v>928</v>
      </c>
      <c r="G691" s="102"/>
    </row>
    <row r="692">
      <c r="A692" s="102"/>
      <c r="B692" s="141" t="s">
        <v>8526</v>
      </c>
      <c r="C692" s="141" t="s">
        <v>8521</v>
      </c>
      <c r="D692" s="213"/>
      <c r="E692" s="215"/>
      <c r="F692" s="215"/>
      <c r="G692" s="102"/>
    </row>
    <row r="693">
      <c r="A693" s="102"/>
      <c r="B693" s="141" t="s">
        <v>8527</v>
      </c>
      <c r="C693" s="141" t="s">
        <v>8528</v>
      </c>
      <c r="D693" s="213"/>
      <c r="E693" s="215"/>
      <c r="F693" s="215"/>
      <c r="G693" s="102"/>
    </row>
    <row r="694">
      <c r="A694" s="102"/>
      <c r="B694" s="139" t="s">
        <v>8529</v>
      </c>
      <c r="C694" s="139" t="s">
        <v>6597</v>
      </c>
      <c r="D694" s="163">
        <v>40673.0</v>
      </c>
      <c r="E694" s="139" t="s">
        <v>15</v>
      </c>
      <c r="F694" s="139" t="s">
        <v>928</v>
      </c>
      <c r="G694" s="102"/>
    </row>
    <row r="695">
      <c r="A695" s="102"/>
      <c r="B695" s="280" t="s">
        <v>8530</v>
      </c>
      <c r="C695" s="280" t="s">
        <v>8531</v>
      </c>
      <c r="D695" s="425">
        <v>43392.0</v>
      </c>
      <c r="E695" s="280" t="s">
        <v>5007</v>
      </c>
      <c r="F695" s="280" t="s">
        <v>5008</v>
      </c>
      <c r="G695" s="102"/>
    </row>
    <row r="696">
      <c r="A696" s="102"/>
      <c r="B696" s="141" t="s">
        <v>8532</v>
      </c>
      <c r="C696" s="141" t="s">
        <v>8531</v>
      </c>
      <c r="D696" s="408"/>
      <c r="E696" s="141"/>
      <c r="F696" s="150"/>
      <c r="G696" s="102"/>
    </row>
    <row r="697">
      <c r="A697" s="102"/>
      <c r="B697" s="141" t="s">
        <v>6212</v>
      </c>
      <c r="C697" s="141" t="s">
        <v>283</v>
      </c>
      <c r="D697" s="408"/>
      <c r="E697" s="141"/>
      <c r="F697" s="150"/>
      <c r="G697" s="102"/>
    </row>
    <row r="698">
      <c r="A698" s="102"/>
      <c r="B698" s="141" t="s">
        <v>8533</v>
      </c>
      <c r="C698" s="141" t="s">
        <v>1324</v>
      </c>
      <c r="D698" s="408"/>
      <c r="E698" s="141"/>
      <c r="F698" s="150"/>
      <c r="G698" s="102"/>
    </row>
    <row r="699">
      <c r="A699" s="102"/>
      <c r="B699" s="139" t="s">
        <v>5907</v>
      </c>
      <c r="C699" s="139" t="s">
        <v>1324</v>
      </c>
      <c r="D699" s="163">
        <v>39448.0</v>
      </c>
      <c r="E699" s="139" t="s">
        <v>15</v>
      </c>
      <c r="F699" s="139" t="s">
        <v>1066</v>
      </c>
      <c r="G699" s="102"/>
    </row>
    <row r="700">
      <c r="A700" s="102"/>
      <c r="B700" s="139" t="s">
        <v>2638</v>
      </c>
      <c r="C700" s="139" t="s">
        <v>1324</v>
      </c>
      <c r="D700" s="163">
        <v>39553.0</v>
      </c>
      <c r="E700" s="139" t="s">
        <v>15</v>
      </c>
      <c r="F700" s="139" t="s">
        <v>5908</v>
      </c>
      <c r="G700" s="102"/>
    </row>
    <row r="701">
      <c r="A701" s="102"/>
      <c r="B701" s="139" t="s">
        <v>8534</v>
      </c>
      <c r="C701" s="139" t="s">
        <v>1324</v>
      </c>
      <c r="D701" s="163">
        <v>40512.0</v>
      </c>
      <c r="E701" s="139" t="s">
        <v>15</v>
      </c>
      <c r="F701" s="139" t="s">
        <v>5910</v>
      </c>
      <c r="G701" s="102"/>
    </row>
    <row r="702">
      <c r="A702" s="102"/>
      <c r="B702" s="141" t="s">
        <v>8535</v>
      </c>
      <c r="C702" s="141" t="s">
        <v>6917</v>
      </c>
      <c r="D702" s="408"/>
      <c r="E702" s="141"/>
      <c r="F702" s="141"/>
      <c r="G702" s="102"/>
    </row>
    <row r="703">
      <c r="A703" s="102"/>
      <c r="B703" s="141" t="s">
        <v>8536</v>
      </c>
      <c r="C703" s="141" t="s">
        <v>6612</v>
      </c>
      <c r="D703" s="408"/>
      <c r="E703" s="141"/>
      <c r="F703" s="141"/>
      <c r="G703" s="102"/>
    </row>
    <row r="704">
      <c r="A704" s="102"/>
      <c r="B704" s="141" t="s">
        <v>8537</v>
      </c>
      <c r="C704" s="141" t="s">
        <v>6612</v>
      </c>
      <c r="D704" s="408"/>
      <c r="E704" s="141"/>
      <c r="F704" s="141"/>
      <c r="G704" s="102"/>
    </row>
    <row r="705">
      <c r="A705" s="102"/>
      <c r="B705" s="141" t="s">
        <v>6611</v>
      </c>
      <c r="C705" s="141" t="s">
        <v>6612</v>
      </c>
      <c r="D705" s="408"/>
      <c r="E705" s="141"/>
      <c r="F705" s="141"/>
      <c r="G705" s="102"/>
    </row>
    <row r="706">
      <c r="A706" s="102"/>
      <c r="B706" s="141" t="s">
        <v>8538</v>
      </c>
      <c r="C706" s="141" t="s">
        <v>8539</v>
      </c>
      <c r="D706" s="150"/>
      <c r="E706" s="419"/>
      <c r="F706" s="150"/>
      <c r="G706" s="102"/>
    </row>
    <row r="707">
      <c r="A707" s="102"/>
      <c r="B707" s="139" t="s">
        <v>5916</v>
      </c>
      <c r="C707" s="139" t="s">
        <v>5917</v>
      </c>
      <c r="D707" s="163">
        <v>41240.0</v>
      </c>
      <c r="E707" s="139" t="s">
        <v>15</v>
      </c>
      <c r="F707" s="139" t="s">
        <v>1066</v>
      </c>
      <c r="G707" s="102"/>
    </row>
    <row r="708">
      <c r="A708" s="102"/>
      <c r="B708" s="220" t="s">
        <v>1327</v>
      </c>
      <c r="C708" s="220" t="s">
        <v>1328</v>
      </c>
      <c r="D708" s="221">
        <v>40477.0</v>
      </c>
      <c r="E708" s="220" t="s">
        <v>4380</v>
      </c>
      <c r="F708" s="220" t="s">
        <v>4381</v>
      </c>
      <c r="G708" s="102"/>
    </row>
    <row r="709">
      <c r="A709" s="102"/>
      <c r="B709" s="141" t="s">
        <v>8540</v>
      </c>
      <c r="C709" s="141" t="s">
        <v>1328</v>
      </c>
      <c r="D709" s="408"/>
      <c r="E709" s="141"/>
      <c r="F709" s="150"/>
      <c r="G709" s="102"/>
    </row>
    <row r="710">
      <c r="A710" s="102"/>
      <c r="B710" s="141" t="s">
        <v>8541</v>
      </c>
      <c r="C710" s="141" t="s">
        <v>1328</v>
      </c>
      <c r="D710" s="408"/>
      <c r="E710" s="141"/>
      <c r="F710" s="141" t="s">
        <v>8542</v>
      </c>
      <c r="G710" s="102"/>
    </row>
    <row r="711">
      <c r="A711" s="102"/>
      <c r="B711" s="141" t="s">
        <v>286</v>
      </c>
      <c r="C711" s="141" t="s">
        <v>1328</v>
      </c>
      <c r="D711" s="408"/>
      <c r="E711" s="141"/>
      <c r="F711" s="150"/>
      <c r="G711" s="102"/>
    </row>
    <row r="712">
      <c r="A712" s="102"/>
      <c r="B712" s="141" t="s">
        <v>8543</v>
      </c>
      <c r="C712" s="141" t="s">
        <v>8544</v>
      </c>
      <c r="D712" s="408"/>
      <c r="E712" s="141"/>
      <c r="F712" s="150"/>
      <c r="G712" s="102"/>
    </row>
    <row r="713">
      <c r="A713" s="102"/>
      <c r="B713" s="141" t="s">
        <v>8545</v>
      </c>
      <c r="C713" s="141" t="s">
        <v>1105</v>
      </c>
      <c r="D713" s="408"/>
      <c r="E713" s="141"/>
      <c r="F713" s="150"/>
      <c r="G713" s="102"/>
    </row>
    <row r="714">
      <c r="A714" s="102"/>
      <c r="B714" s="220" t="s">
        <v>1104</v>
      </c>
      <c r="C714" s="220" t="s">
        <v>1105</v>
      </c>
      <c r="D714" s="237">
        <v>39705.0</v>
      </c>
      <c r="E714" s="227" t="s">
        <v>4300</v>
      </c>
      <c r="F714" s="227" t="s">
        <v>4381</v>
      </c>
      <c r="G714" s="102"/>
    </row>
    <row r="715">
      <c r="A715" s="102"/>
      <c r="B715" s="141" t="s">
        <v>8546</v>
      </c>
      <c r="C715" s="141" t="s">
        <v>1105</v>
      </c>
      <c r="D715" s="408"/>
      <c r="E715" s="141"/>
      <c r="F715" s="150"/>
      <c r="G715" s="102"/>
    </row>
    <row r="716">
      <c r="A716" s="102"/>
      <c r="B716" s="426">
        <v>0.125</v>
      </c>
      <c r="C716" s="139" t="s">
        <v>172</v>
      </c>
      <c r="D716" s="163">
        <v>42661.0</v>
      </c>
      <c r="E716" s="139" t="s">
        <v>15</v>
      </c>
      <c r="F716" s="139" t="s">
        <v>928</v>
      </c>
      <c r="G716" s="102"/>
    </row>
    <row r="717">
      <c r="A717" s="102"/>
      <c r="B717" s="139" t="s">
        <v>8547</v>
      </c>
      <c r="C717" s="139" t="s">
        <v>172</v>
      </c>
      <c r="D717" s="163">
        <v>41163.0</v>
      </c>
      <c r="E717" s="139" t="s">
        <v>15</v>
      </c>
      <c r="F717" s="139" t="s">
        <v>8548</v>
      </c>
      <c r="G717" s="102"/>
    </row>
    <row r="718">
      <c r="A718" s="102"/>
      <c r="B718" s="139" t="s">
        <v>8549</v>
      </c>
      <c r="C718" s="139" t="s">
        <v>172</v>
      </c>
      <c r="D718" s="163">
        <v>43510.0</v>
      </c>
      <c r="E718" s="139" t="s">
        <v>15</v>
      </c>
      <c r="F718" s="139" t="s">
        <v>928</v>
      </c>
      <c r="G718" s="102"/>
    </row>
    <row r="719">
      <c r="A719" s="102"/>
      <c r="B719" s="139" t="s">
        <v>8550</v>
      </c>
      <c r="C719" s="139" t="s">
        <v>172</v>
      </c>
      <c r="D719" s="163">
        <v>41163.0</v>
      </c>
      <c r="E719" s="139" t="s">
        <v>15</v>
      </c>
      <c r="F719" s="139" t="s">
        <v>8548</v>
      </c>
      <c r="G719" s="102"/>
    </row>
    <row r="720">
      <c r="A720" s="102"/>
      <c r="B720" s="139" t="s">
        <v>171</v>
      </c>
      <c r="C720" s="139" t="s">
        <v>172</v>
      </c>
      <c r="D720" s="163">
        <v>43146.0</v>
      </c>
      <c r="E720" s="151" t="s">
        <v>15</v>
      </c>
      <c r="F720" s="103" t="s">
        <v>4398</v>
      </c>
      <c r="G720" s="102"/>
    </row>
    <row r="721">
      <c r="A721" s="102"/>
      <c r="B721" s="139" t="s">
        <v>8551</v>
      </c>
      <c r="C721" s="139" t="s">
        <v>503</v>
      </c>
      <c r="D721" s="163">
        <v>40218.0</v>
      </c>
      <c r="E721" s="139" t="s">
        <v>15</v>
      </c>
      <c r="F721" s="139" t="s">
        <v>4289</v>
      </c>
      <c r="G721" s="102"/>
    </row>
    <row r="722">
      <c r="A722" s="102"/>
      <c r="B722" s="139" t="s">
        <v>1106</v>
      </c>
      <c r="C722" s="139" t="s">
        <v>503</v>
      </c>
      <c r="D722" s="209">
        <v>39705.0</v>
      </c>
      <c r="E722" s="151" t="s">
        <v>4243</v>
      </c>
      <c r="F722" s="139" t="s">
        <v>4957</v>
      </c>
      <c r="G722" s="102"/>
    </row>
    <row r="723">
      <c r="A723" s="102"/>
      <c r="B723" s="139" t="s">
        <v>8552</v>
      </c>
      <c r="C723" s="139" t="s">
        <v>503</v>
      </c>
      <c r="D723" s="163">
        <v>40218.0</v>
      </c>
      <c r="E723" s="139" t="s">
        <v>15</v>
      </c>
      <c r="F723" s="139" t="s">
        <v>4289</v>
      </c>
      <c r="G723" s="102"/>
    </row>
    <row r="724">
      <c r="A724" s="102"/>
      <c r="B724" s="139" t="s">
        <v>8553</v>
      </c>
      <c r="C724" s="139" t="s">
        <v>503</v>
      </c>
      <c r="D724" s="163">
        <v>40960.0</v>
      </c>
      <c r="E724" s="139" t="s">
        <v>15</v>
      </c>
      <c r="F724" s="139" t="s">
        <v>4661</v>
      </c>
      <c r="G724" s="102"/>
    </row>
    <row r="725">
      <c r="A725" s="102"/>
      <c r="B725" s="139" t="s">
        <v>5381</v>
      </c>
      <c r="C725" s="139" t="s">
        <v>503</v>
      </c>
      <c r="D725" s="163">
        <v>42740.0</v>
      </c>
      <c r="E725" s="139" t="s">
        <v>15</v>
      </c>
      <c r="F725" s="139" t="s">
        <v>8554</v>
      </c>
      <c r="G725" s="102"/>
    </row>
    <row r="726">
      <c r="A726" s="102"/>
      <c r="B726" s="141" t="s">
        <v>8555</v>
      </c>
      <c r="C726" s="141" t="s">
        <v>8556</v>
      </c>
      <c r="D726" s="408"/>
      <c r="E726" s="141"/>
      <c r="F726" s="150"/>
      <c r="G726" s="102"/>
    </row>
    <row r="727">
      <c r="A727" s="102"/>
      <c r="B727" s="141" t="s">
        <v>8557</v>
      </c>
      <c r="C727" s="141" t="s">
        <v>8556</v>
      </c>
      <c r="D727" s="408"/>
      <c r="E727" s="141"/>
      <c r="F727" s="150"/>
      <c r="G727" s="102"/>
    </row>
    <row r="728">
      <c r="A728" s="102"/>
      <c r="B728" s="141" t="s">
        <v>8558</v>
      </c>
      <c r="C728" s="141" t="s">
        <v>8556</v>
      </c>
      <c r="D728" s="408"/>
      <c r="E728" s="141"/>
      <c r="F728" s="150"/>
      <c r="G728" s="102"/>
    </row>
    <row r="729">
      <c r="A729" s="102"/>
      <c r="B729" s="141" t="s">
        <v>8559</v>
      </c>
      <c r="C729" s="141" t="s">
        <v>8560</v>
      </c>
      <c r="D729" s="408"/>
      <c r="E729" s="141"/>
      <c r="F729" s="150"/>
      <c r="G729" s="102"/>
    </row>
    <row r="730">
      <c r="A730" s="102"/>
      <c r="B730" s="141" t="s">
        <v>8561</v>
      </c>
      <c r="C730" s="141" t="s">
        <v>8562</v>
      </c>
      <c r="D730" s="408"/>
      <c r="E730" s="141"/>
      <c r="F730" s="150"/>
      <c r="G730" s="102"/>
    </row>
    <row r="731">
      <c r="A731" s="102"/>
      <c r="B731" s="141" t="s">
        <v>8563</v>
      </c>
      <c r="C731" s="141" t="s">
        <v>8564</v>
      </c>
      <c r="D731" s="408"/>
      <c r="E731" s="141"/>
      <c r="F731" s="150"/>
      <c r="G731" s="102"/>
    </row>
    <row r="732">
      <c r="A732" s="102"/>
      <c r="B732" s="141" t="s">
        <v>8565</v>
      </c>
      <c r="C732" s="141" t="s">
        <v>8566</v>
      </c>
      <c r="D732" s="408"/>
      <c r="E732" s="141"/>
      <c r="F732" s="150"/>
      <c r="G732" s="102"/>
    </row>
    <row r="733">
      <c r="A733" s="102"/>
      <c r="B733" s="141" t="s">
        <v>8567</v>
      </c>
      <c r="C733" s="141" t="s">
        <v>8566</v>
      </c>
      <c r="D733" s="408"/>
      <c r="E733" s="141"/>
      <c r="F733" s="150"/>
      <c r="G733" s="102"/>
    </row>
    <row r="734">
      <c r="A734" s="102"/>
      <c r="B734" s="141" t="s">
        <v>8568</v>
      </c>
      <c r="C734" s="141" t="s">
        <v>8566</v>
      </c>
      <c r="D734" s="408"/>
      <c r="E734" s="141"/>
      <c r="F734" s="150"/>
      <c r="G734" s="102"/>
    </row>
    <row r="735">
      <c r="A735" s="102"/>
      <c r="B735" s="141" t="s">
        <v>8569</v>
      </c>
      <c r="C735" s="141" t="s">
        <v>8566</v>
      </c>
      <c r="D735" s="408"/>
      <c r="E735" s="141"/>
      <c r="F735" s="150"/>
      <c r="G735" s="102"/>
    </row>
    <row r="736">
      <c r="A736" s="102"/>
      <c r="B736" s="139" t="s">
        <v>8570</v>
      </c>
      <c r="C736" s="139" t="s">
        <v>4864</v>
      </c>
      <c r="D736" s="163">
        <v>41233.0</v>
      </c>
      <c r="E736" s="139" t="s">
        <v>15</v>
      </c>
      <c r="F736" s="139" t="s">
        <v>928</v>
      </c>
      <c r="G736" s="102"/>
    </row>
    <row r="737">
      <c r="A737" s="102"/>
      <c r="B737" s="141" t="s">
        <v>7209</v>
      </c>
      <c r="C737" s="141" t="s">
        <v>565</v>
      </c>
      <c r="D737" s="408"/>
      <c r="E737" s="141"/>
      <c r="F737" s="150"/>
      <c r="G737" s="102"/>
    </row>
    <row r="738">
      <c r="A738" s="102"/>
      <c r="B738" s="139" t="s">
        <v>8571</v>
      </c>
      <c r="C738" s="139" t="s">
        <v>8572</v>
      </c>
      <c r="D738" s="163">
        <v>39462.0</v>
      </c>
      <c r="E738" s="139" t="s">
        <v>15</v>
      </c>
      <c r="F738" s="139" t="s">
        <v>8573</v>
      </c>
      <c r="G738" s="102"/>
    </row>
    <row r="739">
      <c r="A739" s="102"/>
      <c r="B739" s="141" t="s">
        <v>8574</v>
      </c>
      <c r="C739" s="141" t="s">
        <v>8572</v>
      </c>
      <c r="D739" s="408"/>
      <c r="E739" s="141"/>
      <c r="F739" s="150"/>
      <c r="G739" s="102"/>
    </row>
    <row r="740">
      <c r="A740" s="102"/>
      <c r="B740" s="141" t="s">
        <v>8575</v>
      </c>
      <c r="C740" s="141" t="s">
        <v>8572</v>
      </c>
      <c r="D740" s="408"/>
      <c r="E740" s="141"/>
      <c r="F740" s="150"/>
      <c r="G740" s="102"/>
    </row>
    <row r="741">
      <c r="A741" s="102"/>
      <c r="B741" s="141" t="s">
        <v>8576</v>
      </c>
      <c r="C741" s="141" t="s">
        <v>3199</v>
      </c>
      <c r="D741" s="408"/>
      <c r="E741" s="141"/>
      <c r="F741" s="150"/>
      <c r="G741" s="102"/>
    </row>
    <row r="742">
      <c r="A742" s="102"/>
      <c r="B742" s="139" t="s">
        <v>8577</v>
      </c>
      <c r="C742" s="139" t="s">
        <v>5106</v>
      </c>
      <c r="D742" s="163">
        <v>39735.0</v>
      </c>
      <c r="E742" s="139" t="s">
        <v>15</v>
      </c>
      <c r="F742" s="139" t="s">
        <v>8578</v>
      </c>
      <c r="G742" s="102"/>
    </row>
    <row r="743">
      <c r="A743" s="102"/>
      <c r="B743" s="141" t="s">
        <v>5936</v>
      </c>
      <c r="C743" s="141" t="s">
        <v>5106</v>
      </c>
      <c r="D743" s="408"/>
      <c r="E743" s="141"/>
      <c r="F743" s="150"/>
      <c r="G743" s="102"/>
    </row>
    <row r="744">
      <c r="A744" s="102"/>
      <c r="B744" s="141" t="s">
        <v>8579</v>
      </c>
      <c r="C744" s="141" t="s">
        <v>5106</v>
      </c>
      <c r="D744" s="408"/>
      <c r="E744" s="141"/>
      <c r="F744" s="150"/>
      <c r="G744" s="102"/>
    </row>
    <row r="745">
      <c r="A745" s="102"/>
      <c r="B745" s="139" t="s">
        <v>8580</v>
      </c>
      <c r="C745" s="139" t="s">
        <v>5106</v>
      </c>
      <c r="D745" s="163">
        <v>39735.0</v>
      </c>
      <c r="E745" s="139" t="s">
        <v>15</v>
      </c>
      <c r="F745" s="139" t="s">
        <v>8578</v>
      </c>
      <c r="G745" s="102"/>
    </row>
    <row r="746">
      <c r="A746" s="102"/>
      <c r="B746" s="141" t="s">
        <v>5105</v>
      </c>
      <c r="C746" s="141" t="s">
        <v>5106</v>
      </c>
      <c r="D746" s="408"/>
      <c r="E746" s="141"/>
      <c r="F746" s="150"/>
      <c r="G746" s="102"/>
    </row>
    <row r="747">
      <c r="A747" s="16"/>
      <c r="B747" s="139" t="s">
        <v>6946</v>
      </c>
      <c r="C747" s="139" t="s">
        <v>1112</v>
      </c>
      <c r="D747" s="209">
        <v>39705.0</v>
      </c>
      <c r="E747" s="151" t="s">
        <v>4243</v>
      </c>
      <c r="F747" s="151" t="s">
        <v>5025</v>
      </c>
      <c r="G747" s="331"/>
    </row>
    <row r="748">
      <c r="A748" s="102"/>
      <c r="B748" s="139" t="s">
        <v>8581</v>
      </c>
      <c r="C748" s="139" t="s">
        <v>1112</v>
      </c>
      <c r="D748" s="163">
        <v>40204.0</v>
      </c>
      <c r="E748" s="139" t="s">
        <v>15</v>
      </c>
      <c r="F748" s="139" t="s">
        <v>8582</v>
      </c>
      <c r="G748" s="102"/>
    </row>
    <row r="749">
      <c r="A749" s="102"/>
      <c r="B749" s="141" t="s">
        <v>8583</v>
      </c>
      <c r="C749" s="141" t="s">
        <v>8584</v>
      </c>
      <c r="D749" s="408"/>
      <c r="E749" s="141"/>
      <c r="F749" s="150"/>
      <c r="G749" s="102"/>
    </row>
    <row r="750">
      <c r="A750" s="102"/>
      <c r="B750" s="141" t="s">
        <v>8585</v>
      </c>
      <c r="C750" s="141" t="s">
        <v>8584</v>
      </c>
      <c r="D750" s="408"/>
      <c r="E750" s="141"/>
      <c r="F750" s="150"/>
      <c r="G750" s="102"/>
    </row>
    <row r="751">
      <c r="A751" s="102"/>
      <c r="B751" s="141" t="s">
        <v>8586</v>
      </c>
      <c r="C751" s="141" t="s">
        <v>8584</v>
      </c>
      <c r="D751" s="408"/>
      <c r="E751" s="141"/>
      <c r="F751" s="150"/>
      <c r="G751" s="102"/>
    </row>
    <row r="752">
      <c r="A752" s="102"/>
      <c r="B752" s="141" t="s">
        <v>8587</v>
      </c>
      <c r="C752" s="141" t="s">
        <v>8584</v>
      </c>
      <c r="D752" s="408"/>
      <c r="E752" s="141"/>
      <c r="F752" s="150"/>
      <c r="G752" s="102"/>
    </row>
    <row r="753">
      <c r="A753" s="102"/>
      <c r="B753" s="141" t="s">
        <v>8588</v>
      </c>
      <c r="C753" s="141" t="s">
        <v>343</v>
      </c>
      <c r="D753" s="408"/>
      <c r="E753" s="141"/>
      <c r="F753" s="150"/>
      <c r="G753" s="102"/>
    </row>
    <row r="754">
      <c r="A754" s="102"/>
      <c r="B754" s="139" t="s">
        <v>4290</v>
      </c>
      <c r="C754" s="139" t="s">
        <v>343</v>
      </c>
      <c r="D754" s="163">
        <v>42817.0</v>
      </c>
      <c r="E754" s="139" t="s">
        <v>15</v>
      </c>
      <c r="F754" s="151" t="s">
        <v>1130</v>
      </c>
      <c r="G754" s="102"/>
    </row>
    <row r="755">
      <c r="A755" s="102"/>
      <c r="B755" s="141" t="s">
        <v>8589</v>
      </c>
      <c r="C755" s="141" t="s">
        <v>343</v>
      </c>
      <c r="D755" s="408"/>
      <c r="E755" s="141"/>
      <c r="F755" s="150"/>
      <c r="G755" s="102"/>
    </row>
    <row r="756">
      <c r="A756" s="102"/>
      <c r="B756" s="139" t="s">
        <v>1451</v>
      </c>
      <c r="C756" s="139" t="s">
        <v>775</v>
      </c>
      <c r="D756" s="163">
        <v>39588.0</v>
      </c>
      <c r="E756" s="139" t="s">
        <v>15</v>
      </c>
      <c r="F756" s="139" t="s">
        <v>928</v>
      </c>
      <c r="G756" s="102"/>
    </row>
    <row r="757">
      <c r="A757" s="102"/>
      <c r="B757" s="141" t="s">
        <v>8590</v>
      </c>
      <c r="C757" s="141" t="s">
        <v>775</v>
      </c>
      <c r="D757" s="408"/>
      <c r="E757" s="141"/>
      <c r="F757" s="150"/>
      <c r="G757" s="102"/>
    </row>
    <row r="758">
      <c r="A758" s="102"/>
      <c r="B758" s="141" t="s">
        <v>5365</v>
      </c>
      <c r="C758" s="141" t="s">
        <v>775</v>
      </c>
      <c r="D758" s="408"/>
      <c r="E758" s="141"/>
      <c r="F758" s="150"/>
      <c r="G758" s="102"/>
    </row>
    <row r="759">
      <c r="A759" s="102"/>
      <c r="B759" s="141" t="s">
        <v>5366</v>
      </c>
      <c r="C759" s="141" t="s">
        <v>775</v>
      </c>
      <c r="D759" s="408"/>
      <c r="E759" s="141"/>
      <c r="F759" s="150"/>
      <c r="G759" s="102"/>
    </row>
    <row r="760">
      <c r="A760" s="102"/>
      <c r="B760" s="141" t="s">
        <v>8591</v>
      </c>
      <c r="C760" s="141" t="s">
        <v>775</v>
      </c>
      <c r="D760" s="408"/>
      <c r="E760" s="141"/>
      <c r="F760" s="150"/>
      <c r="G760" s="102"/>
    </row>
    <row r="761">
      <c r="A761" s="102"/>
      <c r="B761" s="141" t="s">
        <v>5107</v>
      </c>
      <c r="C761" s="141" t="s">
        <v>769</v>
      </c>
      <c r="D761" s="408"/>
      <c r="E761" s="141"/>
      <c r="F761" s="150"/>
      <c r="G761" s="102"/>
    </row>
    <row r="762">
      <c r="A762" s="102"/>
      <c r="B762" s="139" t="s">
        <v>5171</v>
      </c>
      <c r="C762" s="139" t="s">
        <v>769</v>
      </c>
      <c r="D762" s="163">
        <v>42528.0</v>
      </c>
      <c r="E762" s="139" t="s">
        <v>15</v>
      </c>
      <c r="F762" s="139" t="s">
        <v>928</v>
      </c>
      <c r="G762" s="102"/>
    </row>
    <row r="763">
      <c r="A763" s="102"/>
      <c r="B763" s="139" t="s">
        <v>5942</v>
      </c>
      <c r="C763" s="139" t="s">
        <v>769</v>
      </c>
      <c r="D763" s="163">
        <v>41268.0</v>
      </c>
      <c r="E763" s="139" t="s">
        <v>15</v>
      </c>
      <c r="F763" s="139" t="s">
        <v>5173</v>
      </c>
      <c r="G763" s="102"/>
    </row>
    <row r="764">
      <c r="A764" s="102"/>
      <c r="B764" s="139" t="s">
        <v>8592</v>
      </c>
      <c r="C764" s="139" t="s">
        <v>769</v>
      </c>
      <c r="D764" s="163">
        <v>40449.0</v>
      </c>
      <c r="E764" s="139" t="s">
        <v>15</v>
      </c>
      <c r="F764" s="139" t="s">
        <v>928</v>
      </c>
      <c r="G764" s="102"/>
    </row>
    <row r="765">
      <c r="A765" s="102"/>
      <c r="B765" s="139" t="s">
        <v>5172</v>
      </c>
      <c r="C765" s="139" t="s">
        <v>769</v>
      </c>
      <c r="D765" s="163">
        <v>41268.0</v>
      </c>
      <c r="E765" s="139" t="s">
        <v>15</v>
      </c>
      <c r="F765" s="139" t="s">
        <v>5173</v>
      </c>
      <c r="G765" s="102"/>
    </row>
    <row r="766">
      <c r="A766" s="102"/>
      <c r="B766" s="153" t="s">
        <v>8593</v>
      </c>
      <c r="C766" s="153" t="s">
        <v>8594</v>
      </c>
      <c r="D766" s="409">
        <v>40078.0</v>
      </c>
      <c r="E766" s="153" t="s">
        <v>15</v>
      </c>
      <c r="F766" s="153" t="s">
        <v>1132</v>
      </c>
      <c r="G766" s="102"/>
    </row>
    <row r="767">
      <c r="A767" s="102"/>
      <c r="B767" s="139" t="s">
        <v>4298</v>
      </c>
      <c r="C767" s="139" t="s">
        <v>6639</v>
      </c>
      <c r="D767" s="163">
        <v>42661.0</v>
      </c>
      <c r="E767" s="139" t="s">
        <v>15</v>
      </c>
      <c r="F767" s="139" t="s">
        <v>4543</v>
      </c>
      <c r="G767" s="102"/>
    </row>
    <row r="768">
      <c r="A768" s="102"/>
      <c r="B768" s="139" t="s">
        <v>444</v>
      </c>
      <c r="C768" s="139" t="s">
        <v>445</v>
      </c>
      <c r="D768" s="140">
        <v>44217.0</v>
      </c>
      <c r="E768" s="139" t="s">
        <v>15</v>
      </c>
      <c r="F768" s="176" t="s">
        <v>6642</v>
      </c>
      <c r="G768" s="102"/>
    </row>
    <row r="769">
      <c r="A769" s="102"/>
      <c r="B769" s="141" t="s">
        <v>8595</v>
      </c>
      <c r="C769" s="141" t="s">
        <v>445</v>
      </c>
      <c r="D769" s="249"/>
      <c r="E769" s="141"/>
      <c r="F769" s="141"/>
      <c r="G769" s="102"/>
    </row>
    <row r="770">
      <c r="A770" s="102"/>
      <c r="B770" s="139" t="s">
        <v>455</v>
      </c>
      <c r="C770" s="139" t="s">
        <v>445</v>
      </c>
      <c r="D770" s="140">
        <v>44217.0</v>
      </c>
      <c r="E770" s="139" t="s">
        <v>15</v>
      </c>
      <c r="F770" s="176" t="s">
        <v>6642</v>
      </c>
      <c r="G770" s="102"/>
    </row>
    <row r="771">
      <c r="A771" s="102"/>
      <c r="B771" s="141" t="s">
        <v>8596</v>
      </c>
      <c r="C771" s="141" t="s">
        <v>8597</v>
      </c>
      <c r="D771" s="249"/>
      <c r="E771" s="141"/>
      <c r="F771" s="141"/>
      <c r="G771" s="102"/>
    </row>
    <row r="772">
      <c r="A772" s="102"/>
      <c r="B772" s="139" t="s">
        <v>8598</v>
      </c>
      <c r="C772" s="139" t="s">
        <v>1332</v>
      </c>
      <c r="D772" s="163">
        <v>40148.0</v>
      </c>
      <c r="E772" s="139" t="s">
        <v>15</v>
      </c>
      <c r="F772" s="139" t="s">
        <v>928</v>
      </c>
      <c r="G772" s="102"/>
    </row>
    <row r="773">
      <c r="A773" s="102"/>
      <c r="B773" s="220" t="s">
        <v>1331</v>
      </c>
      <c r="C773" s="220" t="s">
        <v>1332</v>
      </c>
      <c r="D773" s="221">
        <v>40477.0</v>
      </c>
      <c r="E773" s="220" t="s">
        <v>4380</v>
      </c>
      <c r="F773" s="220" t="s">
        <v>4381</v>
      </c>
      <c r="G773" s="102"/>
    </row>
    <row r="774">
      <c r="A774" s="102"/>
      <c r="B774" s="139" t="s">
        <v>5670</v>
      </c>
      <c r="C774" s="139" t="s">
        <v>1332</v>
      </c>
      <c r="D774" s="163"/>
      <c r="E774" s="139"/>
      <c r="F774" s="139" t="s">
        <v>928</v>
      </c>
      <c r="G774" s="102"/>
    </row>
    <row r="775">
      <c r="A775" s="102"/>
      <c r="B775" s="141" t="s">
        <v>8277</v>
      </c>
      <c r="C775" s="141" t="s">
        <v>8599</v>
      </c>
      <c r="D775" s="249"/>
      <c r="E775" s="141"/>
      <c r="F775" s="141"/>
      <c r="G775" s="102"/>
    </row>
    <row r="776">
      <c r="A776" s="102"/>
      <c r="B776" s="141" t="s">
        <v>8600</v>
      </c>
      <c r="C776" s="141" t="s">
        <v>8601</v>
      </c>
      <c r="D776" s="249"/>
      <c r="E776" s="141"/>
      <c r="F776" s="141"/>
      <c r="G776" s="102"/>
    </row>
    <row r="777">
      <c r="A777" s="102"/>
      <c r="B777" s="139" t="s">
        <v>8602</v>
      </c>
      <c r="C777" s="139" t="s">
        <v>4346</v>
      </c>
      <c r="D777" s="209">
        <v>39791.0</v>
      </c>
      <c r="E777" s="186" t="s">
        <v>15</v>
      </c>
      <c r="F777" s="151" t="s">
        <v>4347</v>
      </c>
      <c r="G777" s="102"/>
    </row>
    <row r="778">
      <c r="A778" s="102"/>
      <c r="B778" s="139" t="s">
        <v>5574</v>
      </c>
      <c r="C778" s="139" t="s">
        <v>4346</v>
      </c>
      <c r="D778" s="209">
        <v>39791.0</v>
      </c>
      <c r="E778" s="186" t="s">
        <v>15</v>
      </c>
      <c r="F778" s="151" t="s">
        <v>5575</v>
      </c>
      <c r="G778" s="102"/>
    </row>
    <row r="779">
      <c r="A779" s="102"/>
      <c r="B779" s="139" t="s">
        <v>5450</v>
      </c>
      <c r="C779" s="139" t="s">
        <v>4346</v>
      </c>
      <c r="D779" s="209">
        <v>39791.0</v>
      </c>
      <c r="E779" s="186" t="s">
        <v>15</v>
      </c>
      <c r="F779" s="151" t="s">
        <v>4347</v>
      </c>
      <c r="G779" s="102"/>
    </row>
    <row r="780">
      <c r="A780" s="102"/>
      <c r="B780" s="141" t="s">
        <v>8603</v>
      </c>
      <c r="C780" s="141" t="s">
        <v>5453</v>
      </c>
      <c r="D780" s="249"/>
      <c r="E780" s="141"/>
      <c r="F780" s="141"/>
      <c r="G780" s="102"/>
    </row>
    <row r="781">
      <c r="A781" s="102"/>
      <c r="B781" s="141" t="s">
        <v>5962</v>
      </c>
      <c r="C781" s="141" t="s">
        <v>5453</v>
      </c>
      <c r="D781" s="249"/>
      <c r="E781" s="141"/>
      <c r="F781" s="141"/>
      <c r="G781" s="102"/>
    </row>
    <row r="782">
      <c r="A782" s="102"/>
      <c r="B782" s="141" t="s">
        <v>8604</v>
      </c>
      <c r="C782" s="141" t="s">
        <v>5453</v>
      </c>
      <c r="D782" s="249"/>
      <c r="E782" s="141"/>
      <c r="F782" s="141"/>
      <c r="G782" s="102"/>
    </row>
    <row r="783">
      <c r="A783" s="102"/>
      <c r="B783" s="141" t="s">
        <v>8605</v>
      </c>
      <c r="C783" s="141" t="s">
        <v>5453</v>
      </c>
      <c r="D783" s="249"/>
      <c r="E783" s="141"/>
      <c r="F783" s="141"/>
      <c r="G783" s="102"/>
    </row>
    <row r="784">
      <c r="A784" s="98" t="s">
        <v>8606</v>
      </c>
      <c r="B784" s="141" t="s">
        <v>8607</v>
      </c>
      <c r="C784" s="141" t="s">
        <v>8608</v>
      </c>
      <c r="D784" s="249"/>
      <c r="E784" s="141"/>
      <c r="F784" s="141"/>
      <c r="G784" s="102"/>
    </row>
    <row r="785">
      <c r="A785" s="98"/>
      <c r="B785" s="141" t="s">
        <v>8609</v>
      </c>
      <c r="C785" s="141" t="s">
        <v>8608</v>
      </c>
      <c r="D785" s="249"/>
      <c r="E785" s="141"/>
      <c r="F785" s="141"/>
      <c r="G785" s="102"/>
    </row>
    <row r="786">
      <c r="A786" s="98"/>
      <c r="B786" s="141" t="s">
        <v>1524</v>
      </c>
      <c r="C786" s="141" t="s">
        <v>8608</v>
      </c>
      <c r="D786" s="249"/>
      <c r="E786" s="141"/>
      <c r="F786" s="141"/>
      <c r="G786" s="102"/>
    </row>
    <row r="787">
      <c r="A787" s="98"/>
      <c r="B787" s="141" t="s">
        <v>8610</v>
      </c>
      <c r="C787" s="141" t="s">
        <v>8611</v>
      </c>
      <c r="D787" s="249"/>
      <c r="E787" s="141"/>
      <c r="F787" s="141"/>
      <c r="G787" s="102"/>
    </row>
    <row r="788">
      <c r="A788" s="98"/>
      <c r="B788" s="141" t="s">
        <v>8612</v>
      </c>
      <c r="C788" s="141" t="s">
        <v>8611</v>
      </c>
      <c r="D788" s="249"/>
      <c r="E788" s="141"/>
      <c r="F788" s="141"/>
      <c r="G788" s="102"/>
    </row>
    <row r="789">
      <c r="A789" s="98"/>
      <c r="B789" s="141" t="s">
        <v>8613</v>
      </c>
      <c r="C789" s="141" t="s">
        <v>8611</v>
      </c>
      <c r="D789" s="249"/>
      <c r="E789" s="141"/>
      <c r="F789" s="141"/>
      <c r="G789" s="102"/>
    </row>
    <row r="790">
      <c r="A790" s="102"/>
      <c r="B790" s="139" t="s">
        <v>4293</v>
      </c>
      <c r="C790" s="139" t="s">
        <v>4294</v>
      </c>
      <c r="D790" s="140">
        <v>42845.0</v>
      </c>
      <c r="E790" s="139" t="s">
        <v>15</v>
      </c>
      <c r="F790" s="139" t="s">
        <v>928</v>
      </c>
      <c r="G790" s="102"/>
    </row>
    <row r="791">
      <c r="A791" s="102"/>
      <c r="B791" s="139" t="s">
        <v>8614</v>
      </c>
      <c r="C791" s="139" t="s">
        <v>4294</v>
      </c>
      <c r="D791" s="163">
        <v>39469.0</v>
      </c>
      <c r="E791" s="139" t="s">
        <v>15</v>
      </c>
      <c r="F791" s="139" t="s">
        <v>7856</v>
      </c>
      <c r="G791" s="102"/>
    </row>
    <row r="792">
      <c r="A792" s="102"/>
      <c r="B792" s="141" t="s">
        <v>5454</v>
      </c>
      <c r="C792" s="141" t="s">
        <v>4294</v>
      </c>
      <c r="D792" s="408"/>
      <c r="E792" s="141"/>
      <c r="F792" s="150"/>
      <c r="G792" s="102"/>
    </row>
    <row r="793">
      <c r="A793" s="102"/>
      <c r="B793" s="139" t="s">
        <v>8615</v>
      </c>
      <c r="C793" s="139" t="s">
        <v>4294</v>
      </c>
      <c r="D793" s="163">
        <v>40057.0</v>
      </c>
      <c r="E793" s="139" t="s">
        <v>15</v>
      </c>
      <c r="F793" s="139" t="s">
        <v>928</v>
      </c>
      <c r="G793" s="102"/>
    </row>
    <row r="794">
      <c r="A794" s="102"/>
      <c r="B794" s="139" t="s">
        <v>6061</v>
      </c>
      <c r="C794" s="139" t="s">
        <v>4294</v>
      </c>
      <c r="D794" s="163">
        <v>39469.0</v>
      </c>
      <c r="E794" s="139" t="s">
        <v>15</v>
      </c>
      <c r="F794" s="139" t="s">
        <v>7856</v>
      </c>
      <c r="G794" s="102"/>
    </row>
    <row r="795">
      <c r="A795" s="102"/>
      <c r="B795" s="139" t="s">
        <v>6652</v>
      </c>
      <c r="C795" s="139" t="s">
        <v>271</v>
      </c>
      <c r="D795" s="163">
        <v>42661.0</v>
      </c>
      <c r="E795" s="139" t="s">
        <v>15</v>
      </c>
      <c r="F795" s="139" t="s">
        <v>4543</v>
      </c>
      <c r="G795" s="102"/>
    </row>
    <row r="796">
      <c r="A796" s="102"/>
      <c r="B796" s="139" t="s">
        <v>2063</v>
      </c>
      <c r="C796" s="139" t="s">
        <v>570</v>
      </c>
      <c r="D796" s="163">
        <v>39882.0</v>
      </c>
      <c r="E796" s="139" t="s">
        <v>15</v>
      </c>
      <c r="F796" s="139" t="s">
        <v>928</v>
      </c>
      <c r="G796" s="102"/>
    </row>
    <row r="797">
      <c r="A797" s="102"/>
      <c r="B797" s="139" t="s">
        <v>8616</v>
      </c>
      <c r="C797" s="139" t="s">
        <v>570</v>
      </c>
      <c r="D797" s="163">
        <v>39882.0</v>
      </c>
      <c r="E797" s="139" t="s">
        <v>15</v>
      </c>
      <c r="F797" s="139" t="s">
        <v>928</v>
      </c>
      <c r="G797" s="102"/>
    </row>
    <row r="798">
      <c r="A798" s="102"/>
      <c r="B798" s="139" t="s">
        <v>8617</v>
      </c>
      <c r="C798" s="139" t="s">
        <v>570</v>
      </c>
      <c r="D798" s="163">
        <v>39728.0</v>
      </c>
      <c r="E798" s="139" t="s">
        <v>15</v>
      </c>
      <c r="F798" s="139" t="s">
        <v>8618</v>
      </c>
      <c r="G798" s="102"/>
    </row>
    <row r="799">
      <c r="A799" s="102"/>
      <c r="B799" s="141" t="s">
        <v>8619</v>
      </c>
      <c r="C799" s="141" t="s">
        <v>570</v>
      </c>
      <c r="D799" s="408"/>
      <c r="E799" s="141"/>
      <c r="F799" s="150"/>
      <c r="G799" s="102"/>
    </row>
    <row r="800">
      <c r="A800" s="102"/>
      <c r="B800" s="139" t="s">
        <v>8620</v>
      </c>
      <c r="C800" s="139" t="s">
        <v>570</v>
      </c>
      <c r="D800" s="212">
        <v>44434.0</v>
      </c>
      <c r="E800" s="151" t="s">
        <v>15</v>
      </c>
      <c r="F800" s="181" t="s">
        <v>6161</v>
      </c>
      <c r="G800" s="102"/>
    </row>
    <row r="801">
      <c r="A801" s="102"/>
      <c r="B801" s="141" t="s">
        <v>8621</v>
      </c>
      <c r="C801" s="141" t="s">
        <v>7026</v>
      </c>
      <c r="D801" s="408"/>
      <c r="E801" s="141"/>
      <c r="F801" s="150"/>
      <c r="G801" s="102"/>
    </row>
    <row r="802">
      <c r="A802" s="102"/>
      <c r="B802" s="141" t="s">
        <v>8622</v>
      </c>
      <c r="C802" s="141" t="s">
        <v>8623</v>
      </c>
      <c r="D802" s="408"/>
      <c r="E802" s="141"/>
      <c r="F802" s="150"/>
      <c r="G802" s="102"/>
    </row>
    <row r="803">
      <c r="A803" s="102"/>
      <c r="B803" s="141" t="s">
        <v>8624</v>
      </c>
      <c r="C803" s="141" t="s">
        <v>8623</v>
      </c>
      <c r="D803" s="408"/>
      <c r="E803" s="141"/>
      <c r="F803" s="150"/>
      <c r="G803" s="102"/>
    </row>
    <row r="804">
      <c r="A804" s="102"/>
      <c r="B804" s="139" t="s">
        <v>4295</v>
      </c>
      <c r="C804" s="139" t="s">
        <v>4296</v>
      </c>
      <c r="D804" s="163">
        <v>42817.0</v>
      </c>
      <c r="E804" s="139" t="s">
        <v>15</v>
      </c>
      <c r="F804" s="139" t="s">
        <v>928</v>
      </c>
      <c r="G804" s="102"/>
    </row>
    <row r="805">
      <c r="A805" s="102"/>
      <c r="B805" s="141" t="s">
        <v>8625</v>
      </c>
      <c r="C805" s="141" t="s">
        <v>8626</v>
      </c>
      <c r="D805" s="408"/>
      <c r="E805" s="141"/>
      <c r="F805" s="150"/>
      <c r="G805" s="102"/>
    </row>
    <row r="806">
      <c r="A806" s="102"/>
      <c r="B806" s="141" t="s">
        <v>8627</v>
      </c>
      <c r="C806" s="141" t="s">
        <v>8626</v>
      </c>
      <c r="D806" s="408"/>
      <c r="E806" s="141"/>
      <c r="F806" s="150"/>
      <c r="G806" s="102"/>
    </row>
    <row r="807">
      <c r="A807" s="102"/>
      <c r="B807" s="139" t="s">
        <v>8628</v>
      </c>
      <c r="C807" s="139" t="s">
        <v>8626</v>
      </c>
      <c r="D807" s="163">
        <v>40876.0</v>
      </c>
      <c r="E807" s="139" t="s">
        <v>15</v>
      </c>
      <c r="F807" s="139" t="s">
        <v>8211</v>
      </c>
      <c r="G807" s="102"/>
    </row>
    <row r="808">
      <c r="A808" s="102"/>
      <c r="B808" s="139" t="s">
        <v>6659</v>
      </c>
      <c r="C808" s="139" t="s">
        <v>5673</v>
      </c>
      <c r="D808" s="163">
        <v>40302.0</v>
      </c>
      <c r="E808" s="139" t="s">
        <v>15</v>
      </c>
      <c r="F808" s="139" t="s">
        <v>928</v>
      </c>
      <c r="G808" s="102"/>
    </row>
    <row r="809">
      <c r="A809" s="102"/>
      <c r="B809" s="220" t="s">
        <v>6662</v>
      </c>
      <c r="C809" s="220" t="s">
        <v>6663</v>
      </c>
      <c r="D809" s="221">
        <v>42283.0</v>
      </c>
      <c r="E809" s="220" t="s">
        <v>4323</v>
      </c>
      <c r="F809" s="220" t="s">
        <v>5298</v>
      </c>
      <c r="G809" s="102"/>
    </row>
    <row r="810">
      <c r="A810" s="102"/>
      <c r="B810" s="139" t="s">
        <v>8629</v>
      </c>
      <c r="C810" s="139" t="s">
        <v>4514</v>
      </c>
      <c r="D810" s="163">
        <v>42402.0</v>
      </c>
      <c r="E810" s="139" t="s">
        <v>15</v>
      </c>
      <c r="F810" s="139" t="s">
        <v>928</v>
      </c>
      <c r="G810" s="102"/>
    </row>
    <row r="811">
      <c r="A811" s="102"/>
      <c r="B811" s="220" t="s">
        <v>976</v>
      </c>
      <c r="C811" s="220" t="s">
        <v>8630</v>
      </c>
      <c r="D811" s="238">
        <v>39406.0</v>
      </c>
      <c r="E811" s="220" t="s">
        <v>4758</v>
      </c>
      <c r="F811" s="220" t="s">
        <v>4381</v>
      </c>
      <c r="G811" s="102"/>
    </row>
    <row r="812">
      <c r="A812" s="102"/>
      <c r="B812" s="139" t="s">
        <v>1122</v>
      </c>
      <c r="C812" s="139" t="s">
        <v>8631</v>
      </c>
      <c r="D812" s="163">
        <v>40736.0</v>
      </c>
      <c r="E812" s="139"/>
      <c r="F812" s="139" t="s">
        <v>928</v>
      </c>
      <c r="G812" s="102"/>
    </row>
    <row r="813">
      <c r="A813" s="102"/>
      <c r="B813" s="139" t="s">
        <v>5983</v>
      </c>
      <c r="C813" s="139" t="s">
        <v>8631</v>
      </c>
      <c r="D813" s="163">
        <v>40330.0</v>
      </c>
      <c r="E813" s="139" t="s">
        <v>15</v>
      </c>
      <c r="F813" s="139" t="s">
        <v>928</v>
      </c>
      <c r="G813" s="102"/>
    </row>
    <row r="814">
      <c r="A814" s="102"/>
      <c r="B814" s="139" t="s">
        <v>5986</v>
      </c>
      <c r="C814" s="139" t="s">
        <v>8631</v>
      </c>
      <c r="D814" s="163">
        <v>40736.0</v>
      </c>
      <c r="E814" s="139" t="s">
        <v>15</v>
      </c>
      <c r="F814" s="139" t="s">
        <v>928</v>
      </c>
      <c r="G814" s="102"/>
    </row>
    <row r="815">
      <c r="A815" s="102"/>
      <c r="B815" s="141" t="s">
        <v>8632</v>
      </c>
      <c r="C815" s="141" t="s">
        <v>252</v>
      </c>
      <c r="D815" s="408"/>
      <c r="E815" s="141"/>
      <c r="F815" s="150"/>
      <c r="G815" s="102"/>
    </row>
    <row r="816">
      <c r="A816" s="102"/>
      <c r="B816" s="139" t="s">
        <v>8633</v>
      </c>
      <c r="C816" s="139" t="s">
        <v>252</v>
      </c>
      <c r="D816" s="163">
        <v>40904.0</v>
      </c>
      <c r="E816" s="139" t="s">
        <v>15</v>
      </c>
      <c r="F816" s="139" t="s">
        <v>8634</v>
      </c>
      <c r="G816" s="102"/>
    </row>
    <row r="817">
      <c r="A817" s="102"/>
      <c r="B817" s="139" t="s">
        <v>1119</v>
      </c>
      <c r="C817" s="139" t="s">
        <v>252</v>
      </c>
      <c r="D817" s="209">
        <v>39705.0</v>
      </c>
      <c r="E817" s="151" t="s">
        <v>4243</v>
      </c>
      <c r="F817" s="151" t="s">
        <v>8635</v>
      </c>
      <c r="G817" s="102"/>
    </row>
    <row r="818">
      <c r="A818" s="102"/>
      <c r="B818" s="139" t="s">
        <v>8636</v>
      </c>
      <c r="C818" s="139" t="s">
        <v>5029</v>
      </c>
      <c r="D818" s="163">
        <v>40682.0</v>
      </c>
      <c r="E818" s="139" t="s">
        <v>15</v>
      </c>
      <c r="F818" s="139" t="s">
        <v>5675</v>
      </c>
      <c r="G818" s="102"/>
    </row>
    <row r="819">
      <c r="A819" s="102"/>
      <c r="B819" s="139" t="s">
        <v>8637</v>
      </c>
      <c r="C819" s="139" t="s">
        <v>5029</v>
      </c>
      <c r="D819" s="163">
        <v>40682.0</v>
      </c>
      <c r="E819" s="139" t="s">
        <v>15</v>
      </c>
      <c r="F819" s="139" t="s">
        <v>5675</v>
      </c>
      <c r="G819" s="102"/>
    </row>
    <row r="820">
      <c r="A820" s="102"/>
      <c r="B820" s="141" t="s">
        <v>5923</v>
      </c>
      <c r="C820" s="141" t="s">
        <v>5029</v>
      </c>
      <c r="D820" s="408"/>
      <c r="E820" s="141"/>
      <c r="F820" s="150"/>
      <c r="G820" s="102"/>
    </row>
    <row r="821">
      <c r="A821" s="102"/>
      <c r="B821" s="141" t="s">
        <v>8638</v>
      </c>
      <c r="C821" s="141" t="s">
        <v>5988</v>
      </c>
      <c r="D821" s="408"/>
      <c r="E821" s="141"/>
      <c r="F821" s="150"/>
      <c r="G821" s="102"/>
    </row>
    <row r="822">
      <c r="A822" s="102"/>
      <c r="B822" s="139" t="s">
        <v>5987</v>
      </c>
      <c r="C822" s="139" t="s">
        <v>5988</v>
      </c>
      <c r="D822" s="163">
        <v>39889.0</v>
      </c>
      <c r="E822" s="139" t="s">
        <v>15</v>
      </c>
      <c r="F822" s="139" t="s">
        <v>928</v>
      </c>
      <c r="G822" s="102"/>
    </row>
    <row r="823">
      <c r="A823" s="102"/>
      <c r="B823" s="141" t="s">
        <v>8639</v>
      </c>
      <c r="C823" s="141" t="s">
        <v>5988</v>
      </c>
      <c r="D823" s="408"/>
      <c r="E823" s="141"/>
      <c r="F823" s="150"/>
      <c r="G823" s="102"/>
    </row>
    <row r="824">
      <c r="A824" s="102"/>
      <c r="B824" s="139" t="s">
        <v>4297</v>
      </c>
      <c r="C824" s="139" t="s">
        <v>745</v>
      </c>
      <c r="D824" s="163">
        <v>42908.0</v>
      </c>
      <c r="E824" s="139" t="s">
        <v>15</v>
      </c>
      <c r="F824" s="139" t="s">
        <v>928</v>
      </c>
      <c r="G824" s="102"/>
    </row>
    <row r="825">
      <c r="A825" s="102"/>
      <c r="B825" s="139" t="s">
        <v>8640</v>
      </c>
      <c r="C825" s="139" t="s">
        <v>745</v>
      </c>
      <c r="D825" s="163">
        <v>41044.0</v>
      </c>
      <c r="E825" s="139" t="s">
        <v>15</v>
      </c>
      <c r="F825" s="139" t="s">
        <v>5990</v>
      </c>
      <c r="G825" s="102"/>
    </row>
    <row r="826">
      <c r="A826" s="102"/>
      <c r="B826" s="139" t="s">
        <v>8641</v>
      </c>
      <c r="C826" s="139" t="s">
        <v>745</v>
      </c>
      <c r="D826" s="163">
        <v>39518.0</v>
      </c>
      <c r="E826" s="139" t="s">
        <v>15</v>
      </c>
      <c r="F826" s="139" t="s">
        <v>928</v>
      </c>
      <c r="G826" s="102"/>
    </row>
    <row r="827">
      <c r="A827" s="102"/>
      <c r="B827" s="139" t="s">
        <v>5989</v>
      </c>
      <c r="C827" s="139" t="s">
        <v>745</v>
      </c>
      <c r="D827" s="163">
        <v>41044.0</v>
      </c>
      <c r="E827" s="139" t="s">
        <v>15</v>
      </c>
      <c r="F827" s="139" t="s">
        <v>5990</v>
      </c>
      <c r="G827" s="102"/>
    </row>
    <row r="828">
      <c r="A828" s="102"/>
      <c r="B828" s="139" t="s">
        <v>8642</v>
      </c>
      <c r="C828" s="139" t="s">
        <v>745</v>
      </c>
      <c r="D828" s="163">
        <v>41044.0</v>
      </c>
      <c r="E828" s="139" t="s">
        <v>15</v>
      </c>
      <c r="F828" s="139" t="s">
        <v>5990</v>
      </c>
      <c r="G828" s="102"/>
    </row>
    <row r="829">
      <c r="A829" s="102"/>
      <c r="B829" s="139" t="s">
        <v>8643</v>
      </c>
      <c r="C829" s="139" t="s">
        <v>745</v>
      </c>
      <c r="D829" s="163">
        <v>40904.0</v>
      </c>
      <c r="E829" s="139" t="s">
        <v>15</v>
      </c>
      <c r="F829" s="139" t="s">
        <v>8634</v>
      </c>
      <c r="G829" s="102"/>
    </row>
    <row r="830">
      <c r="A830" s="102"/>
      <c r="B830" s="141" t="s">
        <v>8644</v>
      </c>
      <c r="C830" s="141" t="s">
        <v>745</v>
      </c>
      <c r="D830" s="249"/>
      <c r="E830" s="141"/>
      <c r="F830" s="141"/>
      <c r="G830" s="102"/>
    </row>
    <row r="831">
      <c r="A831" s="102"/>
      <c r="B831" s="186" t="s">
        <v>1335</v>
      </c>
      <c r="C831" s="186" t="s">
        <v>745</v>
      </c>
      <c r="D831" s="209">
        <v>40477.0</v>
      </c>
      <c r="E831" s="151" t="s">
        <v>4380</v>
      </c>
      <c r="F831" s="151" t="s">
        <v>5457</v>
      </c>
      <c r="G831" s="102"/>
    </row>
    <row r="832">
      <c r="A832" s="102"/>
      <c r="B832" s="220" t="s">
        <v>6670</v>
      </c>
      <c r="C832" s="220" t="s">
        <v>745</v>
      </c>
      <c r="D832" s="221">
        <v>42283.0</v>
      </c>
      <c r="E832" s="220" t="s">
        <v>4323</v>
      </c>
      <c r="F832" s="220" t="s">
        <v>5298</v>
      </c>
      <c r="G832" s="102"/>
    </row>
    <row r="833">
      <c r="A833" s="102"/>
      <c r="B833" s="141" t="s">
        <v>6671</v>
      </c>
      <c r="C833" s="141" t="s">
        <v>6672</v>
      </c>
      <c r="D833" s="408"/>
      <c r="E833" s="141"/>
      <c r="F833" s="150"/>
      <c r="G833" s="102"/>
    </row>
    <row r="834">
      <c r="A834" s="102"/>
      <c r="B834" s="139" t="s">
        <v>5458</v>
      </c>
      <c r="C834" s="139" t="s">
        <v>5249</v>
      </c>
      <c r="D834" s="163">
        <v>39903.0</v>
      </c>
      <c r="E834" s="139" t="s">
        <v>15</v>
      </c>
      <c r="F834" s="139" t="s">
        <v>928</v>
      </c>
      <c r="G834" s="102"/>
    </row>
    <row r="835">
      <c r="A835" s="102"/>
      <c r="B835" s="141" t="s">
        <v>8645</v>
      </c>
      <c r="C835" s="141" t="s">
        <v>5249</v>
      </c>
      <c r="D835" s="408"/>
      <c r="E835" s="141"/>
      <c r="F835" s="150"/>
      <c r="G835" s="102"/>
    </row>
    <row r="836">
      <c r="A836" s="102"/>
      <c r="B836" s="139" t="s">
        <v>8646</v>
      </c>
      <c r="C836" s="139" t="s">
        <v>5249</v>
      </c>
      <c r="D836" s="163">
        <v>40596.0</v>
      </c>
      <c r="E836" s="139" t="s">
        <v>15</v>
      </c>
      <c r="F836" s="139" t="s">
        <v>7120</v>
      </c>
      <c r="G836" s="102"/>
    </row>
    <row r="837">
      <c r="A837" s="102"/>
      <c r="B837" s="141" t="s">
        <v>8647</v>
      </c>
      <c r="C837" s="141" t="s">
        <v>1123</v>
      </c>
      <c r="D837" s="408"/>
      <c r="E837" s="141"/>
      <c r="F837" s="150"/>
      <c r="G837" s="102"/>
    </row>
    <row r="838">
      <c r="A838" s="102"/>
      <c r="B838" s="139" t="s">
        <v>5251</v>
      </c>
      <c r="C838" s="139" t="s">
        <v>1123</v>
      </c>
      <c r="D838" s="163">
        <v>39896.0</v>
      </c>
      <c r="E838" s="139" t="s">
        <v>15</v>
      </c>
      <c r="F838" s="151" t="s">
        <v>5252</v>
      </c>
      <c r="G838" s="102"/>
    </row>
    <row r="839">
      <c r="A839" s="102"/>
      <c r="B839" s="141" t="s">
        <v>8648</v>
      </c>
      <c r="C839" s="141" t="s">
        <v>1123</v>
      </c>
      <c r="D839" s="408"/>
      <c r="E839" s="141"/>
      <c r="F839" s="150"/>
      <c r="G839" s="102"/>
    </row>
    <row r="840">
      <c r="A840" s="102"/>
      <c r="B840" s="141" t="s">
        <v>8649</v>
      </c>
      <c r="C840" s="141" t="s">
        <v>1123</v>
      </c>
      <c r="D840" s="408"/>
      <c r="E840" s="141"/>
      <c r="F840" s="150"/>
      <c r="G840" s="102"/>
    </row>
    <row r="841">
      <c r="A841" s="102"/>
      <c r="B841" s="141" t="s">
        <v>8650</v>
      </c>
      <c r="C841" s="141" t="s">
        <v>1123</v>
      </c>
      <c r="D841" s="408"/>
      <c r="E841" s="141"/>
      <c r="F841" s="150"/>
      <c r="G841" s="102"/>
    </row>
    <row r="842">
      <c r="A842" s="102"/>
      <c r="B842" s="139" t="s">
        <v>8651</v>
      </c>
      <c r="C842" s="139" t="s">
        <v>692</v>
      </c>
      <c r="D842" s="163">
        <v>40682.0</v>
      </c>
      <c r="E842" s="139" t="s">
        <v>15</v>
      </c>
      <c r="F842" s="139" t="s">
        <v>8652</v>
      </c>
      <c r="G842" s="102"/>
    </row>
    <row r="843">
      <c r="A843" s="102"/>
      <c r="B843" s="141" t="s">
        <v>8653</v>
      </c>
      <c r="C843" s="141" t="s">
        <v>8654</v>
      </c>
      <c r="D843" s="408"/>
      <c r="E843" s="141"/>
      <c r="F843" s="150"/>
      <c r="G843" s="102"/>
    </row>
    <row r="844">
      <c r="A844" s="102"/>
      <c r="B844" s="139" t="s">
        <v>6002</v>
      </c>
      <c r="C844" s="139" t="s">
        <v>979</v>
      </c>
      <c r="D844" s="163">
        <v>39623.0</v>
      </c>
      <c r="E844" s="139" t="s">
        <v>15</v>
      </c>
      <c r="F844" s="139" t="s">
        <v>4688</v>
      </c>
      <c r="G844" s="102"/>
    </row>
    <row r="845">
      <c r="A845" s="102"/>
      <c r="B845" s="139" t="s">
        <v>2656</v>
      </c>
      <c r="C845" s="139" t="s">
        <v>979</v>
      </c>
      <c r="D845" s="163">
        <v>39623.0</v>
      </c>
      <c r="E845" s="139" t="s">
        <v>15</v>
      </c>
      <c r="F845" s="139" t="s">
        <v>4688</v>
      </c>
      <c r="G845" s="102"/>
    </row>
    <row r="846">
      <c r="A846" s="102"/>
      <c r="B846" s="139" t="s">
        <v>8655</v>
      </c>
      <c r="C846" s="139" t="s">
        <v>979</v>
      </c>
      <c r="D846" s="163">
        <v>39623.0</v>
      </c>
      <c r="E846" s="139" t="s">
        <v>15</v>
      </c>
      <c r="F846" s="139" t="s">
        <v>8656</v>
      </c>
      <c r="G846" s="102"/>
    </row>
    <row r="847">
      <c r="A847" s="102"/>
      <c r="B847" s="220" t="s">
        <v>978</v>
      </c>
      <c r="C847" s="220" t="s">
        <v>979</v>
      </c>
      <c r="D847" s="238">
        <v>39406.0</v>
      </c>
      <c r="E847" s="220" t="s">
        <v>4758</v>
      </c>
      <c r="F847" s="220" t="s">
        <v>4381</v>
      </c>
      <c r="G847" s="102"/>
    </row>
    <row r="848">
      <c r="A848" s="102"/>
      <c r="B848" s="141" t="s">
        <v>2377</v>
      </c>
      <c r="C848" s="141" t="s">
        <v>4371</v>
      </c>
      <c r="D848" s="408"/>
      <c r="E848" s="141"/>
      <c r="F848" s="150"/>
      <c r="G848" s="102"/>
    </row>
    <row r="849">
      <c r="A849" s="102"/>
      <c r="B849" s="139" t="s">
        <v>4522</v>
      </c>
      <c r="C849" s="139" t="s">
        <v>4371</v>
      </c>
      <c r="D849" s="163">
        <v>40953.0</v>
      </c>
      <c r="E849" s="139" t="s">
        <v>15</v>
      </c>
      <c r="F849" s="139" t="s">
        <v>4523</v>
      </c>
      <c r="G849" s="102"/>
    </row>
    <row r="850">
      <c r="A850" s="102"/>
      <c r="B850" s="139" t="s">
        <v>8657</v>
      </c>
      <c r="C850" s="139" t="s">
        <v>4371</v>
      </c>
      <c r="D850" s="163">
        <v>40722.0</v>
      </c>
      <c r="E850" s="139" t="s">
        <v>15</v>
      </c>
      <c r="F850" s="139" t="s">
        <v>5254</v>
      </c>
      <c r="G850" s="102"/>
    </row>
    <row r="851">
      <c r="A851" s="102"/>
      <c r="B851" s="139" t="s">
        <v>6007</v>
      </c>
      <c r="C851" s="139" t="s">
        <v>4371</v>
      </c>
      <c r="D851" s="163">
        <v>40722.0</v>
      </c>
      <c r="E851" s="139" t="s">
        <v>15</v>
      </c>
      <c r="F851" s="139" t="s">
        <v>5254</v>
      </c>
      <c r="G851" s="102"/>
    </row>
    <row r="852">
      <c r="A852" s="102"/>
      <c r="B852" s="141" t="s">
        <v>8658</v>
      </c>
      <c r="C852" s="141" t="s">
        <v>8659</v>
      </c>
      <c r="D852" s="408"/>
      <c r="E852" s="141"/>
      <c r="F852" s="150"/>
      <c r="G852" s="102"/>
    </row>
    <row r="853">
      <c r="A853" s="102"/>
      <c r="B853" s="141" t="s">
        <v>8660</v>
      </c>
      <c r="C853" s="141" t="s">
        <v>3433</v>
      </c>
      <c r="D853" s="408"/>
      <c r="E853" s="141"/>
      <c r="F853" s="150"/>
      <c r="G853" s="102"/>
    </row>
    <row r="854">
      <c r="A854" s="102"/>
      <c r="B854" s="141" t="s">
        <v>8661</v>
      </c>
      <c r="C854" s="141" t="s">
        <v>8662</v>
      </c>
      <c r="D854" s="408"/>
      <c r="E854" s="141"/>
      <c r="F854" s="150"/>
      <c r="G854" s="102"/>
    </row>
    <row r="855">
      <c r="A855" s="102"/>
      <c r="B855" s="141" t="s">
        <v>8663</v>
      </c>
      <c r="C855" s="141" t="s">
        <v>5120</v>
      </c>
      <c r="D855" s="408"/>
      <c r="E855" s="141"/>
      <c r="F855" s="150"/>
      <c r="G855" s="102"/>
    </row>
    <row r="856">
      <c r="A856" s="102"/>
      <c r="B856" s="139" t="s">
        <v>8664</v>
      </c>
      <c r="C856" s="139" t="s">
        <v>5120</v>
      </c>
      <c r="D856" s="163">
        <v>39434.0</v>
      </c>
      <c r="E856" s="139" t="s">
        <v>15</v>
      </c>
      <c r="F856" s="139" t="s">
        <v>8665</v>
      </c>
      <c r="G856" s="102"/>
    </row>
    <row r="857">
      <c r="A857" s="102"/>
      <c r="B857" s="141" t="s">
        <v>8666</v>
      </c>
      <c r="C857" s="141" t="s">
        <v>5120</v>
      </c>
      <c r="D857" s="408"/>
      <c r="E857" s="141"/>
      <c r="F857" s="150"/>
      <c r="G857" s="102"/>
    </row>
    <row r="858">
      <c r="A858" s="102"/>
      <c r="B858" s="141" t="s">
        <v>8667</v>
      </c>
      <c r="C858" s="141" t="s">
        <v>5120</v>
      </c>
      <c r="D858" s="408"/>
      <c r="E858" s="141"/>
      <c r="F858" s="150"/>
      <c r="G858" s="102"/>
    </row>
    <row r="859">
      <c r="A859" s="102"/>
      <c r="B859" s="141" t="s">
        <v>8668</v>
      </c>
      <c r="C859" s="141" t="s">
        <v>5120</v>
      </c>
      <c r="D859" s="408"/>
      <c r="E859" s="141"/>
      <c r="F859" s="150"/>
      <c r="G859" s="102"/>
    </row>
    <row r="860">
      <c r="A860" s="102"/>
      <c r="B860" s="141" t="s">
        <v>6687</v>
      </c>
      <c r="C860" s="141" t="s">
        <v>482</v>
      </c>
      <c r="D860" s="408"/>
      <c r="E860" s="141"/>
      <c r="F860" s="150"/>
      <c r="G860" s="102"/>
    </row>
    <row r="861">
      <c r="A861" s="102"/>
      <c r="B861" s="139" t="s">
        <v>4303</v>
      </c>
      <c r="C861" s="139" t="s">
        <v>482</v>
      </c>
      <c r="D861" s="163">
        <v>42852.0</v>
      </c>
      <c r="E861" s="139" t="s">
        <v>15</v>
      </c>
      <c r="F861" s="139" t="s">
        <v>928</v>
      </c>
      <c r="G861" s="102"/>
    </row>
    <row r="862">
      <c r="A862" s="102"/>
      <c r="B862" s="141" t="s">
        <v>8669</v>
      </c>
      <c r="C862" s="141" t="s">
        <v>482</v>
      </c>
      <c r="D862" s="408"/>
      <c r="E862" s="141"/>
      <c r="F862" s="150"/>
      <c r="G862" s="102"/>
    </row>
    <row r="863">
      <c r="A863" s="102"/>
      <c r="B863" s="141" t="s">
        <v>8670</v>
      </c>
      <c r="C863" s="141" t="s">
        <v>482</v>
      </c>
      <c r="D863" s="408"/>
      <c r="E863" s="141"/>
      <c r="F863" s="150"/>
      <c r="G863" s="102"/>
    </row>
    <row r="864">
      <c r="A864" s="102"/>
      <c r="B864" s="220" t="s">
        <v>8671</v>
      </c>
      <c r="C864" s="220" t="s">
        <v>1346</v>
      </c>
      <c r="D864" s="221">
        <v>40477.0</v>
      </c>
      <c r="E864" s="220" t="s">
        <v>4380</v>
      </c>
      <c r="F864" s="220" t="s">
        <v>4381</v>
      </c>
      <c r="G864" s="102"/>
    </row>
    <row r="865">
      <c r="A865" s="102"/>
      <c r="B865" s="141" t="s">
        <v>8672</v>
      </c>
      <c r="C865" s="141" t="s">
        <v>1346</v>
      </c>
      <c r="D865" s="408"/>
      <c r="E865" s="141"/>
      <c r="F865" s="150"/>
      <c r="G865" s="102"/>
    </row>
    <row r="866">
      <c r="A866" s="102"/>
      <c r="B866" s="141" t="s">
        <v>8673</v>
      </c>
      <c r="C866" s="141" t="s">
        <v>1346</v>
      </c>
      <c r="D866" s="408"/>
      <c r="E866" s="141"/>
      <c r="F866" s="150"/>
      <c r="G866" s="102"/>
    </row>
    <row r="867">
      <c r="A867" s="102"/>
      <c r="B867" s="141" t="s">
        <v>8674</v>
      </c>
      <c r="C867" s="141" t="s">
        <v>1346</v>
      </c>
      <c r="D867" s="408"/>
      <c r="E867" s="141"/>
      <c r="F867" s="150"/>
      <c r="G867" s="102"/>
    </row>
    <row r="868">
      <c r="A868" s="102"/>
      <c r="B868" s="139" t="s">
        <v>249</v>
      </c>
      <c r="C868" s="139" t="s">
        <v>250</v>
      </c>
      <c r="D868" s="163">
        <v>43573.0</v>
      </c>
      <c r="E868" s="139" t="s">
        <v>15</v>
      </c>
      <c r="F868" s="232" t="s">
        <v>8675</v>
      </c>
      <c r="G868" s="102"/>
    </row>
    <row r="869">
      <c r="A869" s="102"/>
      <c r="B869" s="141" t="s">
        <v>8676</v>
      </c>
      <c r="C869" s="141" t="s">
        <v>8677</v>
      </c>
      <c r="D869" s="408"/>
      <c r="E869" s="141"/>
      <c r="F869" s="150"/>
      <c r="G869" s="102"/>
    </row>
    <row r="870">
      <c r="A870" s="102"/>
      <c r="B870" s="141" t="s">
        <v>8678</v>
      </c>
      <c r="C870" s="141" t="s">
        <v>8679</v>
      </c>
      <c r="D870" s="408"/>
      <c r="E870" s="141"/>
      <c r="F870" s="150"/>
      <c r="G870" s="102"/>
    </row>
    <row r="871">
      <c r="A871" s="102"/>
      <c r="B871" s="141" t="s">
        <v>8680</v>
      </c>
      <c r="C871" s="141" t="s">
        <v>8681</v>
      </c>
      <c r="D871" s="408"/>
      <c r="E871" s="141"/>
      <c r="F871" s="150"/>
      <c r="G871" s="102"/>
    </row>
    <row r="872">
      <c r="A872" s="102"/>
      <c r="B872" s="139" t="s">
        <v>7387</v>
      </c>
      <c r="C872" s="139" t="s">
        <v>1225</v>
      </c>
      <c r="D872" s="163">
        <v>40106.0</v>
      </c>
      <c r="E872" s="139" t="s">
        <v>15</v>
      </c>
      <c r="F872" s="139" t="s">
        <v>6012</v>
      </c>
      <c r="G872" s="102"/>
    </row>
    <row r="873">
      <c r="A873" s="102"/>
      <c r="B873" s="139" t="s">
        <v>6011</v>
      </c>
      <c r="C873" s="139" t="s">
        <v>1225</v>
      </c>
      <c r="D873" s="163">
        <v>40106.0</v>
      </c>
      <c r="E873" s="139" t="s">
        <v>15</v>
      </c>
      <c r="F873" s="139" t="s">
        <v>6012</v>
      </c>
      <c r="G873" s="102"/>
    </row>
    <row r="874">
      <c r="A874" s="102"/>
      <c r="B874" s="139" t="s">
        <v>8682</v>
      </c>
      <c r="C874" s="139" t="s">
        <v>1225</v>
      </c>
      <c r="D874" s="163">
        <v>40883.0</v>
      </c>
      <c r="E874" s="139" t="s">
        <v>15</v>
      </c>
      <c r="F874" s="139" t="s">
        <v>8683</v>
      </c>
      <c r="G874" s="102"/>
    </row>
    <row r="875">
      <c r="A875" s="102"/>
      <c r="B875" s="139" t="s">
        <v>6697</v>
      </c>
      <c r="C875" s="139" t="s">
        <v>1225</v>
      </c>
      <c r="D875" s="140">
        <v>40519.0</v>
      </c>
      <c r="E875" s="139" t="s">
        <v>15</v>
      </c>
      <c r="F875" s="139" t="s">
        <v>1226</v>
      </c>
      <c r="G875" s="102"/>
    </row>
    <row r="876">
      <c r="A876" s="102"/>
      <c r="B876" s="139" t="s">
        <v>6698</v>
      </c>
      <c r="C876" s="139" t="s">
        <v>1225</v>
      </c>
      <c r="D876" s="163">
        <v>40106.0</v>
      </c>
      <c r="E876" s="139" t="s">
        <v>15</v>
      </c>
      <c r="F876" s="139" t="s">
        <v>5032</v>
      </c>
      <c r="G876" s="102"/>
    </row>
    <row r="877">
      <c r="A877" s="102"/>
      <c r="B877" s="139" t="s">
        <v>6699</v>
      </c>
      <c r="C877" s="139" t="s">
        <v>1225</v>
      </c>
      <c r="D877" s="209">
        <v>40106.0</v>
      </c>
      <c r="E877" s="186" t="s">
        <v>15</v>
      </c>
      <c r="F877" s="139" t="s">
        <v>5032</v>
      </c>
      <c r="G877" s="102"/>
    </row>
    <row r="878">
      <c r="A878" s="102"/>
      <c r="B878" s="141" t="s">
        <v>8684</v>
      </c>
      <c r="C878" s="141" t="s">
        <v>1225</v>
      </c>
      <c r="D878" s="408"/>
      <c r="E878" s="141"/>
      <c r="F878" s="150"/>
      <c r="G878" s="102"/>
    </row>
    <row r="879">
      <c r="A879" s="102"/>
      <c r="B879" s="139" t="s">
        <v>6015</v>
      </c>
      <c r="C879" s="139" t="s">
        <v>1225</v>
      </c>
      <c r="D879" s="140">
        <v>40106.0</v>
      </c>
      <c r="E879" s="139" t="s">
        <v>15</v>
      </c>
      <c r="F879" s="139" t="s">
        <v>5032</v>
      </c>
      <c r="G879" s="102"/>
    </row>
    <row r="880">
      <c r="A880" s="102"/>
      <c r="B880" s="139" t="s">
        <v>6219</v>
      </c>
      <c r="C880" s="139" t="s">
        <v>1225</v>
      </c>
      <c r="D880" s="163">
        <v>40106.0</v>
      </c>
      <c r="E880" s="139" t="s">
        <v>15</v>
      </c>
      <c r="F880" s="139" t="s">
        <v>6012</v>
      </c>
      <c r="G880" s="102"/>
    </row>
    <row r="881">
      <c r="A881" s="102"/>
      <c r="B881" s="139" t="s">
        <v>5581</v>
      </c>
      <c r="C881" s="139" t="s">
        <v>5582</v>
      </c>
      <c r="D881" s="209">
        <v>40106.0</v>
      </c>
      <c r="E881" s="186" t="s">
        <v>15</v>
      </c>
      <c r="F881" s="139" t="s">
        <v>5032</v>
      </c>
      <c r="G881" s="102"/>
    </row>
    <row r="882">
      <c r="A882" s="102"/>
      <c r="B882" s="139" t="s">
        <v>1227</v>
      </c>
      <c r="C882" s="139" t="s">
        <v>1225</v>
      </c>
      <c r="D882" s="140">
        <v>40120.0</v>
      </c>
      <c r="E882" s="139" t="s">
        <v>4274</v>
      </c>
      <c r="F882" s="139" t="s">
        <v>6700</v>
      </c>
      <c r="G882" s="102"/>
    </row>
    <row r="883">
      <c r="A883" s="102"/>
      <c r="B883" s="139" t="s">
        <v>8685</v>
      </c>
      <c r="C883" s="139" t="s">
        <v>161</v>
      </c>
      <c r="D883" s="209">
        <v>39406.0</v>
      </c>
      <c r="E883" s="186" t="s">
        <v>15</v>
      </c>
      <c r="F883" s="151" t="s">
        <v>5259</v>
      </c>
      <c r="G883" s="102"/>
    </row>
    <row r="884">
      <c r="A884" s="102"/>
      <c r="B884" s="141" t="s">
        <v>8686</v>
      </c>
      <c r="C884" s="141" t="s">
        <v>161</v>
      </c>
      <c r="D884" s="408"/>
      <c r="E884" s="141"/>
      <c r="F884" s="150"/>
      <c r="G884" s="102"/>
    </row>
    <row r="885">
      <c r="A885" s="102"/>
      <c r="B885" s="139" t="s">
        <v>4051</v>
      </c>
      <c r="C885" s="139" t="s">
        <v>161</v>
      </c>
      <c r="D885" s="209">
        <v>39406.0</v>
      </c>
      <c r="E885" s="186" t="s">
        <v>15</v>
      </c>
      <c r="F885" s="151" t="s">
        <v>5259</v>
      </c>
      <c r="G885" s="102"/>
    </row>
    <row r="886">
      <c r="A886" s="102"/>
      <c r="B886" s="141" t="s">
        <v>8687</v>
      </c>
      <c r="C886" s="141" t="s">
        <v>161</v>
      </c>
      <c r="D886" s="408"/>
      <c r="E886" s="141"/>
      <c r="F886" s="150"/>
      <c r="G886" s="102"/>
    </row>
    <row r="887">
      <c r="A887" s="102"/>
      <c r="B887" s="220" t="s">
        <v>8688</v>
      </c>
      <c r="C887" s="220" t="s">
        <v>161</v>
      </c>
      <c r="D887" s="238">
        <v>42283.0</v>
      </c>
      <c r="E887" s="220" t="s">
        <v>4323</v>
      </c>
      <c r="F887" s="220" t="s">
        <v>6564</v>
      </c>
      <c r="G887" s="102"/>
    </row>
    <row r="888">
      <c r="A888" s="102"/>
      <c r="B888" s="220" t="s">
        <v>1348</v>
      </c>
      <c r="C888" s="220" t="s">
        <v>161</v>
      </c>
      <c r="D888" s="221">
        <v>40477.0</v>
      </c>
      <c r="E888" s="220" t="s">
        <v>4380</v>
      </c>
      <c r="F888" s="220" t="s">
        <v>4381</v>
      </c>
      <c r="G888" s="102"/>
    </row>
    <row r="889">
      <c r="A889" s="102"/>
      <c r="B889" s="141" t="s">
        <v>8689</v>
      </c>
      <c r="C889" s="141" t="s">
        <v>5678</v>
      </c>
      <c r="D889" s="408"/>
      <c r="E889" s="141"/>
      <c r="F889" s="150"/>
      <c r="G889" s="102"/>
    </row>
    <row r="890">
      <c r="A890" s="102"/>
      <c r="B890" s="141" t="s">
        <v>8690</v>
      </c>
      <c r="C890" s="141" t="s">
        <v>5678</v>
      </c>
      <c r="D890" s="408"/>
      <c r="E890" s="141"/>
      <c r="F890" s="150"/>
      <c r="G890" s="102"/>
    </row>
    <row r="891">
      <c r="A891" s="102"/>
      <c r="B891" s="141" t="s">
        <v>5677</v>
      </c>
      <c r="C891" s="141" t="s">
        <v>5678</v>
      </c>
      <c r="D891" s="408"/>
      <c r="E891" s="141"/>
      <c r="F891" s="150"/>
      <c r="G891" s="102"/>
    </row>
    <row r="892">
      <c r="A892" s="102"/>
      <c r="B892" s="139" t="s">
        <v>8691</v>
      </c>
      <c r="C892" s="139" t="s">
        <v>5678</v>
      </c>
      <c r="D892" s="163">
        <v>41331.0</v>
      </c>
      <c r="E892" s="139" t="s">
        <v>15</v>
      </c>
      <c r="F892" s="139" t="s">
        <v>928</v>
      </c>
      <c r="G892" s="102"/>
    </row>
    <row r="893">
      <c r="A893" s="102"/>
      <c r="B893" s="141" t="s">
        <v>8692</v>
      </c>
      <c r="C893" s="141" t="s">
        <v>984</v>
      </c>
      <c r="D893" s="408"/>
      <c r="E893" s="141"/>
      <c r="F893" s="150"/>
      <c r="G893" s="102"/>
    </row>
    <row r="894">
      <c r="A894" s="102"/>
      <c r="B894" s="220" t="s">
        <v>5459</v>
      </c>
      <c r="C894" s="220" t="s">
        <v>984</v>
      </c>
      <c r="D894" s="238">
        <v>42283.0</v>
      </c>
      <c r="E894" s="220" t="s">
        <v>4323</v>
      </c>
      <c r="F894" s="220" t="s">
        <v>6564</v>
      </c>
      <c r="G894" s="102"/>
    </row>
    <row r="895">
      <c r="A895" s="102"/>
      <c r="B895" s="141" t="s">
        <v>6705</v>
      </c>
      <c r="C895" s="141" t="s">
        <v>984</v>
      </c>
      <c r="D895" s="408"/>
      <c r="E895" s="141"/>
      <c r="F895" s="150"/>
      <c r="G895" s="102"/>
    </row>
    <row r="896">
      <c r="A896" s="102"/>
      <c r="B896" s="141" t="s">
        <v>8693</v>
      </c>
      <c r="C896" s="141" t="s">
        <v>984</v>
      </c>
      <c r="D896" s="408"/>
      <c r="E896" s="141"/>
      <c r="F896" s="150"/>
      <c r="G896" s="102"/>
    </row>
    <row r="897">
      <c r="A897" s="102"/>
      <c r="B897" s="139" t="s">
        <v>8694</v>
      </c>
      <c r="C897" s="139" t="s">
        <v>984</v>
      </c>
      <c r="D897" s="163">
        <v>40456.0</v>
      </c>
      <c r="E897" s="139" t="s">
        <v>15</v>
      </c>
      <c r="F897" s="139" t="s">
        <v>6026</v>
      </c>
      <c r="G897" s="102"/>
    </row>
    <row r="898">
      <c r="A898" s="102"/>
      <c r="B898" s="139" t="s">
        <v>8695</v>
      </c>
      <c r="C898" s="139" t="s">
        <v>8696</v>
      </c>
      <c r="D898" s="163">
        <v>39924.0</v>
      </c>
      <c r="E898" s="139" t="s">
        <v>15</v>
      </c>
      <c r="F898" s="139" t="s">
        <v>928</v>
      </c>
      <c r="G898" s="102"/>
    </row>
    <row r="899">
      <c r="A899" s="102"/>
      <c r="B899" s="141" t="s">
        <v>8697</v>
      </c>
      <c r="C899" s="141" t="s">
        <v>143</v>
      </c>
      <c r="D899" s="408"/>
      <c r="E899" s="141"/>
      <c r="F899" s="150"/>
      <c r="G899" s="102"/>
    </row>
    <row r="900">
      <c r="A900" s="102"/>
      <c r="B900" s="139" t="s">
        <v>985</v>
      </c>
      <c r="C900" s="139" t="s">
        <v>143</v>
      </c>
      <c r="D900" s="140">
        <v>39406.0</v>
      </c>
      <c r="E900" s="139" t="s">
        <v>4268</v>
      </c>
      <c r="F900" s="151" t="s">
        <v>8698</v>
      </c>
      <c r="G900" s="102"/>
    </row>
    <row r="901">
      <c r="A901" s="102"/>
      <c r="B901" s="141" t="s">
        <v>8699</v>
      </c>
      <c r="C901" s="141" t="s">
        <v>143</v>
      </c>
      <c r="D901" s="408"/>
      <c r="E901" s="141"/>
      <c r="F901" s="150"/>
      <c r="G901" s="102"/>
    </row>
    <row r="902">
      <c r="A902" s="102"/>
      <c r="B902" s="141" t="s">
        <v>8700</v>
      </c>
      <c r="C902" s="141" t="s">
        <v>143</v>
      </c>
      <c r="D902" s="408"/>
      <c r="E902" s="141"/>
      <c r="F902" s="150"/>
      <c r="G902" s="102"/>
    </row>
    <row r="903">
      <c r="A903" s="102"/>
      <c r="B903" s="141" t="s">
        <v>8701</v>
      </c>
      <c r="C903" s="141" t="s">
        <v>143</v>
      </c>
      <c r="D903" s="408"/>
      <c r="E903" s="141"/>
      <c r="F903" s="150"/>
      <c r="G903" s="102"/>
    </row>
    <row r="904">
      <c r="A904" s="102"/>
      <c r="B904" s="139" t="s">
        <v>142</v>
      </c>
      <c r="C904" s="139" t="s">
        <v>143</v>
      </c>
      <c r="D904" s="163">
        <v>43053.0</v>
      </c>
      <c r="E904" s="139" t="s">
        <v>15</v>
      </c>
      <c r="F904" s="139" t="s">
        <v>1011</v>
      </c>
      <c r="G904" s="102"/>
    </row>
    <row r="905">
      <c r="A905" s="102"/>
      <c r="B905" s="139" t="s">
        <v>8702</v>
      </c>
      <c r="C905" s="139" t="s">
        <v>143</v>
      </c>
      <c r="D905" s="163">
        <v>39434.0</v>
      </c>
      <c r="E905" s="139" t="s">
        <v>15</v>
      </c>
      <c r="F905" s="139" t="s">
        <v>928</v>
      </c>
      <c r="G905" s="102"/>
    </row>
    <row r="906">
      <c r="A906" s="102"/>
      <c r="B906" s="141" t="s">
        <v>8703</v>
      </c>
      <c r="C906" s="141" t="s">
        <v>143</v>
      </c>
      <c r="D906" s="408"/>
      <c r="E906" s="141"/>
      <c r="F906" s="150"/>
      <c r="G906" s="102"/>
    </row>
    <row r="907">
      <c r="A907" s="102"/>
      <c r="B907" s="141" t="s">
        <v>8704</v>
      </c>
      <c r="C907" s="141" t="s">
        <v>143</v>
      </c>
      <c r="D907" s="408"/>
      <c r="E907" s="141"/>
      <c r="F907" s="150"/>
      <c r="G907" s="102"/>
    </row>
    <row r="908">
      <c r="A908" s="102"/>
      <c r="B908" s="141" t="s">
        <v>8705</v>
      </c>
      <c r="C908" s="141" t="s">
        <v>143</v>
      </c>
      <c r="D908" s="408"/>
      <c r="E908" s="141"/>
      <c r="F908" s="150"/>
      <c r="G908" s="102"/>
    </row>
    <row r="909">
      <c r="A909" s="102"/>
      <c r="B909" s="141" t="s">
        <v>8706</v>
      </c>
      <c r="C909" s="141" t="s">
        <v>143</v>
      </c>
      <c r="D909" s="408"/>
      <c r="E909" s="141"/>
      <c r="F909" s="150"/>
      <c r="G909" s="102"/>
    </row>
    <row r="910">
      <c r="A910" s="102"/>
      <c r="B910" s="139" t="s">
        <v>8707</v>
      </c>
      <c r="C910" s="139" t="s">
        <v>4304</v>
      </c>
      <c r="D910" s="163">
        <v>41037.0</v>
      </c>
      <c r="E910" s="139" t="s">
        <v>15</v>
      </c>
      <c r="F910" s="139" t="s">
        <v>4691</v>
      </c>
      <c r="G910" s="102"/>
    </row>
    <row r="911">
      <c r="A911" s="102"/>
      <c r="B911" s="139" t="s">
        <v>8708</v>
      </c>
      <c r="C911" s="139" t="s">
        <v>4304</v>
      </c>
      <c r="D911" s="163">
        <v>40204.0</v>
      </c>
      <c r="E911" s="139" t="s">
        <v>15</v>
      </c>
      <c r="F911" s="139" t="s">
        <v>8709</v>
      </c>
      <c r="G911" s="102"/>
    </row>
    <row r="912">
      <c r="A912" s="102"/>
      <c r="B912" s="141" t="s">
        <v>8710</v>
      </c>
      <c r="C912" s="141" t="s">
        <v>4304</v>
      </c>
      <c r="D912" s="408"/>
      <c r="E912" s="141"/>
      <c r="F912" s="150"/>
      <c r="G912" s="102"/>
    </row>
    <row r="913">
      <c r="A913" s="102"/>
      <c r="B913" s="139" t="s">
        <v>5122</v>
      </c>
      <c r="C913" s="139" t="s">
        <v>4304</v>
      </c>
      <c r="D913" s="163">
        <v>41037.0</v>
      </c>
      <c r="E913" s="139" t="s">
        <v>15</v>
      </c>
      <c r="F913" s="139" t="s">
        <v>4691</v>
      </c>
      <c r="G913" s="102"/>
    </row>
    <row r="914">
      <c r="A914" s="102"/>
      <c r="B914" s="141" t="s">
        <v>8343</v>
      </c>
      <c r="C914" s="141" t="s">
        <v>4304</v>
      </c>
      <c r="D914" s="408"/>
      <c r="E914" s="141"/>
      <c r="F914" s="150"/>
      <c r="G914" s="102"/>
    </row>
    <row r="915">
      <c r="A915" s="102"/>
      <c r="B915" s="141" t="s">
        <v>8711</v>
      </c>
      <c r="C915" s="141" t="s">
        <v>4304</v>
      </c>
      <c r="D915" s="408"/>
      <c r="E915" s="141"/>
      <c r="F915" s="150"/>
      <c r="G915" s="102"/>
    </row>
    <row r="916">
      <c r="A916" s="102"/>
      <c r="B916" s="141" t="s">
        <v>8712</v>
      </c>
      <c r="C916" s="141" t="s">
        <v>4304</v>
      </c>
      <c r="D916" s="408"/>
      <c r="E916" s="141"/>
      <c r="F916" s="150"/>
      <c r="G916" s="102"/>
    </row>
    <row r="917">
      <c r="A917" s="102"/>
      <c r="B917" s="141" t="s">
        <v>3119</v>
      </c>
      <c r="C917" s="141" t="s">
        <v>4304</v>
      </c>
      <c r="D917" s="408"/>
      <c r="E917" s="141"/>
      <c r="F917" s="150"/>
      <c r="G917" s="102"/>
    </row>
    <row r="918">
      <c r="A918" s="102"/>
      <c r="B918" s="141" t="s">
        <v>8713</v>
      </c>
      <c r="C918" s="141" t="s">
        <v>5124</v>
      </c>
      <c r="D918" s="408"/>
      <c r="E918" s="141"/>
      <c r="F918" s="150"/>
      <c r="G918" s="102"/>
    </row>
    <row r="919">
      <c r="A919" s="102"/>
      <c r="B919" s="141" t="s">
        <v>8714</v>
      </c>
      <c r="C919" s="141" t="s">
        <v>5124</v>
      </c>
      <c r="D919" s="150"/>
      <c r="E919" s="141"/>
      <c r="F919" s="150"/>
      <c r="G919" s="102"/>
    </row>
    <row r="920">
      <c r="A920" s="102"/>
      <c r="B920" s="139" t="s">
        <v>6033</v>
      </c>
      <c r="C920" s="139" t="s">
        <v>5124</v>
      </c>
      <c r="D920" s="163">
        <v>40015.0</v>
      </c>
      <c r="E920" s="139" t="s">
        <v>15</v>
      </c>
      <c r="F920" s="139" t="s">
        <v>6034</v>
      </c>
      <c r="G920" s="102"/>
    </row>
    <row r="921">
      <c r="A921" s="102"/>
      <c r="B921" s="139" t="s">
        <v>3436</v>
      </c>
      <c r="C921" s="139" t="s">
        <v>5124</v>
      </c>
      <c r="D921" s="163">
        <v>40015.0</v>
      </c>
      <c r="E921" s="139" t="s">
        <v>15</v>
      </c>
      <c r="F921" s="139" t="s">
        <v>6034</v>
      </c>
      <c r="G921" s="102"/>
    </row>
    <row r="922">
      <c r="A922" s="102"/>
      <c r="B922" s="141" t="s">
        <v>8715</v>
      </c>
      <c r="C922" s="141" t="s">
        <v>8716</v>
      </c>
      <c r="D922" s="408"/>
      <c r="E922" s="141"/>
      <c r="F922" s="150"/>
      <c r="G922" s="102"/>
    </row>
    <row r="923">
      <c r="A923" s="102"/>
      <c r="B923" s="141" t="s">
        <v>8717</v>
      </c>
      <c r="C923" s="141" t="s">
        <v>1129</v>
      </c>
      <c r="D923" s="408"/>
      <c r="E923" s="141"/>
      <c r="F923" s="150"/>
      <c r="G923" s="102"/>
    </row>
    <row r="924">
      <c r="A924" s="102"/>
      <c r="B924" s="139" t="s">
        <v>8718</v>
      </c>
      <c r="C924" s="139" t="s">
        <v>8719</v>
      </c>
      <c r="D924" s="163">
        <v>44187.0</v>
      </c>
      <c r="E924" s="139" t="s">
        <v>15</v>
      </c>
      <c r="F924" s="139" t="s">
        <v>928</v>
      </c>
      <c r="G924" s="102"/>
    </row>
    <row r="925">
      <c r="A925" s="102"/>
      <c r="B925" s="139" t="s">
        <v>734</v>
      </c>
      <c r="C925" s="139" t="s">
        <v>735</v>
      </c>
      <c r="D925" s="163">
        <v>44567.0</v>
      </c>
      <c r="E925" s="139" t="s">
        <v>15</v>
      </c>
      <c r="F925" s="176" t="s">
        <v>2820</v>
      </c>
      <c r="G925" s="102"/>
    </row>
    <row r="926">
      <c r="A926" s="102"/>
      <c r="B926" s="141" t="s">
        <v>8720</v>
      </c>
      <c r="C926" s="141" t="s">
        <v>600</v>
      </c>
      <c r="D926" s="408"/>
      <c r="E926" s="141"/>
      <c r="F926" s="150"/>
      <c r="G926" s="102"/>
    </row>
    <row r="927">
      <c r="A927" s="102"/>
      <c r="B927" s="139" t="s">
        <v>4576</v>
      </c>
      <c r="C927" s="139" t="s">
        <v>600</v>
      </c>
      <c r="D927" s="163">
        <v>45001.0</v>
      </c>
      <c r="E927" s="139" t="s">
        <v>15</v>
      </c>
      <c r="F927" s="139" t="s">
        <v>928</v>
      </c>
      <c r="G927" s="102"/>
    </row>
    <row r="928">
      <c r="A928" s="102"/>
      <c r="B928" s="141" t="s">
        <v>8721</v>
      </c>
      <c r="C928" s="141" t="s">
        <v>8722</v>
      </c>
      <c r="D928" s="408"/>
      <c r="E928" s="141"/>
      <c r="F928" s="150"/>
      <c r="G928" s="102"/>
    </row>
    <row r="929">
      <c r="A929" s="102"/>
      <c r="B929" s="220" t="s">
        <v>8723</v>
      </c>
      <c r="C929" s="220" t="s">
        <v>5127</v>
      </c>
      <c r="D929" s="238">
        <v>42283.0</v>
      </c>
      <c r="E929" s="220" t="s">
        <v>4323</v>
      </c>
      <c r="F929" s="220" t="s">
        <v>6564</v>
      </c>
      <c r="G929" s="102"/>
    </row>
    <row r="930">
      <c r="A930" s="102"/>
      <c r="B930" s="141" t="s">
        <v>8724</v>
      </c>
      <c r="C930" s="141" t="s">
        <v>8725</v>
      </c>
      <c r="D930" s="408"/>
      <c r="E930" s="141"/>
      <c r="F930" s="150"/>
      <c r="G930" s="102"/>
    </row>
    <row r="931">
      <c r="A931" s="102"/>
      <c r="B931" s="139" t="s">
        <v>6046</v>
      </c>
      <c r="C931" s="139" t="s">
        <v>585</v>
      </c>
      <c r="D931" s="163">
        <v>40701.0</v>
      </c>
      <c r="E931" s="139" t="s">
        <v>15</v>
      </c>
      <c r="F931" s="139" t="s">
        <v>6047</v>
      </c>
      <c r="G931" s="102"/>
    </row>
    <row r="932">
      <c r="A932" s="102"/>
      <c r="B932" s="220" t="s">
        <v>1135</v>
      </c>
      <c r="C932" s="220" t="s">
        <v>585</v>
      </c>
      <c r="D932" s="237">
        <v>39705.0</v>
      </c>
      <c r="E932" s="227" t="s">
        <v>4300</v>
      </c>
      <c r="F932" s="227" t="s">
        <v>4381</v>
      </c>
      <c r="G932" s="102"/>
    </row>
    <row r="933">
      <c r="A933" s="102"/>
      <c r="B933" s="139" t="s">
        <v>8726</v>
      </c>
      <c r="C933" s="139" t="s">
        <v>585</v>
      </c>
      <c r="D933" s="163">
        <v>40701.0</v>
      </c>
      <c r="E933" s="139" t="s">
        <v>15</v>
      </c>
      <c r="F933" s="139" t="s">
        <v>6047</v>
      </c>
      <c r="G933" s="102"/>
    </row>
    <row r="934">
      <c r="A934" s="102"/>
      <c r="B934" s="141" t="s">
        <v>8727</v>
      </c>
      <c r="C934" s="141" t="s">
        <v>585</v>
      </c>
      <c r="D934" s="408"/>
      <c r="E934" s="141"/>
      <c r="F934" s="150"/>
      <c r="G934" s="102"/>
    </row>
    <row r="935">
      <c r="A935" s="102"/>
      <c r="B935" s="141" t="s">
        <v>8728</v>
      </c>
      <c r="C935" s="141" t="s">
        <v>585</v>
      </c>
      <c r="D935" s="408"/>
      <c r="E935" s="141"/>
      <c r="F935" s="150"/>
      <c r="G935" s="102"/>
    </row>
    <row r="936">
      <c r="A936" s="102"/>
      <c r="B936" s="139" t="s">
        <v>8729</v>
      </c>
      <c r="C936" s="139" t="s">
        <v>585</v>
      </c>
      <c r="D936" s="163">
        <v>40015.0</v>
      </c>
      <c r="E936" s="139" t="s">
        <v>15</v>
      </c>
      <c r="F936" s="139" t="s">
        <v>5266</v>
      </c>
      <c r="G936" s="102"/>
    </row>
    <row r="937">
      <c r="A937" s="102"/>
      <c r="B937" s="139" t="s">
        <v>5463</v>
      </c>
      <c r="C937" s="139" t="s">
        <v>585</v>
      </c>
      <c r="D937" s="163">
        <v>40015.0</v>
      </c>
      <c r="E937" s="139" t="s">
        <v>15</v>
      </c>
      <c r="F937" s="139" t="s">
        <v>5266</v>
      </c>
      <c r="G937" s="102"/>
    </row>
    <row r="938">
      <c r="A938" s="102"/>
      <c r="B938" s="141" t="s">
        <v>8730</v>
      </c>
      <c r="C938" s="141" t="s">
        <v>585</v>
      </c>
      <c r="D938" s="408"/>
      <c r="E938" s="141"/>
      <c r="F938" s="150"/>
      <c r="G938" s="102"/>
    </row>
    <row r="939">
      <c r="A939" s="102"/>
      <c r="B939" s="141" t="s">
        <v>8731</v>
      </c>
      <c r="C939" s="141" t="s">
        <v>585</v>
      </c>
      <c r="D939" s="408"/>
      <c r="E939" s="141"/>
      <c r="F939" s="150"/>
      <c r="G939" s="102"/>
    </row>
    <row r="940">
      <c r="A940" s="102"/>
      <c r="B940" s="139" t="s">
        <v>6716</v>
      </c>
      <c r="C940" s="139" t="s">
        <v>585</v>
      </c>
      <c r="D940" s="163">
        <v>41093.0</v>
      </c>
      <c r="E940" s="139" t="s">
        <v>15</v>
      </c>
      <c r="F940" s="139" t="s">
        <v>928</v>
      </c>
      <c r="G940" s="102"/>
    </row>
    <row r="941">
      <c r="A941" s="102"/>
      <c r="B941" s="141" t="s">
        <v>5433</v>
      </c>
      <c r="C941" s="141" t="s">
        <v>8732</v>
      </c>
      <c r="D941" s="408"/>
      <c r="E941" s="141"/>
      <c r="F941" s="141" t="s">
        <v>8733</v>
      </c>
      <c r="G941" s="102"/>
    </row>
    <row r="942">
      <c r="A942" s="102"/>
      <c r="B942" s="141" t="s">
        <v>8734</v>
      </c>
      <c r="C942" s="141" t="s">
        <v>8735</v>
      </c>
      <c r="D942" s="408"/>
      <c r="E942" s="141"/>
      <c r="F942" s="150"/>
      <c r="G942" s="102"/>
    </row>
    <row r="943">
      <c r="A943" s="102"/>
      <c r="B943" s="141" t="s">
        <v>8736</v>
      </c>
      <c r="C943" s="141" t="s">
        <v>8737</v>
      </c>
      <c r="D943" s="408"/>
      <c r="E943" s="141"/>
      <c r="F943" s="150"/>
      <c r="G943" s="102"/>
    </row>
    <row r="944">
      <c r="A944" s="102"/>
      <c r="B944" s="139" t="s">
        <v>8738</v>
      </c>
      <c r="C944" s="139" t="s">
        <v>8739</v>
      </c>
      <c r="D944" s="139" t="s">
        <v>8740</v>
      </c>
      <c r="E944" s="139" t="s">
        <v>15</v>
      </c>
      <c r="F944" s="139" t="s">
        <v>8741</v>
      </c>
      <c r="G944" s="102"/>
    </row>
    <row r="945">
      <c r="A945" s="102"/>
      <c r="B945" s="139" t="s">
        <v>8742</v>
      </c>
      <c r="C945" s="139" t="s">
        <v>8739</v>
      </c>
      <c r="D945" s="163">
        <v>40841.0</v>
      </c>
      <c r="E945" s="139" t="s">
        <v>15</v>
      </c>
      <c r="F945" s="139" t="s">
        <v>928</v>
      </c>
      <c r="G945" s="102"/>
    </row>
    <row r="946">
      <c r="A946" s="102"/>
      <c r="B946" s="139" t="s">
        <v>8743</v>
      </c>
      <c r="C946" s="139" t="s">
        <v>8739</v>
      </c>
      <c r="D946" s="139" t="s">
        <v>8740</v>
      </c>
      <c r="E946" s="139" t="s">
        <v>15</v>
      </c>
      <c r="F946" s="139" t="s">
        <v>8741</v>
      </c>
      <c r="G946" s="102"/>
    </row>
    <row r="947">
      <c r="A947" s="102"/>
      <c r="B947" s="141" t="s">
        <v>6722</v>
      </c>
      <c r="C947" s="141" t="s">
        <v>6723</v>
      </c>
      <c r="D947" s="408"/>
      <c r="E947" s="141"/>
      <c r="F947" s="150"/>
      <c r="G947" s="102"/>
    </row>
    <row r="948">
      <c r="A948" s="102"/>
      <c r="B948" s="141" t="s">
        <v>8744</v>
      </c>
      <c r="C948" s="141" t="s">
        <v>8745</v>
      </c>
      <c r="D948" s="408"/>
      <c r="E948" s="141"/>
      <c r="F948" s="150"/>
      <c r="G948" s="102"/>
    </row>
    <row r="949">
      <c r="A949" s="102"/>
      <c r="B949" s="141" t="s">
        <v>8746</v>
      </c>
      <c r="C949" s="141" t="s">
        <v>1360</v>
      </c>
      <c r="D949" s="408"/>
      <c r="E949" s="141"/>
      <c r="F949" s="150"/>
      <c r="G949" s="102"/>
    </row>
    <row r="950">
      <c r="A950" s="102"/>
      <c r="B950" s="141" t="s">
        <v>8747</v>
      </c>
      <c r="C950" s="141" t="s">
        <v>1360</v>
      </c>
      <c r="D950" s="408"/>
      <c r="E950" s="141"/>
      <c r="F950" s="150"/>
      <c r="G950" s="102"/>
    </row>
    <row r="951">
      <c r="A951" s="102"/>
      <c r="B951" s="220" t="s">
        <v>1359</v>
      </c>
      <c r="C951" s="220" t="s">
        <v>1360</v>
      </c>
      <c r="D951" s="221">
        <v>40477.0</v>
      </c>
      <c r="E951" s="220" t="s">
        <v>4380</v>
      </c>
      <c r="F951" s="220" t="s">
        <v>4381</v>
      </c>
      <c r="G951" s="102"/>
    </row>
    <row r="952">
      <c r="A952" s="102"/>
      <c r="B952" s="141" t="s">
        <v>8748</v>
      </c>
      <c r="C952" s="141" t="s">
        <v>8749</v>
      </c>
      <c r="D952" s="408"/>
      <c r="E952" s="141"/>
      <c r="F952" s="150"/>
      <c r="G952" s="102"/>
    </row>
    <row r="953">
      <c r="A953" s="102"/>
      <c r="B953" s="139" t="s">
        <v>8750</v>
      </c>
      <c r="C953" s="139" t="s">
        <v>6225</v>
      </c>
      <c r="D953" s="163">
        <v>42416.0</v>
      </c>
      <c r="E953" s="139" t="s">
        <v>15</v>
      </c>
      <c r="F953" s="139" t="s">
        <v>928</v>
      </c>
      <c r="G953" s="102"/>
    </row>
    <row r="954">
      <c r="A954" s="102"/>
      <c r="B954" s="141" t="s">
        <v>6224</v>
      </c>
      <c r="C954" s="141" t="s">
        <v>6225</v>
      </c>
      <c r="D954" s="408"/>
      <c r="E954" s="141"/>
      <c r="F954" s="150"/>
      <c r="G954" s="102"/>
    </row>
    <row r="955">
      <c r="A955" s="102"/>
      <c r="B955" s="141" t="s">
        <v>8751</v>
      </c>
      <c r="C955" s="141" t="s">
        <v>6225</v>
      </c>
      <c r="D955" s="408"/>
      <c r="E955" s="141"/>
      <c r="F955" s="150"/>
      <c r="G955" s="102"/>
    </row>
    <row r="956">
      <c r="A956" s="102"/>
      <c r="B956" s="141" t="s">
        <v>4531</v>
      </c>
      <c r="C956" s="141" t="s">
        <v>8752</v>
      </c>
      <c r="D956" s="150"/>
      <c r="E956" s="419"/>
      <c r="F956" s="150"/>
      <c r="G956" s="102"/>
    </row>
    <row r="957">
      <c r="A957" s="102"/>
      <c r="B957" s="139" t="s">
        <v>6902</v>
      </c>
      <c r="C957" s="139" t="s">
        <v>8752</v>
      </c>
      <c r="D957" s="140">
        <v>40673.0</v>
      </c>
      <c r="E957" s="139" t="s">
        <v>15</v>
      </c>
      <c r="F957" s="139" t="s">
        <v>928</v>
      </c>
      <c r="G957" s="102"/>
    </row>
    <row r="958">
      <c r="A958" s="102"/>
      <c r="B958" s="141" t="s">
        <v>8753</v>
      </c>
      <c r="C958" s="141" t="s">
        <v>8752</v>
      </c>
      <c r="D958" s="150"/>
      <c r="E958" s="419"/>
      <c r="F958" s="150"/>
      <c r="G958" s="102"/>
    </row>
    <row r="959">
      <c r="A959" s="102"/>
      <c r="B959" s="139" t="s">
        <v>5687</v>
      </c>
      <c r="C959" s="139" t="s">
        <v>5688</v>
      </c>
      <c r="D959" s="163">
        <v>39406.0</v>
      </c>
      <c r="E959" s="139" t="s">
        <v>15</v>
      </c>
      <c r="F959" s="139" t="s">
        <v>5333</v>
      </c>
      <c r="G959" s="102"/>
    </row>
    <row r="960">
      <c r="A960" s="102"/>
      <c r="B960" s="139" t="s">
        <v>8754</v>
      </c>
      <c r="C960" s="139" t="s">
        <v>8755</v>
      </c>
      <c r="D960" s="163">
        <v>43349.0</v>
      </c>
      <c r="E960" s="139" t="s">
        <v>15</v>
      </c>
      <c r="F960" s="139" t="s">
        <v>928</v>
      </c>
      <c r="G960" s="102"/>
    </row>
    <row r="961">
      <c r="A961" s="102"/>
      <c r="B961" s="139" t="s">
        <v>8756</v>
      </c>
      <c r="C961" s="139" t="s">
        <v>992</v>
      </c>
      <c r="D961" s="163">
        <v>39637.0</v>
      </c>
      <c r="E961" s="139" t="s">
        <v>15</v>
      </c>
      <c r="F961" s="139" t="s">
        <v>7171</v>
      </c>
      <c r="G961" s="102"/>
    </row>
    <row r="962">
      <c r="A962" s="102"/>
      <c r="B962" s="139" t="s">
        <v>8757</v>
      </c>
      <c r="C962" s="139" t="s">
        <v>992</v>
      </c>
      <c r="D962" s="163">
        <v>42915.0</v>
      </c>
      <c r="E962" s="139" t="s">
        <v>15</v>
      </c>
      <c r="F962" s="139" t="s">
        <v>928</v>
      </c>
      <c r="G962" s="102"/>
    </row>
    <row r="963">
      <c r="A963" s="102"/>
      <c r="B963" s="139" t="s">
        <v>8758</v>
      </c>
      <c r="C963" s="139" t="s">
        <v>992</v>
      </c>
      <c r="D963" s="163">
        <v>40890.0</v>
      </c>
      <c r="E963" s="139" t="s">
        <v>15</v>
      </c>
      <c r="F963" s="139" t="s">
        <v>5591</v>
      </c>
      <c r="G963" s="102"/>
    </row>
    <row r="964">
      <c r="A964" s="102"/>
      <c r="B964" s="141" t="s">
        <v>8759</v>
      </c>
      <c r="C964" s="141" t="s">
        <v>992</v>
      </c>
      <c r="D964" s="408"/>
      <c r="E964" s="141"/>
      <c r="F964" s="150"/>
      <c r="G964" s="102"/>
    </row>
    <row r="965">
      <c r="A965" s="102"/>
      <c r="B965" s="139" t="s">
        <v>8760</v>
      </c>
      <c r="C965" s="139" t="s">
        <v>992</v>
      </c>
      <c r="D965" s="163">
        <v>39637.0</v>
      </c>
      <c r="E965" s="139" t="s">
        <v>15</v>
      </c>
      <c r="F965" s="139" t="s">
        <v>8761</v>
      </c>
      <c r="G965" s="102"/>
    </row>
    <row r="966">
      <c r="A966" s="102"/>
      <c r="B966" s="141" t="s">
        <v>8762</v>
      </c>
      <c r="C966" s="141" t="s">
        <v>8763</v>
      </c>
      <c r="D966" s="150"/>
      <c r="E966" s="419"/>
      <c r="F966" s="150"/>
      <c r="G966" s="102"/>
    </row>
    <row r="967">
      <c r="A967" s="102"/>
      <c r="B967" s="141" t="s">
        <v>8764</v>
      </c>
      <c r="C967" s="141" t="s">
        <v>8765</v>
      </c>
      <c r="D967" s="150"/>
      <c r="E967" s="419"/>
      <c r="F967" s="162"/>
      <c r="G967" s="102"/>
    </row>
    <row r="968">
      <c r="A968" s="102"/>
      <c r="B968" s="141" t="s">
        <v>8766</v>
      </c>
      <c r="C968" s="141" t="s">
        <v>8765</v>
      </c>
      <c r="D968" s="150"/>
      <c r="E968" s="419"/>
      <c r="F968" s="162"/>
      <c r="G968" s="102"/>
    </row>
    <row r="969">
      <c r="A969" s="102"/>
      <c r="B969" s="141" t="s">
        <v>8767</v>
      </c>
      <c r="C969" s="141" t="s">
        <v>8765</v>
      </c>
      <c r="D969" s="150"/>
      <c r="E969" s="419"/>
      <c r="F969" s="162"/>
      <c r="G969" s="102"/>
    </row>
    <row r="970">
      <c r="A970" s="102"/>
      <c r="B970" s="139" t="s">
        <v>173</v>
      </c>
      <c r="C970" s="139" t="s">
        <v>241</v>
      </c>
      <c r="D970" s="140">
        <v>43153.0</v>
      </c>
      <c r="E970" s="139" t="s">
        <v>15</v>
      </c>
      <c r="F970" s="388" t="s">
        <v>4398</v>
      </c>
      <c r="G970" s="102"/>
    </row>
    <row r="971">
      <c r="A971" s="102"/>
      <c r="B971" s="141" t="s">
        <v>8768</v>
      </c>
      <c r="C971" s="141" t="s">
        <v>241</v>
      </c>
      <c r="D971" s="150"/>
      <c r="E971" s="419"/>
      <c r="F971" s="150"/>
      <c r="G971" s="102"/>
    </row>
    <row r="972">
      <c r="A972" s="102"/>
      <c r="B972" s="139" t="s">
        <v>3645</v>
      </c>
      <c r="C972" s="139" t="s">
        <v>241</v>
      </c>
      <c r="D972" s="177">
        <v>43300.0</v>
      </c>
      <c r="E972" s="176" t="s">
        <v>15</v>
      </c>
      <c r="F972" s="176" t="s">
        <v>928</v>
      </c>
      <c r="G972" s="102"/>
    </row>
    <row r="973">
      <c r="A973" s="102"/>
      <c r="B973" s="139" t="s">
        <v>240</v>
      </c>
      <c r="C973" s="139" t="s">
        <v>241</v>
      </c>
      <c r="D973" s="177">
        <v>43482.0</v>
      </c>
      <c r="E973" s="176" t="s">
        <v>15</v>
      </c>
      <c r="F973" s="176" t="s">
        <v>3646</v>
      </c>
      <c r="G973" s="102"/>
    </row>
    <row r="974">
      <c r="A974" s="102"/>
      <c r="B974" s="139" t="s">
        <v>6731</v>
      </c>
      <c r="C974" s="139" t="s">
        <v>6732</v>
      </c>
      <c r="D974" s="163">
        <v>42661.0</v>
      </c>
      <c r="E974" s="139" t="s">
        <v>15</v>
      </c>
      <c r="F974" s="139" t="s">
        <v>4543</v>
      </c>
      <c r="G974" s="102"/>
    </row>
    <row r="975">
      <c r="A975" s="102"/>
      <c r="B975" s="141" t="s">
        <v>8769</v>
      </c>
      <c r="C975" s="141" t="s">
        <v>8770</v>
      </c>
      <c r="D975" s="408"/>
      <c r="E975" s="141"/>
      <c r="F975" s="150"/>
      <c r="G975" s="102"/>
    </row>
    <row r="976">
      <c r="A976" s="102"/>
      <c r="B976" s="141" t="s">
        <v>8771</v>
      </c>
      <c r="C976" s="141" t="s">
        <v>8772</v>
      </c>
      <c r="D976" s="408"/>
      <c r="E976" s="141"/>
      <c r="F976" s="150"/>
      <c r="G976" s="102"/>
    </row>
    <row r="977">
      <c r="A977" s="102"/>
      <c r="B977" s="141" t="s">
        <v>8773</v>
      </c>
      <c r="C977" s="141" t="s">
        <v>8774</v>
      </c>
      <c r="D977" s="150"/>
      <c r="E977" s="419"/>
      <c r="F977" s="162"/>
      <c r="G977" s="102"/>
    </row>
    <row r="978">
      <c r="A978" s="102"/>
      <c r="B978" s="141" t="s">
        <v>7784</v>
      </c>
      <c r="C978" s="141" t="s">
        <v>8774</v>
      </c>
      <c r="D978" s="150"/>
      <c r="E978" s="419"/>
      <c r="F978" s="162"/>
      <c r="G978" s="102"/>
    </row>
    <row r="979">
      <c r="A979" s="102"/>
      <c r="B979" s="141" t="s">
        <v>8775</v>
      </c>
      <c r="C979" s="141" t="s">
        <v>8774</v>
      </c>
      <c r="D979" s="150"/>
      <c r="E979" s="419"/>
      <c r="F979" s="162"/>
      <c r="G979" s="102"/>
    </row>
    <row r="980">
      <c r="A980" s="102"/>
      <c r="B980" s="141" t="s">
        <v>8776</v>
      </c>
      <c r="C980" s="141" t="s">
        <v>8777</v>
      </c>
      <c r="D980" s="408"/>
      <c r="E980" s="141"/>
      <c r="F980" s="150"/>
      <c r="G980" s="102"/>
    </row>
    <row r="981">
      <c r="A981" s="102"/>
      <c r="B981" s="139" t="s">
        <v>8778</v>
      </c>
      <c r="C981" s="139" t="s">
        <v>151</v>
      </c>
      <c r="D981" s="163">
        <v>44644.0</v>
      </c>
      <c r="E981" s="151" t="s">
        <v>15</v>
      </c>
      <c r="F981" s="176" t="s">
        <v>6210</v>
      </c>
      <c r="G981" s="102"/>
    </row>
    <row r="982">
      <c r="A982" s="102"/>
      <c r="B982" s="139" t="s">
        <v>150</v>
      </c>
      <c r="C982" s="139" t="s">
        <v>151</v>
      </c>
      <c r="D982" s="163">
        <v>43118.0</v>
      </c>
      <c r="E982" s="139" t="s">
        <v>15</v>
      </c>
      <c r="F982" s="139" t="s">
        <v>8779</v>
      </c>
      <c r="G982" s="102"/>
    </row>
    <row r="983">
      <c r="A983" s="102"/>
      <c r="B983" s="141" t="s">
        <v>8780</v>
      </c>
      <c r="C983" s="141" t="s">
        <v>151</v>
      </c>
      <c r="D983" s="408"/>
      <c r="E983" s="141"/>
      <c r="F983" s="150"/>
      <c r="G983" s="102"/>
    </row>
    <row r="984">
      <c r="A984" s="102"/>
      <c r="B984" s="141" t="s">
        <v>8781</v>
      </c>
      <c r="C984" s="141" t="s">
        <v>8782</v>
      </c>
      <c r="D984" s="408"/>
      <c r="E984" s="141"/>
      <c r="F984" s="150"/>
      <c r="G984" s="102"/>
    </row>
    <row r="985">
      <c r="A985" s="102"/>
      <c r="B985" s="141" t="s">
        <v>8783</v>
      </c>
      <c r="C985" s="141" t="s">
        <v>8782</v>
      </c>
      <c r="D985" s="408"/>
      <c r="E985" s="141"/>
      <c r="F985" s="150"/>
      <c r="G985" s="102"/>
    </row>
    <row r="986">
      <c r="A986" s="102"/>
      <c r="B986" s="139" t="s">
        <v>8784</v>
      </c>
      <c r="C986" s="139" t="s">
        <v>8782</v>
      </c>
      <c r="D986" s="163">
        <v>44868.0</v>
      </c>
      <c r="E986" s="139" t="s">
        <v>15</v>
      </c>
      <c r="F986" s="139" t="s">
        <v>928</v>
      </c>
      <c r="G986" s="102"/>
    </row>
    <row r="987">
      <c r="A987" s="102"/>
      <c r="B987" s="141">
        <v>45.0</v>
      </c>
      <c r="C987" s="141" t="s">
        <v>6076</v>
      </c>
      <c r="D987" s="408"/>
      <c r="E987" s="141"/>
      <c r="F987" s="150"/>
      <c r="G987" s="102"/>
    </row>
    <row r="988">
      <c r="A988" s="102"/>
      <c r="B988" s="139" t="s">
        <v>6340</v>
      </c>
      <c r="C988" s="139" t="s">
        <v>6076</v>
      </c>
      <c r="D988" s="163">
        <v>40995.0</v>
      </c>
      <c r="E988" s="139" t="s">
        <v>15</v>
      </c>
      <c r="F988" s="139" t="s">
        <v>6078</v>
      </c>
      <c r="G988" s="102"/>
    </row>
    <row r="989">
      <c r="A989" s="102"/>
      <c r="B989" s="141" t="s">
        <v>8785</v>
      </c>
      <c r="C989" s="141" t="s">
        <v>6076</v>
      </c>
      <c r="D989" s="408"/>
      <c r="E989" s="141"/>
      <c r="F989" s="150"/>
      <c r="G989" s="102"/>
    </row>
    <row r="990">
      <c r="A990" s="102"/>
      <c r="B990" s="139" t="s">
        <v>6077</v>
      </c>
      <c r="C990" s="139" t="s">
        <v>6076</v>
      </c>
      <c r="D990" s="163">
        <v>40995.0</v>
      </c>
      <c r="E990" s="139" t="s">
        <v>15</v>
      </c>
      <c r="F990" s="139" t="s">
        <v>6078</v>
      </c>
      <c r="G990" s="102"/>
    </row>
    <row r="991">
      <c r="A991" s="102"/>
      <c r="B991" s="141" t="s">
        <v>2638</v>
      </c>
      <c r="C991" s="141" t="s">
        <v>6076</v>
      </c>
      <c r="D991" s="408"/>
      <c r="E991" s="141"/>
      <c r="F991" s="141" t="s">
        <v>8786</v>
      </c>
      <c r="G991" s="102"/>
    </row>
    <row r="992">
      <c r="A992" s="102"/>
      <c r="B992" s="141" t="s">
        <v>8787</v>
      </c>
      <c r="C992" s="141" t="s">
        <v>6076</v>
      </c>
      <c r="D992" s="408"/>
      <c r="E992" s="141"/>
      <c r="F992" s="150"/>
      <c r="G992" s="102"/>
    </row>
    <row r="993">
      <c r="A993" s="102"/>
      <c r="B993" s="141" t="s">
        <v>4742</v>
      </c>
      <c r="C993" s="141" t="s">
        <v>8788</v>
      </c>
      <c r="D993" s="408"/>
      <c r="E993" s="141"/>
      <c r="F993" s="150"/>
      <c r="G993" s="102"/>
    </row>
    <row r="994">
      <c r="A994" s="102"/>
      <c r="B994" s="141" t="s">
        <v>8789</v>
      </c>
      <c r="C994" s="141" t="s">
        <v>8790</v>
      </c>
      <c r="D994" s="408"/>
      <c r="E994" s="141"/>
      <c r="F994" s="150"/>
      <c r="G994" s="102"/>
    </row>
    <row r="995">
      <c r="A995" s="102"/>
      <c r="B995" s="139" t="s">
        <v>6081</v>
      </c>
      <c r="C995" s="139" t="s">
        <v>6082</v>
      </c>
      <c r="D995" s="163">
        <v>40295.0</v>
      </c>
      <c r="E995" s="139" t="s">
        <v>15</v>
      </c>
      <c r="F995" s="139" t="s">
        <v>928</v>
      </c>
      <c r="G995" s="102"/>
    </row>
    <row r="996">
      <c r="A996" s="102"/>
      <c r="B996" s="141" t="s">
        <v>8791</v>
      </c>
      <c r="C996" s="141" t="s">
        <v>3728</v>
      </c>
      <c r="D996" s="408"/>
      <c r="E996" s="141"/>
      <c r="F996" s="150"/>
      <c r="G996" s="102"/>
    </row>
    <row r="997">
      <c r="A997" s="102"/>
      <c r="B997" s="141" t="s">
        <v>8792</v>
      </c>
      <c r="C997" s="141" t="s">
        <v>3728</v>
      </c>
      <c r="D997" s="408"/>
      <c r="E997" s="141"/>
      <c r="F997" s="150"/>
      <c r="G997" s="102"/>
    </row>
    <row r="998">
      <c r="A998" s="102"/>
      <c r="B998" s="141" t="s">
        <v>8793</v>
      </c>
      <c r="C998" s="141" t="s">
        <v>3728</v>
      </c>
      <c r="D998" s="408"/>
      <c r="E998" s="141"/>
      <c r="F998" s="150"/>
      <c r="G998" s="102"/>
    </row>
    <row r="999">
      <c r="A999" s="102"/>
      <c r="B999" s="141" t="s">
        <v>8794</v>
      </c>
      <c r="C999" s="141" t="s">
        <v>3728</v>
      </c>
      <c r="D999" s="408"/>
      <c r="E999" s="141"/>
      <c r="F999" s="150"/>
      <c r="G999" s="102"/>
    </row>
    <row r="1000">
      <c r="A1000" s="102"/>
      <c r="B1000" s="139" t="s">
        <v>6736</v>
      </c>
      <c r="C1000" s="139" t="s">
        <v>6737</v>
      </c>
      <c r="D1000" s="140">
        <v>42775.0</v>
      </c>
      <c r="E1000" s="139" t="s">
        <v>15</v>
      </c>
      <c r="F1000" s="139" t="s">
        <v>4462</v>
      </c>
      <c r="G1000" s="102"/>
    </row>
    <row r="1001">
      <c r="A1001" s="102"/>
      <c r="B1001" s="139" t="s">
        <v>8795</v>
      </c>
      <c r="C1001" s="139" t="s">
        <v>8796</v>
      </c>
      <c r="D1001" s="163">
        <v>42626.0</v>
      </c>
      <c r="E1001" s="139" t="s">
        <v>15</v>
      </c>
      <c r="F1001" s="139" t="s">
        <v>928</v>
      </c>
      <c r="G1001" s="102"/>
    </row>
    <row r="1002">
      <c r="A1002" s="102"/>
      <c r="B1002" s="141" t="s">
        <v>8797</v>
      </c>
      <c r="C1002" s="141" t="s">
        <v>8798</v>
      </c>
      <c r="D1002" s="408"/>
      <c r="E1002" s="141"/>
      <c r="F1002" s="150"/>
      <c r="G1002" s="102"/>
    </row>
    <row r="1003">
      <c r="A1003" s="102"/>
      <c r="B1003" s="139" t="s">
        <v>8799</v>
      </c>
      <c r="C1003" s="139" t="s">
        <v>8800</v>
      </c>
      <c r="D1003" s="234">
        <v>39665.0</v>
      </c>
      <c r="E1003" s="139" t="s">
        <v>15</v>
      </c>
      <c r="F1003" s="103" t="s">
        <v>8801</v>
      </c>
      <c r="G1003" s="102"/>
    </row>
    <row r="1004">
      <c r="A1004" s="102"/>
      <c r="B1004" s="141" t="s">
        <v>8802</v>
      </c>
      <c r="C1004" s="141" t="s">
        <v>8800</v>
      </c>
      <c r="D1004" s="427"/>
      <c r="E1004" s="141"/>
      <c r="F1004" s="162"/>
      <c r="G1004" s="102"/>
    </row>
    <row r="1005">
      <c r="A1005" s="102"/>
      <c r="B1005" s="141" t="s">
        <v>8803</v>
      </c>
      <c r="C1005" s="141" t="s">
        <v>8800</v>
      </c>
      <c r="D1005" s="427"/>
      <c r="E1005" s="141"/>
      <c r="F1005" s="162"/>
      <c r="G1005" s="102"/>
    </row>
    <row r="1006">
      <c r="A1006" s="102"/>
      <c r="B1006" s="151" t="s">
        <v>120</v>
      </c>
      <c r="C1006" s="186" t="s">
        <v>121</v>
      </c>
      <c r="D1006" s="383">
        <v>43090.0</v>
      </c>
      <c r="E1006" s="151" t="s">
        <v>15</v>
      </c>
      <c r="F1006" s="103" t="s">
        <v>4398</v>
      </c>
      <c r="G1006" s="102"/>
    </row>
    <row r="1007">
      <c r="A1007" s="102"/>
      <c r="B1007" s="139" t="s">
        <v>144</v>
      </c>
      <c r="C1007" s="139" t="s">
        <v>121</v>
      </c>
      <c r="D1007" s="428">
        <v>42746.0</v>
      </c>
      <c r="E1007" s="139" t="s">
        <v>15</v>
      </c>
      <c r="F1007" s="103" t="s">
        <v>4398</v>
      </c>
      <c r="G1007" s="102"/>
    </row>
    <row r="1008">
      <c r="A1008" s="102"/>
      <c r="B1008" s="141" t="s">
        <v>8804</v>
      </c>
      <c r="C1008" s="141" t="s">
        <v>121</v>
      </c>
      <c r="D1008" s="408"/>
      <c r="E1008" s="141"/>
      <c r="F1008" s="150"/>
      <c r="G1008" s="102"/>
    </row>
    <row r="1009">
      <c r="A1009" s="102"/>
      <c r="B1009" s="141" t="s">
        <v>8805</v>
      </c>
      <c r="C1009" s="141" t="s">
        <v>121</v>
      </c>
      <c r="D1009" s="408"/>
      <c r="E1009" s="141"/>
      <c r="F1009" s="150"/>
      <c r="G1009" s="102"/>
    </row>
    <row r="1010">
      <c r="A1010" s="102"/>
      <c r="B1010" s="141" t="s">
        <v>8806</v>
      </c>
      <c r="C1010" s="141" t="s">
        <v>121</v>
      </c>
      <c r="D1010" s="408"/>
      <c r="E1010" s="141"/>
      <c r="F1010" s="150"/>
      <c r="G1010" s="102"/>
    </row>
    <row r="1011">
      <c r="A1011" s="102"/>
      <c r="B1011" s="141" t="s">
        <v>8807</v>
      </c>
      <c r="C1011" s="141" t="s">
        <v>8808</v>
      </c>
      <c r="D1011" s="408"/>
      <c r="E1011" s="141"/>
      <c r="F1011" s="150"/>
      <c r="G1011" s="102"/>
    </row>
    <row r="1012">
      <c r="A1012" s="102"/>
      <c r="B1012" s="141" t="s">
        <v>3032</v>
      </c>
      <c r="C1012" s="141" t="s">
        <v>8808</v>
      </c>
      <c r="D1012" s="249"/>
      <c r="E1012" s="141"/>
      <c r="F1012" s="141"/>
      <c r="G1012" s="102"/>
    </row>
    <row r="1013">
      <c r="A1013" s="102"/>
      <c r="B1013" s="139" t="s">
        <v>1171</v>
      </c>
      <c r="C1013" s="139" t="s">
        <v>8808</v>
      </c>
      <c r="D1013" s="163">
        <v>40274.0</v>
      </c>
      <c r="E1013" s="139" t="s">
        <v>15</v>
      </c>
      <c r="F1013" s="139" t="s">
        <v>928</v>
      </c>
      <c r="G1013" s="102"/>
    </row>
    <row r="1014">
      <c r="A1014" s="102"/>
      <c r="B1014" s="141" t="s">
        <v>8809</v>
      </c>
      <c r="C1014" s="141" t="s">
        <v>8810</v>
      </c>
      <c r="D1014" s="408"/>
      <c r="E1014" s="141"/>
      <c r="F1014" s="150"/>
      <c r="G1014" s="102"/>
    </row>
    <row r="1015">
      <c r="A1015" s="102"/>
      <c r="B1015" s="141" t="s">
        <v>8811</v>
      </c>
      <c r="C1015" s="141" t="s">
        <v>8812</v>
      </c>
      <c r="D1015" s="408"/>
      <c r="E1015" s="141"/>
      <c r="F1015" s="150"/>
      <c r="G1015" s="102"/>
    </row>
    <row r="1016">
      <c r="A1016" s="102"/>
      <c r="B1016" s="141" t="s">
        <v>8813</v>
      </c>
      <c r="C1016" s="141" t="s">
        <v>8810</v>
      </c>
      <c r="D1016" s="408"/>
      <c r="E1016" s="141"/>
      <c r="F1016" s="150"/>
      <c r="G1016" s="102"/>
    </row>
    <row r="1017">
      <c r="A1017" s="102"/>
      <c r="B1017" s="139" t="s">
        <v>227</v>
      </c>
      <c r="C1017" s="139" t="s">
        <v>228</v>
      </c>
      <c r="D1017" s="163">
        <v>43468.0</v>
      </c>
      <c r="E1017" s="139" t="s">
        <v>15</v>
      </c>
      <c r="F1017" s="176" t="s">
        <v>3646</v>
      </c>
      <c r="G1017" s="102"/>
    </row>
    <row r="1018">
      <c r="A1018" s="102"/>
      <c r="B1018" s="141" t="s">
        <v>8814</v>
      </c>
      <c r="C1018" s="141" t="s">
        <v>228</v>
      </c>
      <c r="D1018" s="408"/>
      <c r="E1018" s="141"/>
      <c r="F1018" s="150"/>
      <c r="G1018" s="102"/>
    </row>
    <row r="1019">
      <c r="A1019" s="102"/>
      <c r="B1019" s="139" t="s">
        <v>5277</v>
      </c>
      <c r="C1019" s="139" t="s">
        <v>228</v>
      </c>
      <c r="D1019" s="163">
        <v>41009.0</v>
      </c>
      <c r="E1019" s="139" t="s">
        <v>15</v>
      </c>
      <c r="F1019" s="139" t="s">
        <v>5278</v>
      </c>
      <c r="G1019" s="102"/>
    </row>
    <row r="1020">
      <c r="A1020" s="102"/>
      <c r="B1020" s="139" t="s">
        <v>8815</v>
      </c>
      <c r="C1020" s="139" t="s">
        <v>228</v>
      </c>
      <c r="D1020" s="163">
        <v>41009.0</v>
      </c>
      <c r="E1020" s="139" t="s">
        <v>15</v>
      </c>
      <c r="F1020" s="139" t="s">
        <v>5278</v>
      </c>
      <c r="G1020" s="102"/>
    </row>
    <row r="1021">
      <c r="A1021" s="102"/>
      <c r="B1021" s="139" t="s">
        <v>8816</v>
      </c>
      <c r="C1021" s="139" t="s">
        <v>228</v>
      </c>
      <c r="D1021" s="163">
        <v>41009.0</v>
      </c>
      <c r="E1021" s="139" t="s">
        <v>15</v>
      </c>
      <c r="F1021" s="139" t="s">
        <v>5278</v>
      </c>
      <c r="G1021" s="102"/>
    </row>
    <row r="1022">
      <c r="A1022" s="102"/>
      <c r="B1022" s="141" t="s">
        <v>8817</v>
      </c>
      <c r="C1022" s="141" t="s">
        <v>3766</v>
      </c>
      <c r="D1022" s="408"/>
      <c r="E1022" s="141"/>
      <c r="F1022" s="150"/>
      <c r="G1022" s="102"/>
    </row>
    <row r="1023">
      <c r="A1023" s="102"/>
      <c r="B1023" s="141">
        <v>1979.0</v>
      </c>
      <c r="C1023" s="141" t="s">
        <v>1140</v>
      </c>
      <c r="D1023" s="408"/>
      <c r="E1023" s="141"/>
      <c r="F1023" s="150"/>
      <c r="G1023" s="102"/>
    </row>
    <row r="1024">
      <c r="A1024" s="102"/>
      <c r="B1024" s="141" t="s">
        <v>8818</v>
      </c>
      <c r="C1024" s="141" t="s">
        <v>1140</v>
      </c>
      <c r="D1024" s="408"/>
      <c r="E1024" s="141"/>
      <c r="F1024" s="150"/>
      <c r="G1024" s="102"/>
    </row>
    <row r="1025">
      <c r="A1025" s="102"/>
      <c r="B1025" s="186" t="s">
        <v>994</v>
      </c>
      <c r="C1025" s="186" t="s">
        <v>1140</v>
      </c>
      <c r="D1025" s="209">
        <v>39406.0</v>
      </c>
      <c r="E1025" s="151" t="s">
        <v>4268</v>
      </c>
      <c r="F1025" s="151" t="s">
        <v>4960</v>
      </c>
      <c r="G1025" s="102"/>
    </row>
    <row r="1026">
      <c r="A1026" s="102"/>
      <c r="B1026" s="141" t="s">
        <v>8819</v>
      </c>
      <c r="C1026" s="141" t="s">
        <v>1140</v>
      </c>
      <c r="D1026" s="408"/>
      <c r="E1026" s="141"/>
      <c r="F1026" s="150"/>
      <c r="G1026" s="102"/>
    </row>
    <row r="1027">
      <c r="A1027" s="102"/>
      <c r="B1027" s="220" t="s">
        <v>1139</v>
      </c>
      <c r="C1027" s="220" t="s">
        <v>1140</v>
      </c>
      <c r="D1027" s="237">
        <v>39705.0</v>
      </c>
      <c r="E1027" s="227" t="s">
        <v>4300</v>
      </c>
      <c r="F1027" s="227" t="s">
        <v>4381</v>
      </c>
      <c r="G1027" s="102"/>
    </row>
    <row r="1028">
      <c r="A1028" s="102"/>
      <c r="B1028" s="141" t="s">
        <v>8820</v>
      </c>
      <c r="C1028" s="141" t="s">
        <v>1140</v>
      </c>
      <c r="D1028" s="408"/>
      <c r="E1028" s="141"/>
      <c r="F1028" s="150"/>
      <c r="G1028" s="102"/>
    </row>
    <row r="1029">
      <c r="A1029" s="102"/>
      <c r="B1029" s="141" t="s">
        <v>8821</v>
      </c>
      <c r="C1029" s="141" t="s">
        <v>6098</v>
      </c>
      <c r="D1029" s="150"/>
      <c r="E1029" s="419"/>
      <c r="F1029" s="150"/>
      <c r="G1029" s="102"/>
    </row>
    <row r="1030">
      <c r="A1030" s="102"/>
      <c r="B1030" s="141" t="s">
        <v>8822</v>
      </c>
      <c r="C1030" s="141" t="s">
        <v>1142</v>
      </c>
      <c r="D1030" s="150"/>
      <c r="E1030" s="419"/>
      <c r="F1030" s="150"/>
      <c r="G1030" s="102"/>
    </row>
    <row r="1031">
      <c r="A1031" s="102"/>
      <c r="B1031" s="139" t="s">
        <v>8823</v>
      </c>
      <c r="C1031" s="139" t="s">
        <v>1142</v>
      </c>
      <c r="D1031" s="163">
        <v>39945.0</v>
      </c>
      <c r="E1031" s="139" t="s">
        <v>15</v>
      </c>
      <c r="F1031" s="139" t="s">
        <v>5282</v>
      </c>
      <c r="G1031" s="102"/>
    </row>
    <row r="1032">
      <c r="A1032" s="102"/>
      <c r="B1032" s="141" t="s">
        <v>8824</v>
      </c>
      <c r="C1032" s="141" t="s">
        <v>1142</v>
      </c>
      <c r="D1032" s="408"/>
      <c r="E1032" s="141"/>
      <c r="F1032" s="150"/>
      <c r="G1032" s="102"/>
    </row>
    <row r="1033">
      <c r="A1033" s="102"/>
      <c r="B1033" s="139" t="s">
        <v>5281</v>
      </c>
      <c r="C1033" s="139" t="s">
        <v>1142</v>
      </c>
      <c r="D1033" s="163">
        <v>39945.0</v>
      </c>
      <c r="E1033" s="139" t="s">
        <v>15</v>
      </c>
      <c r="F1033" s="139" t="s">
        <v>5282</v>
      </c>
      <c r="G1033" s="102"/>
    </row>
    <row r="1034">
      <c r="A1034" s="102"/>
      <c r="B1034" s="141" t="s">
        <v>8825</v>
      </c>
      <c r="C1034" s="141" t="s">
        <v>6753</v>
      </c>
      <c r="D1034" s="150"/>
      <c r="E1034" s="419"/>
      <c r="F1034" s="150"/>
      <c r="G1034" s="102"/>
    </row>
    <row r="1035">
      <c r="A1035" s="102"/>
      <c r="B1035" s="220" t="s">
        <v>996</v>
      </c>
      <c r="C1035" s="220" t="s">
        <v>997</v>
      </c>
      <c r="D1035" s="238">
        <v>39406.0</v>
      </c>
      <c r="E1035" s="220" t="s">
        <v>4758</v>
      </c>
      <c r="F1035" s="220" t="s">
        <v>4381</v>
      </c>
      <c r="G1035" s="102"/>
    </row>
    <row r="1036">
      <c r="A1036" s="102"/>
      <c r="B1036" s="139" t="s">
        <v>8826</v>
      </c>
      <c r="C1036" s="139" t="s">
        <v>997</v>
      </c>
      <c r="D1036" s="140">
        <v>40743.0</v>
      </c>
      <c r="E1036" s="139" t="s">
        <v>15</v>
      </c>
      <c r="F1036" s="139" t="s">
        <v>6102</v>
      </c>
      <c r="G1036" s="102"/>
    </row>
    <row r="1037">
      <c r="A1037" s="102"/>
      <c r="B1037" s="139" t="s">
        <v>8827</v>
      </c>
      <c r="C1037" s="139" t="s">
        <v>997</v>
      </c>
      <c r="D1037" s="163">
        <v>39777.0</v>
      </c>
      <c r="E1037" s="139" t="s">
        <v>15</v>
      </c>
      <c r="F1037" s="139" t="s">
        <v>928</v>
      </c>
      <c r="G1037" s="102"/>
    </row>
    <row r="1038">
      <c r="A1038" s="102"/>
      <c r="B1038" s="139" t="s">
        <v>8828</v>
      </c>
      <c r="C1038" s="139" t="s">
        <v>997</v>
      </c>
      <c r="D1038" s="163">
        <v>39777.0</v>
      </c>
      <c r="E1038" s="139" t="s">
        <v>15</v>
      </c>
      <c r="F1038" s="139" t="s">
        <v>928</v>
      </c>
      <c r="G1038" s="102"/>
    </row>
    <row r="1039">
      <c r="A1039" s="102"/>
      <c r="B1039" s="139" t="s">
        <v>1145</v>
      </c>
      <c r="C1039" s="139" t="s">
        <v>997</v>
      </c>
      <c r="D1039" s="140">
        <v>41149.0</v>
      </c>
      <c r="E1039" s="139" t="s">
        <v>6110</v>
      </c>
      <c r="F1039" s="139" t="s">
        <v>6111</v>
      </c>
      <c r="G1039" s="102"/>
    </row>
    <row r="1040">
      <c r="A1040" s="102"/>
      <c r="B1040" s="220" t="s">
        <v>8829</v>
      </c>
      <c r="C1040" s="220" t="s">
        <v>1369</v>
      </c>
      <c r="D1040" s="221">
        <v>40477.0</v>
      </c>
      <c r="E1040" s="220" t="s">
        <v>4380</v>
      </c>
      <c r="F1040" s="220" t="s">
        <v>4381</v>
      </c>
      <c r="G1040" s="102"/>
    </row>
    <row r="1041">
      <c r="A1041" s="102"/>
      <c r="B1041" s="139" t="s">
        <v>1234</v>
      </c>
      <c r="C1041" s="139" t="s">
        <v>1235</v>
      </c>
      <c r="D1041" s="140">
        <v>40120.0</v>
      </c>
      <c r="E1041" s="139" t="s">
        <v>4274</v>
      </c>
      <c r="F1041" s="151" t="s">
        <v>4260</v>
      </c>
      <c r="G1041" s="102"/>
    </row>
    <row r="1042">
      <c r="A1042" s="102"/>
      <c r="B1042" s="220" t="s">
        <v>8830</v>
      </c>
      <c r="C1042" s="220" t="s">
        <v>1235</v>
      </c>
      <c r="D1042" s="238">
        <v>42283.0</v>
      </c>
      <c r="E1042" s="220" t="s">
        <v>4323</v>
      </c>
      <c r="F1042" s="220" t="s">
        <v>6564</v>
      </c>
      <c r="G1042" s="102"/>
    </row>
    <row r="1043">
      <c r="A1043" s="102"/>
      <c r="B1043" s="153" t="s">
        <v>8831</v>
      </c>
      <c r="C1043" s="153" t="s">
        <v>1237</v>
      </c>
      <c r="D1043" s="409">
        <v>40029.0</v>
      </c>
      <c r="E1043" s="153" t="s">
        <v>15</v>
      </c>
      <c r="F1043" s="153" t="s">
        <v>1132</v>
      </c>
      <c r="G1043" s="102"/>
    </row>
    <row r="1044">
      <c r="A1044" s="102"/>
      <c r="B1044" s="153" t="s">
        <v>8832</v>
      </c>
      <c r="C1044" s="153" t="s">
        <v>1237</v>
      </c>
      <c r="D1044" s="409">
        <v>40029.0</v>
      </c>
      <c r="E1044" s="153" t="s">
        <v>15</v>
      </c>
      <c r="F1044" s="153" t="s">
        <v>1132</v>
      </c>
      <c r="G1044" s="102"/>
    </row>
    <row r="1045">
      <c r="A1045" s="102"/>
      <c r="B1045" s="153" t="s">
        <v>8833</v>
      </c>
      <c r="C1045" s="153" t="s">
        <v>1237</v>
      </c>
      <c r="D1045" s="409">
        <v>40029.0</v>
      </c>
      <c r="E1045" s="153" t="s">
        <v>15</v>
      </c>
      <c r="F1045" s="153" t="s">
        <v>1132</v>
      </c>
      <c r="G1045" s="102"/>
    </row>
    <row r="1046">
      <c r="A1046" s="102"/>
      <c r="B1046" s="153" t="s">
        <v>8834</v>
      </c>
      <c r="C1046" s="153" t="s">
        <v>1237</v>
      </c>
      <c r="D1046" s="409">
        <v>40029.0</v>
      </c>
      <c r="E1046" s="153" t="s">
        <v>15</v>
      </c>
      <c r="F1046" s="153" t="s">
        <v>1132</v>
      </c>
      <c r="G1046" s="102"/>
    </row>
    <row r="1047">
      <c r="A1047" s="102"/>
      <c r="B1047" s="153" t="s">
        <v>8835</v>
      </c>
      <c r="C1047" s="153" t="s">
        <v>1237</v>
      </c>
      <c r="D1047" s="409">
        <v>40029.0</v>
      </c>
      <c r="E1047" s="153" t="s">
        <v>15</v>
      </c>
      <c r="F1047" s="153" t="s">
        <v>1132</v>
      </c>
      <c r="G1047" s="102"/>
    </row>
    <row r="1048">
      <c r="A1048" s="102"/>
      <c r="B1048" s="141" t="s">
        <v>8836</v>
      </c>
      <c r="C1048" s="141" t="s">
        <v>8837</v>
      </c>
      <c r="D1048" s="408"/>
      <c r="E1048" s="141"/>
      <c r="F1048" s="150"/>
      <c r="G1048" s="102"/>
    </row>
    <row r="1049">
      <c r="A1049" s="102"/>
      <c r="B1049" s="139" t="s">
        <v>8838</v>
      </c>
      <c r="C1049" s="139" t="s">
        <v>8839</v>
      </c>
      <c r="D1049" s="140">
        <v>41331.0</v>
      </c>
      <c r="E1049" s="139" t="s">
        <v>15</v>
      </c>
      <c r="F1049" s="139" t="s">
        <v>1066</v>
      </c>
      <c r="G1049" s="102"/>
    </row>
    <row r="1050">
      <c r="A1050" s="102"/>
      <c r="B1050" s="139" t="s">
        <v>1004</v>
      </c>
      <c r="C1050" s="139" t="s">
        <v>8839</v>
      </c>
      <c r="D1050" s="163">
        <v>42796.0</v>
      </c>
      <c r="E1050" s="139" t="s">
        <v>15</v>
      </c>
      <c r="F1050" s="139" t="s">
        <v>928</v>
      </c>
      <c r="G1050" s="102"/>
    </row>
    <row r="1051">
      <c r="A1051" s="102"/>
      <c r="B1051" s="139" t="s">
        <v>8840</v>
      </c>
      <c r="C1051" s="139" t="s">
        <v>8839</v>
      </c>
      <c r="D1051" s="140">
        <v>41331.0</v>
      </c>
      <c r="E1051" s="139" t="s">
        <v>15</v>
      </c>
      <c r="F1051" s="139" t="s">
        <v>1066</v>
      </c>
      <c r="G1051" s="102"/>
    </row>
    <row r="1052">
      <c r="A1052" s="102"/>
      <c r="B1052" s="141" t="s">
        <v>8841</v>
      </c>
      <c r="C1052" s="141" t="s">
        <v>6769</v>
      </c>
      <c r="D1052" s="408"/>
      <c r="E1052" s="141"/>
      <c r="F1052" s="150"/>
      <c r="G1052" s="102"/>
    </row>
    <row r="1053">
      <c r="A1053" s="102"/>
      <c r="B1053" s="141" t="s">
        <v>8842</v>
      </c>
      <c r="C1053" s="141" t="s">
        <v>397</v>
      </c>
      <c r="D1053" s="408"/>
      <c r="E1053" s="141"/>
      <c r="F1053" s="150"/>
      <c r="G1053" s="102"/>
    </row>
    <row r="1054">
      <c r="A1054" s="102"/>
      <c r="B1054" s="141" t="s">
        <v>8843</v>
      </c>
      <c r="C1054" s="141" t="s">
        <v>8844</v>
      </c>
      <c r="D1054" s="408"/>
      <c r="E1054" s="141"/>
      <c r="F1054" s="150"/>
      <c r="G1054" s="102"/>
    </row>
    <row r="1055">
      <c r="A1055" s="102"/>
      <c r="B1055" s="141" t="s">
        <v>8845</v>
      </c>
      <c r="C1055" s="141" t="s">
        <v>8844</v>
      </c>
      <c r="D1055" s="408"/>
      <c r="E1055" s="141"/>
      <c r="F1055" s="150"/>
      <c r="G1055" s="102"/>
    </row>
    <row r="1056">
      <c r="A1056" s="102"/>
      <c r="B1056" s="141" t="s">
        <v>8846</v>
      </c>
      <c r="C1056" s="141" t="s">
        <v>8844</v>
      </c>
      <c r="D1056" s="408"/>
      <c r="E1056" s="141"/>
      <c r="F1056" s="150"/>
      <c r="G1056" s="102"/>
    </row>
    <row r="1057">
      <c r="A1057" s="102"/>
      <c r="B1057" s="220" t="s">
        <v>1370</v>
      </c>
      <c r="C1057" s="220" t="s">
        <v>1153</v>
      </c>
      <c r="D1057" s="221">
        <v>40477.0</v>
      </c>
      <c r="E1057" s="220" t="s">
        <v>4380</v>
      </c>
      <c r="F1057" s="220" t="s">
        <v>4381</v>
      </c>
      <c r="G1057" s="102"/>
    </row>
    <row r="1058">
      <c r="A1058" s="102"/>
      <c r="B1058" s="141" t="s">
        <v>8847</v>
      </c>
      <c r="C1058" s="141" t="s">
        <v>1153</v>
      </c>
      <c r="D1058" s="249"/>
      <c r="E1058" s="141"/>
      <c r="F1058" s="141"/>
      <c r="G1058" s="102"/>
    </row>
    <row r="1059">
      <c r="A1059" s="102"/>
      <c r="B1059" s="139" t="s">
        <v>5466</v>
      </c>
      <c r="C1059" s="139" t="s">
        <v>1153</v>
      </c>
      <c r="D1059" s="163">
        <v>39833.0</v>
      </c>
      <c r="E1059" s="139" t="s">
        <v>15</v>
      </c>
      <c r="F1059" s="139" t="s">
        <v>8848</v>
      </c>
      <c r="G1059" s="102"/>
    </row>
    <row r="1060">
      <c r="A1060" s="102"/>
      <c r="B1060" s="141" t="s">
        <v>8849</v>
      </c>
      <c r="C1060" s="141" t="s">
        <v>1153</v>
      </c>
      <c r="D1060" s="249"/>
      <c r="E1060" s="141"/>
      <c r="F1060" s="141"/>
      <c r="G1060" s="102"/>
    </row>
    <row r="1061">
      <c r="A1061" s="102"/>
      <c r="B1061" s="220" t="s">
        <v>1152</v>
      </c>
      <c r="C1061" s="220" t="s">
        <v>1153</v>
      </c>
      <c r="D1061" s="221">
        <v>39674.0</v>
      </c>
      <c r="E1061" s="220" t="s">
        <v>4300</v>
      </c>
      <c r="F1061" s="220" t="s">
        <v>8850</v>
      </c>
      <c r="G1061" s="102"/>
    </row>
    <row r="1062">
      <c r="A1062" s="102"/>
      <c r="B1062" s="139" t="s">
        <v>6120</v>
      </c>
      <c r="C1062" s="139" t="s">
        <v>1153</v>
      </c>
      <c r="D1062" s="163">
        <v>39833.0</v>
      </c>
      <c r="E1062" s="139" t="s">
        <v>15</v>
      </c>
      <c r="F1062" s="139" t="s">
        <v>8848</v>
      </c>
      <c r="G1062" s="102"/>
    </row>
    <row r="1063">
      <c r="A1063" s="102"/>
      <c r="B1063" s="139" t="s">
        <v>5375</v>
      </c>
      <c r="C1063" s="139" t="s">
        <v>3866</v>
      </c>
      <c r="D1063" s="140">
        <v>43734.0</v>
      </c>
      <c r="E1063" s="139" t="s">
        <v>15</v>
      </c>
      <c r="F1063" s="139" t="s">
        <v>5376</v>
      </c>
      <c r="G1063" s="102"/>
    </row>
    <row r="1064">
      <c r="A1064" s="102"/>
      <c r="B1064" s="141" t="s">
        <v>8851</v>
      </c>
      <c r="C1064" s="141" t="s">
        <v>8852</v>
      </c>
      <c r="D1064" s="408"/>
      <c r="E1064" s="141"/>
      <c r="F1064" s="150"/>
      <c r="G1064" s="102"/>
    </row>
    <row r="1065">
      <c r="A1065" s="102"/>
      <c r="B1065" s="141" t="s">
        <v>6770</v>
      </c>
      <c r="C1065" s="141" t="s">
        <v>8853</v>
      </c>
      <c r="D1065" s="408"/>
      <c r="E1065" s="141"/>
      <c r="F1065" s="150"/>
      <c r="G1065" s="102"/>
    </row>
    <row r="1066">
      <c r="A1066" s="102"/>
      <c r="B1066" s="141" t="s">
        <v>8854</v>
      </c>
      <c r="C1066" s="141" t="s">
        <v>8853</v>
      </c>
      <c r="D1066" s="408"/>
      <c r="E1066" s="141"/>
      <c r="F1066" s="150"/>
      <c r="G1066" s="102"/>
    </row>
    <row r="1067">
      <c r="A1067" s="102"/>
      <c r="B1067" s="139" t="s">
        <v>5286</v>
      </c>
      <c r="C1067" s="139" t="s">
        <v>8853</v>
      </c>
      <c r="D1067" s="209">
        <v>39875.0</v>
      </c>
      <c r="E1067" s="186" t="s">
        <v>15</v>
      </c>
      <c r="F1067" s="151" t="s">
        <v>5287</v>
      </c>
      <c r="G1067" s="102"/>
    </row>
    <row r="1068">
      <c r="A1068" s="102"/>
      <c r="B1068" s="141" t="s">
        <v>8855</v>
      </c>
      <c r="C1068" s="141" t="s">
        <v>8853</v>
      </c>
      <c r="D1068" s="408"/>
      <c r="E1068" s="141"/>
      <c r="F1068" s="150"/>
      <c r="G1068" s="102"/>
    </row>
    <row r="1069">
      <c r="A1069" s="102"/>
      <c r="B1069" s="139" t="s">
        <v>8856</v>
      </c>
      <c r="C1069" s="139" t="s">
        <v>8853</v>
      </c>
      <c r="D1069" s="209">
        <v>39875.0</v>
      </c>
      <c r="E1069" s="186" t="s">
        <v>15</v>
      </c>
      <c r="F1069" s="151" t="s">
        <v>5287</v>
      </c>
      <c r="G1069" s="102"/>
    </row>
    <row r="1070">
      <c r="A1070" s="102"/>
      <c r="B1070" s="139" t="s">
        <v>8857</v>
      </c>
      <c r="C1070" s="139" t="s">
        <v>5600</v>
      </c>
      <c r="D1070" s="163">
        <v>40862.0</v>
      </c>
      <c r="E1070" s="139" t="s">
        <v>15</v>
      </c>
      <c r="F1070" s="139" t="s">
        <v>5601</v>
      </c>
      <c r="G1070" s="102"/>
    </row>
    <row r="1071">
      <c r="A1071" s="102"/>
      <c r="B1071" s="141" t="s">
        <v>8858</v>
      </c>
      <c r="C1071" s="141" t="s">
        <v>5600</v>
      </c>
      <c r="D1071" s="408"/>
      <c r="E1071" s="141"/>
      <c r="F1071" s="150"/>
      <c r="G1071" s="102"/>
    </row>
    <row r="1072">
      <c r="A1072" s="102"/>
      <c r="B1072" s="139" t="s">
        <v>8859</v>
      </c>
      <c r="C1072" s="139" t="s">
        <v>5600</v>
      </c>
      <c r="D1072" s="163">
        <v>40862.0</v>
      </c>
      <c r="E1072" s="139" t="s">
        <v>15</v>
      </c>
      <c r="F1072" s="139" t="s">
        <v>5601</v>
      </c>
      <c r="G1072" s="102"/>
    </row>
    <row r="1073">
      <c r="A1073" s="102"/>
      <c r="B1073" s="139" t="s">
        <v>5599</v>
      </c>
      <c r="C1073" s="139" t="s">
        <v>5600</v>
      </c>
      <c r="D1073" s="163">
        <v>40862.0</v>
      </c>
      <c r="E1073" s="139" t="s">
        <v>15</v>
      </c>
      <c r="F1073" s="139" t="s">
        <v>5601</v>
      </c>
      <c r="G1073" s="102"/>
    </row>
    <row r="1074">
      <c r="A1074" s="102"/>
      <c r="B1074" s="141" t="s">
        <v>8860</v>
      </c>
      <c r="C1074" s="141" t="s">
        <v>8861</v>
      </c>
      <c r="D1074" s="408"/>
      <c r="E1074" s="141"/>
      <c r="F1074" s="150"/>
      <c r="G1074" s="102"/>
    </row>
    <row r="1075">
      <c r="A1075" s="102"/>
      <c r="B1075" s="141" t="s">
        <v>8862</v>
      </c>
      <c r="C1075" s="141" t="s">
        <v>5289</v>
      </c>
      <c r="D1075" s="408"/>
      <c r="E1075" s="141"/>
      <c r="F1075" s="150"/>
      <c r="G1075" s="102"/>
    </row>
    <row r="1076">
      <c r="A1076" s="102"/>
      <c r="B1076" s="139" t="s">
        <v>5470</v>
      </c>
      <c r="C1076" s="139" t="s">
        <v>5289</v>
      </c>
      <c r="D1076" s="163">
        <v>39714.0</v>
      </c>
      <c r="E1076" s="139" t="s">
        <v>15</v>
      </c>
      <c r="F1076" s="139" t="s">
        <v>5250</v>
      </c>
      <c r="G1076" s="102"/>
    </row>
    <row r="1077">
      <c r="A1077" s="102"/>
      <c r="B1077" s="141" t="s">
        <v>7251</v>
      </c>
      <c r="C1077" s="141" t="s">
        <v>5289</v>
      </c>
      <c r="D1077" s="408"/>
      <c r="E1077" s="141"/>
      <c r="F1077" s="150"/>
      <c r="G1077" s="102"/>
    </row>
    <row r="1078">
      <c r="A1078" s="102"/>
      <c r="B1078" s="141" t="s">
        <v>8863</v>
      </c>
      <c r="C1078" s="141" t="s">
        <v>6772</v>
      </c>
      <c r="D1078" s="408"/>
      <c r="E1078" s="141"/>
      <c r="F1078" s="150"/>
      <c r="G1078" s="102"/>
    </row>
    <row r="1079">
      <c r="A1079" s="102"/>
      <c r="B1079" s="141" t="s">
        <v>8864</v>
      </c>
      <c r="C1079" s="141" t="s">
        <v>6772</v>
      </c>
      <c r="D1079" s="408"/>
      <c r="E1079" s="141"/>
      <c r="F1079" s="150"/>
      <c r="G1079" s="102"/>
    </row>
    <row r="1080">
      <c r="A1080" s="102"/>
      <c r="B1080" s="139" t="s">
        <v>8865</v>
      </c>
      <c r="C1080" s="139" t="s">
        <v>6772</v>
      </c>
      <c r="D1080" s="163">
        <v>40561.0</v>
      </c>
      <c r="E1080" s="139" t="s">
        <v>15</v>
      </c>
      <c r="F1080" s="139" t="s">
        <v>8866</v>
      </c>
      <c r="G1080" s="102"/>
    </row>
    <row r="1081">
      <c r="A1081" s="102"/>
      <c r="B1081" s="139" t="s">
        <v>8867</v>
      </c>
      <c r="C1081" s="139" t="s">
        <v>6772</v>
      </c>
      <c r="D1081" s="163">
        <v>40561.0</v>
      </c>
      <c r="E1081" s="139" t="s">
        <v>15</v>
      </c>
      <c r="F1081" s="139" t="s">
        <v>8866</v>
      </c>
      <c r="G1081" s="102"/>
    </row>
    <row r="1082">
      <c r="A1082" s="102"/>
      <c r="B1082" s="139" t="s">
        <v>8868</v>
      </c>
      <c r="C1082" s="139" t="s">
        <v>999</v>
      </c>
      <c r="D1082" s="222">
        <v>40470.0</v>
      </c>
      <c r="E1082" s="186" t="s">
        <v>15</v>
      </c>
      <c r="F1082" s="186" t="s">
        <v>5137</v>
      </c>
      <c r="G1082" s="102"/>
    </row>
    <row r="1083">
      <c r="A1083" s="102"/>
      <c r="B1083" s="139" t="s">
        <v>985</v>
      </c>
      <c r="C1083" s="139" t="s">
        <v>999</v>
      </c>
      <c r="D1083" s="163">
        <v>40470.0</v>
      </c>
      <c r="E1083" s="139" t="s">
        <v>15</v>
      </c>
      <c r="F1083" s="139" t="s">
        <v>5137</v>
      </c>
      <c r="G1083" s="102"/>
    </row>
    <row r="1084">
      <c r="A1084" s="102"/>
      <c r="B1084" s="139" t="s">
        <v>5701</v>
      </c>
      <c r="C1084" s="139" t="s">
        <v>999</v>
      </c>
      <c r="D1084" s="163">
        <v>39455.0</v>
      </c>
      <c r="E1084" s="139" t="s">
        <v>15</v>
      </c>
      <c r="F1084" s="139" t="s">
        <v>928</v>
      </c>
      <c r="G1084" s="102"/>
    </row>
    <row r="1085">
      <c r="A1085" s="102"/>
      <c r="B1085" s="139" t="s">
        <v>1371</v>
      </c>
      <c r="C1085" s="139" t="s">
        <v>999</v>
      </c>
      <c r="D1085" s="222">
        <v>40477.0</v>
      </c>
      <c r="E1085" s="151" t="s">
        <v>4249</v>
      </c>
      <c r="F1085" s="151" t="s">
        <v>5229</v>
      </c>
      <c r="G1085" s="102"/>
    </row>
    <row r="1086">
      <c r="A1086" s="102"/>
      <c r="B1086" s="139" t="s">
        <v>6130</v>
      </c>
      <c r="C1086" s="139" t="s">
        <v>999</v>
      </c>
      <c r="D1086" s="163">
        <v>39497.0</v>
      </c>
      <c r="E1086" s="139" t="s">
        <v>15</v>
      </c>
      <c r="F1086" s="139" t="s">
        <v>928</v>
      </c>
      <c r="G1086" s="102"/>
    </row>
    <row r="1087">
      <c r="A1087" s="102"/>
      <c r="B1087" s="139" t="s">
        <v>8869</v>
      </c>
      <c r="C1087" s="139" t="s">
        <v>999</v>
      </c>
      <c r="D1087" s="163">
        <v>42388.0</v>
      </c>
      <c r="E1087" s="139" t="s">
        <v>15</v>
      </c>
      <c r="F1087" s="139" t="s">
        <v>928</v>
      </c>
      <c r="G1087" s="102"/>
    </row>
    <row r="1088">
      <c r="A1088" s="102"/>
      <c r="B1088" s="139" t="s">
        <v>8870</v>
      </c>
      <c r="C1088" s="139" t="s">
        <v>999</v>
      </c>
      <c r="D1088" s="163">
        <v>40470.0</v>
      </c>
      <c r="E1088" s="139" t="s">
        <v>15</v>
      </c>
      <c r="F1088" s="139" t="s">
        <v>5137</v>
      </c>
      <c r="G1088" s="102"/>
    </row>
    <row r="1089">
      <c r="A1089" s="102"/>
      <c r="B1089" s="141" t="s">
        <v>8871</v>
      </c>
      <c r="C1089" s="141" t="s">
        <v>8872</v>
      </c>
      <c r="D1089" s="150"/>
      <c r="E1089" s="141"/>
      <c r="F1089" s="150"/>
      <c r="G1089" s="102"/>
    </row>
    <row r="1090">
      <c r="A1090" s="102"/>
      <c r="B1090" s="141" t="s">
        <v>8873</v>
      </c>
      <c r="C1090" s="141" t="s">
        <v>8874</v>
      </c>
      <c r="D1090" s="408"/>
      <c r="E1090" s="141"/>
      <c r="F1090" s="150"/>
      <c r="G1090" s="102"/>
    </row>
    <row r="1091">
      <c r="A1091" s="102"/>
      <c r="B1091" s="429">
        <v>0.5354166666666667</v>
      </c>
      <c r="C1091" s="141" t="s">
        <v>393</v>
      </c>
      <c r="D1091" s="408"/>
      <c r="E1091" s="141"/>
      <c r="F1091" s="150"/>
      <c r="G1091" s="102"/>
    </row>
    <row r="1092">
      <c r="A1092" s="102"/>
      <c r="B1092" s="141" t="s">
        <v>8875</v>
      </c>
      <c r="C1092" s="141" t="s">
        <v>393</v>
      </c>
      <c r="D1092" s="408"/>
      <c r="E1092" s="141"/>
      <c r="F1092" s="150"/>
      <c r="G1092" s="102"/>
    </row>
    <row r="1093">
      <c r="A1093" s="102"/>
      <c r="B1093" s="141" t="s">
        <v>6773</v>
      </c>
      <c r="C1093" s="141" t="s">
        <v>393</v>
      </c>
      <c r="D1093" s="408"/>
      <c r="E1093" s="141"/>
      <c r="F1093" s="150"/>
      <c r="G1093" s="102"/>
    </row>
    <row r="1094">
      <c r="A1094" s="102"/>
      <c r="B1094" s="141" t="s">
        <v>3897</v>
      </c>
      <c r="C1094" s="141" t="s">
        <v>393</v>
      </c>
      <c r="D1094" s="408"/>
      <c r="E1094" s="141"/>
      <c r="F1094" s="150"/>
      <c r="G1094" s="102"/>
    </row>
    <row r="1095">
      <c r="A1095" s="102"/>
      <c r="B1095" s="153" t="s">
        <v>8876</v>
      </c>
      <c r="C1095" s="153" t="s">
        <v>5705</v>
      </c>
      <c r="D1095" s="409">
        <v>39924.0</v>
      </c>
      <c r="E1095" s="153" t="s">
        <v>15</v>
      </c>
      <c r="F1095" s="153" t="s">
        <v>1132</v>
      </c>
      <c r="G1095" s="102"/>
    </row>
    <row r="1096">
      <c r="A1096" s="102"/>
      <c r="B1096" s="153" t="s">
        <v>5704</v>
      </c>
      <c r="C1096" s="153" t="s">
        <v>5705</v>
      </c>
      <c r="D1096" s="409">
        <v>39924.0</v>
      </c>
      <c r="E1096" s="153" t="s">
        <v>15</v>
      </c>
      <c r="F1096" s="153" t="s">
        <v>1132</v>
      </c>
      <c r="G1096" s="102"/>
    </row>
    <row r="1097">
      <c r="A1097" s="102"/>
      <c r="B1097" s="153" t="s">
        <v>8877</v>
      </c>
      <c r="C1097" s="153" t="s">
        <v>5705</v>
      </c>
      <c r="D1097" s="409">
        <v>39924.0</v>
      </c>
      <c r="E1097" s="153" t="s">
        <v>15</v>
      </c>
      <c r="F1097" s="153" t="s">
        <v>1132</v>
      </c>
      <c r="G1097" s="102"/>
    </row>
    <row r="1098">
      <c r="A1098" s="102"/>
      <c r="B1098" s="141" t="s">
        <v>8878</v>
      </c>
      <c r="C1098" s="141" t="s">
        <v>5475</v>
      </c>
      <c r="D1098" s="408"/>
      <c r="E1098" s="141"/>
      <c r="F1098" s="150"/>
      <c r="G1098" s="102"/>
    </row>
    <row r="1099">
      <c r="A1099" s="102"/>
      <c r="B1099" s="141" t="s">
        <v>8879</v>
      </c>
      <c r="C1099" s="141" t="s">
        <v>5475</v>
      </c>
      <c r="D1099" s="408"/>
      <c r="E1099" s="141"/>
      <c r="F1099" s="150"/>
      <c r="G1099" s="102"/>
    </row>
    <row r="1100">
      <c r="A1100" s="102"/>
      <c r="B1100" s="139" t="s">
        <v>5474</v>
      </c>
      <c r="C1100" s="139" t="s">
        <v>5475</v>
      </c>
      <c r="D1100" s="140">
        <v>41212.0</v>
      </c>
      <c r="E1100" s="139" t="s">
        <v>15</v>
      </c>
      <c r="F1100" s="103" t="s">
        <v>5476</v>
      </c>
      <c r="G1100" s="102"/>
    </row>
    <row r="1101">
      <c r="A1101" s="102"/>
      <c r="B1101" s="141" t="s">
        <v>8880</v>
      </c>
      <c r="C1101" s="141" t="s">
        <v>5475</v>
      </c>
      <c r="D1101" s="408"/>
      <c r="E1101" s="141"/>
      <c r="F1101" s="150"/>
      <c r="G1101" s="102"/>
    </row>
    <row r="1102">
      <c r="A1102" s="102"/>
      <c r="B1102" s="139" t="s">
        <v>5602</v>
      </c>
      <c r="C1102" s="139" t="s">
        <v>5475</v>
      </c>
      <c r="D1102" s="140">
        <v>41212.0</v>
      </c>
      <c r="E1102" s="139" t="s">
        <v>15</v>
      </c>
      <c r="F1102" s="139" t="s">
        <v>5603</v>
      </c>
      <c r="G1102" s="102"/>
    </row>
    <row r="1103">
      <c r="A1103" s="102"/>
      <c r="B1103" s="139" t="s">
        <v>8881</v>
      </c>
      <c r="C1103" s="139" t="s">
        <v>5475</v>
      </c>
      <c r="D1103" s="140">
        <v>41212.0</v>
      </c>
      <c r="E1103" s="139" t="s">
        <v>15</v>
      </c>
      <c r="F1103" s="139" t="s">
        <v>5603</v>
      </c>
      <c r="G1103" s="102"/>
    </row>
    <row r="1104">
      <c r="A1104" s="102"/>
      <c r="B1104" s="139" t="s">
        <v>8882</v>
      </c>
      <c r="C1104" s="139" t="s">
        <v>8883</v>
      </c>
      <c r="D1104" s="163">
        <v>40253.0</v>
      </c>
      <c r="E1104" s="139" t="s">
        <v>15</v>
      </c>
      <c r="F1104" s="139" t="s">
        <v>928</v>
      </c>
      <c r="G1104" s="102"/>
    </row>
    <row r="1105">
      <c r="A1105" s="102"/>
      <c r="B1105" s="139" t="s">
        <v>6135</v>
      </c>
      <c r="C1105" s="139" t="s">
        <v>1241</v>
      </c>
      <c r="D1105" s="163">
        <v>40939.0</v>
      </c>
      <c r="E1105" s="139" t="s">
        <v>15</v>
      </c>
      <c r="F1105" s="139" t="s">
        <v>928</v>
      </c>
      <c r="G1105" s="102"/>
    </row>
    <row r="1106">
      <c r="A1106" s="102"/>
      <c r="B1106" s="141" t="s">
        <v>8884</v>
      </c>
      <c r="C1106" s="141" t="s">
        <v>1241</v>
      </c>
      <c r="D1106" s="408"/>
      <c r="E1106" s="141"/>
      <c r="F1106" s="150"/>
      <c r="G1106" s="102"/>
    </row>
    <row r="1107">
      <c r="A1107" s="102"/>
      <c r="B1107" s="139" t="s">
        <v>1240</v>
      </c>
      <c r="C1107" s="139" t="s">
        <v>1241</v>
      </c>
      <c r="D1107" s="140">
        <v>40120.0</v>
      </c>
      <c r="E1107" s="139" t="s">
        <v>4274</v>
      </c>
      <c r="F1107" s="151" t="s">
        <v>4260</v>
      </c>
      <c r="G1107" s="102"/>
    </row>
    <row r="1108">
      <c r="A1108" s="102"/>
      <c r="B1108" s="139" t="s">
        <v>6136</v>
      </c>
      <c r="C1108" s="139" t="s">
        <v>1241</v>
      </c>
      <c r="D1108" s="163">
        <v>40939.0</v>
      </c>
      <c r="E1108" s="139" t="s">
        <v>15</v>
      </c>
      <c r="F1108" s="139" t="s">
        <v>928</v>
      </c>
      <c r="G1108" s="102"/>
    </row>
    <row r="1109">
      <c r="A1109" s="102"/>
      <c r="B1109" s="141" t="s">
        <v>8885</v>
      </c>
      <c r="C1109" s="141" t="s">
        <v>1241</v>
      </c>
      <c r="D1109" s="408"/>
      <c r="E1109" s="141"/>
      <c r="F1109" s="150"/>
      <c r="G1109" s="102"/>
    </row>
    <row r="1110">
      <c r="A1110" s="102"/>
      <c r="B1110" s="141" t="s">
        <v>8886</v>
      </c>
      <c r="C1110" s="141" t="s">
        <v>1243</v>
      </c>
      <c r="D1110" s="408"/>
      <c r="E1110" s="141"/>
      <c r="F1110" s="150"/>
      <c r="G1110" s="102"/>
    </row>
    <row r="1111">
      <c r="A1111" s="102"/>
      <c r="B1111" s="141" t="s">
        <v>4455</v>
      </c>
      <c r="C1111" s="141" t="s">
        <v>8887</v>
      </c>
      <c r="D1111" s="408"/>
      <c r="E1111" s="141"/>
      <c r="F1111" s="150"/>
      <c r="G1111" s="102"/>
    </row>
    <row r="1112">
      <c r="A1112" s="102"/>
      <c r="B1112" s="141" t="s">
        <v>8888</v>
      </c>
      <c r="C1112" s="141" t="s">
        <v>1157</v>
      </c>
      <c r="D1112" s="408"/>
      <c r="E1112" s="141"/>
      <c r="F1112" s="150"/>
      <c r="G1112" s="102"/>
    </row>
    <row r="1113">
      <c r="A1113" s="102"/>
      <c r="B1113" s="139" t="s">
        <v>6784</v>
      </c>
      <c r="C1113" s="139" t="s">
        <v>1159</v>
      </c>
      <c r="D1113" s="163">
        <v>40729.0</v>
      </c>
      <c r="E1113" s="139" t="s">
        <v>15</v>
      </c>
      <c r="F1113" s="139" t="s">
        <v>928</v>
      </c>
      <c r="G1113" s="102"/>
    </row>
    <row r="1114">
      <c r="A1114" s="102"/>
      <c r="B1114" s="153" t="s">
        <v>5477</v>
      </c>
      <c r="C1114" s="153" t="s">
        <v>1159</v>
      </c>
      <c r="D1114" s="409">
        <v>39665.0</v>
      </c>
      <c r="E1114" s="153" t="s">
        <v>15</v>
      </c>
      <c r="F1114" s="153" t="s">
        <v>1132</v>
      </c>
      <c r="G1114" s="102"/>
    </row>
    <row r="1115">
      <c r="A1115" s="102"/>
      <c r="B1115" s="153" t="s">
        <v>6788</v>
      </c>
      <c r="C1115" s="153" t="s">
        <v>1159</v>
      </c>
      <c r="D1115" s="409">
        <v>39665.0</v>
      </c>
      <c r="E1115" s="153" t="s">
        <v>15</v>
      </c>
      <c r="F1115" s="153" t="s">
        <v>1132</v>
      </c>
      <c r="G1115" s="102"/>
    </row>
    <row r="1116">
      <c r="A1116" s="102"/>
      <c r="B1116" s="141" t="s">
        <v>8889</v>
      </c>
      <c r="C1116" s="141" t="s">
        <v>8890</v>
      </c>
      <c r="D1116" s="408"/>
      <c r="E1116" s="141"/>
      <c r="F1116" s="150"/>
      <c r="G1116" s="102"/>
    </row>
    <row r="1117">
      <c r="A1117" s="102"/>
      <c r="B1117" s="220" t="s">
        <v>1375</v>
      </c>
      <c r="C1117" s="220" t="s">
        <v>8891</v>
      </c>
      <c r="D1117" s="221">
        <v>40477.0</v>
      </c>
      <c r="E1117" s="220" t="s">
        <v>4380</v>
      </c>
      <c r="F1117" s="220" t="s">
        <v>4381</v>
      </c>
      <c r="G1117" s="102"/>
    </row>
    <row r="1118">
      <c r="A1118" s="102"/>
      <c r="B1118" s="139" t="s">
        <v>123</v>
      </c>
      <c r="C1118" s="139" t="s">
        <v>124</v>
      </c>
      <c r="D1118" s="163">
        <v>42978.0</v>
      </c>
      <c r="E1118" s="139" t="s">
        <v>15</v>
      </c>
      <c r="F1118" s="139" t="s">
        <v>4528</v>
      </c>
      <c r="G1118" s="102"/>
    </row>
    <row r="1119">
      <c r="A1119" s="102"/>
      <c r="B1119" s="141" t="s">
        <v>8892</v>
      </c>
      <c r="C1119" s="141" t="s">
        <v>1378</v>
      </c>
      <c r="D1119" s="408"/>
      <c r="E1119" s="141"/>
      <c r="F1119" s="150"/>
      <c r="G1119" s="102"/>
    </row>
    <row r="1120">
      <c r="A1120" s="102"/>
      <c r="B1120" s="220" t="s">
        <v>1377</v>
      </c>
      <c r="C1120" s="220" t="s">
        <v>1378</v>
      </c>
      <c r="D1120" s="221">
        <v>40477.0</v>
      </c>
      <c r="E1120" s="220" t="s">
        <v>4380</v>
      </c>
      <c r="F1120" s="220" t="s">
        <v>4381</v>
      </c>
      <c r="G1120" s="102"/>
    </row>
    <row r="1121">
      <c r="A1121" s="102"/>
      <c r="B1121" s="141" t="s">
        <v>8893</v>
      </c>
      <c r="C1121" s="141" t="s">
        <v>1378</v>
      </c>
      <c r="D1121" s="408"/>
      <c r="E1121" s="141"/>
      <c r="F1121" s="150"/>
      <c r="G1121" s="102"/>
    </row>
    <row r="1122">
      <c r="A1122" s="102"/>
      <c r="B1122" s="139" t="s">
        <v>6789</v>
      </c>
      <c r="C1122" s="139" t="s">
        <v>6790</v>
      </c>
      <c r="D1122" s="163">
        <v>42388.0</v>
      </c>
      <c r="E1122" s="139" t="s">
        <v>15</v>
      </c>
      <c r="F1122" s="139" t="s">
        <v>928</v>
      </c>
      <c r="G1122" s="102"/>
    </row>
    <row r="1123">
      <c r="A1123" s="102"/>
      <c r="B1123" s="220" t="s">
        <v>1162</v>
      </c>
      <c r="C1123" s="220" t="s">
        <v>1163</v>
      </c>
      <c r="D1123" s="237">
        <v>39705.0</v>
      </c>
      <c r="E1123" s="227" t="s">
        <v>4300</v>
      </c>
      <c r="F1123" s="227" t="s">
        <v>4381</v>
      </c>
      <c r="G1123" s="102"/>
    </row>
    <row r="1124">
      <c r="A1124" s="102"/>
      <c r="B1124" s="418" t="s">
        <v>5292</v>
      </c>
      <c r="C1124" s="139" t="s">
        <v>1163</v>
      </c>
      <c r="D1124" s="346">
        <v>40099.0</v>
      </c>
      <c r="E1124" s="186" t="s">
        <v>15</v>
      </c>
      <c r="F1124" s="151" t="s">
        <v>5293</v>
      </c>
      <c r="G1124" s="102"/>
    </row>
    <row r="1125">
      <c r="A1125" s="102"/>
      <c r="B1125" s="139" t="s">
        <v>6792</v>
      </c>
      <c r="C1125" s="139" t="s">
        <v>1163</v>
      </c>
      <c r="D1125" s="163">
        <v>40071.0</v>
      </c>
      <c r="E1125" s="139" t="s">
        <v>15</v>
      </c>
      <c r="F1125" s="139" t="s">
        <v>928</v>
      </c>
      <c r="G1125" s="102"/>
    </row>
    <row r="1126">
      <c r="A1126" s="102"/>
      <c r="B1126" s="141" t="s">
        <v>3309</v>
      </c>
      <c r="C1126" s="141" t="s">
        <v>5708</v>
      </c>
      <c r="D1126" s="408"/>
      <c r="E1126" s="141"/>
      <c r="F1126" s="150"/>
      <c r="G1126" s="102"/>
    </row>
    <row r="1127">
      <c r="A1127" s="102"/>
      <c r="B1127" s="141" t="s">
        <v>5707</v>
      </c>
      <c r="C1127" s="141" t="s">
        <v>5708</v>
      </c>
      <c r="D1127" s="408"/>
      <c r="E1127" s="141"/>
      <c r="F1127" s="150"/>
      <c r="G1127" s="102"/>
    </row>
    <row r="1128">
      <c r="A1128" s="102"/>
      <c r="B1128" s="220" t="s">
        <v>1164</v>
      </c>
      <c r="C1128" s="220" t="s">
        <v>1165</v>
      </c>
      <c r="D1128" s="237">
        <v>39705.0</v>
      </c>
      <c r="E1128" s="227" t="s">
        <v>4300</v>
      </c>
      <c r="F1128" s="227" t="s">
        <v>4381</v>
      </c>
      <c r="G1128" s="102"/>
    </row>
    <row r="1129">
      <c r="A1129" s="102"/>
      <c r="B1129" s="141" t="s">
        <v>8894</v>
      </c>
      <c r="C1129" s="141" t="s">
        <v>1380</v>
      </c>
      <c r="D1129" s="408"/>
      <c r="E1129" s="141"/>
      <c r="F1129" s="150"/>
      <c r="G1129" s="102"/>
    </row>
    <row r="1130">
      <c r="A1130" s="102"/>
      <c r="B1130" s="141" t="s">
        <v>8895</v>
      </c>
      <c r="C1130" s="141" t="s">
        <v>447</v>
      </c>
      <c r="D1130" s="408"/>
      <c r="E1130" s="141"/>
      <c r="F1130" s="150"/>
      <c r="G1130" s="102"/>
    </row>
    <row r="1131">
      <c r="A1131" s="102"/>
      <c r="B1131" s="139" t="s">
        <v>8896</v>
      </c>
      <c r="C1131" s="139" t="s">
        <v>5147</v>
      </c>
      <c r="D1131" s="163">
        <v>39847.0</v>
      </c>
      <c r="E1131" s="139" t="s">
        <v>15</v>
      </c>
      <c r="F1131" s="139" t="s">
        <v>8897</v>
      </c>
      <c r="G1131" s="102"/>
    </row>
    <row r="1132">
      <c r="A1132" s="102"/>
      <c r="B1132" s="139" t="s">
        <v>8898</v>
      </c>
      <c r="C1132" s="139" t="s">
        <v>5147</v>
      </c>
      <c r="D1132" s="163">
        <v>39847.0</v>
      </c>
      <c r="E1132" s="139" t="s">
        <v>15</v>
      </c>
      <c r="F1132" s="139" t="s">
        <v>8897</v>
      </c>
      <c r="G1132" s="102"/>
    </row>
    <row r="1133">
      <c r="A1133" s="102"/>
      <c r="B1133" s="141" t="s">
        <v>8899</v>
      </c>
      <c r="C1133" s="141" t="s">
        <v>5147</v>
      </c>
      <c r="D1133" s="408"/>
      <c r="E1133" s="141"/>
      <c r="F1133" s="150"/>
      <c r="G1133" s="102"/>
    </row>
    <row r="1134">
      <c r="A1134" s="102"/>
      <c r="B1134" s="141" t="s">
        <v>2289</v>
      </c>
      <c r="C1134" s="141" t="s">
        <v>5147</v>
      </c>
      <c r="D1134" s="408"/>
      <c r="E1134" s="141"/>
      <c r="F1134" s="150"/>
      <c r="G1134" s="102"/>
    </row>
    <row r="1135">
      <c r="A1135" s="102"/>
      <c r="B1135" s="139" t="s">
        <v>5605</v>
      </c>
      <c r="C1135" s="139" t="s">
        <v>5147</v>
      </c>
      <c r="D1135" s="163">
        <v>39847.0</v>
      </c>
      <c r="E1135" s="139" t="s">
        <v>15</v>
      </c>
      <c r="F1135" s="139" t="s">
        <v>8897</v>
      </c>
      <c r="G1135" s="102"/>
    </row>
    <row r="1136">
      <c r="A1136" s="102"/>
      <c r="B1136" s="141" t="s">
        <v>8900</v>
      </c>
      <c r="C1136" s="141" t="s">
        <v>5147</v>
      </c>
      <c r="D1136" s="408"/>
      <c r="E1136" s="141"/>
      <c r="F1136" s="150"/>
      <c r="G1136" s="102"/>
    </row>
    <row r="1137">
      <c r="A1137" s="102"/>
      <c r="B1137" s="141" t="s">
        <v>8901</v>
      </c>
      <c r="C1137" s="141" t="s">
        <v>210</v>
      </c>
      <c r="D1137" s="408"/>
      <c r="E1137" s="141"/>
      <c r="F1137" s="150"/>
      <c r="G1137" s="102"/>
    </row>
    <row r="1138">
      <c r="A1138" s="102"/>
      <c r="B1138" s="139" t="s">
        <v>8902</v>
      </c>
      <c r="C1138" s="139" t="s">
        <v>210</v>
      </c>
      <c r="D1138" s="163">
        <v>42563.0</v>
      </c>
      <c r="E1138" s="139" t="s">
        <v>15</v>
      </c>
      <c r="F1138" s="139" t="s">
        <v>4482</v>
      </c>
      <c r="G1138" s="102"/>
    </row>
    <row r="1139">
      <c r="A1139" s="102"/>
      <c r="B1139" s="139" t="s">
        <v>6143</v>
      </c>
      <c r="C1139" s="139" t="s">
        <v>210</v>
      </c>
      <c r="D1139" s="140">
        <v>43454.0</v>
      </c>
      <c r="E1139" s="139" t="s">
        <v>15</v>
      </c>
      <c r="F1139" s="139" t="s">
        <v>8903</v>
      </c>
      <c r="G1139" s="102"/>
    </row>
    <row r="1140">
      <c r="A1140" s="102"/>
      <c r="B1140" s="388" t="s">
        <v>6996</v>
      </c>
      <c r="C1140" s="186" t="s">
        <v>210</v>
      </c>
      <c r="D1140" s="430">
        <v>43454.0</v>
      </c>
      <c r="E1140" s="151" t="s">
        <v>15</v>
      </c>
      <c r="F1140" s="176" t="s">
        <v>3646</v>
      </c>
      <c r="G1140" s="102"/>
    </row>
    <row r="1141">
      <c r="A1141" s="102"/>
      <c r="B1141" s="139" t="s">
        <v>8904</v>
      </c>
      <c r="C1141" s="139" t="s">
        <v>8905</v>
      </c>
      <c r="D1141" s="163">
        <v>40449.0</v>
      </c>
      <c r="E1141" s="139" t="s">
        <v>15</v>
      </c>
      <c r="F1141" s="139" t="s">
        <v>928</v>
      </c>
      <c r="G1141" s="102"/>
    </row>
    <row r="1142">
      <c r="A1142" s="102"/>
      <c r="B1142" s="141" t="s">
        <v>6147</v>
      </c>
      <c r="C1142" s="141" t="s">
        <v>8905</v>
      </c>
      <c r="D1142" s="408"/>
      <c r="E1142" s="141"/>
      <c r="F1142" s="150"/>
      <c r="G1142" s="102"/>
    </row>
    <row r="1143">
      <c r="A1143" s="102"/>
      <c r="B1143" s="139" t="s">
        <v>5387</v>
      </c>
      <c r="C1143" s="139" t="s">
        <v>8905</v>
      </c>
      <c r="D1143" s="163">
        <v>39441.0</v>
      </c>
      <c r="E1143" s="139" t="s">
        <v>15</v>
      </c>
      <c r="F1143" s="139" t="s">
        <v>928</v>
      </c>
      <c r="G1143" s="102"/>
    </row>
    <row r="1144">
      <c r="A1144" s="102"/>
      <c r="B1144" s="139" t="s">
        <v>6148</v>
      </c>
      <c r="C1144" s="139" t="s">
        <v>8905</v>
      </c>
      <c r="D1144" s="163">
        <v>40162.0</v>
      </c>
      <c r="E1144" s="139" t="s">
        <v>15</v>
      </c>
      <c r="F1144" s="139" t="s">
        <v>928</v>
      </c>
      <c r="G1144" s="102"/>
    </row>
    <row r="1145">
      <c r="A1145" s="102"/>
      <c r="B1145" s="139" t="s">
        <v>8906</v>
      </c>
      <c r="C1145" s="139" t="s">
        <v>8905</v>
      </c>
      <c r="D1145" s="163">
        <v>40162.0</v>
      </c>
      <c r="E1145" s="139" t="s">
        <v>15</v>
      </c>
      <c r="F1145" s="139" t="s">
        <v>928</v>
      </c>
      <c r="G1145" s="102"/>
    </row>
    <row r="1146">
      <c r="A1146" s="102"/>
      <c r="B1146" s="139" t="s">
        <v>8907</v>
      </c>
      <c r="C1146" s="139" t="s">
        <v>7811</v>
      </c>
      <c r="D1146" s="163">
        <v>41198.0</v>
      </c>
      <c r="E1146" s="139" t="s">
        <v>15</v>
      </c>
      <c r="F1146" s="139" t="s">
        <v>928</v>
      </c>
      <c r="G1146" s="102"/>
    </row>
    <row r="1147">
      <c r="A1147" s="102"/>
      <c r="B1147" s="141" t="s">
        <v>8908</v>
      </c>
      <c r="C1147" s="141" t="s">
        <v>7811</v>
      </c>
      <c r="D1147" s="408"/>
      <c r="E1147" s="141"/>
      <c r="F1147" s="150"/>
      <c r="G1147" s="102"/>
    </row>
    <row r="1148">
      <c r="A1148" s="102"/>
      <c r="B1148" s="141" t="s">
        <v>8909</v>
      </c>
      <c r="C1148" s="141" t="s">
        <v>7811</v>
      </c>
      <c r="D1148" s="408"/>
      <c r="E1148" s="141"/>
      <c r="F1148" s="150"/>
      <c r="G1148" s="102"/>
    </row>
    <row r="1149">
      <c r="A1149" s="102"/>
      <c r="B1149" s="139" t="s">
        <v>5393</v>
      </c>
      <c r="C1149" s="139" t="s">
        <v>7811</v>
      </c>
      <c r="D1149" s="163">
        <v>42542.0</v>
      </c>
      <c r="E1149" s="139" t="s">
        <v>15</v>
      </c>
      <c r="F1149" s="139" t="s">
        <v>928</v>
      </c>
      <c r="G1149" s="102"/>
    </row>
    <row r="1150">
      <c r="A1150" s="102"/>
      <c r="B1150" s="141" t="s">
        <v>8910</v>
      </c>
      <c r="C1150" s="141" t="s">
        <v>7811</v>
      </c>
      <c r="D1150" s="408"/>
      <c r="E1150" s="141"/>
      <c r="F1150" s="150"/>
      <c r="G1150" s="102"/>
    </row>
    <row r="1151">
      <c r="A1151" s="102"/>
      <c r="B1151" s="141" t="s">
        <v>8911</v>
      </c>
      <c r="C1151" s="141" t="s">
        <v>5379</v>
      </c>
      <c r="D1151" s="408"/>
      <c r="E1151" s="141"/>
      <c r="F1151" s="150"/>
      <c r="G1151" s="102"/>
    </row>
    <row r="1152">
      <c r="A1152" s="102"/>
      <c r="B1152" s="141" t="s">
        <v>5607</v>
      </c>
      <c r="C1152" s="141" t="s">
        <v>5379</v>
      </c>
      <c r="D1152" s="408"/>
      <c r="E1152" s="141"/>
      <c r="F1152" s="150"/>
      <c r="G1152" s="102"/>
    </row>
    <row r="1153">
      <c r="A1153" s="102"/>
      <c r="B1153" s="141" t="s">
        <v>8912</v>
      </c>
      <c r="C1153" s="141" t="s">
        <v>5379</v>
      </c>
      <c r="D1153" s="408"/>
      <c r="E1153" s="141"/>
      <c r="F1153" s="150"/>
      <c r="G1153" s="102"/>
    </row>
    <row r="1154">
      <c r="A1154" s="102"/>
      <c r="B1154" s="139" t="s">
        <v>5143</v>
      </c>
      <c r="C1154" s="139" t="s">
        <v>8913</v>
      </c>
      <c r="D1154" s="163">
        <v>41254.0</v>
      </c>
      <c r="E1154" s="139" t="s">
        <v>15</v>
      </c>
      <c r="F1154" s="139" t="s">
        <v>8914</v>
      </c>
      <c r="G1154" s="102"/>
    </row>
    <row r="1155">
      <c r="A1155" s="102"/>
      <c r="B1155" s="141" t="s">
        <v>1228</v>
      </c>
      <c r="C1155" s="141" t="s">
        <v>8915</v>
      </c>
      <c r="D1155" s="431"/>
      <c r="E1155" s="214"/>
      <c r="F1155" s="215" t="s">
        <v>8916</v>
      </c>
      <c r="G1155" s="102"/>
    </row>
    <row r="1156">
      <c r="A1156" s="102"/>
      <c r="B1156" s="220" t="s">
        <v>8917</v>
      </c>
      <c r="C1156" s="220" t="s">
        <v>1247</v>
      </c>
      <c r="D1156" s="240">
        <v>40120.0</v>
      </c>
      <c r="E1156" s="220" t="s">
        <v>4561</v>
      </c>
      <c r="F1156" s="220" t="s">
        <v>4381</v>
      </c>
      <c r="G1156" s="102"/>
    </row>
    <row r="1157">
      <c r="A1157" s="102"/>
      <c r="B1157" s="139" t="s">
        <v>8918</v>
      </c>
      <c r="C1157" s="139" t="s">
        <v>1247</v>
      </c>
      <c r="D1157" s="163">
        <v>40050.0</v>
      </c>
      <c r="E1157" s="139" t="s">
        <v>15</v>
      </c>
      <c r="F1157" s="139" t="s">
        <v>928</v>
      </c>
      <c r="G1157" s="102"/>
    </row>
    <row r="1158">
      <c r="A1158" s="102"/>
      <c r="B1158" s="139" t="s">
        <v>5608</v>
      </c>
      <c r="C1158" s="139" t="s">
        <v>1384</v>
      </c>
      <c r="D1158" s="163">
        <v>40141.0</v>
      </c>
      <c r="E1158" s="139" t="s">
        <v>15</v>
      </c>
      <c r="F1158" s="139" t="s">
        <v>8919</v>
      </c>
      <c r="G1158" s="102"/>
    </row>
    <row r="1159">
      <c r="A1159" s="102"/>
      <c r="B1159" s="139" t="s">
        <v>8920</v>
      </c>
      <c r="C1159" s="139" t="s">
        <v>1384</v>
      </c>
      <c r="D1159" s="163">
        <v>42500.0</v>
      </c>
      <c r="E1159" s="139" t="s">
        <v>15</v>
      </c>
      <c r="F1159" s="139" t="s">
        <v>928</v>
      </c>
      <c r="G1159" s="102"/>
    </row>
    <row r="1160">
      <c r="A1160" s="102"/>
      <c r="B1160" s="139" t="s">
        <v>3630</v>
      </c>
      <c r="C1160" s="139" t="s">
        <v>1384</v>
      </c>
      <c r="D1160" s="163">
        <v>40141.0</v>
      </c>
      <c r="E1160" s="139" t="s">
        <v>15</v>
      </c>
      <c r="F1160" s="139" t="s">
        <v>8919</v>
      </c>
      <c r="G1160" s="102"/>
    </row>
    <row r="1161">
      <c r="A1161" s="102"/>
      <c r="B1161" s="139" t="s">
        <v>7135</v>
      </c>
      <c r="C1161" s="139" t="s">
        <v>7136</v>
      </c>
      <c r="D1161" s="223">
        <v>42598.0</v>
      </c>
      <c r="E1161" s="186" t="s">
        <v>15</v>
      </c>
      <c r="F1161" s="151" t="s">
        <v>928</v>
      </c>
      <c r="G1161" s="102"/>
    </row>
    <row r="1162">
      <c r="A1162" s="102"/>
      <c r="B1162" s="139" t="s">
        <v>8921</v>
      </c>
      <c r="C1162" s="139" t="s">
        <v>8922</v>
      </c>
      <c r="D1162" s="163">
        <v>42754.0</v>
      </c>
      <c r="E1162" s="139" t="s">
        <v>15</v>
      </c>
      <c r="F1162" s="103" t="s">
        <v>8923</v>
      </c>
      <c r="G1162" s="102"/>
    </row>
    <row r="1163">
      <c r="A1163" s="102"/>
      <c r="B1163" s="153" t="s">
        <v>8924</v>
      </c>
      <c r="C1163" s="153" t="s">
        <v>8922</v>
      </c>
      <c r="D1163" s="409">
        <v>41345.0</v>
      </c>
      <c r="E1163" s="153" t="s">
        <v>15</v>
      </c>
      <c r="F1163" s="153" t="s">
        <v>1132</v>
      </c>
      <c r="G1163" s="102"/>
    </row>
    <row r="1164">
      <c r="A1164" s="102"/>
      <c r="B1164" s="139" t="s">
        <v>8925</v>
      </c>
      <c r="C1164" s="139" t="s">
        <v>8926</v>
      </c>
      <c r="D1164" s="163">
        <v>41030.0</v>
      </c>
      <c r="E1164" s="139" t="s">
        <v>15</v>
      </c>
      <c r="F1164" s="139" t="s">
        <v>928</v>
      </c>
      <c r="G1164" s="102"/>
    </row>
    <row r="1165">
      <c r="A1165" s="102"/>
      <c r="B1165" s="141" t="s">
        <v>8927</v>
      </c>
      <c r="C1165" s="141" t="s">
        <v>8928</v>
      </c>
      <c r="D1165" s="408"/>
      <c r="E1165" s="141"/>
      <c r="F1165" s="150"/>
      <c r="G1165" s="102"/>
    </row>
    <row r="1166">
      <c r="A1166" s="102"/>
      <c r="B1166" s="141" t="s">
        <v>8929</v>
      </c>
      <c r="C1166" s="141" t="s">
        <v>8928</v>
      </c>
      <c r="D1166" s="408"/>
      <c r="E1166" s="141"/>
      <c r="F1166" s="150"/>
      <c r="G1166" s="102"/>
    </row>
    <row r="1167">
      <c r="A1167" s="102"/>
      <c r="B1167" s="141" t="s">
        <v>8930</v>
      </c>
      <c r="C1167" s="141" t="s">
        <v>8928</v>
      </c>
      <c r="D1167" s="408"/>
      <c r="E1167" s="141"/>
      <c r="F1167" s="150"/>
      <c r="G1167" s="102"/>
    </row>
    <row r="1168">
      <c r="A1168" s="102"/>
      <c r="B1168" s="141" t="s">
        <v>8931</v>
      </c>
      <c r="C1168" s="141" t="s">
        <v>8928</v>
      </c>
      <c r="D1168" s="408"/>
      <c r="E1168" s="141"/>
      <c r="F1168" s="150"/>
      <c r="G1168" s="102"/>
    </row>
    <row r="1169">
      <c r="A1169" s="102"/>
      <c r="B1169" s="141" t="s">
        <v>8932</v>
      </c>
      <c r="C1169" s="141" t="s">
        <v>8928</v>
      </c>
      <c r="D1169" s="408"/>
      <c r="E1169" s="141"/>
      <c r="F1169" s="150"/>
      <c r="G1169" s="102"/>
    </row>
    <row r="1170">
      <c r="A1170" s="102"/>
      <c r="B1170" s="141" t="s">
        <v>8933</v>
      </c>
      <c r="C1170" s="141" t="s">
        <v>5182</v>
      </c>
      <c r="D1170" s="408"/>
      <c r="E1170" s="141"/>
      <c r="F1170" s="150"/>
      <c r="G1170" s="102"/>
    </row>
    <row r="1171">
      <c r="A1171" s="102"/>
      <c r="B1171" s="141" t="s">
        <v>8934</v>
      </c>
      <c r="C1171" s="141" t="s">
        <v>5182</v>
      </c>
      <c r="D1171" s="408"/>
      <c r="E1171" s="141"/>
      <c r="F1171" s="150"/>
      <c r="G1171" s="102"/>
    </row>
    <row r="1172">
      <c r="A1172" s="102"/>
      <c r="B1172" s="141" t="s">
        <v>8935</v>
      </c>
      <c r="C1172" s="141" t="s">
        <v>5182</v>
      </c>
      <c r="D1172" s="408"/>
      <c r="E1172" s="141"/>
      <c r="F1172" s="150"/>
      <c r="G1172" s="102"/>
    </row>
    <row r="1173">
      <c r="A1173" s="102"/>
      <c r="B1173" s="139" t="s">
        <v>8936</v>
      </c>
      <c r="C1173" s="139" t="s">
        <v>5182</v>
      </c>
      <c r="D1173" s="163">
        <v>40876.0</v>
      </c>
      <c r="E1173" s="139" t="s">
        <v>15</v>
      </c>
      <c r="F1173" s="139" t="s">
        <v>8211</v>
      </c>
      <c r="G1173" s="102"/>
    </row>
    <row r="1174">
      <c r="A1174" s="102"/>
      <c r="B1174" s="141" t="s">
        <v>8937</v>
      </c>
      <c r="C1174" s="141" t="s">
        <v>5182</v>
      </c>
      <c r="D1174" s="408"/>
      <c r="E1174" s="141"/>
      <c r="F1174" s="150"/>
      <c r="G1174" s="102"/>
    </row>
    <row r="1175">
      <c r="A1175" s="102"/>
      <c r="B1175" s="141" t="s">
        <v>6799</v>
      </c>
      <c r="C1175" s="141" t="s">
        <v>5182</v>
      </c>
      <c r="D1175" s="408"/>
      <c r="E1175" s="141"/>
      <c r="F1175" s="150"/>
      <c r="G1175" s="102"/>
    </row>
    <row r="1176">
      <c r="A1176" s="102"/>
      <c r="B1176" s="139" t="s">
        <v>7040</v>
      </c>
      <c r="C1176" s="139" t="s">
        <v>5713</v>
      </c>
      <c r="D1176" s="163">
        <v>42768.0</v>
      </c>
      <c r="E1176" s="139" t="s">
        <v>15</v>
      </c>
      <c r="F1176" s="139" t="s">
        <v>928</v>
      </c>
      <c r="G1176" s="102"/>
    </row>
    <row r="1177">
      <c r="A1177" s="102"/>
      <c r="B1177" s="139" t="s">
        <v>788</v>
      </c>
      <c r="C1177" s="139" t="s">
        <v>789</v>
      </c>
      <c r="D1177" s="239">
        <v>44812.0</v>
      </c>
      <c r="E1177" s="139" t="s">
        <v>15</v>
      </c>
      <c r="F1177" s="181" t="s">
        <v>4395</v>
      </c>
      <c r="G1177" s="102"/>
    </row>
    <row r="1178">
      <c r="A1178" s="102"/>
      <c r="B1178" s="141" t="s">
        <v>8938</v>
      </c>
      <c r="C1178" s="141" t="s">
        <v>8939</v>
      </c>
      <c r="D1178" s="408"/>
      <c r="E1178" s="141"/>
      <c r="F1178" s="150"/>
      <c r="G1178" s="102"/>
    </row>
    <row r="1179">
      <c r="A1179" s="102"/>
      <c r="B1179" s="141" t="s">
        <v>8940</v>
      </c>
      <c r="C1179" s="141" t="s">
        <v>8941</v>
      </c>
      <c r="D1179" s="408"/>
      <c r="E1179" s="141"/>
      <c r="F1179" s="150"/>
      <c r="G1179" s="102"/>
    </row>
    <row r="1180">
      <c r="A1180" s="102"/>
      <c r="B1180" s="141" t="s">
        <v>8942</v>
      </c>
      <c r="C1180" s="141" t="s">
        <v>8941</v>
      </c>
      <c r="D1180" s="408"/>
      <c r="E1180" s="141"/>
      <c r="F1180" s="150"/>
      <c r="G1180" s="102"/>
    </row>
    <row r="1181">
      <c r="A1181" s="102"/>
      <c r="B1181" s="139" t="s">
        <v>8943</v>
      </c>
      <c r="C1181" s="139" t="s">
        <v>8941</v>
      </c>
      <c r="D1181" s="163">
        <v>42360.0</v>
      </c>
      <c r="E1181" s="139" t="s">
        <v>15</v>
      </c>
      <c r="F1181" s="139" t="s">
        <v>8944</v>
      </c>
      <c r="G1181" s="102"/>
    </row>
    <row r="1182">
      <c r="A1182" s="102"/>
      <c r="B1182" s="139" t="s">
        <v>8945</v>
      </c>
      <c r="C1182" s="139" t="s">
        <v>8941</v>
      </c>
      <c r="D1182" s="163">
        <v>42360.0</v>
      </c>
      <c r="E1182" s="139" t="s">
        <v>15</v>
      </c>
      <c r="F1182" s="139" t="s">
        <v>8944</v>
      </c>
      <c r="G1182" s="102"/>
    </row>
    <row r="1183">
      <c r="A1183" s="102"/>
      <c r="B1183" s="139" t="s">
        <v>8946</v>
      </c>
      <c r="C1183" s="139" t="s">
        <v>8941</v>
      </c>
      <c r="D1183" s="163">
        <v>42360.0</v>
      </c>
      <c r="E1183" s="139" t="s">
        <v>15</v>
      </c>
      <c r="F1183" s="139" t="s">
        <v>8944</v>
      </c>
      <c r="G1183" s="102"/>
    </row>
    <row r="1184">
      <c r="A1184" s="102"/>
      <c r="B1184" s="141" t="s">
        <v>8947</v>
      </c>
      <c r="C1184" s="141" t="s">
        <v>8941</v>
      </c>
      <c r="D1184" s="408"/>
      <c r="E1184" s="141"/>
      <c r="F1184" s="150"/>
      <c r="G1184" s="102"/>
    </row>
    <row r="1185">
      <c r="A1185" s="102"/>
      <c r="B1185" s="141" t="s">
        <v>8948</v>
      </c>
      <c r="C1185" s="141" t="s">
        <v>8949</v>
      </c>
      <c r="D1185" s="408"/>
      <c r="E1185" s="141"/>
      <c r="F1185" s="150"/>
      <c r="G1185" s="102"/>
    </row>
    <row r="1186">
      <c r="A1186" s="102"/>
      <c r="B1186" s="139" t="s">
        <v>241</v>
      </c>
      <c r="C1186" s="139" t="s">
        <v>760</v>
      </c>
      <c r="D1186" s="163">
        <v>44721.0</v>
      </c>
      <c r="E1186" s="139" t="s">
        <v>15</v>
      </c>
      <c r="F1186" s="176" t="s">
        <v>7987</v>
      </c>
      <c r="G1186" s="102"/>
    </row>
    <row r="1187">
      <c r="A1187" s="102"/>
      <c r="B1187" s="141" t="s">
        <v>6807</v>
      </c>
      <c r="C1187" s="141" t="s">
        <v>760</v>
      </c>
      <c r="D1187" s="408"/>
      <c r="E1187" s="141"/>
      <c r="F1187" s="150"/>
      <c r="G1187" s="102"/>
    </row>
    <row r="1188">
      <c r="A1188" s="102"/>
      <c r="B1188" s="141" t="s">
        <v>8950</v>
      </c>
      <c r="C1188" s="141" t="s">
        <v>8951</v>
      </c>
      <c r="D1188" s="408"/>
      <c r="E1188" s="141"/>
      <c r="F1188" s="150"/>
      <c r="G1188" s="102"/>
    </row>
    <row r="1189">
      <c r="A1189" s="102"/>
      <c r="B1189" s="141" t="s">
        <v>8952</v>
      </c>
      <c r="C1189" s="141" t="s">
        <v>8953</v>
      </c>
      <c r="D1189" s="408"/>
      <c r="E1189" s="141"/>
      <c r="F1189" s="150"/>
      <c r="G1189" s="102"/>
    </row>
    <row r="1190">
      <c r="A1190" s="102"/>
      <c r="B1190" s="139" t="s">
        <v>8954</v>
      </c>
      <c r="C1190" s="139" t="s">
        <v>8955</v>
      </c>
      <c r="D1190" s="163">
        <v>40890.0</v>
      </c>
      <c r="E1190" s="139" t="s">
        <v>15</v>
      </c>
      <c r="F1190" s="139" t="s">
        <v>928</v>
      </c>
      <c r="G1190" s="102"/>
    </row>
    <row r="1191">
      <c r="A1191" s="102"/>
      <c r="B1191" s="141" t="s">
        <v>3485</v>
      </c>
      <c r="C1191" s="141" t="s">
        <v>8955</v>
      </c>
      <c r="D1191" s="408"/>
      <c r="E1191" s="141"/>
      <c r="F1191" s="150"/>
      <c r="G1191" s="102"/>
    </row>
    <row r="1192">
      <c r="A1192" s="102"/>
      <c r="B1192" s="141" t="s">
        <v>8956</v>
      </c>
      <c r="C1192" s="141" t="s">
        <v>8955</v>
      </c>
      <c r="D1192" s="408"/>
      <c r="E1192" s="141"/>
      <c r="F1192" s="150"/>
      <c r="G1192" s="102"/>
    </row>
    <row r="1193">
      <c r="A1193" s="102"/>
      <c r="B1193" s="141" t="s">
        <v>8957</v>
      </c>
      <c r="C1193" s="141" t="s">
        <v>8955</v>
      </c>
      <c r="D1193" s="408"/>
      <c r="E1193" s="141"/>
      <c r="F1193" s="150"/>
      <c r="G1193" s="102"/>
    </row>
    <row r="1194">
      <c r="A1194" s="102"/>
      <c r="B1194" s="141" t="s">
        <v>8958</v>
      </c>
      <c r="C1194" s="141" t="s">
        <v>8955</v>
      </c>
      <c r="D1194" s="408"/>
      <c r="E1194" s="141"/>
      <c r="F1194" s="150"/>
      <c r="G1194" s="102"/>
    </row>
    <row r="1195">
      <c r="A1195" s="102"/>
      <c r="B1195" s="139" t="s">
        <v>6815</v>
      </c>
      <c r="C1195" s="139" t="s">
        <v>8959</v>
      </c>
      <c r="D1195" s="163">
        <v>42325.0</v>
      </c>
      <c r="E1195" s="139" t="s">
        <v>15</v>
      </c>
      <c r="F1195" s="151" t="s">
        <v>932</v>
      </c>
      <c r="G1195" s="102"/>
    </row>
    <row r="1196">
      <c r="A1196" s="102"/>
      <c r="B1196" s="141" t="s">
        <v>8960</v>
      </c>
      <c r="C1196" s="141" t="s">
        <v>8961</v>
      </c>
      <c r="D1196" s="408"/>
      <c r="E1196" s="141"/>
      <c r="F1196" s="150"/>
      <c r="G1196" s="102"/>
    </row>
    <row r="1197">
      <c r="A1197" s="102"/>
      <c r="B1197" s="139" t="s">
        <v>6818</v>
      </c>
      <c r="C1197" s="139" t="s">
        <v>5152</v>
      </c>
      <c r="D1197" s="163">
        <v>42521.0</v>
      </c>
      <c r="E1197" s="139" t="s">
        <v>15</v>
      </c>
      <c r="F1197" s="139" t="s">
        <v>928</v>
      </c>
      <c r="G1197" s="102"/>
    </row>
    <row r="1198">
      <c r="A1198" s="102"/>
      <c r="B1198" s="220" t="s">
        <v>1389</v>
      </c>
      <c r="C1198" s="220" t="s">
        <v>1390</v>
      </c>
      <c r="D1198" s="221">
        <v>40477.0</v>
      </c>
      <c r="E1198" s="220" t="s">
        <v>4380</v>
      </c>
      <c r="F1198" s="220" t="s">
        <v>4381</v>
      </c>
      <c r="G1198" s="102"/>
    </row>
    <row r="1199">
      <c r="A1199" s="102"/>
      <c r="B1199" s="141" t="s">
        <v>8962</v>
      </c>
      <c r="C1199" s="141" t="s">
        <v>6817</v>
      </c>
      <c r="D1199" s="408"/>
      <c r="E1199" s="141"/>
      <c r="F1199" s="150"/>
      <c r="G1199" s="102"/>
    </row>
    <row r="1200">
      <c r="A1200" s="102"/>
      <c r="B1200" s="139" t="s">
        <v>6170</v>
      </c>
      <c r="C1200" s="139" t="s">
        <v>307</v>
      </c>
      <c r="D1200" s="163">
        <v>43821.0</v>
      </c>
      <c r="E1200" s="139" t="s">
        <v>15</v>
      </c>
      <c r="F1200" s="139" t="s">
        <v>6171</v>
      </c>
      <c r="G1200" s="102"/>
    </row>
    <row r="1201">
      <c r="A1201" s="102"/>
      <c r="B1201" s="139" t="s">
        <v>4921</v>
      </c>
      <c r="C1201" s="139" t="s">
        <v>307</v>
      </c>
      <c r="D1201" s="163">
        <v>39434.0</v>
      </c>
      <c r="E1201" s="139" t="s">
        <v>15</v>
      </c>
      <c r="F1201" s="139" t="s">
        <v>928</v>
      </c>
      <c r="G1201" s="102"/>
    </row>
    <row r="1202">
      <c r="A1202" s="102"/>
      <c r="B1202" s="139" t="s">
        <v>8963</v>
      </c>
      <c r="C1202" s="139" t="s">
        <v>307</v>
      </c>
      <c r="D1202" s="163">
        <v>40799.0</v>
      </c>
      <c r="E1202" s="139" t="s">
        <v>15</v>
      </c>
      <c r="F1202" s="139" t="s">
        <v>6173</v>
      </c>
      <c r="G1202" s="102"/>
    </row>
    <row r="1203">
      <c r="A1203" s="102"/>
      <c r="B1203" s="139" t="s">
        <v>6172</v>
      </c>
      <c r="C1203" s="139" t="s">
        <v>307</v>
      </c>
      <c r="D1203" s="163">
        <v>40799.0</v>
      </c>
      <c r="E1203" s="139" t="s">
        <v>15</v>
      </c>
      <c r="F1203" s="139" t="s">
        <v>6173</v>
      </c>
      <c r="G1203" s="102"/>
    </row>
    <row r="1204">
      <c r="A1204" s="102"/>
      <c r="B1204" s="139" t="s">
        <v>8964</v>
      </c>
      <c r="C1204" s="139" t="s">
        <v>307</v>
      </c>
      <c r="D1204" s="163">
        <v>40022.0</v>
      </c>
      <c r="E1204" s="139" t="s">
        <v>15</v>
      </c>
      <c r="F1204" s="139" t="s">
        <v>5295</v>
      </c>
      <c r="G1204" s="102"/>
    </row>
    <row r="1205">
      <c r="A1205" s="102"/>
      <c r="B1205" s="139" t="s">
        <v>8965</v>
      </c>
      <c r="C1205" s="139" t="s">
        <v>307</v>
      </c>
      <c r="D1205" s="163">
        <v>40799.0</v>
      </c>
      <c r="E1205" s="139" t="s">
        <v>15</v>
      </c>
      <c r="F1205" s="139" t="s">
        <v>6173</v>
      </c>
      <c r="G1205" s="102"/>
    </row>
    <row r="1206">
      <c r="A1206" s="102"/>
      <c r="B1206" s="139" t="s">
        <v>6174</v>
      </c>
      <c r="C1206" s="139" t="s">
        <v>307</v>
      </c>
      <c r="D1206" s="163">
        <v>40022.0</v>
      </c>
      <c r="E1206" s="139" t="s">
        <v>15</v>
      </c>
      <c r="F1206" s="139" t="s">
        <v>5295</v>
      </c>
      <c r="G1206" s="102"/>
    </row>
    <row r="1207">
      <c r="A1207" s="102"/>
      <c r="B1207" s="139" t="s">
        <v>8966</v>
      </c>
      <c r="C1207" s="139" t="s">
        <v>307</v>
      </c>
      <c r="D1207" s="163">
        <v>40022.0</v>
      </c>
      <c r="E1207" s="139" t="s">
        <v>15</v>
      </c>
      <c r="F1207" s="139" t="s">
        <v>5295</v>
      </c>
      <c r="G1207" s="102"/>
    </row>
    <row r="1208">
      <c r="A1208" s="102"/>
      <c r="B1208" s="141" t="s">
        <v>8967</v>
      </c>
      <c r="C1208" s="141" t="s">
        <v>8968</v>
      </c>
      <c r="D1208" s="408"/>
      <c r="E1208" s="141"/>
      <c r="F1208" s="150"/>
      <c r="G1208" s="102"/>
    </row>
    <row r="1209">
      <c r="A1209" s="102"/>
      <c r="B1209" s="139" t="s">
        <v>8969</v>
      </c>
      <c r="C1209" s="139" t="s">
        <v>505</v>
      </c>
      <c r="D1209" s="163">
        <v>44119.0</v>
      </c>
      <c r="E1209" s="184" t="s">
        <v>15</v>
      </c>
      <c r="F1209" s="432" t="s">
        <v>1573</v>
      </c>
      <c r="G1209" s="102"/>
    </row>
    <row r="1210">
      <c r="A1210" s="102"/>
      <c r="B1210" s="141" t="s">
        <v>5613</v>
      </c>
      <c r="C1210" s="141" t="s">
        <v>1392</v>
      </c>
      <c r="D1210" s="408"/>
      <c r="E1210" s="141"/>
      <c r="F1210" s="150"/>
      <c r="G1210" s="102"/>
    </row>
    <row r="1211">
      <c r="A1211" s="102"/>
      <c r="B1211" s="139" t="s">
        <v>8970</v>
      </c>
      <c r="C1211" s="139" t="s">
        <v>1392</v>
      </c>
      <c r="D1211" s="163">
        <v>40246.0</v>
      </c>
      <c r="E1211" s="139" t="s">
        <v>15</v>
      </c>
      <c r="F1211" s="139" t="s">
        <v>8971</v>
      </c>
      <c r="G1211" s="102"/>
    </row>
    <row r="1212">
      <c r="A1212" s="102"/>
      <c r="B1212" s="220" t="s">
        <v>8972</v>
      </c>
      <c r="C1212" s="220" t="s">
        <v>1392</v>
      </c>
      <c r="D1212" s="221">
        <v>40477.0</v>
      </c>
      <c r="E1212" s="220" t="s">
        <v>4380</v>
      </c>
      <c r="F1212" s="220" t="s">
        <v>4381</v>
      </c>
      <c r="G1212" s="102"/>
    </row>
    <row r="1213">
      <c r="A1213" s="102"/>
      <c r="B1213" s="139" t="s">
        <v>4356</v>
      </c>
      <c r="C1213" s="139" t="s">
        <v>1392</v>
      </c>
      <c r="D1213" s="163">
        <v>40246.0</v>
      </c>
      <c r="E1213" s="139" t="s">
        <v>15</v>
      </c>
      <c r="F1213" s="139" t="s">
        <v>8971</v>
      </c>
      <c r="G1213" s="102"/>
    </row>
    <row r="1214">
      <c r="A1214" s="102"/>
      <c r="B1214" s="139" t="s">
        <v>8973</v>
      </c>
      <c r="C1214" s="139" t="s">
        <v>1392</v>
      </c>
      <c r="D1214" s="163">
        <v>40246.0</v>
      </c>
      <c r="E1214" s="139" t="s">
        <v>15</v>
      </c>
      <c r="F1214" s="139" t="s">
        <v>8971</v>
      </c>
      <c r="G1214" s="102"/>
    </row>
    <row r="1215">
      <c r="A1215" s="102"/>
      <c r="B1215" s="139" t="s">
        <v>5296</v>
      </c>
      <c r="C1215" s="139" t="s">
        <v>5044</v>
      </c>
      <c r="D1215" s="140">
        <v>39861.0</v>
      </c>
      <c r="E1215" s="139" t="s">
        <v>15</v>
      </c>
      <c r="F1215" s="139" t="s">
        <v>928</v>
      </c>
      <c r="G1215" s="102"/>
    </row>
    <row r="1216">
      <c r="A1216" s="102"/>
      <c r="B1216" s="139" t="s">
        <v>8974</v>
      </c>
      <c r="C1216" s="139" t="s">
        <v>5044</v>
      </c>
      <c r="D1216" s="140">
        <v>39861.0</v>
      </c>
      <c r="E1216" s="139" t="s">
        <v>15</v>
      </c>
      <c r="F1216" s="139" t="s">
        <v>928</v>
      </c>
      <c r="G1216" s="102"/>
    </row>
    <row r="1217">
      <c r="A1217" s="102"/>
      <c r="B1217" s="139" t="s">
        <v>8975</v>
      </c>
      <c r="C1217" s="139" t="s">
        <v>1009</v>
      </c>
      <c r="D1217" s="163">
        <v>39644.0</v>
      </c>
      <c r="E1217" s="139" t="s">
        <v>15</v>
      </c>
      <c r="F1217" s="139" t="s">
        <v>8976</v>
      </c>
      <c r="G1217" s="102"/>
    </row>
    <row r="1218">
      <c r="A1218" s="102"/>
      <c r="B1218" s="139" t="s">
        <v>8977</v>
      </c>
      <c r="C1218" s="139" t="s">
        <v>1009</v>
      </c>
      <c r="D1218" s="163">
        <v>39644.0</v>
      </c>
      <c r="E1218" s="139" t="s">
        <v>15</v>
      </c>
      <c r="F1218" s="139" t="s">
        <v>8976</v>
      </c>
      <c r="G1218" s="102"/>
    </row>
    <row r="1219">
      <c r="A1219" s="102"/>
      <c r="B1219" s="220" t="s">
        <v>1168</v>
      </c>
      <c r="C1219" s="220" t="s">
        <v>1009</v>
      </c>
      <c r="D1219" s="237">
        <v>39705.0</v>
      </c>
      <c r="E1219" s="227" t="s">
        <v>4300</v>
      </c>
      <c r="F1219" s="227" t="s">
        <v>4381</v>
      </c>
      <c r="G1219" s="102"/>
    </row>
    <row r="1220">
      <c r="A1220" s="102"/>
      <c r="B1220" s="220" t="s">
        <v>5297</v>
      </c>
      <c r="C1220" s="220" t="s">
        <v>1009</v>
      </c>
      <c r="D1220" s="238">
        <v>42283.0</v>
      </c>
      <c r="E1220" s="220" t="s">
        <v>4323</v>
      </c>
      <c r="F1220" s="220" t="s">
        <v>6564</v>
      </c>
      <c r="G1220" s="102"/>
    </row>
    <row r="1221">
      <c r="A1221" s="102"/>
      <c r="B1221" s="139" t="s">
        <v>8978</v>
      </c>
      <c r="C1221" s="139" t="s">
        <v>1009</v>
      </c>
      <c r="D1221" s="163">
        <v>39644.0</v>
      </c>
      <c r="E1221" s="139" t="s">
        <v>15</v>
      </c>
      <c r="F1221" s="139" t="s">
        <v>8979</v>
      </c>
      <c r="G1221" s="102"/>
    </row>
    <row r="1222">
      <c r="A1222" s="102"/>
      <c r="B1222" s="139" t="s">
        <v>125</v>
      </c>
      <c r="C1222" s="139" t="s">
        <v>126</v>
      </c>
      <c r="D1222" s="212">
        <v>43041.0</v>
      </c>
      <c r="E1222" s="151" t="s">
        <v>15</v>
      </c>
      <c r="F1222" s="151" t="s">
        <v>5216</v>
      </c>
      <c r="G1222" s="102"/>
    </row>
    <row r="1223">
      <c r="A1223" s="102"/>
      <c r="B1223" s="141" t="s">
        <v>8980</v>
      </c>
      <c r="C1223" s="141" t="s">
        <v>8981</v>
      </c>
      <c r="D1223" s="408"/>
      <c r="E1223" s="141"/>
      <c r="F1223" s="150"/>
      <c r="G1223" s="102"/>
    </row>
    <row r="1224">
      <c r="A1224" s="102"/>
      <c r="B1224" s="139" t="s">
        <v>8982</v>
      </c>
      <c r="C1224" s="139" t="s">
        <v>5486</v>
      </c>
      <c r="D1224" s="163">
        <v>40211.0</v>
      </c>
      <c r="E1224" s="139" t="s">
        <v>15</v>
      </c>
      <c r="F1224" s="139" t="s">
        <v>6036</v>
      </c>
      <c r="G1224" s="102"/>
    </row>
    <row r="1225">
      <c r="A1225" s="102"/>
      <c r="B1225" s="139" t="s">
        <v>8983</v>
      </c>
      <c r="C1225" s="139" t="s">
        <v>7047</v>
      </c>
      <c r="D1225" s="163">
        <v>42612.0</v>
      </c>
      <c r="E1225" s="139" t="s">
        <v>15</v>
      </c>
      <c r="F1225" s="139" t="s">
        <v>928</v>
      </c>
      <c r="G1225" s="102"/>
    </row>
    <row r="1226">
      <c r="A1226" s="102"/>
      <c r="B1226" s="280" t="s">
        <v>8984</v>
      </c>
      <c r="C1226" s="280" t="s">
        <v>8985</v>
      </c>
      <c r="D1226" s="425">
        <v>40738.0</v>
      </c>
      <c r="E1226" s="280" t="s">
        <v>5007</v>
      </c>
      <c r="F1226" s="280" t="s">
        <v>5008</v>
      </c>
      <c r="G1226" s="102"/>
    </row>
    <row r="1227">
      <c r="A1227" s="102"/>
      <c r="B1227" s="141" t="s">
        <v>8986</v>
      </c>
      <c r="C1227" s="141" t="s">
        <v>8985</v>
      </c>
      <c r="D1227" s="408"/>
      <c r="E1227" s="141"/>
      <c r="F1227" s="150"/>
      <c r="G1227" s="102"/>
    </row>
    <row r="1228">
      <c r="A1228" s="102"/>
      <c r="B1228" s="139" t="s">
        <v>8987</v>
      </c>
      <c r="C1228" s="139" t="s">
        <v>5154</v>
      </c>
      <c r="D1228" s="163">
        <v>39406.0</v>
      </c>
      <c r="E1228" s="139" t="s">
        <v>15</v>
      </c>
      <c r="F1228" s="139" t="s">
        <v>928</v>
      </c>
      <c r="G1228" s="102"/>
    </row>
    <row r="1229">
      <c r="A1229" s="102"/>
      <c r="B1229" s="139" t="s">
        <v>7060</v>
      </c>
      <c r="C1229" s="139" t="s">
        <v>5154</v>
      </c>
      <c r="D1229" s="163">
        <v>40113.0</v>
      </c>
      <c r="E1229" s="139" t="s">
        <v>15</v>
      </c>
      <c r="F1229" s="139" t="s">
        <v>5155</v>
      </c>
      <c r="G1229" s="102"/>
    </row>
    <row r="1230">
      <c r="A1230" s="102"/>
      <c r="B1230" s="139" t="s">
        <v>8988</v>
      </c>
      <c r="C1230" s="139" t="s">
        <v>7049</v>
      </c>
      <c r="D1230" s="163">
        <v>40260.0</v>
      </c>
      <c r="E1230" s="139" t="s">
        <v>15</v>
      </c>
      <c r="F1230" s="139" t="s">
        <v>7050</v>
      </c>
      <c r="G1230" s="102"/>
    </row>
    <row r="1231">
      <c r="A1231" s="102"/>
      <c r="B1231" s="139" t="s">
        <v>4926</v>
      </c>
      <c r="C1231" s="139" t="s">
        <v>4927</v>
      </c>
      <c r="D1231" s="163">
        <v>42339.0</v>
      </c>
      <c r="E1231" s="139" t="s">
        <v>15</v>
      </c>
      <c r="F1231" s="139" t="s">
        <v>4928</v>
      </c>
      <c r="G1231" s="102"/>
    </row>
    <row r="1232">
      <c r="A1232" s="102"/>
      <c r="B1232" s="139" t="s">
        <v>7141</v>
      </c>
      <c r="C1232" s="139" t="s">
        <v>6999</v>
      </c>
      <c r="D1232" s="163">
        <v>40169.0</v>
      </c>
      <c r="E1232" s="139" t="s">
        <v>15</v>
      </c>
      <c r="F1232" s="139" t="s">
        <v>928</v>
      </c>
      <c r="G1232" s="102"/>
    </row>
    <row r="1233">
      <c r="A1233" s="102"/>
      <c r="B1233" s="139" t="s">
        <v>8989</v>
      </c>
      <c r="C1233" s="139" t="s">
        <v>1397</v>
      </c>
      <c r="D1233" s="163">
        <v>40750.0</v>
      </c>
      <c r="E1233" s="139" t="s">
        <v>15</v>
      </c>
      <c r="F1233" s="139" t="s">
        <v>8990</v>
      </c>
      <c r="G1233" s="102"/>
    </row>
    <row r="1234">
      <c r="A1234" s="102"/>
      <c r="B1234" s="139" t="s">
        <v>8991</v>
      </c>
      <c r="C1234" s="139" t="s">
        <v>1397</v>
      </c>
      <c r="D1234" s="163">
        <v>40750.0</v>
      </c>
      <c r="E1234" s="139" t="s">
        <v>15</v>
      </c>
      <c r="F1234" s="139" t="s">
        <v>8990</v>
      </c>
      <c r="G1234" s="102"/>
    </row>
    <row r="1235">
      <c r="A1235" s="102"/>
      <c r="B1235" s="139" t="s">
        <v>8992</v>
      </c>
      <c r="C1235" s="139" t="s">
        <v>1397</v>
      </c>
      <c r="D1235" s="163">
        <v>40750.0</v>
      </c>
      <c r="E1235" s="139" t="s">
        <v>15</v>
      </c>
      <c r="F1235" s="139" t="s">
        <v>8990</v>
      </c>
      <c r="G1235" s="102"/>
    </row>
    <row r="1236">
      <c r="A1236" s="102"/>
      <c r="B1236" s="139" t="s">
        <v>1396</v>
      </c>
      <c r="C1236" s="139" t="s">
        <v>1397</v>
      </c>
      <c r="D1236" s="163">
        <v>40477.0</v>
      </c>
      <c r="E1236" s="139" t="s">
        <v>4249</v>
      </c>
      <c r="F1236" s="151" t="s">
        <v>4260</v>
      </c>
      <c r="G1236" s="102"/>
    </row>
    <row r="1237">
      <c r="A1237" s="102"/>
      <c r="B1237" s="139" t="s">
        <v>8993</v>
      </c>
      <c r="C1237" s="139" t="s">
        <v>1397</v>
      </c>
      <c r="D1237" s="163">
        <v>40750.0</v>
      </c>
      <c r="E1237" s="139" t="s">
        <v>15</v>
      </c>
      <c r="F1237" s="139" t="s">
        <v>8990</v>
      </c>
      <c r="G1237" s="102"/>
    </row>
    <row r="1238">
      <c r="A1238" s="102"/>
      <c r="B1238" s="141" t="s">
        <v>8994</v>
      </c>
      <c r="C1238" s="141" t="s">
        <v>8995</v>
      </c>
      <c r="D1238" s="249"/>
      <c r="E1238" s="141"/>
      <c r="F1238" s="141"/>
      <c r="G1238" s="102"/>
    </row>
    <row r="1239">
      <c r="A1239" s="16"/>
      <c r="B1239" s="252" t="s">
        <v>8996</v>
      </c>
      <c r="C1239" s="103" t="s">
        <v>7406</v>
      </c>
      <c r="D1239" s="163">
        <v>39959.0</v>
      </c>
      <c r="E1239" s="139" t="s">
        <v>15</v>
      </c>
      <c r="F1239" s="139" t="s">
        <v>928</v>
      </c>
      <c r="G1239" s="16"/>
    </row>
    <row r="1240">
      <c r="A1240" s="16"/>
      <c r="B1240" s="252" t="s">
        <v>8997</v>
      </c>
      <c r="C1240" s="103" t="s">
        <v>7406</v>
      </c>
      <c r="D1240" s="163">
        <v>39959.0</v>
      </c>
      <c r="E1240" s="139" t="s">
        <v>15</v>
      </c>
      <c r="F1240" s="139" t="s">
        <v>928</v>
      </c>
      <c r="G1240" s="16"/>
    </row>
    <row r="1241">
      <c r="A1241" s="16"/>
      <c r="B1241" s="420" t="s">
        <v>7405</v>
      </c>
      <c r="C1241" s="112" t="s">
        <v>7406</v>
      </c>
      <c r="D1241" s="249"/>
      <c r="E1241" s="141"/>
      <c r="F1241" s="141"/>
      <c r="G1241" s="16"/>
    </row>
    <row r="1242">
      <c r="A1242" s="16"/>
      <c r="B1242" s="254"/>
      <c r="C1242" s="254"/>
      <c r="D1242" s="433"/>
      <c r="E1242" s="247"/>
      <c r="F1242" s="143"/>
      <c r="G1242" s="16"/>
    </row>
    <row r="1243">
      <c r="A1243" s="16"/>
      <c r="B1243" s="254"/>
      <c r="C1243" s="254"/>
      <c r="D1243" s="433"/>
      <c r="E1243" s="247"/>
      <c r="F1243" s="143"/>
      <c r="G1243" s="16"/>
    </row>
    <row r="1244">
      <c r="A1244" s="16"/>
      <c r="B1244" s="144" t="s">
        <v>1</v>
      </c>
      <c r="C1244" s="145">
        <f>COUNT(D:D)</f>
        <v>619</v>
      </c>
      <c r="D1244" s="433"/>
      <c r="E1244" s="247"/>
      <c r="F1244" s="143"/>
      <c r="G1244" s="16"/>
    </row>
    <row r="1245">
      <c r="A1245" s="16"/>
      <c r="B1245" s="144" t="s">
        <v>2</v>
      </c>
      <c r="C1245" s="146">
        <v>1239.0</v>
      </c>
      <c r="D1245" s="433"/>
      <c r="E1245" s="247"/>
      <c r="F1245" s="143"/>
      <c r="G1245" s="16"/>
    </row>
    <row r="1246">
      <c r="A1246" s="16"/>
      <c r="B1246" s="144" t="s">
        <v>1014</v>
      </c>
      <c r="C1246" s="147">
        <f>IFERROR(__xludf.DUMMYFUNCTION("TO_PERCENT(C1244/C1245)"),0.4995964487489911)</f>
        <v>0.4995964487</v>
      </c>
      <c r="D1246" s="433"/>
      <c r="E1246" s="247"/>
      <c r="F1246" s="143"/>
      <c r="G1246" s="16"/>
    </row>
    <row r="1247">
      <c r="A1247" s="16"/>
      <c r="B1247" s="254"/>
      <c r="C1247" s="254"/>
      <c r="D1247" s="433"/>
      <c r="E1247" s="247"/>
      <c r="F1247" s="143"/>
      <c r="G1247" s="16"/>
    </row>
    <row r="1248">
      <c r="A1248" s="16"/>
      <c r="B1248" s="254"/>
      <c r="C1248" s="254"/>
      <c r="D1248" s="433"/>
      <c r="E1248" s="247"/>
      <c r="F1248" s="143"/>
      <c r="G1248" s="16"/>
    </row>
    <row r="1249">
      <c r="A1249" s="16"/>
      <c r="B1249" s="254"/>
      <c r="C1249" s="254"/>
      <c r="D1249" s="433"/>
      <c r="E1249" s="247"/>
      <c r="F1249" s="143"/>
      <c r="G1249" s="16"/>
    </row>
    <row r="1250">
      <c r="A1250" s="16"/>
      <c r="B1250" s="254"/>
      <c r="C1250" s="254"/>
      <c r="D1250" s="433"/>
      <c r="E1250" s="247"/>
      <c r="F1250" s="143"/>
      <c r="G1250" s="16"/>
    </row>
    <row r="1251">
      <c r="A1251" s="16"/>
      <c r="B1251" s="385"/>
      <c r="C1251" s="385"/>
      <c r="D1251" s="434"/>
      <c r="E1251" s="248"/>
      <c r="F1251" s="242"/>
      <c r="G1251" s="16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1.13"/>
    <col customWidth="1" min="3" max="3" width="34.38"/>
    <col customWidth="1" min="6" max="6" width="78.75"/>
    <col customWidth="1" min="7" max="7" width="3.0"/>
  </cols>
  <sheetData>
    <row r="1">
      <c r="A1" s="102"/>
      <c r="B1" s="156"/>
      <c r="C1" s="156"/>
      <c r="D1" s="156"/>
      <c r="E1" s="156"/>
      <c r="F1" s="156"/>
      <c r="G1" s="102"/>
    </row>
    <row r="2">
      <c r="A2" s="102"/>
      <c r="B2" s="160" t="s">
        <v>113</v>
      </c>
      <c r="C2" s="160" t="s">
        <v>110</v>
      </c>
      <c r="D2" s="160" t="s">
        <v>902</v>
      </c>
      <c r="E2" s="160" t="s">
        <v>903</v>
      </c>
      <c r="F2" s="160" t="s">
        <v>904</v>
      </c>
      <c r="G2" s="102"/>
    </row>
    <row r="3">
      <c r="A3" s="102"/>
      <c r="B3" s="141" t="s">
        <v>8998</v>
      </c>
      <c r="C3" s="141" t="s">
        <v>8999</v>
      </c>
      <c r="D3" s="150"/>
      <c r="E3" s="150"/>
      <c r="F3" s="150"/>
      <c r="G3" s="102"/>
    </row>
    <row r="4">
      <c r="A4" s="102"/>
      <c r="B4" s="141" t="s">
        <v>9000</v>
      </c>
      <c r="C4" s="141" t="s">
        <v>8999</v>
      </c>
      <c r="D4" s="150"/>
      <c r="E4" s="150"/>
      <c r="F4" s="150"/>
      <c r="G4" s="102"/>
    </row>
    <row r="5">
      <c r="A5" s="102"/>
      <c r="B5" s="141" t="s">
        <v>9001</v>
      </c>
      <c r="C5" s="141" t="s">
        <v>9002</v>
      </c>
      <c r="D5" s="150"/>
      <c r="E5" s="150"/>
      <c r="F5" s="150"/>
      <c r="G5" s="102"/>
    </row>
    <row r="6">
      <c r="A6" s="102"/>
      <c r="B6" s="141" t="s">
        <v>9003</v>
      </c>
      <c r="C6" s="141" t="s">
        <v>9004</v>
      </c>
      <c r="D6" s="150"/>
      <c r="E6" s="150"/>
      <c r="F6" s="150"/>
      <c r="G6" s="102"/>
    </row>
    <row r="7">
      <c r="A7" s="102"/>
      <c r="B7" s="141" t="s">
        <v>9005</v>
      </c>
      <c r="C7" s="141" t="s">
        <v>9004</v>
      </c>
      <c r="D7" s="150"/>
      <c r="E7" s="150"/>
      <c r="F7" s="150"/>
      <c r="G7" s="102"/>
    </row>
    <row r="8">
      <c r="A8" s="102"/>
      <c r="B8" s="141" t="s">
        <v>9006</v>
      </c>
      <c r="C8" s="141" t="s">
        <v>9004</v>
      </c>
      <c r="D8" s="150"/>
      <c r="E8" s="150"/>
      <c r="F8" s="150"/>
      <c r="G8" s="102"/>
    </row>
    <row r="9">
      <c r="A9" s="102"/>
      <c r="B9" s="141" t="s">
        <v>9007</v>
      </c>
      <c r="C9" s="141" t="s">
        <v>9004</v>
      </c>
      <c r="D9" s="150"/>
      <c r="E9" s="150"/>
      <c r="F9" s="150"/>
      <c r="G9" s="102"/>
    </row>
    <row r="10">
      <c r="A10" s="102"/>
      <c r="B10" s="141" t="s">
        <v>9008</v>
      </c>
      <c r="C10" s="141" t="s">
        <v>9004</v>
      </c>
      <c r="D10" s="150"/>
      <c r="E10" s="150"/>
      <c r="F10" s="150"/>
      <c r="G10" s="102"/>
    </row>
    <row r="11">
      <c r="A11" s="102"/>
      <c r="B11" s="141" t="s">
        <v>9009</v>
      </c>
      <c r="C11" s="141" t="s">
        <v>9004</v>
      </c>
      <c r="D11" s="150"/>
      <c r="E11" s="150"/>
      <c r="F11" s="150"/>
      <c r="G11" s="102"/>
    </row>
    <row r="12">
      <c r="A12" s="102"/>
      <c r="B12" s="141" t="s">
        <v>9010</v>
      </c>
      <c r="C12" s="141" t="s">
        <v>9004</v>
      </c>
      <c r="D12" s="150"/>
      <c r="E12" s="150"/>
      <c r="F12" s="150"/>
      <c r="G12" s="102"/>
    </row>
    <row r="13">
      <c r="A13" s="102"/>
      <c r="B13" s="141" t="s">
        <v>9011</v>
      </c>
      <c r="C13" s="141" t="s">
        <v>909</v>
      </c>
      <c r="D13" s="150"/>
      <c r="E13" s="150"/>
      <c r="F13" s="150"/>
      <c r="G13" s="102"/>
    </row>
    <row r="14">
      <c r="A14" s="102"/>
      <c r="B14" s="141" t="s">
        <v>9012</v>
      </c>
      <c r="C14" s="141" t="s">
        <v>9013</v>
      </c>
      <c r="D14" s="150"/>
      <c r="E14" s="150"/>
      <c r="F14" s="150"/>
      <c r="G14" s="102"/>
    </row>
    <row r="15">
      <c r="A15" s="102"/>
      <c r="B15" s="141" t="s">
        <v>9014</v>
      </c>
      <c r="C15" s="141" t="s">
        <v>9013</v>
      </c>
      <c r="D15" s="150"/>
      <c r="E15" s="150"/>
      <c r="F15" s="150"/>
      <c r="G15" s="102"/>
    </row>
    <row r="16">
      <c r="A16" s="102"/>
      <c r="B16" s="141" t="s">
        <v>9015</v>
      </c>
      <c r="C16" s="141" t="s">
        <v>9016</v>
      </c>
      <c r="D16" s="150"/>
      <c r="E16" s="150"/>
      <c r="F16" s="150"/>
      <c r="G16" s="102"/>
    </row>
    <row r="17">
      <c r="A17" s="102"/>
      <c r="B17" s="141" t="s">
        <v>9017</v>
      </c>
      <c r="C17" s="141" t="s">
        <v>9016</v>
      </c>
      <c r="D17" s="150"/>
      <c r="E17" s="150"/>
      <c r="F17" s="150"/>
      <c r="G17" s="102"/>
    </row>
    <row r="18">
      <c r="A18" s="102"/>
      <c r="B18" s="141" t="s">
        <v>9018</v>
      </c>
      <c r="C18" s="141" t="s">
        <v>9016</v>
      </c>
      <c r="D18" s="150"/>
      <c r="E18" s="150"/>
      <c r="F18" s="150"/>
      <c r="G18" s="102"/>
    </row>
    <row r="19">
      <c r="A19" s="102"/>
      <c r="B19" s="141" t="s">
        <v>9019</v>
      </c>
      <c r="C19" s="141" t="s">
        <v>9016</v>
      </c>
      <c r="D19" s="150"/>
      <c r="E19" s="150"/>
      <c r="F19" s="150"/>
      <c r="G19" s="102"/>
    </row>
    <row r="20">
      <c r="A20" s="102"/>
      <c r="B20" s="141" t="s">
        <v>9020</v>
      </c>
      <c r="C20" s="141" t="s">
        <v>9016</v>
      </c>
      <c r="D20" s="150"/>
      <c r="E20" s="150"/>
      <c r="F20" s="150"/>
      <c r="G20" s="102"/>
    </row>
    <row r="21">
      <c r="A21" s="102"/>
      <c r="B21" s="141" t="s">
        <v>9021</v>
      </c>
      <c r="C21" s="141" t="s">
        <v>9022</v>
      </c>
      <c r="D21" s="150"/>
      <c r="E21" s="150"/>
      <c r="F21" s="150"/>
      <c r="G21" s="102"/>
    </row>
    <row r="22">
      <c r="A22" s="102"/>
      <c r="B22" s="141" t="s">
        <v>9023</v>
      </c>
      <c r="C22" s="141" t="s">
        <v>9022</v>
      </c>
      <c r="D22" s="150"/>
      <c r="E22" s="150"/>
      <c r="F22" s="150"/>
      <c r="G22" s="102"/>
    </row>
    <row r="23">
      <c r="A23" s="102"/>
      <c r="B23" s="141" t="s">
        <v>9024</v>
      </c>
      <c r="C23" s="141" t="s">
        <v>9025</v>
      </c>
      <c r="D23" s="150"/>
      <c r="E23" s="150"/>
      <c r="F23" s="150"/>
      <c r="G23" s="102"/>
    </row>
    <row r="24">
      <c r="A24" s="102"/>
      <c r="B24" s="141" t="s">
        <v>9026</v>
      </c>
      <c r="C24" s="141" t="s">
        <v>9025</v>
      </c>
      <c r="D24" s="150"/>
      <c r="E24" s="150"/>
      <c r="F24" s="150"/>
      <c r="G24" s="102"/>
    </row>
    <row r="25">
      <c r="A25" s="102"/>
      <c r="B25" s="141" t="s">
        <v>8438</v>
      </c>
      <c r="C25" s="141" t="s">
        <v>9025</v>
      </c>
      <c r="D25" s="150"/>
      <c r="E25" s="150"/>
      <c r="F25" s="150"/>
      <c r="G25" s="102"/>
    </row>
    <row r="26">
      <c r="A26" s="102"/>
      <c r="B26" s="141" t="s">
        <v>9027</v>
      </c>
      <c r="C26" s="141" t="s">
        <v>9025</v>
      </c>
      <c r="D26" s="150"/>
      <c r="E26" s="150"/>
      <c r="F26" s="150"/>
      <c r="G26" s="102"/>
    </row>
    <row r="27">
      <c r="A27" s="102"/>
      <c r="B27" s="141" t="s">
        <v>9028</v>
      </c>
      <c r="C27" s="141" t="s">
        <v>9025</v>
      </c>
      <c r="D27" s="150"/>
      <c r="E27" s="150"/>
      <c r="F27" s="150"/>
      <c r="G27" s="102"/>
    </row>
    <row r="28">
      <c r="A28" s="102"/>
      <c r="B28" s="141" t="s">
        <v>9029</v>
      </c>
      <c r="C28" s="141" t="s">
        <v>9030</v>
      </c>
      <c r="D28" s="150"/>
      <c r="E28" s="150"/>
      <c r="F28" s="150"/>
      <c r="G28" s="102"/>
    </row>
    <row r="29">
      <c r="A29" s="102"/>
      <c r="B29" s="141" t="s">
        <v>9031</v>
      </c>
      <c r="C29" s="141" t="s">
        <v>9032</v>
      </c>
      <c r="D29" s="150"/>
      <c r="E29" s="150"/>
      <c r="F29" s="150"/>
      <c r="G29" s="102"/>
    </row>
    <row r="30">
      <c r="A30" s="102"/>
      <c r="B30" s="141" t="s">
        <v>9033</v>
      </c>
      <c r="C30" s="141" t="s">
        <v>9034</v>
      </c>
      <c r="D30" s="150"/>
      <c r="E30" s="150"/>
      <c r="F30" s="150"/>
      <c r="G30" s="102"/>
    </row>
    <row r="31">
      <c r="A31" s="102"/>
      <c r="B31" s="141" t="s">
        <v>9035</v>
      </c>
      <c r="C31" s="141" t="s">
        <v>9034</v>
      </c>
      <c r="D31" s="150"/>
      <c r="E31" s="150"/>
      <c r="F31" s="150"/>
      <c r="G31" s="102"/>
    </row>
    <row r="32">
      <c r="A32" s="102"/>
      <c r="B32" s="141" t="s">
        <v>9036</v>
      </c>
      <c r="C32" s="141" t="s">
        <v>9037</v>
      </c>
      <c r="D32" s="150"/>
      <c r="E32" s="150"/>
      <c r="F32" s="150"/>
      <c r="G32" s="102"/>
    </row>
    <row r="33">
      <c r="A33" s="102"/>
      <c r="B33" s="141" t="s">
        <v>9038</v>
      </c>
      <c r="C33" s="141" t="s">
        <v>9037</v>
      </c>
      <c r="D33" s="150"/>
      <c r="E33" s="150"/>
      <c r="F33" s="150"/>
      <c r="G33" s="102"/>
    </row>
    <row r="34">
      <c r="A34" s="102"/>
      <c r="B34" s="141" t="s">
        <v>9039</v>
      </c>
      <c r="C34" s="141" t="s">
        <v>9037</v>
      </c>
      <c r="D34" s="150"/>
      <c r="E34" s="150"/>
      <c r="F34" s="150"/>
      <c r="G34" s="102"/>
    </row>
    <row r="35">
      <c r="A35" s="102"/>
      <c r="B35" s="141" t="s">
        <v>9040</v>
      </c>
      <c r="C35" s="141" t="s">
        <v>9041</v>
      </c>
      <c r="D35" s="150"/>
      <c r="E35" s="150"/>
      <c r="F35" s="150"/>
      <c r="G35" s="102"/>
    </row>
    <row r="36">
      <c r="A36" s="102"/>
      <c r="B36" s="141" t="s">
        <v>9042</v>
      </c>
      <c r="C36" s="141" t="s">
        <v>9043</v>
      </c>
      <c r="D36" s="150"/>
      <c r="E36" s="150"/>
      <c r="F36" s="150"/>
      <c r="G36" s="102"/>
    </row>
    <row r="37">
      <c r="A37" s="102"/>
      <c r="B37" s="141" t="s">
        <v>9044</v>
      </c>
      <c r="C37" s="141" t="s">
        <v>9045</v>
      </c>
      <c r="D37" s="150"/>
      <c r="E37" s="150"/>
      <c r="F37" s="150"/>
      <c r="G37" s="102"/>
    </row>
    <row r="38">
      <c r="A38" s="102"/>
      <c r="B38" s="141" t="s">
        <v>1895</v>
      </c>
      <c r="C38" s="141" t="s">
        <v>9045</v>
      </c>
      <c r="D38" s="150"/>
      <c r="E38" s="150"/>
      <c r="F38" s="150"/>
      <c r="G38" s="102"/>
    </row>
    <row r="39">
      <c r="A39" s="102"/>
      <c r="B39" s="141" t="s">
        <v>9046</v>
      </c>
      <c r="C39" s="141" t="s">
        <v>9047</v>
      </c>
      <c r="D39" s="150"/>
      <c r="E39" s="150"/>
      <c r="F39" s="150"/>
      <c r="G39" s="102"/>
    </row>
    <row r="40">
      <c r="A40" s="102"/>
      <c r="B40" s="141" t="s">
        <v>9048</v>
      </c>
      <c r="C40" s="141" t="s">
        <v>9047</v>
      </c>
      <c r="D40" s="150"/>
      <c r="E40" s="150"/>
      <c r="F40" s="150"/>
      <c r="G40" s="102"/>
    </row>
    <row r="41">
      <c r="A41" s="102"/>
      <c r="B41" s="141" t="s">
        <v>9049</v>
      </c>
      <c r="C41" s="141" t="s">
        <v>9050</v>
      </c>
      <c r="D41" s="150"/>
      <c r="E41" s="150"/>
      <c r="F41" s="150"/>
      <c r="G41" s="102"/>
    </row>
    <row r="42">
      <c r="A42" s="102"/>
      <c r="B42" s="141" t="s">
        <v>9051</v>
      </c>
      <c r="C42" s="141" t="s">
        <v>9050</v>
      </c>
      <c r="D42" s="150"/>
      <c r="E42" s="150"/>
      <c r="F42" s="150"/>
      <c r="G42" s="102"/>
    </row>
    <row r="43">
      <c r="A43" s="102"/>
      <c r="B43" s="141" t="s">
        <v>9052</v>
      </c>
      <c r="C43" s="141" t="s">
        <v>9053</v>
      </c>
      <c r="D43" s="150"/>
      <c r="E43" s="150"/>
      <c r="F43" s="150"/>
      <c r="G43" s="102"/>
    </row>
    <row r="44">
      <c r="A44" s="102"/>
      <c r="B44" s="141" t="s">
        <v>9054</v>
      </c>
      <c r="C44" s="141" t="s">
        <v>9053</v>
      </c>
      <c r="D44" s="150"/>
      <c r="E44" s="150"/>
      <c r="F44" s="150"/>
      <c r="G44" s="102"/>
    </row>
    <row r="45">
      <c r="A45" s="102"/>
      <c r="B45" s="141" t="s">
        <v>9055</v>
      </c>
      <c r="C45" s="141" t="s">
        <v>6281</v>
      </c>
      <c r="D45" s="150"/>
      <c r="E45" s="150"/>
      <c r="F45" s="150"/>
      <c r="G45" s="102"/>
    </row>
    <row r="46">
      <c r="A46" s="102"/>
      <c r="B46" s="141" t="s">
        <v>9056</v>
      </c>
      <c r="C46" s="141" t="s">
        <v>6281</v>
      </c>
      <c r="D46" s="150"/>
      <c r="E46" s="150"/>
      <c r="F46" s="150"/>
      <c r="G46" s="102"/>
    </row>
    <row r="47">
      <c r="A47" s="102"/>
      <c r="B47" s="141" t="s">
        <v>9057</v>
      </c>
      <c r="C47" s="141" t="s">
        <v>9058</v>
      </c>
      <c r="D47" s="150"/>
      <c r="E47" s="150"/>
      <c r="F47" s="150"/>
      <c r="G47" s="102"/>
    </row>
    <row r="48">
      <c r="A48" s="102"/>
      <c r="B48" s="141" t="s">
        <v>9059</v>
      </c>
      <c r="C48" s="141" t="s">
        <v>9060</v>
      </c>
      <c r="D48" s="150"/>
      <c r="E48" s="150"/>
      <c r="F48" s="150"/>
      <c r="G48" s="102"/>
    </row>
    <row r="49">
      <c r="A49" s="102"/>
      <c r="B49" s="141" t="s">
        <v>9061</v>
      </c>
      <c r="C49" s="141" t="s">
        <v>9062</v>
      </c>
      <c r="D49" s="150"/>
      <c r="E49" s="150"/>
      <c r="F49" s="150"/>
      <c r="G49" s="102"/>
    </row>
    <row r="50">
      <c r="A50" s="102"/>
      <c r="B50" s="141" t="s">
        <v>9063</v>
      </c>
      <c r="C50" s="141" t="s">
        <v>5190</v>
      </c>
      <c r="D50" s="150"/>
      <c r="E50" s="150"/>
      <c r="F50" s="150"/>
      <c r="G50" s="102"/>
    </row>
    <row r="51">
      <c r="A51" s="102"/>
      <c r="B51" s="141" t="s">
        <v>9064</v>
      </c>
      <c r="C51" s="141" t="s">
        <v>9065</v>
      </c>
      <c r="D51" s="150"/>
      <c r="E51" s="150"/>
      <c r="F51" s="150"/>
      <c r="G51" s="102"/>
    </row>
    <row r="52">
      <c r="A52" s="102"/>
      <c r="B52" s="141" t="s">
        <v>9066</v>
      </c>
      <c r="C52" s="141" t="s">
        <v>9065</v>
      </c>
      <c r="D52" s="150"/>
      <c r="E52" s="150"/>
      <c r="F52" s="150"/>
      <c r="G52" s="102"/>
    </row>
    <row r="53">
      <c r="A53" s="102"/>
      <c r="B53" s="141" t="s">
        <v>9067</v>
      </c>
      <c r="C53" s="141" t="s">
        <v>9068</v>
      </c>
      <c r="D53" s="150"/>
      <c r="E53" s="150"/>
      <c r="F53" s="150"/>
      <c r="G53" s="102"/>
    </row>
    <row r="54">
      <c r="A54" s="102"/>
      <c r="B54" s="141" t="s">
        <v>9069</v>
      </c>
      <c r="C54" s="141" t="s">
        <v>9068</v>
      </c>
      <c r="D54" s="150"/>
      <c r="E54" s="150"/>
      <c r="F54" s="150"/>
      <c r="G54" s="102"/>
    </row>
    <row r="55">
      <c r="A55" s="102"/>
      <c r="B55" s="141" t="s">
        <v>9070</v>
      </c>
      <c r="C55" s="141" t="s">
        <v>9068</v>
      </c>
      <c r="D55" s="150"/>
      <c r="E55" s="150"/>
      <c r="F55" s="150"/>
      <c r="G55" s="102"/>
    </row>
    <row r="56">
      <c r="A56" s="102"/>
      <c r="B56" s="141" t="s">
        <v>9071</v>
      </c>
      <c r="C56" s="141" t="s">
        <v>9068</v>
      </c>
      <c r="D56" s="150"/>
      <c r="E56" s="150"/>
      <c r="F56" s="150"/>
      <c r="G56" s="102"/>
    </row>
    <row r="57">
      <c r="A57" s="102"/>
      <c r="B57" s="141" t="s">
        <v>9072</v>
      </c>
      <c r="C57" s="141" t="s">
        <v>9073</v>
      </c>
      <c r="D57" s="150"/>
      <c r="E57" s="150"/>
      <c r="F57" s="150"/>
      <c r="G57" s="102"/>
    </row>
    <row r="58">
      <c r="A58" s="102"/>
      <c r="B58" s="141" t="s">
        <v>2894</v>
      </c>
      <c r="C58" s="141" t="s">
        <v>9074</v>
      </c>
      <c r="D58" s="150"/>
      <c r="E58" s="150"/>
      <c r="F58" s="150"/>
      <c r="G58" s="102"/>
    </row>
    <row r="59">
      <c r="A59" s="102"/>
      <c r="B59" s="141" t="s">
        <v>3843</v>
      </c>
      <c r="C59" s="141" t="s">
        <v>9074</v>
      </c>
      <c r="D59" s="150"/>
      <c r="E59" s="150"/>
      <c r="F59" s="150"/>
      <c r="G59" s="102"/>
    </row>
    <row r="60">
      <c r="A60" s="102"/>
      <c r="B60" s="141" t="s">
        <v>9075</v>
      </c>
      <c r="C60" s="141" t="s">
        <v>9076</v>
      </c>
      <c r="D60" s="150"/>
      <c r="E60" s="150"/>
      <c r="F60" s="150"/>
      <c r="G60" s="102"/>
    </row>
    <row r="61">
      <c r="A61" s="102"/>
      <c r="B61" s="141" t="s">
        <v>9077</v>
      </c>
      <c r="C61" s="141" t="s">
        <v>9078</v>
      </c>
      <c r="D61" s="150"/>
      <c r="E61" s="150"/>
      <c r="F61" s="150"/>
      <c r="G61" s="102"/>
    </row>
    <row r="62">
      <c r="A62" s="102"/>
      <c r="B62" s="141" t="s">
        <v>9079</v>
      </c>
      <c r="C62" s="141" t="s">
        <v>7998</v>
      </c>
      <c r="D62" s="150"/>
      <c r="E62" s="150"/>
      <c r="F62" s="150"/>
      <c r="G62" s="102"/>
    </row>
    <row r="63">
      <c r="A63" s="102"/>
      <c r="B63" s="141" t="s">
        <v>9080</v>
      </c>
      <c r="C63" s="141" t="s">
        <v>7998</v>
      </c>
      <c r="D63" s="150"/>
      <c r="E63" s="150"/>
      <c r="F63" s="150"/>
      <c r="G63" s="102"/>
    </row>
    <row r="64">
      <c r="A64" s="102"/>
      <c r="B64" s="141" t="s">
        <v>5866</v>
      </c>
      <c r="C64" s="141" t="s">
        <v>7998</v>
      </c>
      <c r="D64" s="150"/>
      <c r="E64" s="150"/>
      <c r="F64" s="150"/>
      <c r="G64" s="102"/>
    </row>
    <row r="65">
      <c r="A65" s="102"/>
      <c r="B65" s="141" t="s">
        <v>9081</v>
      </c>
      <c r="C65" s="141" t="s">
        <v>7998</v>
      </c>
      <c r="D65" s="150"/>
      <c r="E65" s="150"/>
      <c r="F65" s="150"/>
      <c r="G65" s="102"/>
    </row>
    <row r="66">
      <c r="A66" s="102"/>
      <c r="B66" s="141" t="s">
        <v>9082</v>
      </c>
      <c r="C66" s="141" t="s">
        <v>9083</v>
      </c>
      <c r="D66" s="150"/>
      <c r="E66" s="150"/>
      <c r="F66" s="150"/>
      <c r="G66" s="102"/>
    </row>
    <row r="67">
      <c r="A67" s="102"/>
      <c r="B67" s="141" t="s">
        <v>9083</v>
      </c>
      <c r="C67" s="141" t="s">
        <v>9083</v>
      </c>
      <c r="D67" s="150"/>
      <c r="E67" s="150"/>
      <c r="F67" s="150"/>
      <c r="G67" s="102"/>
    </row>
    <row r="68">
      <c r="A68" s="102"/>
      <c r="B68" s="141" t="s">
        <v>8583</v>
      </c>
      <c r="C68" s="141" t="s">
        <v>9083</v>
      </c>
      <c r="D68" s="150"/>
      <c r="E68" s="150"/>
      <c r="F68" s="150"/>
      <c r="G68" s="102"/>
    </row>
    <row r="69">
      <c r="A69" s="102"/>
      <c r="B69" s="141" t="s">
        <v>9084</v>
      </c>
      <c r="C69" s="141" t="s">
        <v>9083</v>
      </c>
      <c r="D69" s="150"/>
      <c r="E69" s="150"/>
      <c r="F69" s="150"/>
      <c r="G69" s="102"/>
    </row>
    <row r="70">
      <c r="A70" s="102"/>
      <c r="B70" s="141" t="s">
        <v>9085</v>
      </c>
      <c r="C70" s="141" t="s">
        <v>9083</v>
      </c>
      <c r="D70" s="150"/>
      <c r="E70" s="150"/>
      <c r="F70" s="150"/>
      <c r="G70" s="102"/>
    </row>
    <row r="71">
      <c r="A71" s="102"/>
      <c r="B71" s="141" t="s">
        <v>9086</v>
      </c>
      <c r="C71" s="141" t="s">
        <v>8004</v>
      </c>
      <c r="D71" s="150"/>
      <c r="E71" s="150"/>
      <c r="F71" s="150"/>
      <c r="G71" s="102"/>
    </row>
    <row r="72">
      <c r="A72" s="102"/>
      <c r="B72" s="141" t="s">
        <v>9087</v>
      </c>
      <c r="C72" s="141" t="s">
        <v>9088</v>
      </c>
      <c r="D72" s="150"/>
      <c r="E72" s="150"/>
      <c r="F72" s="150"/>
      <c r="G72" s="102"/>
    </row>
    <row r="73">
      <c r="A73" s="102"/>
      <c r="B73" s="141" t="s">
        <v>9089</v>
      </c>
      <c r="C73" s="141" t="s">
        <v>9090</v>
      </c>
      <c r="D73" s="150"/>
      <c r="E73" s="150"/>
      <c r="F73" s="150"/>
      <c r="G73" s="102"/>
    </row>
    <row r="74">
      <c r="A74" s="102"/>
      <c r="B74" s="141" t="s">
        <v>9091</v>
      </c>
      <c r="C74" s="141" t="s">
        <v>9090</v>
      </c>
      <c r="D74" s="150"/>
      <c r="E74" s="150"/>
      <c r="F74" s="150"/>
      <c r="G74" s="102"/>
    </row>
    <row r="75">
      <c r="A75" s="102"/>
      <c r="B75" s="141" t="s">
        <v>2247</v>
      </c>
      <c r="C75" s="141" t="s">
        <v>9092</v>
      </c>
      <c r="D75" s="150"/>
      <c r="E75" s="150"/>
      <c r="F75" s="150"/>
      <c r="G75" s="102"/>
    </row>
    <row r="76">
      <c r="A76" s="102"/>
      <c r="B76" s="141" t="s">
        <v>9093</v>
      </c>
      <c r="C76" s="141" t="s">
        <v>4751</v>
      </c>
      <c r="D76" s="150"/>
      <c r="E76" s="150"/>
      <c r="F76" s="150"/>
      <c r="G76" s="102"/>
    </row>
    <row r="77">
      <c r="A77" s="102"/>
      <c r="B77" s="141" t="s">
        <v>9094</v>
      </c>
      <c r="C77" s="141" t="s">
        <v>925</v>
      </c>
      <c r="D77" s="150"/>
      <c r="E77" s="150"/>
      <c r="F77" s="150"/>
      <c r="G77" s="102"/>
    </row>
    <row r="78">
      <c r="A78" s="102"/>
      <c r="B78" s="139" t="s">
        <v>9095</v>
      </c>
      <c r="C78" s="139" t="s">
        <v>925</v>
      </c>
      <c r="D78" s="209">
        <v>39406.0</v>
      </c>
      <c r="E78" s="151" t="s">
        <v>4268</v>
      </c>
      <c r="F78" s="151" t="s">
        <v>4960</v>
      </c>
      <c r="G78" s="102"/>
    </row>
    <row r="79">
      <c r="A79" s="102"/>
      <c r="B79" s="139" t="s">
        <v>8053</v>
      </c>
      <c r="C79" s="139" t="s">
        <v>925</v>
      </c>
      <c r="D79" s="163">
        <v>39532.0</v>
      </c>
      <c r="E79" s="139" t="s">
        <v>15</v>
      </c>
      <c r="F79" s="139" t="s">
        <v>9096</v>
      </c>
      <c r="G79" s="102"/>
    </row>
    <row r="80">
      <c r="A80" s="102"/>
      <c r="B80" s="141" t="s">
        <v>9097</v>
      </c>
      <c r="C80" s="141" t="s">
        <v>925</v>
      </c>
      <c r="D80" s="155"/>
      <c r="E80" s="141"/>
      <c r="F80" s="141"/>
      <c r="G80" s="102"/>
    </row>
    <row r="81">
      <c r="A81" s="102"/>
      <c r="B81" s="139" t="s">
        <v>9098</v>
      </c>
      <c r="C81" s="139" t="s">
        <v>925</v>
      </c>
      <c r="D81" s="140">
        <v>39532.0</v>
      </c>
      <c r="E81" s="139" t="s">
        <v>15</v>
      </c>
      <c r="F81" s="139" t="s">
        <v>9099</v>
      </c>
      <c r="G81" s="102"/>
    </row>
    <row r="82">
      <c r="A82" s="102"/>
      <c r="B82" s="139" t="s">
        <v>9100</v>
      </c>
      <c r="C82" s="139" t="s">
        <v>925</v>
      </c>
      <c r="D82" s="140">
        <v>39532.0</v>
      </c>
      <c r="E82" s="139" t="s">
        <v>15</v>
      </c>
      <c r="F82" s="139" t="s">
        <v>5304</v>
      </c>
      <c r="G82" s="102"/>
    </row>
    <row r="83">
      <c r="A83" s="102"/>
      <c r="B83" s="139" t="s">
        <v>9101</v>
      </c>
      <c r="C83" s="139" t="s">
        <v>925</v>
      </c>
      <c r="D83" s="140">
        <v>39532.0</v>
      </c>
      <c r="E83" s="139" t="s">
        <v>15</v>
      </c>
      <c r="F83" s="139" t="s">
        <v>9102</v>
      </c>
      <c r="G83" s="102"/>
    </row>
    <row r="84">
      <c r="A84" s="102"/>
      <c r="B84" s="139" t="s">
        <v>9103</v>
      </c>
      <c r="C84" s="139" t="s">
        <v>925</v>
      </c>
      <c r="D84" s="140">
        <v>39532.0</v>
      </c>
      <c r="E84" s="139" t="s">
        <v>15</v>
      </c>
      <c r="F84" s="139" t="s">
        <v>4984</v>
      </c>
      <c r="G84" s="102"/>
    </row>
    <row r="85">
      <c r="A85" s="102"/>
      <c r="B85" s="141" t="s">
        <v>9104</v>
      </c>
      <c r="C85" s="141" t="s">
        <v>925</v>
      </c>
      <c r="D85" s="150"/>
      <c r="E85" s="150"/>
      <c r="F85" s="150"/>
      <c r="G85" s="102"/>
    </row>
    <row r="86">
      <c r="A86" s="102"/>
      <c r="B86" s="141" t="s">
        <v>7015</v>
      </c>
      <c r="C86" s="141" t="s">
        <v>9105</v>
      </c>
      <c r="D86" s="150"/>
      <c r="E86" s="150"/>
      <c r="F86" s="141" t="s">
        <v>9106</v>
      </c>
      <c r="G86" s="102"/>
    </row>
    <row r="87">
      <c r="A87" s="102"/>
      <c r="B87" s="141" t="s">
        <v>9107</v>
      </c>
      <c r="C87" s="141" t="s">
        <v>9105</v>
      </c>
      <c r="D87" s="150"/>
      <c r="E87" s="150"/>
      <c r="F87" s="141" t="s">
        <v>9106</v>
      </c>
      <c r="G87" s="102"/>
    </row>
    <row r="88">
      <c r="A88" s="102"/>
      <c r="B88" s="141" t="s">
        <v>9108</v>
      </c>
      <c r="C88" s="141" t="s">
        <v>9109</v>
      </c>
      <c r="D88" s="150"/>
      <c r="E88" s="150"/>
      <c r="F88" s="150"/>
      <c r="G88" s="102"/>
    </row>
    <row r="89">
      <c r="A89" s="102"/>
      <c r="B89" s="141" t="s">
        <v>9110</v>
      </c>
      <c r="C89" s="141" t="s">
        <v>9111</v>
      </c>
      <c r="D89" s="150"/>
      <c r="E89" s="150"/>
      <c r="F89" s="150"/>
      <c r="G89" s="102"/>
    </row>
    <row r="90">
      <c r="A90" s="102"/>
      <c r="B90" s="141" t="s">
        <v>9112</v>
      </c>
      <c r="C90" s="141" t="s">
        <v>9111</v>
      </c>
      <c r="D90" s="150"/>
      <c r="E90" s="150"/>
      <c r="F90" s="150"/>
      <c r="G90" s="102"/>
    </row>
    <row r="91">
      <c r="A91" s="102"/>
      <c r="B91" s="141" t="s">
        <v>9113</v>
      </c>
      <c r="C91" s="141" t="s">
        <v>9111</v>
      </c>
      <c r="D91" s="150"/>
      <c r="E91" s="150"/>
      <c r="F91" s="150"/>
      <c r="G91" s="102"/>
    </row>
    <row r="92">
      <c r="A92" s="102"/>
      <c r="B92" s="141" t="s">
        <v>9114</v>
      </c>
      <c r="C92" s="141" t="s">
        <v>9111</v>
      </c>
      <c r="D92" s="150"/>
      <c r="E92" s="150"/>
      <c r="F92" s="150"/>
      <c r="G92" s="102"/>
    </row>
    <row r="93">
      <c r="A93" s="102"/>
      <c r="B93" s="141" t="s">
        <v>9115</v>
      </c>
      <c r="C93" s="141" t="s">
        <v>9111</v>
      </c>
      <c r="D93" s="150"/>
      <c r="E93" s="150"/>
      <c r="F93" s="150"/>
      <c r="G93" s="102"/>
    </row>
    <row r="94">
      <c r="A94" s="102"/>
      <c r="B94" s="141" t="s">
        <v>9116</v>
      </c>
      <c r="C94" s="141" t="s">
        <v>9111</v>
      </c>
      <c r="D94" s="150"/>
      <c r="E94" s="150"/>
      <c r="F94" s="150"/>
      <c r="G94" s="102"/>
    </row>
    <row r="95">
      <c r="A95" s="102"/>
      <c r="B95" s="141" t="s">
        <v>9117</v>
      </c>
      <c r="C95" s="141" t="s">
        <v>9111</v>
      </c>
      <c r="D95" s="150"/>
      <c r="E95" s="150"/>
      <c r="F95" s="150"/>
      <c r="G95" s="102"/>
    </row>
    <row r="96">
      <c r="A96" s="102"/>
      <c r="B96" s="141" t="s">
        <v>9118</v>
      </c>
      <c r="C96" s="141" t="s">
        <v>9111</v>
      </c>
      <c r="D96" s="150"/>
      <c r="E96" s="150"/>
      <c r="F96" s="150"/>
      <c r="G96" s="102"/>
    </row>
    <row r="97">
      <c r="A97" s="102"/>
      <c r="B97" s="141" t="s">
        <v>9119</v>
      </c>
      <c r="C97" s="141" t="s">
        <v>9111</v>
      </c>
      <c r="D97" s="150"/>
      <c r="E97" s="150"/>
      <c r="F97" s="150"/>
      <c r="G97" s="102"/>
    </row>
    <row r="98">
      <c r="A98" s="102"/>
      <c r="B98" s="141" t="s">
        <v>9120</v>
      </c>
      <c r="C98" s="141" t="s">
        <v>8071</v>
      </c>
      <c r="D98" s="150"/>
      <c r="E98" s="150"/>
      <c r="F98" s="150"/>
      <c r="G98" s="102"/>
    </row>
    <row r="99">
      <c r="A99" s="102"/>
      <c r="B99" s="141" t="s">
        <v>9121</v>
      </c>
      <c r="C99" s="141" t="s">
        <v>9122</v>
      </c>
      <c r="D99" s="150"/>
      <c r="E99" s="150"/>
      <c r="F99" s="150"/>
      <c r="G99" s="102"/>
    </row>
    <row r="100">
      <c r="A100" s="102"/>
      <c r="B100" s="141" t="s">
        <v>9123</v>
      </c>
      <c r="C100" s="141" t="s">
        <v>9122</v>
      </c>
      <c r="D100" s="150"/>
      <c r="E100" s="150"/>
      <c r="F100" s="150"/>
      <c r="G100" s="102"/>
    </row>
    <row r="101">
      <c r="A101" s="102"/>
      <c r="B101" s="141" t="s">
        <v>9124</v>
      </c>
      <c r="C101" s="141" t="s">
        <v>9122</v>
      </c>
      <c r="D101" s="150"/>
      <c r="E101" s="150"/>
      <c r="F101" s="150"/>
      <c r="G101" s="102"/>
    </row>
    <row r="102">
      <c r="A102" s="102"/>
      <c r="B102" s="141" t="s">
        <v>9125</v>
      </c>
      <c r="C102" s="141" t="s">
        <v>9122</v>
      </c>
      <c r="D102" s="150"/>
      <c r="E102" s="150"/>
      <c r="F102" s="150"/>
      <c r="G102" s="102"/>
    </row>
    <row r="103">
      <c r="A103" s="102"/>
      <c r="B103" s="141" t="s">
        <v>9126</v>
      </c>
      <c r="C103" s="141" t="s">
        <v>9127</v>
      </c>
      <c r="D103" s="150"/>
      <c r="E103" s="150"/>
      <c r="F103" s="150"/>
      <c r="G103" s="102"/>
    </row>
    <row r="104">
      <c r="A104" s="102"/>
      <c r="B104" s="141" t="s">
        <v>9128</v>
      </c>
      <c r="C104" s="141" t="s">
        <v>9127</v>
      </c>
      <c r="D104" s="150"/>
      <c r="E104" s="150"/>
      <c r="F104" s="150"/>
      <c r="G104" s="102"/>
    </row>
    <row r="105">
      <c r="A105" s="102"/>
      <c r="B105" s="141" t="s">
        <v>8132</v>
      </c>
      <c r="C105" s="141" t="s">
        <v>9127</v>
      </c>
      <c r="D105" s="150"/>
      <c r="E105" s="150"/>
      <c r="F105" s="150"/>
      <c r="G105" s="102"/>
    </row>
    <row r="106">
      <c r="A106" s="102"/>
      <c r="B106" s="141" t="s">
        <v>9129</v>
      </c>
      <c r="C106" s="141" t="s">
        <v>9127</v>
      </c>
      <c r="D106" s="150"/>
      <c r="E106" s="150"/>
      <c r="F106" s="150"/>
      <c r="G106" s="102"/>
    </row>
    <row r="107">
      <c r="A107" s="102"/>
      <c r="B107" s="141" t="s">
        <v>9130</v>
      </c>
      <c r="C107" s="141" t="s">
        <v>9127</v>
      </c>
      <c r="D107" s="150"/>
      <c r="E107" s="150"/>
      <c r="F107" s="150"/>
      <c r="G107" s="102"/>
    </row>
    <row r="108">
      <c r="A108" s="102"/>
      <c r="B108" s="141" t="s">
        <v>9131</v>
      </c>
      <c r="C108" s="141" t="s">
        <v>9127</v>
      </c>
      <c r="D108" s="150"/>
      <c r="E108" s="150"/>
      <c r="F108" s="150"/>
      <c r="G108" s="102"/>
    </row>
    <row r="109">
      <c r="A109" s="102"/>
      <c r="B109" s="141" t="s">
        <v>9132</v>
      </c>
      <c r="C109" s="141" t="s">
        <v>9127</v>
      </c>
      <c r="D109" s="150"/>
      <c r="E109" s="150"/>
      <c r="F109" s="150"/>
      <c r="G109" s="102"/>
    </row>
    <row r="110">
      <c r="A110" s="102"/>
      <c r="B110" s="141" t="s">
        <v>9133</v>
      </c>
      <c r="C110" s="141" t="s">
        <v>9127</v>
      </c>
      <c r="D110" s="150"/>
      <c r="E110" s="150"/>
      <c r="F110" s="150"/>
      <c r="G110" s="102"/>
    </row>
    <row r="111">
      <c r="A111" s="102"/>
      <c r="B111" s="141" t="s">
        <v>9134</v>
      </c>
      <c r="C111" s="141" t="s">
        <v>9135</v>
      </c>
      <c r="D111" s="150"/>
      <c r="E111" s="150"/>
      <c r="F111" s="150"/>
      <c r="G111" s="102"/>
    </row>
    <row r="112">
      <c r="A112" s="102"/>
      <c r="B112" s="141" t="s">
        <v>9136</v>
      </c>
      <c r="C112" s="141" t="s">
        <v>9137</v>
      </c>
      <c r="D112" s="150"/>
      <c r="E112" s="150"/>
      <c r="F112" s="150"/>
      <c r="G112" s="102"/>
    </row>
    <row r="113">
      <c r="A113" s="102"/>
      <c r="B113" s="141" t="s">
        <v>9138</v>
      </c>
      <c r="C113" s="141" t="s">
        <v>9137</v>
      </c>
      <c r="D113" s="150"/>
      <c r="E113" s="150"/>
      <c r="F113" s="150"/>
      <c r="G113" s="102"/>
    </row>
    <row r="114">
      <c r="A114" s="102"/>
      <c r="B114" s="139" t="s">
        <v>4445</v>
      </c>
      <c r="C114" s="139" t="s">
        <v>583</v>
      </c>
      <c r="D114" s="140">
        <v>42775.0</v>
      </c>
      <c r="E114" s="139" t="s">
        <v>15</v>
      </c>
      <c r="F114" s="139" t="s">
        <v>4462</v>
      </c>
      <c r="G114" s="102"/>
    </row>
    <row r="115">
      <c r="A115" s="102"/>
      <c r="B115" s="141" t="s">
        <v>9139</v>
      </c>
      <c r="C115" s="141" t="s">
        <v>9140</v>
      </c>
      <c r="D115" s="150"/>
      <c r="E115" s="150"/>
      <c r="F115" s="141"/>
      <c r="G115" s="102"/>
    </row>
    <row r="116">
      <c r="A116" s="102"/>
      <c r="B116" s="141" t="s">
        <v>9141</v>
      </c>
      <c r="C116" s="141" t="s">
        <v>9140</v>
      </c>
      <c r="D116" s="150"/>
      <c r="E116" s="150"/>
      <c r="F116" s="150"/>
      <c r="G116" s="102"/>
    </row>
    <row r="117">
      <c r="A117" s="102"/>
      <c r="B117" s="141" t="s">
        <v>9142</v>
      </c>
      <c r="C117" s="141" t="s">
        <v>9140</v>
      </c>
      <c r="D117" s="150"/>
      <c r="E117" s="150"/>
      <c r="F117" s="150"/>
      <c r="G117" s="102"/>
    </row>
    <row r="118">
      <c r="A118" s="102"/>
      <c r="B118" s="141" t="s">
        <v>9143</v>
      </c>
      <c r="C118" s="141" t="s">
        <v>9140</v>
      </c>
      <c r="D118" s="150"/>
      <c r="E118" s="150"/>
      <c r="F118" s="150"/>
      <c r="G118" s="102"/>
    </row>
    <row r="119">
      <c r="A119" s="102"/>
      <c r="B119" s="141" t="s">
        <v>9144</v>
      </c>
      <c r="C119" s="141" t="s">
        <v>9140</v>
      </c>
      <c r="D119" s="150"/>
      <c r="E119" s="150"/>
      <c r="F119" s="150"/>
      <c r="G119" s="102"/>
    </row>
    <row r="120">
      <c r="A120" s="102"/>
      <c r="B120" s="141" t="s">
        <v>9145</v>
      </c>
      <c r="C120" s="141" t="s">
        <v>9146</v>
      </c>
      <c r="D120" s="150"/>
      <c r="E120" s="150"/>
      <c r="F120" s="141" t="s">
        <v>9147</v>
      </c>
      <c r="G120" s="102"/>
    </row>
    <row r="121">
      <c r="A121" s="102"/>
      <c r="B121" s="141" t="s">
        <v>9148</v>
      </c>
      <c r="C121" s="141" t="s">
        <v>9149</v>
      </c>
      <c r="D121" s="150"/>
      <c r="E121" s="150"/>
      <c r="F121" s="150"/>
      <c r="G121" s="102"/>
    </row>
    <row r="122">
      <c r="A122" s="102"/>
      <c r="B122" s="141" t="s">
        <v>9150</v>
      </c>
      <c r="C122" s="141" t="s">
        <v>9149</v>
      </c>
      <c r="D122" s="150"/>
      <c r="E122" s="150"/>
      <c r="F122" s="150"/>
      <c r="G122" s="102"/>
    </row>
    <row r="123">
      <c r="A123" s="102"/>
      <c r="B123" s="141" t="s">
        <v>9151</v>
      </c>
      <c r="C123" s="141" t="s">
        <v>226</v>
      </c>
      <c r="D123" s="150"/>
      <c r="E123" s="150"/>
      <c r="F123" s="150"/>
      <c r="G123" s="102"/>
    </row>
    <row r="124">
      <c r="A124" s="102"/>
      <c r="B124" s="141" t="s">
        <v>9152</v>
      </c>
      <c r="C124" s="141" t="s">
        <v>9153</v>
      </c>
      <c r="D124" s="150"/>
      <c r="E124" s="150"/>
      <c r="F124" s="150"/>
      <c r="G124" s="102"/>
    </row>
    <row r="125">
      <c r="A125" s="102"/>
      <c r="B125" s="141" t="s">
        <v>9154</v>
      </c>
      <c r="C125" s="141" t="s">
        <v>9155</v>
      </c>
      <c r="D125" s="150"/>
      <c r="E125" s="150"/>
      <c r="F125" s="150"/>
      <c r="G125" s="102"/>
    </row>
    <row r="126">
      <c r="A126" s="102"/>
      <c r="B126" s="141" t="s">
        <v>9156</v>
      </c>
      <c r="C126" s="141" t="s">
        <v>9157</v>
      </c>
      <c r="D126" s="150"/>
      <c r="E126" s="150"/>
      <c r="F126" s="150"/>
      <c r="G126" s="102"/>
    </row>
    <row r="127">
      <c r="A127" s="102"/>
      <c r="B127" s="141" t="s">
        <v>9158</v>
      </c>
      <c r="C127" s="141" t="s">
        <v>9159</v>
      </c>
      <c r="D127" s="150"/>
      <c r="E127" s="150"/>
      <c r="F127" s="150"/>
      <c r="G127" s="102"/>
    </row>
    <row r="128">
      <c r="A128" s="102"/>
      <c r="B128" s="141" t="s">
        <v>9160</v>
      </c>
      <c r="C128" s="141" t="s">
        <v>9159</v>
      </c>
      <c r="D128" s="150"/>
      <c r="E128" s="150"/>
      <c r="F128" s="150"/>
      <c r="G128" s="102"/>
    </row>
    <row r="129">
      <c r="A129" s="102"/>
      <c r="B129" s="141" t="s">
        <v>9161</v>
      </c>
      <c r="C129" s="141" t="s">
        <v>9162</v>
      </c>
      <c r="D129" s="150"/>
      <c r="E129" s="150"/>
      <c r="F129" s="150"/>
      <c r="G129" s="102"/>
    </row>
    <row r="130">
      <c r="A130" s="102"/>
      <c r="B130" s="141" t="s">
        <v>9163</v>
      </c>
      <c r="C130" s="141" t="s">
        <v>9162</v>
      </c>
      <c r="D130" s="150"/>
      <c r="E130" s="150"/>
      <c r="F130" s="150"/>
      <c r="G130" s="102"/>
    </row>
    <row r="131">
      <c r="A131" s="102"/>
      <c r="B131" s="141" t="s">
        <v>9164</v>
      </c>
      <c r="C131" s="141" t="s">
        <v>9162</v>
      </c>
      <c r="D131" s="150"/>
      <c r="E131" s="150"/>
      <c r="F131" s="150"/>
      <c r="G131" s="102"/>
    </row>
    <row r="132">
      <c r="A132" s="102"/>
      <c r="B132" s="141" t="s">
        <v>9165</v>
      </c>
      <c r="C132" s="141" t="s">
        <v>9166</v>
      </c>
      <c r="D132" s="150"/>
      <c r="E132" s="150"/>
      <c r="F132" s="150"/>
      <c r="G132" s="102"/>
    </row>
    <row r="133">
      <c r="A133" s="102"/>
      <c r="B133" s="141" t="s">
        <v>9167</v>
      </c>
      <c r="C133" s="141" t="s">
        <v>9168</v>
      </c>
      <c r="D133" s="150"/>
      <c r="E133" s="150"/>
      <c r="F133" s="150"/>
      <c r="G133" s="102"/>
    </row>
    <row r="134">
      <c r="A134" s="102"/>
      <c r="B134" s="141" t="s">
        <v>9169</v>
      </c>
      <c r="C134" s="141" t="s">
        <v>9168</v>
      </c>
      <c r="D134" s="150"/>
      <c r="E134" s="150"/>
      <c r="F134" s="150"/>
      <c r="G134" s="102"/>
    </row>
    <row r="135">
      <c r="A135" s="102"/>
      <c r="B135" s="141" t="s">
        <v>9170</v>
      </c>
      <c r="C135" s="141" t="s">
        <v>9168</v>
      </c>
      <c r="D135" s="150"/>
      <c r="E135" s="150"/>
      <c r="F135" s="150"/>
      <c r="G135" s="102"/>
    </row>
    <row r="136">
      <c r="A136" s="102"/>
      <c r="B136" s="141" t="s">
        <v>9171</v>
      </c>
      <c r="C136" s="141" t="s">
        <v>9168</v>
      </c>
      <c r="D136" s="150"/>
      <c r="E136" s="150"/>
      <c r="F136" s="150"/>
      <c r="G136" s="102"/>
    </row>
    <row r="137">
      <c r="A137" s="102"/>
      <c r="B137" s="141" t="s">
        <v>9024</v>
      </c>
      <c r="C137" s="141" t="s">
        <v>8164</v>
      </c>
      <c r="D137" s="150"/>
      <c r="E137" s="150"/>
      <c r="F137" s="150"/>
      <c r="G137" s="102"/>
    </row>
    <row r="138">
      <c r="A138" s="102"/>
      <c r="B138" s="141" t="s">
        <v>8771</v>
      </c>
      <c r="C138" s="141" t="s">
        <v>8164</v>
      </c>
      <c r="D138" s="150"/>
      <c r="E138" s="150"/>
      <c r="F138" s="150"/>
      <c r="G138" s="102"/>
    </row>
    <row r="139">
      <c r="A139" s="102"/>
      <c r="B139" s="141" t="s">
        <v>9172</v>
      </c>
      <c r="C139" s="141" t="s">
        <v>8164</v>
      </c>
      <c r="D139" s="150"/>
      <c r="E139" s="150"/>
      <c r="F139" s="150"/>
      <c r="G139" s="102"/>
    </row>
    <row r="140">
      <c r="A140" s="102"/>
      <c r="B140" s="141" t="s">
        <v>5861</v>
      </c>
      <c r="C140" s="141" t="s">
        <v>8164</v>
      </c>
      <c r="D140" s="150"/>
      <c r="E140" s="150"/>
      <c r="F140" s="150"/>
      <c r="G140" s="102"/>
    </row>
    <row r="141">
      <c r="A141" s="102"/>
      <c r="B141" s="141" t="s">
        <v>4414</v>
      </c>
      <c r="C141" s="141" t="s">
        <v>8164</v>
      </c>
      <c r="D141" s="150"/>
      <c r="E141" s="150"/>
      <c r="F141" s="150"/>
      <c r="G141" s="102"/>
    </row>
    <row r="142">
      <c r="A142" s="102"/>
      <c r="B142" s="141" t="s">
        <v>9173</v>
      </c>
      <c r="C142" s="141" t="s">
        <v>8164</v>
      </c>
      <c r="D142" s="150"/>
      <c r="E142" s="150"/>
      <c r="F142" s="150"/>
      <c r="G142" s="102"/>
    </row>
    <row r="143">
      <c r="A143" s="102"/>
      <c r="B143" s="141" t="s">
        <v>9174</v>
      </c>
      <c r="C143" s="141" t="s">
        <v>8164</v>
      </c>
      <c r="D143" s="150"/>
      <c r="E143" s="150"/>
      <c r="F143" s="150"/>
      <c r="G143" s="102"/>
    </row>
    <row r="144">
      <c r="A144" s="102"/>
      <c r="B144" s="141" t="s">
        <v>9175</v>
      </c>
      <c r="C144" s="141" t="s">
        <v>9176</v>
      </c>
      <c r="D144" s="150"/>
      <c r="E144" s="150"/>
      <c r="F144" s="150"/>
      <c r="G144" s="102"/>
    </row>
    <row r="145">
      <c r="A145" s="102"/>
      <c r="B145" s="141" t="s">
        <v>9177</v>
      </c>
      <c r="C145" s="141" t="s">
        <v>9176</v>
      </c>
      <c r="D145" s="150"/>
      <c r="E145" s="150"/>
      <c r="F145" s="150"/>
      <c r="G145" s="102"/>
    </row>
    <row r="146">
      <c r="A146" s="102"/>
      <c r="B146" s="141" t="s">
        <v>1490</v>
      </c>
      <c r="C146" s="141" t="s">
        <v>9176</v>
      </c>
      <c r="D146" s="150"/>
      <c r="E146" s="150"/>
      <c r="F146" s="150"/>
      <c r="G146" s="102"/>
    </row>
    <row r="147">
      <c r="A147" s="102"/>
      <c r="B147" s="141" t="s">
        <v>9178</v>
      </c>
      <c r="C147" s="141" t="s">
        <v>9176</v>
      </c>
      <c r="D147" s="150"/>
      <c r="E147" s="150"/>
      <c r="F147" s="150"/>
      <c r="G147" s="102"/>
    </row>
    <row r="148">
      <c r="A148" s="102"/>
      <c r="B148" s="141" t="s">
        <v>9179</v>
      </c>
      <c r="C148" s="141" t="s">
        <v>936</v>
      </c>
      <c r="D148" s="150"/>
      <c r="E148" s="150"/>
      <c r="F148" s="150"/>
      <c r="G148" s="102"/>
    </row>
    <row r="149">
      <c r="A149" s="102"/>
      <c r="B149" s="141" t="s">
        <v>9180</v>
      </c>
      <c r="C149" s="141" t="s">
        <v>936</v>
      </c>
      <c r="D149" s="150"/>
      <c r="E149" s="150"/>
      <c r="F149" s="150"/>
      <c r="G149" s="102"/>
    </row>
    <row r="150">
      <c r="A150" s="102"/>
      <c r="B150" s="141" t="s">
        <v>5889</v>
      </c>
      <c r="C150" s="141" t="s">
        <v>936</v>
      </c>
      <c r="D150" s="150"/>
      <c r="E150" s="150"/>
      <c r="F150" s="150"/>
      <c r="G150" s="102"/>
    </row>
    <row r="151">
      <c r="A151" s="102"/>
      <c r="B151" s="141" t="s">
        <v>9181</v>
      </c>
      <c r="C151" s="141" t="s">
        <v>9182</v>
      </c>
      <c r="D151" s="150"/>
      <c r="E151" s="150"/>
      <c r="F151" s="150"/>
      <c r="G151" s="102"/>
    </row>
    <row r="152">
      <c r="A152" s="102"/>
      <c r="B152" s="141" t="s">
        <v>9183</v>
      </c>
      <c r="C152" s="141" t="s">
        <v>9184</v>
      </c>
      <c r="D152" s="150"/>
      <c r="E152" s="150"/>
      <c r="F152" s="150"/>
      <c r="G152" s="102"/>
    </row>
    <row r="153">
      <c r="A153" s="102"/>
      <c r="B153" s="141" t="s">
        <v>9185</v>
      </c>
      <c r="C153" s="141" t="s">
        <v>9186</v>
      </c>
      <c r="D153" s="150"/>
      <c r="E153" s="150"/>
      <c r="F153" s="150"/>
      <c r="G153" s="102"/>
    </row>
    <row r="154">
      <c r="A154" s="102"/>
      <c r="B154" s="141" t="s">
        <v>9187</v>
      </c>
      <c r="C154" s="141" t="s">
        <v>9186</v>
      </c>
      <c r="D154" s="150"/>
      <c r="E154" s="150"/>
      <c r="F154" s="150"/>
      <c r="G154" s="102"/>
    </row>
    <row r="155">
      <c r="A155" s="102"/>
      <c r="B155" s="141" t="s">
        <v>9188</v>
      </c>
      <c r="C155" s="141" t="s">
        <v>9189</v>
      </c>
      <c r="D155" s="150"/>
      <c r="E155" s="150"/>
      <c r="F155" s="150"/>
      <c r="G155" s="102"/>
    </row>
    <row r="156">
      <c r="A156" s="102"/>
      <c r="B156" s="141" t="s">
        <v>9190</v>
      </c>
      <c r="C156" s="141" t="s">
        <v>9191</v>
      </c>
      <c r="D156" s="150"/>
      <c r="E156" s="150"/>
      <c r="F156" s="150"/>
      <c r="G156" s="102"/>
    </row>
    <row r="157">
      <c r="A157" s="102"/>
      <c r="B157" s="141" t="s">
        <v>9192</v>
      </c>
      <c r="C157" s="141" t="s">
        <v>731</v>
      </c>
      <c r="D157" s="150"/>
      <c r="E157" s="150"/>
      <c r="F157" s="150"/>
      <c r="G157" s="102"/>
    </row>
    <row r="158">
      <c r="A158" s="102"/>
      <c r="B158" s="141" t="s">
        <v>9193</v>
      </c>
      <c r="C158" s="141" t="s">
        <v>7010</v>
      </c>
      <c r="D158" s="150"/>
      <c r="E158" s="150"/>
      <c r="F158" s="150"/>
      <c r="G158" s="102"/>
    </row>
    <row r="159">
      <c r="A159" s="102"/>
      <c r="B159" s="141" t="s">
        <v>9144</v>
      </c>
      <c r="C159" s="141" t="s">
        <v>7010</v>
      </c>
      <c r="D159" s="150"/>
      <c r="E159" s="150"/>
      <c r="F159" s="150"/>
      <c r="G159" s="102"/>
    </row>
    <row r="160">
      <c r="A160" s="102"/>
      <c r="B160" s="141" t="s">
        <v>9194</v>
      </c>
      <c r="C160" s="141" t="s">
        <v>8228</v>
      </c>
      <c r="D160" s="150"/>
      <c r="E160" s="150"/>
      <c r="F160" s="150"/>
      <c r="G160" s="102"/>
    </row>
    <row r="161">
      <c r="A161" s="102"/>
      <c r="B161" s="141" t="s">
        <v>9195</v>
      </c>
      <c r="C161" s="141" t="s">
        <v>9196</v>
      </c>
      <c r="D161" s="150"/>
      <c r="E161" s="150"/>
      <c r="F161" s="150"/>
      <c r="G161" s="102"/>
    </row>
    <row r="162">
      <c r="A162" s="102"/>
      <c r="B162" s="141" t="s">
        <v>5608</v>
      </c>
      <c r="C162" s="141" t="s">
        <v>4334</v>
      </c>
      <c r="D162" s="150"/>
      <c r="E162" s="150"/>
      <c r="F162" s="150"/>
      <c r="G162" s="102"/>
    </row>
    <row r="163">
      <c r="A163" s="102"/>
      <c r="B163" s="141" t="s">
        <v>9197</v>
      </c>
      <c r="C163" s="141" t="s">
        <v>8230</v>
      </c>
      <c r="D163" s="150"/>
      <c r="E163" s="150"/>
      <c r="F163" s="150"/>
      <c r="G163" s="102"/>
    </row>
    <row r="164">
      <c r="A164" s="102"/>
      <c r="B164" s="141" t="s">
        <v>9150</v>
      </c>
      <c r="C164" s="141" t="s">
        <v>8230</v>
      </c>
      <c r="D164" s="150"/>
      <c r="E164" s="150"/>
      <c r="F164" s="150"/>
      <c r="G164" s="102"/>
    </row>
    <row r="165">
      <c r="A165" s="102"/>
      <c r="B165" s="141" t="s">
        <v>9198</v>
      </c>
      <c r="C165" s="141" t="s">
        <v>8230</v>
      </c>
      <c r="D165" s="150"/>
      <c r="E165" s="150"/>
      <c r="F165" s="150"/>
      <c r="G165" s="102"/>
    </row>
    <row r="166">
      <c r="A166" s="102"/>
      <c r="B166" s="141" t="s">
        <v>9199</v>
      </c>
      <c r="C166" s="141" t="s">
        <v>9200</v>
      </c>
      <c r="D166" s="150"/>
      <c r="E166" s="150"/>
      <c r="F166" s="150"/>
      <c r="G166" s="102"/>
    </row>
    <row r="167">
      <c r="A167" s="102"/>
      <c r="B167" s="141" t="s">
        <v>9201</v>
      </c>
      <c r="C167" s="141" t="s">
        <v>9200</v>
      </c>
      <c r="D167" s="150"/>
      <c r="E167" s="150"/>
      <c r="F167" s="150"/>
      <c r="G167" s="102"/>
    </row>
    <row r="168">
      <c r="A168" s="102"/>
      <c r="B168" s="141" t="s">
        <v>9202</v>
      </c>
      <c r="C168" s="141" t="s">
        <v>9200</v>
      </c>
      <c r="D168" s="150"/>
      <c r="E168" s="150"/>
      <c r="F168" s="150"/>
      <c r="G168" s="102"/>
    </row>
    <row r="169">
      <c r="A169" s="102"/>
      <c r="B169" s="141" t="s">
        <v>9203</v>
      </c>
      <c r="C169" s="141" t="s">
        <v>9200</v>
      </c>
      <c r="D169" s="150"/>
      <c r="E169" s="150"/>
      <c r="F169" s="150"/>
      <c r="G169" s="102"/>
    </row>
    <row r="170">
      <c r="A170" s="102"/>
      <c r="B170" s="141" t="s">
        <v>9204</v>
      </c>
      <c r="C170" s="141" t="s">
        <v>9205</v>
      </c>
      <c r="D170" s="150"/>
      <c r="E170" s="150"/>
      <c r="F170" s="150"/>
      <c r="G170" s="102"/>
    </row>
    <row r="171">
      <c r="A171" s="102"/>
      <c r="B171" s="141" t="s">
        <v>9206</v>
      </c>
      <c r="C171" s="141" t="s">
        <v>9207</v>
      </c>
      <c r="D171" s="150"/>
      <c r="E171" s="150"/>
      <c r="F171" s="150"/>
      <c r="G171" s="102"/>
    </row>
    <row r="172">
      <c r="A172" s="102"/>
      <c r="B172" s="141" t="s">
        <v>9208</v>
      </c>
      <c r="C172" s="141" t="s">
        <v>9207</v>
      </c>
      <c r="D172" s="150"/>
      <c r="E172" s="150"/>
      <c r="F172" s="150"/>
      <c r="G172" s="102"/>
    </row>
    <row r="173">
      <c r="A173" s="102"/>
      <c r="B173" s="141" t="s">
        <v>9209</v>
      </c>
      <c r="C173" s="141" t="s">
        <v>9210</v>
      </c>
      <c r="D173" s="150"/>
      <c r="E173" s="150"/>
      <c r="F173" s="150"/>
      <c r="G173" s="102"/>
    </row>
    <row r="174">
      <c r="A174" s="102"/>
      <c r="B174" s="141" t="s">
        <v>9211</v>
      </c>
      <c r="C174" s="141" t="s">
        <v>9210</v>
      </c>
      <c r="D174" s="150"/>
      <c r="E174" s="150"/>
      <c r="F174" s="150"/>
      <c r="G174" s="102"/>
    </row>
    <row r="175">
      <c r="A175" s="102"/>
      <c r="B175" s="141" t="s">
        <v>9212</v>
      </c>
      <c r="C175" s="141" t="s">
        <v>9210</v>
      </c>
      <c r="D175" s="150"/>
      <c r="E175" s="150"/>
      <c r="F175" s="150"/>
      <c r="G175" s="102"/>
    </row>
    <row r="176">
      <c r="A176" s="102"/>
      <c r="B176" s="141" t="s">
        <v>9213</v>
      </c>
      <c r="C176" s="141" t="s">
        <v>9210</v>
      </c>
      <c r="D176" s="150"/>
      <c r="E176" s="150"/>
      <c r="F176" s="150"/>
      <c r="G176" s="102"/>
    </row>
    <row r="177">
      <c r="A177" s="102"/>
      <c r="B177" s="141" t="s">
        <v>9214</v>
      </c>
      <c r="C177" s="141" t="s">
        <v>9210</v>
      </c>
      <c r="D177" s="150"/>
      <c r="E177" s="150"/>
      <c r="F177" s="150"/>
      <c r="G177" s="102"/>
    </row>
    <row r="178">
      <c r="A178" s="102"/>
      <c r="B178" s="139" t="s">
        <v>7015</v>
      </c>
      <c r="C178" s="139" t="s">
        <v>7016</v>
      </c>
      <c r="D178" s="163">
        <v>41191.0</v>
      </c>
      <c r="E178" s="139" t="s">
        <v>15</v>
      </c>
      <c r="F178" s="139" t="s">
        <v>928</v>
      </c>
      <c r="G178" s="102"/>
    </row>
    <row r="179">
      <c r="A179" s="102"/>
      <c r="B179" s="141" t="s">
        <v>9215</v>
      </c>
      <c r="C179" s="141" t="s">
        <v>7016</v>
      </c>
      <c r="D179" s="150"/>
      <c r="E179" s="150"/>
      <c r="F179" s="150"/>
      <c r="G179" s="102"/>
    </row>
    <row r="180">
      <c r="A180" s="102"/>
      <c r="B180" s="141" t="s">
        <v>9216</v>
      </c>
      <c r="C180" s="141" t="s">
        <v>9217</v>
      </c>
      <c r="D180" s="150"/>
      <c r="E180" s="150"/>
      <c r="F180" s="150"/>
      <c r="G180" s="102"/>
    </row>
    <row r="181">
      <c r="A181" s="102"/>
      <c r="B181" s="141" t="s">
        <v>9218</v>
      </c>
      <c r="C181" s="141" t="s">
        <v>9217</v>
      </c>
      <c r="D181" s="150"/>
      <c r="E181" s="150"/>
      <c r="F181" s="150"/>
      <c r="G181" s="102"/>
    </row>
    <row r="182">
      <c r="A182" s="102"/>
      <c r="B182" s="141" t="s">
        <v>9219</v>
      </c>
      <c r="C182" s="141" t="s">
        <v>9217</v>
      </c>
      <c r="D182" s="150"/>
      <c r="E182" s="150"/>
      <c r="F182" s="150"/>
      <c r="G182" s="102"/>
    </row>
    <row r="183">
      <c r="A183" s="102"/>
      <c r="B183" s="141" t="s">
        <v>9220</v>
      </c>
      <c r="C183" s="141" t="s">
        <v>9221</v>
      </c>
      <c r="D183" s="150"/>
      <c r="E183" s="150"/>
      <c r="F183" s="150"/>
      <c r="G183" s="102"/>
    </row>
    <row r="184">
      <c r="A184" s="102"/>
      <c r="B184" s="141" t="s">
        <v>9222</v>
      </c>
      <c r="C184" s="141" t="s">
        <v>9221</v>
      </c>
      <c r="D184" s="150"/>
      <c r="E184" s="150"/>
      <c r="F184" s="150"/>
      <c r="G184" s="102"/>
    </row>
    <row r="185">
      <c r="A185" s="102"/>
      <c r="B185" s="141" t="s">
        <v>9223</v>
      </c>
      <c r="C185" s="141" t="s">
        <v>9221</v>
      </c>
      <c r="D185" s="150"/>
      <c r="E185" s="150"/>
      <c r="F185" s="150"/>
      <c r="G185" s="102"/>
    </row>
    <row r="186">
      <c r="A186" s="102"/>
      <c r="B186" s="141" t="s">
        <v>9224</v>
      </c>
      <c r="C186" s="141" t="s">
        <v>9221</v>
      </c>
      <c r="D186" s="150"/>
      <c r="E186" s="150"/>
      <c r="F186" s="150"/>
      <c r="G186" s="102"/>
    </row>
    <row r="187">
      <c r="A187" s="102"/>
      <c r="B187" s="141" t="s">
        <v>9225</v>
      </c>
      <c r="C187" s="141" t="s">
        <v>9226</v>
      </c>
      <c r="D187" s="150"/>
      <c r="E187" s="150"/>
      <c r="F187" s="150"/>
      <c r="G187" s="102"/>
    </row>
    <row r="188">
      <c r="A188" s="102"/>
      <c r="B188" s="141" t="s">
        <v>9227</v>
      </c>
      <c r="C188" s="141" t="s">
        <v>9226</v>
      </c>
      <c r="D188" s="150"/>
      <c r="E188" s="150"/>
      <c r="F188" s="150"/>
      <c r="G188" s="102"/>
    </row>
    <row r="189">
      <c r="A189" s="102"/>
      <c r="B189" s="141" t="s">
        <v>9228</v>
      </c>
      <c r="C189" s="141" t="s">
        <v>9226</v>
      </c>
      <c r="D189" s="150"/>
      <c r="E189" s="150"/>
      <c r="F189" s="150"/>
      <c r="G189" s="102"/>
    </row>
    <row r="190">
      <c r="A190" s="102"/>
      <c r="B190" s="141" t="s">
        <v>9229</v>
      </c>
      <c r="C190" s="141" t="s">
        <v>9226</v>
      </c>
      <c r="D190" s="150"/>
      <c r="E190" s="150"/>
      <c r="F190" s="150"/>
      <c r="G190" s="102"/>
    </row>
    <row r="191">
      <c r="A191" s="102"/>
      <c r="B191" s="141" t="s">
        <v>9230</v>
      </c>
      <c r="C191" s="141" t="s">
        <v>9226</v>
      </c>
      <c r="D191" s="150"/>
      <c r="E191" s="150"/>
      <c r="F191" s="150"/>
      <c r="G191" s="102"/>
    </row>
    <row r="192">
      <c r="A192" s="102"/>
      <c r="B192" s="141" t="s">
        <v>9231</v>
      </c>
      <c r="C192" s="141" t="s">
        <v>9226</v>
      </c>
      <c r="D192" s="150"/>
      <c r="E192" s="150"/>
      <c r="F192" s="150"/>
      <c r="G192" s="102"/>
    </row>
    <row r="193">
      <c r="A193" s="102"/>
      <c r="B193" s="141" t="s">
        <v>9232</v>
      </c>
      <c r="C193" s="141" t="s">
        <v>9226</v>
      </c>
      <c r="D193" s="150"/>
      <c r="E193" s="150"/>
      <c r="F193" s="150"/>
      <c r="G193" s="102"/>
    </row>
    <row r="194">
      <c r="A194" s="102"/>
      <c r="B194" s="141" t="s">
        <v>9233</v>
      </c>
      <c r="C194" s="141" t="s">
        <v>9226</v>
      </c>
      <c r="D194" s="150"/>
      <c r="E194" s="150"/>
      <c r="F194" s="150"/>
      <c r="G194" s="102"/>
    </row>
    <row r="195">
      <c r="A195" s="102"/>
      <c r="B195" s="141" t="s">
        <v>9234</v>
      </c>
      <c r="C195" s="141" t="s">
        <v>4437</v>
      </c>
      <c r="D195" s="150"/>
      <c r="E195" s="150"/>
      <c r="F195" s="150"/>
      <c r="G195" s="102"/>
    </row>
    <row r="196">
      <c r="A196" s="102"/>
      <c r="B196" s="141" t="s">
        <v>9235</v>
      </c>
      <c r="C196" s="141" t="s">
        <v>4437</v>
      </c>
      <c r="D196" s="150"/>
      <c r="E196" s="150"/>
      <c r="F196" s="150"/>
      <c r="G196" s="102"/>
    </row>
    <row r="197">
      <c r="A197" s="102"/>
      <c r="B197" s="139" t="s">
        <v>4436</v>
      </c>
      <c r="C197" s="186" t="s">
        <v>4437</v>
      </c>
      <c r="D197" s="209">
        <v>39938.0</v>
      </c>
      <c r="E197" s="186" t="s">
        <v>15</v>
      </c>
      <c r="F197" s="139" t="s">
        <v>4438</v>
      </c>
      <c r="G197" s="102"/>
    </row>
    <row r="198">
      <c r="A198" s="102"/>
      <c r="B198" s="141" t="s">
        <v>9236</v>
      </c>
      <c r="C198" s="141" t="s">
        <v>4437</v>
      </c>
      <c r="D198" s="150"/>
      <c r="E198" s="150"/>
      <c r="F198" s="150"/>
      <c r="G198" s="102"/>
    </row>
    <row r="199">
      <c r="A199" s="102"/>
      <c r="B199" s="141" t="s">
        <v>9237</v>
      </c>
      <c r="C199" s="141" t="s">
        <v>4437</v>
      </c>
      <c r="D199" s="150"/>
      <c r="E199" s="150"/>
      <c r="F199" s="150"/>
      <c r="G199" s="102"/>
    </row>
    <row r="200">
      <c r="A200" s="102"/>
      <c r="B200" s="141" t="s">
        <v>8268</v>
      </c>
      <c r="C200" s="141" t="s">
        <v>8269</v>
      </c>
      <c r="D200" s="150"/>
      <c r="E200" s="150"/>
      <c r="F200" s="150"/>
      <c r="G200" s="102"/>
    </row>
    <row r="201">
      <c r="A201" s="102"/>
      <c r="B201" s="141" t="s">
        <v>9238</v>
      </c>
      <c r="C201" s="141" t="s">
        <v>655</v>
      </c>
      <c r="D201" s="150"/>
      <c r="E201" s="150"/>
      <c r="F201" s="150"/>
      <c r="G201" s="102"/>
    </row>
    <row r="202">
      <c r="A202" s="102"/>
      <c r="B202" s="139" t="s">
        <v>8270</v>
      </c>
      <c r="C202" s="139" t="s">
        <v>655</v>
      </c>
      <c r="D202" s="163">
        <v>42570.0</v>
      </c>
      <c r="E202" s="139" t="s">
        <v>15</v>
      </c>
      <c r="F202" s="139" t="s">
        <v>928</v>
      </c>
      <c r="G202" s="102"/>
    </row>
    <row r="203">
      <c r="A203" s="102"/>
      <c r="B203" s="141" t="s">
        <v>9239</v>
      </c>
      <c r="C203" s="141" t="s">
        <v>655</v>
      </c>
      <c r="D203" s="150"/>
      <c r="E203" s="150"/>
      <c r="F203" s="150"/>
      <c r="G203" s="102"/>
    </row>
    <row r="204">
      <c r="A204" s="102"/>
      <c r="B204" s="141" t="s">
        <v>9240</v>
      </c>
      <c r="C204" s="141" t="s">
        <v>655</v>
      </c>
      <c r="D204" s="150"/>
      <c r="E204" s="150"/>
      <c r="F204" s="150"/>
      <c r="G204" s="102"/>
    </row>
    <row r="205">
      <c r="A205" s="102"/>
      <c r="B205" s="141" t="s">
        <v>9241</v>
      </c>
      <c r="C205" s="141" t="s">
        <v>655</v>
      </c>
      <c r="D205" s="150"/>
      <c r="E205" s="150"/>
      <c r="F205" s="150"/>
      <c r="G205" s="102"/>
    </row>
    <row r="206">
      <c r="A206" s="102"/>
      <c r="B206" s="141" t="s">
        <v>9242</v>
      </c>
      <c r="C206" s="141" t="s">
        <v>655</v>
      </c>
      <c r="D206" s="150"/>
      <c r="E206" s="150"/>
      <c r="F206" s="150"/>
      <c r="G206" s="102"/>
    </row>
    <row r="207">
      <c r="A207" s="102"/>
      <c r="B207" s="141" t="s">
        <v>9243</v>
      </c>
      <c r="C207" s="141" t="s">
        <v>655</v>
      </c>
      <c r="D207" s="150"/>
      <c r="E207" s="150"/>
      <c r="F207" s="150"/>
      <c r="G207" s="102"/>
    </row>
    <row r="208">
      <c r="A208" s="102"/>
      <c r="B208" s="141" t="s">
        <v>9244</v>
      </c>
      <c r="C208" s="141" t="s">
        <v>8280</v>
      </c>
      <c r="D208" s="150"/>
      <c r="E208" s="150"/>
      <c r="F208" s="150"/>
      <c r="G208" s="102"/>
    </row>
    <row r="209">
      <c r="A209" s="102"/>
      <c r="B209" s="141" t="s">
        <v>9245</v>
      </c>
      <c r="C209" s="141" t="s">
        <v>9246</v>
      </c>
      <c r="D209" s="150"/>
      <c r="E209" s="150"/>
      <c r="F209" s="150"/>
      <c r="G209" s="102"/>
    </row>
    <row r="210">
      <c r="A210" s="102"/>
      <c r="B210" s="141" t="s">
        <v>9247</v>
      </c>
      <c r="C210" s="141" t="s">
        <v>9246</v>
      </c>
      <c r="D210" s="150"/>
      <c r="E210" s="150"/>
      <c r="F210" s="150"/>
      <c r="G210" s="102"/>
    </row>
    <row r="211">
      <c r="A211" s="102"/>
      <c r="B211" s="141" t="s">
        <v>9248</v>
      </c>
      <c r="C211" s="141" t="s">
        <v>9246</v>
      </c>
      <c r="D211" s="150"/>
      <c r="E211" s="150"/>
      <c r="F211" s="150"/>
      <c r="G211" s="102"/>
    </row>
    <row r="212">
      <c r="A212" s="102"/>
      <c r="B212" s="141" t="s">
        <v>9249</v>
      </c>
      <c r="C212" s="141" t="s">
        <v>9246</v>
      </c>
      <c r="D212" s="150"/>
      <c r="E212" s="150"/>
      <c r="F212" s="150"/>
      <c r="G212" s="102"/>
    </row>
    <row r="213">
      <c r="A213" s="102"/>
      <c r="B213" s="141" t="s">
        <v>9250</v>
      </c>
      <c r="C213" s="141" t="s">
        <v>9246</v>
      </c>
      <c r="D213" s="150"/>
      <c r="E213" s="150"/>
      <c r="F213" s="150"/>
      <c r="G213" s="102"/>
    </row>
    <row r="214">
      <c r="A214" s="102"/>
      <c r="B214" s="141" t="s">
        <v>9251</v>
      </c>
      <c r="C214" s="141" t="s">
        <v>9252</v>
      </c>
      <c r="D214" s="150"/>
      <c r="E214" s="150"/>
      <c r="F214" s="150"/>
      <c r="G214" s="102"/>
    </row>
    <row r="215">
      <c r="A215" s="102"/>
      <c r="B215" s="141" t="s">
        <v>9253</v>
      </c>
      <c r="C215" s="141" t="s">
        <v>9254</v>
      </c>
      <c r="D215" s="150"/>
      <c r="E215" s="150"/>
      <c r="F215" s="150"/>
      <c r="G215" s="102"/>
    </row>
    <row r="216">
      <c r="A216" s="102"/>
      <c r="B216" s="141" t="s">
        <v>9255</v>
      </c>
      <c r="C216" s="141" t="s">
        <v>9254</v>
      </c>
      <c r="D216" s="150"/>
      <c r="E216" s="150"/>
      <c r="F216" s="150"/>
      <c r="G216" s="102"/>
    </row>
    <row r="217">
      <c r="A217" s="102"/>
      <c r="B217" s="141" t="s">
        <v>9256</v>
      </c>
      <c r="C217" s="141" t="s">
        <v>9257</v>
      </c>
      <c r="D217" s="150"/>
      <c r="E217" s="150"/>
      <c r="F217" s="150"/>
      <c r="G217" s="102"/>
    </row>
    <row r="218">
      <c r="A218" s="102"/>
      <c r="B218" s="141" t="s">
        <v>9258</v>
      </c>
      <c r="C218" s="141" t="s">
        <v>520</v>
      </c>
      <c r="D218" s="150"/>
      <c r="E218" s="150"/>
      <c r="F218" s="150"/>
      <c r="G218" s="102"/>
    </row>
    <row r="219">
      <c r="A219" s="102"/>
      <c r="B219" s="139" t="s">
        <v>519</v>
      </c>
      <c r="C219" s="139" t="s">
        <v>520</v>
      </c>
      <c r="D219" s="163">
        <v>44259.0</v>
      </c>
      <c r="E219" s="139" t="s">
        <v>15</v>
      </c>
      <c r="F219" s="176" t="s">
        <v>1504</v>
      </c>
      <c r="G219" s="102"/>
    </row>
    <row r="220">
      <c r="A220" s="102"/>
      <c r="B220" s="141" t="s">
        <v>7774</v>
      </c>
      <c r="C220" s="141" t="s">
        <v>9259</v>
      </c>
      <c r="D220" s="150"/>
      <c r="E220" s="150"/>
      <c r="F220" s="150"/>
      <c r="G220" s="102"/>
    </row>
    <row r="221">
      <c r="A221" s="102"/>
      <c r="B221" s="139" t="s">
        <v>5220</v>
      </c>
      <c r="C221" s="139" t="s">
        <v>191</v>
      </c>
      <c r="D221" s="140">
        <v>40757.0</v>
      </c>
      <c r="E221" s="139" t="s">
        <v>15</v>
      </c>
      <c r="F221" s="139" t="s">
        <v>928</v>
      </c>
      <c r="G221" s="102"/>
    </row>
    <row r="222">
      <c r="A222" s="102"/>
      <c r="B222" s="141" t="s">
        <v>9260</v>
      </c>
      <c r="C222" s="141" t="s">
        <v>191</v>
      </c>
      <c r="D222" s="150"/>
      <c r="E222" s="150"/>
      <c r="F222" s="150"/>
      <c r="G222" s="102"/>
    </row>
    <row r="223">
      <c r="A223" s="102"/>
      <c r="B223" s="141" t="s">
        <v>8908</v>
      </c>
      <c r="C223" s="141" t="s">
        <v>191</v>
      </c>
      <c r="D223" s="150"/>
      <c r="E223" s="150"/>
      <c r="F223" s="150"/>
      <c r="G223" s="102"/>
    </row>
    <row r="224">
      <c r="A224" s="102"/>
      <c r="B224" s="141" t="s">
        <v>9261</v>
      </c>
      <c r="C224" s="141" t="s">
        <v>191</v>
      </c>
      <c r="D224" s="150"/>
      <c r="E224" s="150"/>
      <c r="F224" s="150"/>
      <c r="G224" s="102"/>
    </row>
    <row r="225">
      <c r="A225" s="102"/>
      <c r="B225" s="141" t="s">
        <v>9262</v>
      </c>
      <c r="C225" s="141" t="s">
        <v>191</v>
      </c>
      <c r="D225" s="150"/>
      <c r="E225" s="150"/>
      <c r="F225" s="150"/>
      <c r="G225" s="102"/>
    </row>
    <row r="226">
      <c r="A226" s="102"/>
      <c r="B226" s="220" t="s">
        <v>9263</v>
      </c>
      <c r="C226" s="220" t="s">
        <v>191</v>
      </c>
      <c r="D226" s="221">
        <v>42283.0</v>
      </c>
      <c r="E226" s="220" t="s">
        <v>4323</v>
      </c>
      <c r="F226" s="220" t="s">
        <v>4324</v>
      </c>
      <c r="G226" s="102"/>
    </row>
    <row r="227">
      <c r="A227" s="102"/>
      <c r="B227" s="141" t="s">
        <v>9264</v>
      </c>
      <c r="C227" s="141" t="s">
        <v>191</v>
      </c>
      <c r="D227" s="150"/>
      <c r="E227" s="150"/>
      <c r="F227" s="150"/>
      <c r="G227" s="102"/>
    </row>
    <row r="228">
      <c r="A228" s="102"/>
      <c r="B228" s="141" t="s">
        <v>9265</v>
      </c>
      <c r="C228" s="141" t="s">
        <v>191</v>
      </c>
      <c r="D228" s="150"/>
      <c r="E228" s="150"/>
      <c r="F228" s="150"/>
      <c r="G228" s="102"/>
    </row>
    <row r="229">
      <c r="A229" s="102"/>
      <c r="B229" s="141" t="s">
        <v>9266</v>
      </c>
      <c r="C229" s="141" t="s">
        <v>191</v>
      </c>
      <c r="D229" s="150"/>
      <c r="E229" s="150"/>
      <c r="F229" s="150"/>
      <c r="G229" s="102"/>
    </row>
    <row r="230">
      <c r="A230" s="102"/>
      <c r="B230" s="141" t="s">
        <v>9267</v>
      </c>
      <c r="C230" s="141" t="s">
        <v>9268</v>
      </c>
      <c r="D230" s="150"/>
      <c r="E230" s="150"/>
      <c r="F230" s="150"/>
      <c r="G230" s="102"/>
    </row>
    <row r="231">
      <c r="A231" s="102"/>
      <c r="B231" s="141" t="s">
        <v>9269</v>
      </c>
      <c r="C231" s="141" t="s">
        <v>9270</v>
      </c>
      <c r="D231" s="150"/>
      <c r="E231" s="150"/>
      <c r="F231" s="150"/>
      <c r="G231" s="102"/>
    </row>
    <row r="232">
      <c r="A232" s="102"/>
      <c r="B232" s="141" t="s">
        <v>9271</v>
      </c>
      <c r="C232" s="141" t="s">
        <v>9270</v>
      </c>
      <c r="D232" s="150"/>
      <c r="E232" s="150"/>
      <c r="F232" s="150"/>
      <c r="G232" s="102"/>
    </row>
    <row r="233">
      <c r="A233" s="102"/>
      <c r="B233" s="141" t="s">
        <v>9272</v>
      </c>
      <c r="C233" s="141" t="s">
        <v>9270</v>
      </c>
      <c r="D233" s="150"/>
      <c r="E233" s="150"/>
      <c r="F233" s="150"/>
      <c r="G233" s="102"/>
    </row>
    <row r="234">
      <c r="A234" s="102"/>
      <c r="B234" s="141" t="s">
        <v>9273</v>
      </c>
      <c r="C234" s="141" t="s">
        <v>9270</v>
      </c>
      <c r="D234" s="150"/>
      <c r="E234" s="150"/>
      <c r="F234" s="150"/>
      <c r="G234" s="102"/>
    </row>
    <row r="235">
      <c r="A235" s="102"/>
      <c r="B235" s="141" t="s">
        <v>9274</v>
      </c>
      <c r="C235" s="141" t="s">
        <v>9270</v>
      </c>
      <c r="D235" s="150"/>
      <c r="E235" s="150"/>
      <c r="F235" s="150"/>
      <c r="G235" s="102"/>
    </row>
    <row r="236">
      <c r="A236" s="102"/>
      <c r="B236" s="141" t="s">
        <v>9275</v>
      </c>
      <c r="C236" s="141" t="s">
        <v>9270</v>
      </c>
      <c r="D236" s="150"/>
      <c r="E236" s="150"/>
      <c r="F236" s="150"/>
      <c r="G236" s="102"/>
    </row>
    <row r="237">
      <c r="A237" s="102"/>
      <c r="B237" s="141" t="s">
        <v>9276</v>
      </c>
      <c r="C237" s="141" t="s">
        <v>9270</v>
      </c>
      <c r="D237" s="150"/>
      <c r="E237" s="150"/>
      <c r="F237" s="150"/>
      <c r="G237" s="102"/>
    </row>
    <row r="238">
      <c r="A238" s="102"/>
      <c r="B238" s="141" t="s">
        <v>9277</v>
      </c>
      <c r="C238" s="141" t="s">
        <v>9278</v>
      </c>
      <c r="D238" s="150"/>
      <c r="E238" s="150"/>
      <c r="F238" s="150"/>
      <c r="G238" s="102"/>
    </row>
    <row r="239">
      <c r="A239" s="102"/>
      <c r="B239" s="141" t="s">
        <v>9279</v>
      </c>
      <c r="C239" s="141" t="s">
        <v>9278</v>
      </c>
      <c r="D239" s="150"/>
      <c r="E239" s="150"/>
      <c r="F239" s="150"/>
      <c r="G239" s="102"/>
    </row>
    <row r="240">
      <c r="A240" s="102"/>
      <c r="B240" s="141" t="s">
        <v>9280</v>
      </c>
      <c r="C240" s="141" t="s">
        <v>8367</v>
      </c>
      <c r="D240" s="150"/>
      <c r="E240" s="150"/>
      <c r="F240" s="150"/>
      <c r="G240" s="102"/>
    </row>
    <row r="241">
      <c r="A241" s="102"/>
      <c r="B241" s="141" t="s">
        <v>9281</v>
      </c>
      <c r="C241" s="141" t="s">
        <v>8367</v>
      </c>
      <c r="D241" s="150"/>
      <c r="E241" s="150"/>
      <c r="F241" s="150"/>
      <c r="G241" s="102"/>
    </row>
    <row r="242">
      <c r="A242" s="102"/>
      <c r="B242" s="141" t="s">
        <v>9282</v>
      </c>
      <c r="C242" s="141" t="s">
        <v>8382</v>
      </c>
      <c r="D242" s="150"/>
      <c r="E242" s="150"/>
      <c r="F242" s="150"/>
      <c r="G242" s="102"/>
    </row>
    <row r="243">
      <c r="A243" s="102"/>
      <c r="B243" s="141" t="s">
        <v>9283</v>
      </c>
      <c r="C243" s="141" t="s">
        <v>8382</v>
      </c>
      <c r="D243" s="150"/>
      <c r="E243" s="150"/>
      <c r="F243" s="150"/>
      <c r="G243" s="102"/>
    </row>
    <row r="244">
      <c r="A244" s="102"/>
      <c r="B244" s="141" t="s">
        <v>9284</v>
      </c>
      <c r="C244" s="141" t="s">
        <v>8382</v>
      </c>
      <c r="D244" s="150"/>
      <c r="E244" s="150"/>
      <c r="F244" s="150"/>
      <c r="G244" s="102"/>
    </row>
    <row r="245">
      <c r="A245" s="102"/>
      <c r="B245" s="141" t="s">
        <v>9285</v>
      </c>
      <c r="C245" s="141" t="s">
        <v>9286</v>
      </c>
      <c r="D245" s="150"/>
      <c r="E245" s="150"/>
      <c r="F245" s="150"/>
      <c r="G245" s="102"/>
    </row>
    <row r="246">
      <c r="A246" s="102"/>
      <c r="B246" s="141" t="s">
        <v>7443</v>
      </c>
      <c r="C246" s="141" t="s">
        <v>9287</v>
      </c>
      <c r="D246" s="150"/>
      <c r="E246" s="150"/>
      <c r="F246" s="150"/>
      <c r="G246" s="102"/>
    </row>
    <row r="247">
      <c r="A247" s="102"/>
      <c r="B247" s="141" t="s">
        <v>9288</v>
      </c>
      <c r="C247" s="141" t="s">
        <v>9289</v>
      </c>
      <c r="D247" s="150"/>
      <c r="E247" s="150"/>
      <c r="F247" s="150"/>
      <c r="G247" s="102"/>
    </row>
    <row r="248">
      <c r="A248" s="102"/>
      <c r="B248" s="141" t="s">
        <v>9290</v>
      </c>
      <c r="C248" s="141" t="s">
        <v>9289</v>
      </c>
      <c r="D248" s="150"/>
      <c r="E248" s="150"/>
      <c r="F248" s="150"/>
      <c r="G248" s="102"/>
    </row>
    <row r="249">
      <c r="A249" s="102"/>
      <c r="B249" s="141" t="s">
        <v>9291</v>
      </c>
      <c r="C249" s="141" t="s">
        <v>9289</v>
      </c>
      <c r="D249" s="150"/>
      <c r="E249" s="150"/>
      <c r="F249" s="150"/>
      <c r="G249" s="102"/>
    </row>
    <row r="250">
      <c r="A250" s="102"/>
      <c r="B250" s="141" t="s">
        <v>9292</v>
      </c>
      <c r="C250" s="141" t="s">
        <v>9289</v>
      </c>
      <c r="D250" s="150"/>
      <c r="E250" s="150"/>
      <c r="F250" s="150"/>
      <c r="G250" s="102"/>
    </row>
    <row r="251">
      <c r="A251" s="102"/>
      <c r="B251" s="141" t="s">
        <v>9293</v>
      </c>
      <c r="C251" s="141" t="s">
        <v>9289</v>
      </c>
      <c r="D251" s="150"/>
      <c r="E251" s="150"/>
      <c r="F251" s="150"/>
      <c r="G251" s="102"/>
    </row>
    <row r="252">
      <c r="A252" s="102"/>
      <c r="B252" s="141" t="s">
        <v>9294</v>
      </c>
      <c r="C252" s="141" t="s">
        <v>9289</v>
      </c>
      <c r="D252" s="150"/>
      <c r="E252" s="150"/>
      <c r="F252" s="150"/>
      <c r="G252" s="102"/>
    </row>
    <row r="253">
      <c r="A253" s="102"/>
      <c r="B253" s="141" t="s">
        <v>9295</v>
      </c>
      <c r="C253" s="141" t="s">
        <v>9289</v>
      </c>
      <c r="D253" s="150"/>
      <c r="E253" s="150"/>
      <c r="F253" s="150"/>
      <c r="G253" s="102"/>
    </row>
    <row r="254">
      <c r="A254" s="102"/>
      <c r="B254" s="141" t="s">
        <v>8391</v>
      </c>
      <c r="C254" s="141" t="s">
        <v>8392</v>
      </c>
      <c r="D254" s="150"/>
      <c r="E254" s="150"/>
      <c r="F254" s="150"/>
      <c r="G254" s="102"/>
    </row>
    <row r="255">
      <c r="A255" s="102"/>
      <c r="B255" s="141" t="s">
        <v>9296</v>
      </c>
      <c r="C255" s="141" t="s">
        <v>9297</v>
      </c>
      <c r="D255" s="150"/>
      <c r="E255" s="150"/>
      <c r="F255" s="150"/>
      <c r="G255" s="102"/>
    </row>
    <row r="256">
      <c r="A256" s="102"/>
      <c r="B256" s="141" t="s">
        <v>9298</v>
      </c>
      <c r="C256" s="141" t="s">
        <v>9297</v>
      </c>
      <c r="D256" s="150"/>
      <c r="E256" s="150"/>
      <c r="F256" s="150"/>
      <c r="G256" s="102"/>
    </row>
    <row r="257">
      <c r="A257" s="102"/>
      <c r="B257" s="141" t="s">
        <v>9299</v>
      </c>
      <c r="C257" s="141" t="s">
        <v>9300</v>
      </c>
      <c r="D257" s="150"/>
      <c r="E257" s="150"/>
      <c r="F257" s="150"/>
      <c r="G257" s="102"/>
    </row>
    <row r="258">
      <c r="A258" s="102"/>
      <c r="B258" s="141" t="s">
        <v>9301</v>
      </c>
      <c r="C258" s="141" t="s">
        <v>9302</v>
      </c>
      <c r="D258" s="150"/>
      <c r="E258" s="150"/>
      <c r="F258" s="150"/>
      <c r="G258" s="102"/>
    </row>
    <row r="259">
      <c r="A259" s="102"/>
      <c r="B259" s="141" t="s">
        <v>9303</v>
      </c>
      <c r="C259" s="141" t="s">
        <v>5551</v>
      </c>
      <c r="D259" s="150"/>
      <c r="E259" s="150"/>
      <c r="F259" s="150"/>
      <c r="G259" s="102"/>
    </row>
    <row r="260">
      <c r="A260" s="102"/>
      <c r="B260" s="141" t="s">
        <v>9304</v>
      </c>
      <c r="C260" s="141" t="s">
        <v>9305</v>
      </c>
      <c r="D260" s="150"/>
      <c r="E260" s="150"/>
      <c r="F260" s="150"/>
      <c r="G260" s="102"/>
    </row>
    <row r="261">
      <c r="A261" s="102"/>
      <c r="B261" s="139" t="s">
        <v>6015</v>
      </c>
      <c r="C261" s="139" t="s">
        <v>8412</v>
      </c>
      <c r="D261" s="209">
        <v>40631.0</v>
      </c>
      <c r="E261" s="186" t="s">
        <v>15</v>
      </c>
      <c r="F261" s="151" t="s">
        <v>5270</v>
      </c>
      <c r="G261" s="102"/>
    </row>
    <row r="262">
      <c r="A262" s="102"/>
      <c r="B262" s="141" t="s">
        <v>1139</v>
      </c>
      <c r="C262" s="141" t="s">
        <v>8412</v>
      </c>
      <c r="D262" s="150"/>
      <c r="E262" s="150"/>
      <c r="F262" s="150"/>
      <c r="G262" s="102"/>
    </row>
    <row r="263">
      <c r="A263" s="102"/>
      <c r="B263" s="139" t="s">
        <v>8413</v>
      </c>
      <c r="C263" s="139" t="s">
        <v>8412</v>
      </c>
      <c r="D263" s="163">
        <v>40036.0</v>
      </c>
      <c r="E263" s="139" t="s">
        <v>15</v>
      </c>
      <c r="F263" s="139" t="s">
        <v>928</v>
      </c>
      <c r="G263" s="102"/>
    </row>
    <row r="264">
      <c r="A264" s="102"/>
      <c r="B264" s="141" t="s">
        <v>8414</v>
      </c>
      <c r="C264" s="141" t="s">
        <v>8415</v>
      </c>
      <c r="D264" s="150"/>
      <c r="E264" s="150"/>
      <c r="F264" s="150"/>
      <c r="G264" s="102"/>
    </row>
    <row r="265">
      <c r="A265" s="102"/>
      <c r="B265" s="141" t="s">
        <v>9306</v>
      </c>
      <c r="C265" s="141" t="s">
        <v>9307</v>
      </c>
      <c r="D265" s="150"/>
      <c r="E265" s="150"/>
      <c r="F265" s="150"/>
      <c r="G265" s="102"/>
    </row>
    <row r="266">
      <c r="A266" s="102"/>
      <c r="B266" s="141" t="s">
        <v>9308</v>
      </c>
      <c r="C266" s="141" t="s">
        <v>9309</v>
      </c>
      <c r="D266" s="150"/>
      <c r="E266" s="150"/>
      <c r="F266" s="150"/>
      <c r="G266" s="102"/>
    </row>
    <row r="267">
      <c r="A267" s="102"/>
      <c r="B267" s="141" t="s">
        <v>9310</v>
      </c>
      <c r="C267" s="141" t="s">
        <v>9311</v>
      </c>
      <c r="D267" s="150"/>
      <c r="E267" s="150"/>
      <c r="F267" s="150"/>
      <c r="G267" s="102"/>
    </row>
    <row r="268">
      <c r="A268" s="102"/>
      <c r="B268" s="141" t="s">
        <v>9312</v>
      </c>
      <c r="C268" s="141" t="s">
        <v>8441</v>
      </c>
      <c r="D268" s="150"/>
      <c r="E268" s="150"/>
      <c r="F268" s="150"/>
      <c r="G268" s="102"/>
    </row>
    <row r="269">
      <c r="A269" s="102"/>
      <c r="B269" s="141" t="s">
        <v>9313</v>
      </c>
      <c r="C269" s="141" t="s">
        <v>5557</v>
      </c>
      <c r="D269" s="150"/>
      <c r="E269" s="150"/>
      <c r="F269" s="150"/>
      <c r="G269" s="102"/>
    </row>
    <row r="270">
      <c r="A270" s="102"/>
      <c r="B270" s="141" t="s">
        <v>9314</v>
      </c>
      <c r="C270" s="141" t="s">
        <v>5557</v>
      </c>
      <c r="D270" s="150"/>
      <c r="E270" s="150"/>
      <c r="F270" s="150"/>
      <c r="G270" s="102"/>
    </row>
    <row r="271">
      <c r="A271" s="102"/>
      <c r="B271" s="141" t="s">
        <v>9315</v>
      </c>
      <c r="C271" s="141" t="s">
        <v>9316</v>
      </c>
      <c r="D271" s="150"/>
      <c r="E271" s="150"/>
      <c r="F271" s="150"/>
      <c r="G271" s="102"/>
    </row>
    <row r="272">
      <c r="A272" s="102"/>
      <c r="B272" s="141" t="s">
        <v>9317</v>
      </c>
      <c r="C272" s="141" t="s">
        <v>9316</v>
      </c>
      <c r="D272" s="150"/>
      <c r="E272" s="150"/>
      <c r="F272" s="150"/>
      <c r="G272" s="102"/>
    </row>
    <row r="273">
      <c r="A273" s="102"/>
      <c r="B273" s="141" t="s">
        <v>9318</v>
      </c>
      <c r="C273" s="141" t="s">
        <v>9316</v>
      </c>
      <c r="D273" s="150"/>
      <c r="E273" s="150"/>
      <c r="F273" s="150"/>
      <c r="G273" s="102"/>
    </row>
    <row r="274">
      <c r="A274" s="102"/>
      <c r="B274" s="141" t="s">
        <v>9319</v>
      </c>
      <c r="C274" s="141" t="s">
        <v>9316</v>
      </c>
      <c r="D274" s="150"/>
      <c r="E274" s="150"/>
      <c r="F274" s="150"/>
      <c r="G274" s="102"/>
    </row>
    <row r="275">
      <c r="A275" s="102"/>
      <c r="B275" s="141" t="s">
        <v>9320</v>
      </c>
      <c r="C275" s="141" t="s">
        <v>9316</v>
      </c>
      <c r="D275" s="150"/>
      <c r="E275" s="150"/>
      <c r="F275" s="150"/>
      <c r="G275" s="102"/>
    </row>
    <row r="276">
      <c r="A276" s="102"/>
      <c r="B276" s="141" t="s">
        <v>9321</v>
      </c>
      <c r="C276" s="141" t="s">
        <v>9322</v>
      </c>
      <c r="D276" s="150"/>
      <c r="E276" s="150"/>
      <c r="F276" s="150"/>
      <c r="G276" s="102"/>
    </row>
    <row r="277">
      <c r="A277" s="102"/>
      <c r="B277" s="141" t="s">
        <v>9323</v>
      </c>
      <c r="C277" s="141" t="s">
        <v>9322</v>
      </c>
      <c r="D277" s="150"/>
      <c r="E277" s="150"/>
      <c r="F277" s="150"/>
      <c r="G277" s="102"/>
    </row>
    <row r="278">
      <c r="A278" s="102"/>
      <c r="B278" s="141" t="s">
        <v>9324</v>
      </c>
      <c r="C278" s="141" t="s">
        <v>9322</v>
      </c>
      <c r="D278" s="150"/>
      <c r="E278" s="150"/>
      <c r="F278" s="150"/>
      <c r="G278" s="102"/>
    </row>
    <row r="279">
      <c r="A279" s="102"/>
      <c r="B279" s="141" t="s">
        <v>9325</v>
      </c>
      <c r="C279" s="141" t="s">
        <v>9322</v>
      </c>
      <c r="D279" s="150"/>
      <c r="E279" s="150"/>
      <c r="F279" s="150"/>
      <c r="G279" s="102"/>
    </row>
    <row r="280">
      <c r="A280" s="102"/>
      <c r="B280" s="141" t="s">
        <v>9326</v>
      </c>
      <c r="C280" s="141" t="s">
        <v>9322</v>
      </c>
      <c r="D280" s="150"/>
      <c r="E280" s="150"/>
      <c r="F280" s="150"/>
      <c r="G280" s="102"/>
    </row>
    <row r="281">
      <c r="A281" s="102"/>
      <c r="B281" s="141" t="s">
        <v>8464</v>
      </c>
      <c r="C281" s="141" t="s">
        <v>8465</v>
      </c>
      <c r="D281" s="150"/>
      <c r="E281" s="150"/>
      <c r="F281" s="150"/>
      <c r="G281" s="102"/>
    </row>
    <row r="282">
      <c r="A282" s="102"/>
      <c r="B282" s="141" t="s">
        <v>9327</v>
      </c>
      <c r="C282" s="141" t="s">
        <v>8465</v>
      </c>
      <c r="D282" s="150"/>
      <c r="E282" s="150"/>
      <c r="F282" s="150"/>
      <c r="G282" s="102"/>
    </row>
    <row r="283">
      <c r="A283" s="102"/>
      <c r="B283" s="141" t="s">
        <v>9328</v>
      </c>
      <c r="C283" s="141" t="s">
        <v>8465</v>
      </c>
      <c r="D283" s="150"/>
      <c r="E283" s="150"/>
      <c r="F283" s="150"/>
      <c r="G283" s="102"/>
    </row>
    <row r="284">
      <c r="A284" s="102"/>
      <c r="B284" s="141" t="s">
        <v>755</v>
      </c>
      <c r="C284" s="141" t="s">
        <v>9329</v>
      </c>
      <c r="D284" s="150"/>
      <c r="E284" s="150"/>
      <c r="F284" s="150"/>
      <c r="G284" s="102"/>
    </row>
    <row r="285">
      <c r="A285" s="102"/>
      <c r="B285" s="141" t="s">
        <v>9330</v>
      </c>
      <c r="C285" s="141" t="s">
        <v>9329</v>
      </c>
      <c r="D285" s="150"/>
      <c r="E285" s="150"/>
      <c r="F285" s="150"/>
      <c r="G285" s="102"/>
    </row>
    <row r="286">
      <c r="A286" s="102"/>
      <c r="B286" s="141" t="s">
        <v>9331</v>
      </c>
      <c r="C286" s="141" t="s">
        <v>9332</v>
      </c>
      <c r="D286" s="150"/>
      <c r="E286" s="150"/>
      <c r="F286" s="150"/>
      <c r="G286" s="102"/>
    </row>
    <row r="287">
      <c r="A287" s="102"/>
      <c r="B287" s="141" t="s">
        <v>9333</v>
      </c>
      <c r="C287" s="141" t="s">
        <v>9332</v>
      </c>
      <c r="D287" s="150"/>
      <c r="E287" s="150"/>
      <c r="F287" s="150"/>
      <c r="G287" s="102"/>
    </row>
    <row r="288">
      <c r="A288" s="102"/>
      <c r="B288" s="141" t="s">
        <v>9334</v>
      </c>
      <c r="C288" s="141" t="s">
        <v>9332</v>
      </c>
      <c r="D288" s="150"/>
      <c r="E288" s="150"/>
      <c r="F288" s="150"/>
      <c r="G288" s="102"/>
    </row>
    <row r="289">
      <c r="A289" s="102"/>
      <c r="B289" s="141" t="s">
        <v>9335</v>
      </c>
      <c r="C289" s="141" t="s">
        <v>9336</v>
      </c>
      <c r="D289" s="150"/>
      <c r="E289" s="150"/>
      <c r="F289" s="150"/>
      <c r="G289" s="102"/>
    </row>
    <row r="290">
      <c r="A290" s="102"/>
      <c r="B290" s="141" t="s">
        <v>9337</v>
      </c>
      <c r="C290" s="141" t="s">
        <v>9338</v>
      </c>
      <c r="D290" s="150"/>
      <c r="E290" s="150"/>
      <c r="F290" s="150"/>
      <c r="G290" s="102"/>
    </row>
    <row r="291">
      <c r="A291" s="102"/>
      <c r="B291" s="141" t="s">
        <v>9339</v>
      </c>
      <c r="C291" s="141" t="s">
        <v>8489</v>
      </c>
      <c r="D291" s="150"/>
      <c r="E291" s="150"/>
      <c r="F291" s="150"/>
      <c r="G291" s="102"/>
    </row>
    <row r="292">
      <c r="A292" s="102"/>
      <c r="B292" s="141" t="s">
        <v>9340</v>
      </c>
      <c r="C292" s="141" t="s">
        <v>9341</v>
      </c>
      <c r="D292" s="150"/>
      <c r="E292" s="150"/>
      <c r="F292" s="150"/>
      <c r="G292" s="102"/>
    </row>
    <row r="293">
      <c r="A293" s="102"/>
      <c r="B293" s="141" t="s">
        <v>9342</v>
      </c>
      <c r="C293" s="141" t="s">
        <v>9343</v>
      </c>
      <c r="D293" s="150"/>
      <c r="E293" s="150"/>
      <c r="F293" s="150"/>
      <c r="G293" s="102"/>
    </row>
    <row r="294">
      <c r="A294" s="102"/>
      <c r="B294" s="141" t="s">
        <v>9344</v>
      </c>
      <c r="C294" s="141" t="s">
        <v>9343</v>
      </c>
      <c r="D294" s="150"/>
      <c r="E294" s="150"/>
      <c r="F294" s="150"/>
      <c r="G294" s="102"/>
    </row>
    <row r="295">
      <c r="A295" s="102"/>
      <c r="B295" s="141" t="s">
        <v>9345</v>
      </c>
      <c r="C295" s="141" t="s">
        <v>9343</v>
      </c>
      <c r="D295" s="150"/>
      <c r="E295" s="150"/>
      <c r="F295" s="150"/>
      <c r="G295" s="102"/>
    </row>
    <row r="296">
      <c r="A296" s="102"/>
      <c r="B296" s="141" t="s">
        <v>9346</v>
      </c>
      <c r="C296" s="141" t="s">
        <v>9343</v>
      </c>
      <c r="D296" s="150"/>
      <c r="E296" s="150"/>
      <c r="F296" s="150"/>
      <c r="G296" s="102"/>
    </row>
    <row r="297">
      <c r="A297" s="102"/>
      <c r="B297" s="141" t="s">
        <v>9347</v>
      </c>
      <c r="C297" s="141" t="s">
        <v>9343</v>
      </c>
      <c r="D297" s="150"/>
      <c r="E297" s="150"/>
      <c r="F297" s="150"/>
      <c r="G297" s="102"/>
    </row>
    <row r="298">
      <c r="A298" s="102"/>
      <c r="B298" s="141" t="s">
        <v>9348</v>
      </c>
      <c r="C298" s="141" t="s">
        <v>9343</v>
      </c>
      <c r="D298" s="150"/>
      <c r="E298" s="150"/>
      <c r="F298" s="150"/>
      <c r="G298" s="102"/>
    </row>
    <row r="299">
      <c r="A299" s="102"/>
      <c r="B299" s="141" t="s">
        <v>9349</v>
      </c>
      <c r="C299" s="141" t="s">
        <v>9350</v>
      </c>
      <c r="D299" s="150"/>
      <c r="E299" s="150"/>
      <c r="F299" s="150"/>
      <c r="G299" s="102"/>
    </row>
    <row r="300">
      <c r="A300" s="102"/>
      <c r="B300" s="141" t="s">
        <v>9351</v>
      </c>
      <c r="C300" s="141" t="s">
        <v>9352</v>
      </c>
      <c r="D300" s="150"/>
      <c r="E300" s="150"/>
      <c r="F300" s="150"/>
      <c r="G300" s="102"/>
    </row>
    <row r="301">
      <c r="A301" s="102"/>
      <c r="B301" s="141" t="s">
        <v>9353</v>
      </c>
      <c r="C301" s="141" t="s">
        <v>9354</v>
      </c>
      <c r="D301" s="150"/>
      <c r="E301" s="150"/>
      <c r="F301" s="150"/>
      <c r="G301" s="102"/>
    </row>
    <row r="302">
      <c r="A302" s="102"/>
      <c r="B302" s="141" t="s">
        <v>9355</v>
      </c>
      <c r="C302" s="141" t="s">
        <v>9354</v>
      </c>
      <c r="D302" s="150"/>
      <c r="E302" s="150"/>
      <c r="F302" s="150"/>
      <c r="G302" s="102"/>
    </row>
    <row r="303">
      <c r="A303" s="102"/>
      <c r="B303" s="141" t="s">
        <v>9356</v>
      </c>
      <c r="C303" s="141" t="s">
        <v>9354</v>
      </c>
      <c r="D303" s="150"/>
      <c r="E303" s="150"/>
      <c r="F303" s="150"/>
      <c r="G303" s="102"/>
    </row>
    <row r="304">
      <c r="A304" s="102"/>
      <c r="B304" s="141" t="s">
        <v>9357</v>
      </c>
      <c r="C304" s="141" t="s">
        <v>9358</v>
      </c>
      <c r="D304" s="150"/>
      <c r="E304" s="150"/>
      <c r="F304" s="150"/>
      <c r="G304" s="102"/>
    </row>
    <row r="305">
      <c r="A305" s="102"/>
      <c r="B305" s="141" t="s">
        <v>9359</v>
      </c>
      <c r="C305" s="141" t="s">
        <v>9360</v>
      </c>
      <c r="D305" s="150"/>
      <c r="E305" s="150"/>
      <c r="F305" s="150"/>
      <c r="G305" s="102"/>
    </row>
    <row r="306">
      <c r="A306" s="102"/>
      <c r="B306" s="280" t="s">
        <v>9361</v>
      </c>
      <c r="C306" s="280" t="s">
        <v>8531</v>
      </c>
      <c r="D306" s="425">
        <v>43392.0</v>
      </c>
      <c r="E306" s="280" t="s">
        <v>5007</v>
      </c>
      <c r="F306" s="280" t="s">
        <v>5008</v>
      </c>
      <c r="G306" s="102"/>
    </row>
    <row r="307">
      <c r="A307" s="102"/>
      <c r="B307" s="141" t="s">
        <v>8532</v>
      </c>
      <c r="C307" s="141" t="s">
        <v>8531</v>
      </c>
      <c r="D307" s="150"/>
      <c r="E307" s="150"/>
      <c r="F307" s="150"/>
      <c r="G307" s="102"/>
    </row>
    <row r="308">
      <c r="A308" s="102"/>
      <c r="B308" s="141" t="s">
        <v>9362</v>
      </c>
      <c r="C308" s="141" t="s">
        <v>9363</v>
      </c>
      <c r="D308" s="150"/>
      <c r="E308" s="150"/>
      <c r="F308" s="150"/>
      <c r="G308" s="102"/>
    </row>
    <row r="309">
      <c r="A309" s="102"/>
      <c r="B309" s="141" t="s">
        <v>9364</v>
      </c>
      <c r="C309" s="141" t="s">
        <v>9363</v>
      </c>
      <c r="D309" s="150"/>
      <c r="E309" s="150"/>
      <c r="F309" s="150"/>
      <c r="G309" s="102"/>
    </row>
    <row r="310">
      <c r="A310" s="102"/>
      <c r="B310" s="141" t="s">
        <v>9365</v>
      </c>
      <c r="C310" s="141" t="s">
        <v>9363</v>
      </c>
      <c r="D310" s="150"/>
      <c r="E310" s="150"/>
      <c r="F310" s="150"/>
      <c r="G310" s="102"/>
    </row>
    <row r="311">
      <c r="A311" s="102"/>
      <c r="B311" s="141" t="s">
        <v>9366</v>
      </c>
      <c r="C311" s="141" t="s">
        <v>9363</v>
      </c>
      <c r="D311" s="150"/>
      <c r="E311" s="150"/>
      <c r="F311" s="150"/>
      <c r="G311" s="102"/>
    </row>
    <row r="312">
      <c r="A312" s="102"/>
      <c r="B312" s="141" t="s">
        <v>9367</v>
      </c>
      <c r="C312" s="141" t="s">
        <v>9363</v>
      </c>
      <c r="D312" s="150"/>
      <c r="E312" s="150"/>
      <c r="F312" s="150"/>
      <c r="G312" s="102"/>
    </row>
    <row r="313">
      <c r="A313" s="102"/>
      <c r="B313" s="141" t="s">
        <v>9368</v>
      </c>
      <c r="C313" s="141" t="s">
        <v>9363</v>
      </c>
      <c r="D313" s="150"/>
      <c r="E313" s="150"/>
      <c r="F313" s="150"/>
      <c r="G313" s="102"/>
    </row>
    <row r="314">
      <c r="A314" s="102"/>
      <c r="B314" s="141" t="s">
        <v>9369</v>
      </c>
      <c r="C314" s="141" t="s">
        <v>9370</v>
      </c>
      <c r="D314" s="150"/>
      <c r="E314" s="150"/>
      <c r="F314" s="150"/>
      <c r="G314" s="102"/>
    </row>
    <row r="315">
      <c r="A315" s="102"/>
      <c r="B315" s="141" t="s">
        <v>9371</v>
      </c>
      <c r="C315" s="141" t="s">
        <v>1324</v>
      </c>
      <c r="D315" s="150"/>
      <c r="E315" s="150"/>
      <c r="F315" s="150"/>
      <c r="G315" s="102"/>
    </row>
    <row r="316">
      <c r="A316" s="102"/>
      <c r="B316" s="141" t="s">
        <v>9372</v>
      </c>
      <c r="C316" s="141" t="s">
        <v>1324</v>
      </c>
      <c r="D316" s="150"/>
      <c r="E316" s="150"/>
      <c r="F316" s="150"/>
      <c r="G316" s="102"/>
    </row>
    <row r="317">
      <c r="A317" s="102"/>
      <c r="B317" s="141" t="s">
        <v>9373</v>
      </c>
      <c r="C317" s="141" t="s">
        <v>1324</v>
      </c>
      <c r="D317" s="150"/>
      <c r="E317" s="150"/>
      <c r="F317" s="150"/>
      <c r="G317" s="102"/>
    </row>
    <row r="318">
      <c r="A318" s="102"/>
      <c r="B318" s="141" t="s">
        <v>9374</v>
      </c>
      <c r="C318" s="141" t="s">
        <v>1324</v>
      </c>
      <c r="D318" s="150"/>
      <c r="E318" s="150"/>
      <c r="F318" s="150"/>
      <c r="G318" s="102"/>
    </row>
    <row r="319">
      <c r="A319" s="102"/>
      <c r="B319" s="139" t="s">
        <v>9375</v>
      </c>
      <c r="C319" s="139" t="s">
        <v>1324</v>
      </c>
      <c r="D319" s="140">
        <v>40512.0</v>
      </c>
      <c r="E319" s="139" t="s">
        <v>15</v>
      </c>
      <c r="F319" s="139" t="s">
        <v>5910</v>
      </c>
      <c r="G319" s="102"/>
    </row>
    <row r="320">
      <c r="A320" s="102"/>
      <c r="B320" s="139" t="s">
        <v>9376</v>
      </c>
      <c r="C320" s="139" t="s">
        <v>1324</v>
      </c>
      <c r="D320" s="140">
        <v>40512.0</v>
      </c>
      <c r="E320" s="139" t="s">
        <v>15</v>
      </c>
      <c r="F320" s="139" t="s">
        <v>9377</v>
      </c>
      <c r="G320" s="102"/>
    </row>
    <row r="321">
      <c r="A321" s="102"/>
      <c r="B321" s="141" t="s">
        <v>9378</v>
      </c>
      <c r="C321" s="141" t="s">
        <v>9379</v>
      </c>
      <c r="D321" s="150"/>
      <c r="E321" s="150"/>
      <c r="F321" s="150"/>
      <c r="G321" s="102"/>
    </row>
    <row r="322">
      <c r="A322" s="102"/>
      <c r="B322" s="141" t="s">
        <v>8222</v>
      </c>
      <c r="C322" s="141" t="s">
        <v>9380</v>
      </c>
      <c r="D322" s="150"/>
      <c r="E322" s="150"/>
      <c r="F322" s="150"/>
      <c r="G322" s="102"/>
    </row>
    <row r="323">
      <c r="A323" s="102"/>
      <c r="B323" s="141" t="s">
        <v>9381</v>
      </c>
      <c r="C323" s="141" t="s">
        <v>9382</v>
      </c>
      <c r="D323" s="150"/>
      <c r="E323" s="150"/>
      <c r="F323" s="150"/>
      <c r="G323" s="102"/>
    </row>
    <row r="324">
      <c r="A324" s="102"/>
      <c r="B324" s="141" t="s">
        <v>9383</v>
      </c>
      <c r="C324" s="141" t="s">
        <v>9384</v>
      </c>
      <c r="D324" s="150"/>
      <c r="E324" s="150"/>
      <c r="F324" s="150"/>
      <c r="G324" s="102"/>
    </row>
    <row r="325">
      <c r="A325" s="102"/>
      <c r="B325" s="141" t="s">
        <v>9385</v>
      </c>
      <c r="C325" s="141" t="s">
        <v>9386</v>
      </c>
      <c r="D325" s="150"/>
      <c r="E325" s="150"/>
      <c r="F325" s="150"/>
      <c r="G325" s="102"/>
    </row>
    <row r="326">
      <c r="A326" s="102"/>
      <c r="B326" s="141" t="s">
        <v>9387</v>
      </c>
      <c r="C326" s="141" t="s">
        <v>9388</v>
      </c>
      <c r="D326" s="150"/>
      <c r="E326" s="150"/>
      <c r="F326" s="150"/>
      <c r="G326" s="102"/>
    </row>
    <row r="327">
      <c r="A327" s="102"/>
      <c r="B327" s="141" t="s">
        <v>9389</v>
      </c>
      <c r="C327" s="141" t="s">
        <v>9388</v>
      </c>
      <c r="D327" s="150"/>
      <c r="E327" s="150"/>
      <c r="F327" s="150"/>
      <c r="G327" s="102"/>
    </row>
    <row r="328">
      <c r="A328" s="102"/>
      <c r="B328" s="141" t="s">
        <v>9390</v>
      </c>
      <c r="C328" s="141" t="s">
        <v>9391</v>
      </c>
      <c r="D328" s="150"/>
      <c r="E328" s="150"/>
      <c r="F328" s="150"/>
      <c r="G328" s="102"/>
    </row>
    <row r="329">
      <c r="A329" s="102"/>
      <c r="B329" s="141" t="s">
        <v>9392</v>
      </c>
      <c r="C329" s="141" t="s">
        <v>9391</v>
      </c>
      <c r="D329" s="150"/>
      <c r="E329" s="150"/>
      <c r="F329" s="150"/>
      <c r="G329" s="102"/>
    </row>
    <row r="330">
      <c r="A330" s="102"/>
      <c r="B330" s="141" t="s">
        <v>9393</v>
      </c>
      <c r="C330" s="141" t="s">
        <v>9391</v>
      </c>
      <c r="D330" s="150"/>
      <c r="E330" s="150"/>
      <c r="F330" s="150"/>
      <c r="G330" s="102"/>
    </row>
    <row r="331">
      <c r="A331" s="102"/>
      <c r="B331" s="141" t="s">
        <v>9394</v>
      </c>
      <c r="C331" s="141" t="s">
        <v>9391</v>
      </c>
      <c r="D331" s="150"/>
      <c r="E331" s="150"/>
      <c r="F331" s="150"/>
      <c r="G331" s="102"/>
    </row>
    <row r="332">
      <c r="A332" s="102"/>
      <c r="B332" s="141" t="s">
        <v>9395</v>
      </c>
      <c r="C332" s="141" t="s">
        <v>9391</v>
      </c>
      <c r="D332" s="150"/>
      <c r="E332" s="150"/>
      <c r="F332" s="150"/>
      <c r="G332" s="102"/>
    </row>
    <row r="333">
      <c r="A333" s="102"/>
      <c r="B333" s="141" t="s">
        <v>9396</v>
      </c>
      <c r="C333" s="141" t="s">
        <v>9391</v>
      </c>
      <c r="D333" s="150"/>
      <c r="E333" s="150"/>
      <c r="F333" s="150"/>
      <c r="G333" s="102"/>
    </row>
    <row r="334">
      <c r="A334" s="102"/>
      <c r="B334" s="141" t="s">
        <v>9397</v>
      </c>
      <c r="C334" s="141" t="s">
        <v>9391</v>
      </c>
      <c r="D334" s="150"/>
      <c r="E334" s="150"/>
      <c r="F334" s="150"/>
      <c r="G334" s="102"/>
    </row>
    <row r="335">
      <c r="A335" s="102"/>
      <c r="B335" s="141" t="s">
        <v>9398</v>
      </c>
      <c r="C335" s="141" t="s">
        <v>9399</v>
      </c>
      <c r="D335" s="150"/>
      <c r="E335" s="150"/>
      <c r="F335" s="150"/>
      <c r="G335" s="102"/>
    </row>
    <row r="336">
      <c r="A336" s="102"/>
      <c r="B336" s="141" t="s">
        <v>9400</v>
      </c>
      <c r="C336" s="141" t="s">
        <v>9399</v>
      </c>
      <c r="D336" s="150"/>
      <c r="E336" s="150"/>
      <c r="F336" s="150"/>
      <c r="G336" s="102"/>
    </row>
    <row r="337">
      <c r="A337" s="102"/>
      <c r="B337" s="141" t="s">
        <v>9401</v>
      </c>
      <c r="C337" s="141" t="s">
        <v>9402</v>
      </c>
      <c r="D337" s="150"/>
      <c r="E337" s="150"/>
      <c r="F337" s="150"/>
      <c r="G337" s="102"/>
    </row>
    <row r="338">
      <c r="A338" s="102"/>
      <c r="B338" s="139" t="s">
        <v>4501</v>
      </c>
      <c r="C338" s="139" t="s">
        <v>4502</v>
      </c>
      <c r="D338" s="140">
        <v>42866.0</v>
      </c>
      <c r="E338" s="139" t="s">
        <v>15</v>
      </c>
      <c r="F338" s="139" t="s">
        <v>928</v>
      </c>
      <c r="G338" s="102"/>
    </row>
    <row r="339">
      <c r="A339" s="102"/>
      <c r="B339" s="141" t="s">
        <v>9403</v>
      </c>
      <c r="C339" s="141" t="s">
        <v>9404</v>
      </c>
      <c r="D339" s="150"/>
      <c r="E339" s="150"/>
      <c r="F339" s="150"/>
      <c r="G339" s="102"/>
    </row>
    <row r="340">
      <c r="A340" s="102"/>
      <c r="B340" s="141" t="s">
        <v>9405</v>
      </c>
      <c r="C340" s="141" t="s">
        <v>9404</v>
      </c>
      <c r="D340" s="150"/>
      <c r="E340" s="150"/>
      <c r="F340" s="150"/>
      <c r="G340" s="102"/>
    </row>
    <row r="341">
      <c r="A341" s="102"/>
      <c r="B341" s="141" t="s">
        <v>9406</v>
      </c>
      <c r="C341" s="141" t="s">
        <v>9404</v>
      </c>
      <c r="D341" s="150"/>
      <c r="E341" s="150"/>
      <c r="F341" s="150"/>
      <c r="G341" s="102"/>
    </row>
    <row r="342">
      <c r="A342" s="102"/>
      <c r="B342" s="141" t="s">
        <v>9407</v>
      </c>
      <c r="C342" s="141" t="s">
        <v>9408</v>
      </c>
      <c r="D342" s="150"/>
      <c r="E342" s="150"/>
      <c r="F342" s="150"/>
      <c r="G342" s="102"/>
    </row>
    <row r="343">
      <c r="A343" s="102"/>
      <c r="B343" s="141" t="s">
        <v>9409</v>
      </c>
      <c r="C343" s="141" t="s">
        <v>9408</v>
      </c>
      <c r="D343" s="150"/>
      <c r="E343" s="150"/>
      <c r="F343" s="150"/>
      <c r="G343" s="102"/>
    </row>
    <row r="344">
      <c r="A344" s="102"/>
      <c r="B344" s="141" t="s">
        <v>9410</v>
      </c>
      <c r="C344" s="141" t="s">
        <v>9408</v>
      </c>
      <c r="D344" s="150"/>
      <c r="E344" s="150"/>
      <c r="F344" s="150"/>
      <c r="G344" s="102"/>
    </row>
    <row r="345">
      <c r="A345" s="102"/>
      <c r="B345" s="141" t="s">
        <v>9094</v>
      </c>
      <c r="C345" s="141" t="s">
        <v>9408</v>
      </c>
      <c r="D345" s="150"/>
      <c r="E345" s="150"/>
      <c r="F345" s="150"/>
      <c r="G345" s="102"/>
    </row>
    <row r="346">
      <c r="A346" s="102"/>
      <c r="B346" s="141" t="s">
        <v>9411</v>
      </c>
      <c r="C346" s="141" t="s">
        <v>9408</v>
      </c>
      <c r="D346" s="150"/>
      <c r="E346" s="150"/>
      <c r="F346" s="150"/>
      <c r="G346" s="102"/>
    </row>
    <row r="347">
      <c r="A347" s="102"/>
      <c r="B347" s="141" t="s">
        <v>9412</v>
      </c>
      <c r="C347" s="141" t="s">
        <v>9408</v>
      </c>
      <c r="D347" s="150"/>
      <c r="E347" s="150"/>
      <c r="F347" s="150"/>
      <c r="G347" s="102"/>
    </row>
    <row r="348">
      <c r="A348" s="102"/>
      <c r="B348" s="141" t="s">
        <v>9413</v>
      </c>
      <c r="C348" s="141" t="s">
        <v>9408</v>
      </c>
      <c r="D348" s="150"/>
      <c r="E348" s="150"/>
      <c r="F348" s="150"/>
      <c r="G348" s="102"/>
    </row>
    <row r="349">
      <c r="A349" s="102"/>
      <c r="B349" s="141" t="s">
        <v>9414</v>
      </c>
      <c r="C349" s="141" t="s">
        <v>9408</v>
      </c>
      <c r="D349" s="150"/>
      <c r="E349" s="150"/>
      <c r="F349" s="150"/>
      <c r="G349" s="102"/>
    </row>
    <row r="350">
      <c r="A350" s="102"/>
      <c r="B350" s="141" t="s">
        <v>9415</v>
      </c>
      <c r="C350" s="141" t="s">
        <v>9408</v>
      </c>
      <c r="D350" s="150"/>
      <c r="E350" s="150"/>
      <c r="F350" s="150"/>
      <c r="G350" s="102"/>
    </row>
    <row r="351">
      <c r="A351" s="102"/>
      <c r="B351" s="141" t="s">
        <v>9416</v>
      </c>
      <c r="C351" s="141" t="s">
        <v>9408</v>
      </c>
      <c r="D351" s="150"/>
      <c r="E351" s="150"/>
      <c r="F351" s="150"/>
      <c r="G351" s="102"/>
    </row>
    <row r="352">
      <c r="A352" s="102"/>
      <c r="B352" s="141" t="s">
        <v>9417</v>
      </c>
      <c r="C352" s="141" t="s">
        <v>9408</v>
      </c>
      <c r="D352" s="150"/>
      <c r="E352" s="150"/>
      <c r="F352" s="150"/>
      <c r="G352" s="102"/>
    </row>
    <row r="353">
      <c r="A353" s="102"/>
      <c r="B353" s="435" t="s">
        <v>9418</v>
      </c>
      <c r="C353" s="141" t="s">
        <v>9419</v>
      </c>
      <c r="D353" s="150"/>
      <c r="E353" s="150"/>
      <c r="F353" s="150"/>
      <c r="G353" s="102"/>
    </row>
    <row r="354">
      <c r="A354" s="102"/>
      <c r="B354" s="141" t="s">
        <v>9420</v>
      </c>
      <c r="C354" s="141" t="s">
        <v>9421</v>
      </c>
      <c r="D354" s="150"/>
      <c r="E354" s="150"/>
      <c r="F354" s="150"/>
      <c r="G354" s="102"/>
    </row>
    <row r="355">
      <c r="A355" s="102"/>
      <c r="B355" s="141" t="s">
        <v>9422</v>
      </c>
      <c r="C355" s="141" t="s">
        <v>9421</v>
      </c>
      <c r="D355" s="150"/>
      <c r="E355" s="150"/>
      <c r="F355" s="150"/>
      <c r="G355" s="102"/>
    </row>
    <row r="356">
      <c r="A356" s="102"/>
      <c r="B356" s="141" t="s">
        <v>9423</v>
      </c>
      <c r="C356" s="141" t="s">
        <v>9424</v>
      </c>
      <c r="D356" s="150"/>
      <c r="E356" s="150"/>
      <c r="F356" s="150"/>
      <c r="G356" s="102"/>
    </row>
    <row r="357">
      <c r="A357" s="102"/>
      <c r="B357" s="141" t="s">
        <v>9425</v>
      </c>
      <c r="C357" s="141" t="s">
        <v>9424</v>
      </c>
      <c r="D357" s="150"/>
      <c r="E357" s="150"/>
      <c r="F357" s="150"/>
      <c r="G357" s="102"/>
    </row>
    <row r="358">
      <c r="A358" s="102"/>
      <c r="B358" s="141" t="s">
        <v>9426</v>
      </c>
      <c r="C358" s="141" t="s">
        <v>9424</v>
      </c>
      <c r="D358" s="150"/>
      <c r="E358" s="150"/>
      <c r="F358" s="150"/>
      <c r="G358" s="102"/>
    </row>
    <row r="359">
      <c r="A359" s="102"/>
      <c r="B359" s="141" t="s">
        <v>9427</v>
      </c>
      <c r="C359" s="141" t="s">
        <v>9424</v>
      </c>
      <c r="D359" s="150"/>
      <c r="E359" s="150"/>
      <c r="F359" s="150"/>
      <c r="G359" s="102"/>
    </row>
    <row r="360">
      <c r="A360" s="102"/>
      <c r="B360" s="141" t="s">
        <v>9428</v>
      </c>
      <c r="C360" s="141" t="s">
        <v>9424</v>
      </c>
      <c r="D360" s="150"/>
      <c r="E360" s="150"/>
      <c r="F360" s="150"/>
      <c r="G360" s="102"/>
    </row>
    <row r="361">
      <c r="A361" s="102"/>
      <c r="B361" s="141" t="s">
        <v>9429</v>
      </c>
      <c r="C361" s="141" t="s">
        <v>9424</v>
      </c>
      <c r="D361" s="150"/>
      <c r="E361" s="150"/>
      <c r="F361" s="150"/>
      <c r="G361" s="102"/>
    </row>
    <row r="362">
      <c r="A362" s="102"/>
      <c r="B362" s="141" t="s">
        <v>9430</v>
      </c>
      <c r="C362" s="141" t="s">
        <v>9424</v>
      </c>
      <c r="D362" s="150"/>
      <c r="E362" s="150"/>
      <c r="F362" s="150"/>
      <c r="G362" s="102"/>
    </row>
    <row r="363">
      <c r="A363" s="102"/>
      <c r="B363" s="141" t="s">
        <v>4637</v>
      </c>
      <c r="C363" s="141" t="s">
        <v>9424</v>
      </c>
      <c r="D363" s="150"/>
      <c r="E363" s="150"/>
      <c r="F363" s="150"/>
      <c r="G363" s="102"/>
    </row>
    <row r="364">
      <c r="A364" s="102"/>
      <c r="B364" s="141" t="s">
        <v>9431</v>
      </c>
      <c r="C364" s="141" t="s">
        <v>970</v>
      </c>
      <c r="D364" s="150"/>
      <c r="E364" s="150"/>
      <c r="F364" s="150"/>
      <c r="G364" s="102"/>
    </row>
    <row r="365">
      <c r="A365" s="102"/>
      <c r="B365" s="141" t="s">
        <v>9432</v>
      </c>
      <c r="C365" s="141" t="s">
        <v>970</v>
      </c>
      <c r="D365" s="150"/>
      <c r="E365" s="150"/>
      <c r="F365" s="150"/>
      <c r="G365" s="102"/>
    </row>
    <row r="366">
      <c r="A366" s="102"/>
      <c r="B366" s="141" t="s">
        <v>9433</v>
      </c>
      <c r="C366" s="141" t="s">
        <v>970</v>
      </c>
      <c r="D366" s="150"/>
      <c r="E366" s="150"/>
      <c r="F366" s="150"/>
      <c r="G366" s="102"/>
    </row>
    <row r="367">
      <c r="A367" s="102"/>
      <c r="B367" s="220" t="s">
        <v>969</v>
      </c>
      <c r="C367" s="220" t="s">
        <v>970</v>
      </c>
      <c r="D367" s="238">
        <v>39406.0</v>
      </c>
      <c r="E367" s="220" t="s">
        <v>4758</v>
      </c>
      <c r="F367" s="220" t="s">
        <v>4381</v>
      </c>
      <c r="G367" s="102"/>
    </row>
    <row r="368">
      <c r="A368" s="102"/>
      <c r="B368" s="141" t="s">
        <v>9434</v>
      </c>
      <c r="C368" s="141" t="s">
        <v>970</v>
      </c>
      <c r="D368" s="150"/>
      <c r="E368" s="150"/>
      <c r="F368" s="150"/>
      <c r="G368" s="102"/>
    </row>
    <row r="369">
      <c r="A369" s="102"/>
      <c r="B369" s="141" t="s">
        <v>9435</v>
      </c>
      <c r="C369" s="141" t="s">
        <v>970</v>
      </c>
      <c r="D369" s="150"/>
      <c r="E369" s="150"/>
      <c r="F369" s="150"/>
      <c r="G369" s="102"/>
    </row>
    <row r="370">
      <c r="A370" s="102"/>
      <c r="B370" s="141" t="s">
        <v>9436</v>
      </c>
      <c r="C370" s="141" t="s">
        <v>970</v>
      </c>
      <c r="D370" s="150"/>
      <c r="E370" s="150"/>
      <c r="F370" s="150"/>
      <c r="G370" s="102"/>
    </row>
    <row r="371">
      <c r="A371" s="102"/>
      <c r="B371" s="141" t="s">
        <v>9437</v>
      </c>
      <c r="C371" s="141" t="s">
        <v>970</v>
      </c>
      <c r="D371" s="150"/>
      <c r="E371" s="150"/>
      <c r="F371" s="150"/>
      <c r="G371" s="102"/>
    </row>
    <row r="372">
      <c r="A372" s="102"/>
      <c r="B372" s="141" t="s">
        <v>9438</v>
      </c>
      <c r="C372" s="141" t="s">
        <v>970</v>
      </c>
      <c r="D372" s="150"/>
      <c r="E372" s="150"/>
      <c r="F372" s="150"/>
      <c r="G372" s="102"/>
    </row>
    <row r="373">
      <c r="A373" s="102"/>
      <c r="B373" s="141" t="s">
        <v>1202</v>
      </c>
      <c r="C373" s="141" t="s">
        <v>9439</v>
      </c>
      <c r="D373" s="150"/>
      <c r="E373" s="150"/>
      <c r="F373" s="150"/>
      <c r="G373" s="102"/>
    </row>
    <row r="374">
      <c r="A374" s="102"/>
      <c r="B374" s="141" t="s">
        <v>9440</v>
      </c>
      <c r="C374" s="141" t="s">
        <v>9439</v>
      </c>
      <c r="D374" s="150"/>
      <c r="E374" s="150"/>
      <c r="F374" s="150"/>
      <c r="G374" s="102"/>
    </row>
    <row r="375">
      <c r="A375" s="102"/>
      <c r="B375" s="141" t="s">
        <v>9441</v>
      </c>
      <c r="C375" s="141" t="s">
        <v>9439</v>
      </c>
      <c r="D375" s="150"/>
      <c r="E375" s="150"/>
      <c r="F375" s="150"/>
      <c r="G375" s="102"/>
    </row>
    <row r="376">
      <c r="A376" s="102"/>
      <c r="B376" s="141" t="s">
        <v>9442</v>
      </c>
      <c r="C376" s="141" t="s">
        <v>9439</v>
      </c>
      <c r="D376" s="150"/>
      <c r="E376" s="150"/>
      <c r="F376" s="150"/>
      <c r="G376" s="102"/>
    </row>
    <row r="377">
      <c r="A377" s="102"/>
      <c r="B377" s="141" t="s">
        <v>9443</v>
      </c>
      <c r="C377" s="141" t="s">
        <v>9439</v>
      </c>
      <c r="D377" s="150"/>
      <c r="E377" s="150"/>
      <c r="F377" s="150"/>
      <c r="G377" s="102"/>
    </row>
    <row r="378">
      <c r="A378" s="102"/>
      <c r="B378" s="141" t="s">
        <v>9444</v>
      </c>
      <c r="C378" s="141" t="s">
        <v>9445</v>
      </c>
      <c r="D378" s="150"/>
      <c r="E378" s="150"/>
      <c r="F378" s="150"/>
      <c r="G378" s="102"/>
    </row>
    <row r="379">
      <c r="A379" s="102"/>
      <c r="B379" s="141" t="s">
        <v>9446</v>
      </c>
      <c r="C379" s="141" t="s">
        <v>9447</v>
      </c>
      <c r="D379" s="150"/>
      <c r="E379" s="150"/>
      <c r="F379" s="150"/>
      <c r="G379" s="102"/>
    </row>
    <row r="380">
      <c r="A380" s="102"/>
      <c r="B380" s="141" t="s">
        <v>9448</v>
      </c>
      <c r="C380" s="141" t="s">
        <v>9449</v>
      </c>
      <c r="D380" s="150"/>
      <c r="E380" s="150"/>
      <c r="F380" s="150"/>
      <c r="G380" s="102"/>
    </row>
    <row r="381">
      <c r="A381" s="102"/>
      <c r="B381" s="141" t="s">
        <v>9450</v>
      </c>
      <c r="C381" s="141" t="s">
        <v>9449</v>
      </c>
      <c r="D381" s="150"/>
      <c r="E381" s="150"/>
      <c r="F381" s="150"/>
      <c r="G381" s="102"/>
    </row>
    <row r="382">
      <c r="A382" s="102"/>
      <c r="B382" s="141" t="s">
        <v>9451</v>
      </c>
      <c r="C382" s="141" t="s">
        <v>6656</v>
      </c>
      <c r="D382" s="150"/>
      <c r="E382" s="150"/>
      <c r="F382" s="150"/>
      <c r="G382" s="102"/>
    </row>
    <row r="383">
      <c r="A383" s="102"/>
      <c r="B383" s="141" t="s">
        <v>9452</v>
      </c>
      <c r="C383" s="141" t="s">
        <v>8626</v>
      </c>
      <c r="D383" s="150"/>
      <c r="E383" s="150"/>
      <c r="F383" s="150"/>
      <c r="G383" s="102"/>
    </row>
    <row r="384">
      <c r="A384" s="102"/>
      <c r="B384" s="141" t="s">
        <v>9453</v>
      </c>
      <c r="C384" s="141" t="s">
        <v>9454</v>
      </c>
      <c r="D384" s="150"/>
      <c r="E384" s="150"/>
      <c r="F384" s="150"/>
      <c r="G384" s="102"/>
    </row>
    <row r="385">
      <c r="A385" s="102"/>
      <c r="B385" s="141" t="s">
        <v>9455</v>
      </c>
      <c r="C385" s="141" t="s">
        <v>9456</v>
      </c>
      <c r="D385" s="150"/>
      <c r="E385" s="150"/>
      <c r="F385" s="150"/>
      <c r="G385" s="102"/>
    </row>
    <row r="386">
      <c r="A386" s="102"/>
      <c r="B386" s="141" t="s">
        <v>9457</v>
      </c>
      <c r="C386" s="141" t="s">
        <v>9456</v>
      </c>
      <c r="D386" s="150"/>
      <c r="E386" s="150"/>
      <c r="F386" s="150"/>
      <c r="G386" s="102"/>
    </row>
    <row r="387">
      <c r="A387" s="102"/>
      <c r="B387" s="141" t="s">
        <v>9458</v>
      </c>
      <c r="C387" s="141" t="s">
        <v>9459</v>
      </c>
      <c r="D387" s="150"/>
      <c r="E387" s="150"/>
      <c r="F387" s="150"/>
      <c r="G387" s="102"/>
    </row>
    <row r="388">
      <c r="A388" s="102"/>
      <c r="B388" s="141" t="s">
        <v>9460</v>
      </c>
      <c r="C388" s="141" t="s">
        <v>9461</v>
      </c>
      <c r="D388" s="150"/>
      <c r="E388" s="150"/>
      <c r="F388" s="150"/>
      <c r="G388" s="102"/>
    </row>
    <row r="389">
      <c r="A389" s="102"/>
      <c r="B389" s="141" t="s">
        <v>9462</v>
      </c>
      <c r="C389" s="141" t="s">
        <v>9463</v>
      </c>
      <c r="D389" s="150"/>
      <c r="E389" s="150"/>
      <c r="F389" s="150"/>
      <c r="G389" s="102"/>
    </row>
    <row r="390">
      <c r="A390" s="102"/>
      <c r="B390" s="141" t="s">
        <v>9464</v>
      </c>
      <c r="C390" s="141" t="s">
        <v>9463</v>
      </c>
      <c r="D390" s="150"/>
      <c r="E390" s="150"/>
      <c r="F390" s="150"/>
      <c r="G390" s="102"/>
    </row>
    <row r="391">
      <c r="A391" s="102"/>
      <c r="B391" s="141" t="s">
        <v>9465</v>
      </c>
      <c r="C391" s="141" t="s">
        <v>9463</v>
      </c>
      <c r="D391" s="150"/>
      <c r="E391" s="150"/>
      <c r="F391" s="150"/>
      <c r="G391" s="102"/>
    </row>
    <row r="392">
      <c r="A392" s="102"/>
      <c r="B392" s="141" t="s">
        <v>9466</v>
      </c>
      <c r="C392" s="141" t="s">
        <v>9467</v>
      </c>
      <c r="D392" s="150"/>
      <c r="E392" s="150"/>
      <c r="F392" s="150"/>
      <c r="G392" s="102"/>
    </row>
    <row r="393">
      <c r="A393" s="102"/>
      <c r="B393" s="141" t="s">
        <v>9468</v>
      </c>
      <c r="C393" s="141" t="s">
        <v>9469</v>
      </c>
      <c r="D393" s="150"/>
      <c r="E393" s="150"/>
      <c r="F393" s="150"/>
      <c r="G393" s="102"/>
    </row>
    <row r="394">
      <c r="A394" s="102"/>
      <c r="B394" s="141" t="s">
        <v>8658</v>
      </c>
      <c r="C394" s="141" t="s">
        <v>8659</v>
      </c>
      <c r="D394" s="150"/>
      <c r="E394" s="150"/>
      <c r="F394" s="150"/>
      <c r="G394" s="102"/>
    </row>
    <row r="395">
      <c r="A395" s="102"/>
      <c r="B395" s="141" t="s">
        <v>9470</v>
      </c>
      <c r="C395" s="141" t="s">
        <v>8681</v>
      </c>
      <c r="D395" s="150"/>
      <c r="E395" s="150"/>
      <c r="F395" s="150"/>
      <c r="G395" s="102"/>
    </row>
    <row r="396">
      <c r="A396" s="102"/>
      <c r="B396" s="141" t="s">
        <v>9471</v>
      </c>
      <c r="C396" s="141" t="s">
        <v>9472</v>
      </c>
      <c r="D396" s="150"/>
      <c r="E396" s="150"/>
      <c r="F396" s="150"/>
      <c r="G396" s="102"/>
    </row>
    <row r="397">
      <c r="A397" s="102"/>
      <c r="B397" s="141" t="s">
        <v>9473</v>
      </c>
      <c r="C397" s="141" t="s">
        <v>9472</v>
      </c>
      <c r="D397" s="150"/>
      <c r="E397" s="150"/>
      <c r="F397" s="150"/>
      <c r="G397" s="102"/>
    </row>
    <row r="398">
      <c r="A398" s="102"/>
      <c r="B398" s="141" t="s">
        <v>9474</v>
      </c>
      <c r="C398" s="141" t="s">
        <v>9475</v>
      </c>
      <c r="D398" s="150"/>
      <c r="E398" s="150"/>
      <c r="F398" s="150"/>
      <c r="G398" s="102"/>
    </row>
    <row r="399">
      <c r="A399" s="102"/>
      <c r="B399" s="141" t="s">
        <v>8720</v>
      </c>
      <c r="C399" s="141" t="s">
        <v>600</v>
      </c>
      <c r="D399" s="150"/>
      <c r="E399" s="150"/>
      <c r="F399" s="150"/>
      <c r="G399" s="102"/>
    </row>
    <row r="400">
      <c r="A400" s="102"/>
      <c r="B400" s="139" t="s">
        <v>599</v>
      </c>
      <c r="C400" s="139" t="s">
        <v>600</v>
      </c>
      <c r="D400" s="140">
        <v>44399.0</v>
      </c>
      <c r="E400" s="139" t="s">
        <v>15</v>
      </c>
      <c r="F400" s="181" t="s">
        <v>1461</v>
      </c>
      <c r="G400" s="102"/>
    </row>
    <row r="401">
      <c r="A401" s="102"/>
      <c r="B401" s="141" t="s">
        <v>9476</v>
      </c>
      <c r="C401" s="141" t="s">
        <v>8722</v>
      </c>
      <c r="D401" s="150"/>
      <c r="E401" s="150"/>
      <c r="F401" s="150"/>
      <c r="G401" s="102"/>
    </row>
    <row r="402">
      <c r="A402" s="102"/>
      <c r="B402" s="141" t="s">
        <v>9477</v>
      </c>
      <c r="C402" s="141" t="s">
        <v>4693</v>
      </c>
      <c r="D402" s="150"/>
      <c r="E402" s="150"/>
      <c r="F402" s="150"/>
      <c r="G402" s="102"/>
    </row>
    <row r="403">
      <c r="A403" s="102"/>
      <c r="B403" s="220" t="s">
        <v>5126</v>
      </c>
      <c r="C403" s="220" t="s">
        <v>5127</v>
      </c>
      <c r="D403" s="221">
        <v>42283.0</v>
      </c>
      <c r="E403" s="220" t="s">
        <v>4323</v>
      </c>
      <c r="F403" s="220" t="s">
        <v>4324</v>
      </c>
      <c r="G403" s="102"/>
    </row>
    <row r="404">
      <c r="A404" s="102"/>
      <c r="B404" s="139" t="s">
        <v>9478</v>
      </c>
      <c r="C404" s="139" t="s">
        <v>6044</v>
      </c>
      <c r="D404" s="140">
        <v>41289.0</v>
      </c>
      <c r="E404" s="139" t="s">
        <v>15</v>
      </c>
      <c r="F404" s="139" t="s">
        <v>9479</v>
      </c>
      <c r="G404" s="102"/>
    </row>
    <row r="405">
      <c r="A405" s="102"/>
      <c r="B405" s="141" t="s">
        <v>9480</v>
      </c>
      <c r="C405" s="141" t="s">
        <v>6044</v>
      </c>
      <c r="D405" s="150"/>
      <c r="E405" s="150"/>
      <c r="F405" s="150"/>
      <c r="G405" s="102"/>
    </row>
    <row r="406">
      <c r="A406" s="102"/>
      <c r="B406" s="141" t="s">
        <v>9481</v>
      </c>
      <c r="C406" s="141" t="s">
        <v>6044</v>
      </c>
      <c r="D406" s="150"/>
      <c r="E406" s="150"/>
      <c r="F406" s="150"/>
      <c r="G406" s="102"/>
    </row>
    <row r="407">
      <c r="A407" s="102"/>
      <c r="B407" s="141" t="s">
        <v>9482</v>
      </c>
      <c r="C407" s="141" t="s">
        <v>9483</v>
      </c>
      <c r="D407" s="150"/>
      <c r="E407" s="150"/>
      <c r="F407" s="150"/>
      <c r="G407" s="102"/>
    </row>
    <row r="408">
      <c r="A408" s="102"/>
      <c r="B408" s="141" t="s">
        <v>5815</v>
      </c>
      <c r="C408" s="141" t="s">
        <v>9483</v>
      </c>
      <c r="D408" s="150"/>
      <c r="E408" s="150"/>
      <c r="F408" s="150"/>
      <c r="G408" s="102"/>
    </row>
    <row r="409">
      <c r="A409" s="102"/>
      <c r="B409" s="141" t="s">
        <v>9484</v>
      </c>
      <c r="C409" s="141" t="s">
        <v>9483</v>
      </c>
      <c r="D409" s="150"/>
      <c r="E409" s="150"/>
      <c r="F409" s="150"/>
      <c r="G409" s="102"/>
    </row>
    <row r="410">
      <c r="A410" s="102"/>
      <c r="B410" s="141" t="s">
        <v>5833</v>
      </c>
      <c r="C410" s="141" t="s">
        <v>9483</v>
      </c>
      <c r="D410" s="150"/>
      <c r="E410" s="150"/>
      <c r="F410" s="150"/>
      <c r="G410" s="102"/>
    </row>
    <row r="411">
      <c r="A411" s="102"/>
      <c r="B411" s="141" t="s">
        <v>9485</v>
      </c>
      <c r="C411" s="141" t="s">
        <v>9483</v>
      </c>
      <c r="D411" s="150"/>
      <c r="E411" s="150"/>
      <c r="F411" s="150"/>
      <c r="G411" s="102"/>
    </row>
    <row r="412">
      <c r="A412" s="102"/>
      <c r="B412" s="141" t="s">
        <v>9486</v>
      </c>
      <c r="C412" s="141" t="s">
        <v>7237</v>
      </c>
      <c r="D412" s="150"/>
      <c r="E412" s="150"/>
      <c r="F412" s="150"/>
      <c r="G412" s="102"/>
    </row>
    <row r="413">
      <c r="A413" s="102"/>
      <c r="B413" s="141" t="s">
        <v>9031</v>
      </c>
      <c r="C413" s="141" t="s">
        <v>9487</v>
      </c>
      <c r="D413" s="150"/>
      <c r="E413" s="150"/>
      <c r="F413" s="150"/>
      <c r="G413" s="102"/>
    </row>
    <row r="414">
      <c r="A414" s="102"/>
      <c r="B414" s="141" t="s">
        <v>9488</v>
      </c>
      <c r="C414" s="141" t="s">
        <v>9489</v>
      </c>
      <c r="D414" s="150"/>
      <c r="E414" s="150"/>
      <c r="F414" s="150"/>
      <c r="G414" s="102"/>
    </row>
    <row r="415">
      <c r="A415" s="102"/>
      <c r="B415" s="141" t="s">
        <v>9490</v>
      </c>
      <c r="C415" s="141" t="s">
        <v>9491</v>
      </c>
      <c r="D415" s="150"/>
      <c r="E415" s="150"/>
      <c r="F415" s="150"/>
      <c r="G415" s="102"/>
    </row>
    <row r="416">
      <c r="A416" s="102"/>
      <c r="B416" s="141" t="s">
        <v>9492</v>
      </c>
      <c r="C416" s="141" t="s">
        <v>9491</v>
      </c>
      <c r="D416" s="150"/>
      <c r="E416" s="150"/>
      <c r="F416" s="150"/>
      <c r="G416" s="102"/>
    </row>
    <row r="417">
      <c r="A417" s="102"/>
      <c r="B417" s="141" t="s">
        <v>9493</v>
      </c>
      <c r="C417" s="141" t="s">
        <v>9491</v>
      </c>
      <c r="D417" s="150"/>
      <c r="E417" s="150"/>
      <c r="F417" s="150"/>
      <c r="G417" s="102"/>
    </row>
    <row r="418">
      <c r="A418" s="102"/>
      <c r="B418" s="141" t="s">
        <v>9494</v>
      </c>
      <c r="C418" s="141" t="s">
        <v>9491</v>
      </c>
      <c r="D418" s="150"/>
      <c r="E418" s="150"/>
      <c r="F418" s="150"/>
      <c r="G418" s="102"/>
    </row>
    <row r="419">
      <c r="A419" s="102"/>
      <c r="B419" s="141" t="s">
        <v>9495</v>
      </c>
      <c r="C419" s="141" t="s">
        <v>9491</v>
      </c>
      <c r="D419" s="150"/>
      <c r="E419" s="150"/>
      <c r="F419" s="150"/>
      <c r="G419" s="102"/>
    </row>
    <row r="420">
      <c r="A420" s="102"/>
      <c r="B420" s="141" t="s">
        <v>9496</v>
      </c>
      <c r="C420" s="141" t="s">
        <v>9491</v>
      </c>
      <c r="D420" s="150"/>
      <c r="E420" s="150"/>
      <c r="F420" s="150"/>
      <c r="G420" s="102"/>
    </row>
    <row r="421">
      <c r="A421" s="102"/>
      <c r="B421" s="141" t="s">
        <v>9497</v>
      </c>
      <c r="C421" s="141" t="s">
        <v>9491</v>
      </c>
      <c r="D421" s="150"/>
      <c r="E421" s="150"/>
      <c r="F421" s="150"/>
      <c r="G421" s="102"/>
    </row>
    <row r="422">
      <c r="A422" s="102"/>
      <c r="B422" s="141" t="s">
        <v>9498</v>
      </c>
      <c r="C422" s="141" t="s">
        <v>9491</v>
      </c>
      <c r="D422" s="150"/>
      <c r="E422" s="150"/>
      <c r="F422" s="150"/>
      <c r="G422" s="102"/>
    </row>
    <row r="423">
      <c r="A423" s="102"/>
      <c r="B423" s="141" t="s">
        <v>7060</v>
      </c>
      <c r="C423" s="141" t="s">
        <v>9491</v>
      </c>
      <c r="D423" s="150"/>
      <c r="E423" s="150"/>
      <c r="F423" s="150"/>
      <c r="G423" s="102"/>
    </row>
    <row r="424">
      <c r="A424" s="102"/>
      <c r="B424" s="141" t="s">
        <v>9499</v>
      </c>
      <c r="C424" s="141" t="s">
        <v>9500</v>
      </c>
      <c r="D424" s="150"/>
      <c r="E424" s="150"/>
      <c r="F424" s="150"/>
      <c r="G424" s="102"/>
    </row>
    <row r="425">
      <c r="A425" s="102"/>
      <c r="B425" s="141" t="s">
        <v>9501</v>
      </c>
      <c r="C425" s="141" t="s">
        <v>9502</v>
      </c>
      <c r="D425" s="150"/>
      <c r="E425" s="150"/>
      <c r="F425" s="150"/>
      <c r="G425" s="102"/>
    </row>
    <row r="426">
      <c r="A426" s="102"/>
      <c r="B426" s="141" t="s">
        <v>9503</v>
      </c>
      <c r="C426" s="141" t="s">
        <v>9502</v>
      </c>
      <c r="D426" s="150"/>
      <c r="E426" s="150"/>
      <c r="F426" s="150"/>
      <c r="G426" s="102"/>
    </row>
    <row r="427">
      <c r="A427" s="102"/>
      <c r="B427" s="141" t="s">
        <v>9504</v>
      </c>
      <c r="C427" s="141" t="s">
        <v>8752</v>
      </c>
      <c r="D427" s="150"/>
      <c r="E427" s="150"/>
      <c r="F427" s="150"/>
      <c r="G427" s="102"/>
    </row>
    <row r="428">
      <c r="A428" s="102"/>
      <c r="B428" s="141" t="s">
        <v>4531</v>
      </c>
      <c r="C428" s="141" t="s">
        <v>8752</v>
      </c>
      <c r="D428" s="150"/>
      <c r="E428" s="150"/>
      <c r="F428" s="150"/>
      <c r="G428" s="102"/>
    </row>
    <row r="429">
      <c r="A429" s="102"/>
      <c r="B429" s="186" t="s">
        <v>6902</v>
      </c>
      <c r="C429" s="186" t="s">
        <v>6903</v>
      </c>
      <c r="D429" s="209">
        <v>40673.0</v>
      </c>
      <c r="E429" s="186" t="s">
        <v>15</v>
      </c>
      <c r="F429" s="151" t="s">
        <v>928</v>
      </c>
      <c r="G429" s="102"/>
    </row>
    <row r="430">
      <c r="A430" s="102"/>
      <c r="B430" s="141" t="s">
        <v>6335</v>
      </c>
      <c r="C430" s="141" t="s">
        <v>8752</v>
      </c>
      <c r="D430" s="150"/>
      <c r="E430" s="150"/>
      <c r="F430" s="150"/>
      <c r="G430" s="102"/>
    </row>
    <row r="431">
      <c r="A431" s="102"/>
      <c r="B431" s="141" t="s">
        <v>8753</v>
      </c>
      <c r="C431" s="141" t="s">
        <v>8752</v>
      </c>
      <c r="D431" s="150"/>
      <c r="E431" s="150"/>
      <c r="F431" s="150"/>
      <c r="G431" s="102"/>
    </row>
    <row r="432">
      <c r="A432" s="102"/>
      <c r="B432" s="141" t="s">
        <v>9505</v>
      </c>
      <c r="C432" s="141" t="s">
        <v>8752</v>
      </c>
      <c r="D432" s="150"/>
      <c r="E432" s="150"/>
      <c r="F432" s="150"/>
      <c r="G432" s="102"/>
    </row>
    <row r="433">
      <c r="A433" s="102"/>
      <c r="B433" s="141" t="s">
        <v>9506</v>
      </c>
      <c r="C433" s="141" t="s">
        <v>5269</v>
      </c>
      <c r="D433" s="150"/>
      <c r="E433" s="150"/>
      <c r="F433" s="150"/>
      <c r="G433" s="102"/>
    </row>
    <row r="434">
      <c r="A434" s="102"/>
      <c r="B434" s="141" t="s">
        <v>9507</v>
      </c>
      <c r="C434" s="141" t="s">
        <v>5269</v>
      </c>
      <c r="D434" s="150"/>
      <c r="E434" s="150"/>
      <c r="F434" s="150"/>
      <c r="G434" s="102"/>
    </row>
    <row r="435">
      <c r="A435" s="102"/>
      <c r="B435" s="141" t="s">
        <v>9508</v>
      </c>
      <c r="C435" s="141" t="s">
        <v>5269</v>
      </c>
      <c r="D435" s="150"/>
      <c r="E435" s="150"/>
      <c r="F435" s="150"/>
      <c r="G435" s="102"/>
    </row>
    <row r="436">
      <c r="A436" s="102"/>
      <c r="B436" s="141" t="s">
        <v>9509</v>
      </c>
      <c r="C436" s="141" t="s">
        <v>5269</v>
      </c>
      <c r="D436" s="150"/>
      <c r="E436" s="150"/>
      <c r="F436" s="150"/>
      <c r="G436" s="102"/>
    </row>
    <row r="437">
      <c r="A437" s="102"/>
      <c r="B437" s="141" t="s">
        <v>9510</v>
      </c>
      <c r="C437" s="141" t="s">
        <v>5269</v>
      </c>
      <c r="D437" s="150"/>
      <c r="E437" s="150"/>
      <c r="F437" s="150"/>
      <c r="G437" s="102"/>
    </row>
    <row r="438">
      <c r="A438" s="102"/>
      <c r="B438" s="141" t="s">
        <v>9511</v>
      </c>
      <c r="C438" s="141" t="s">
        <v>5269</v>
      </c>
      <c r="D438" s="150"/>
      <c r="E438" s="150"/>
      <c r="F438" s="150"/>
      <c r="G438" s="102"/>
    </row>
    <row r="439">
      <c r="A439" s="102"/>
      <c r="B439" s="141" t="s">
        <v>9512</v>
      </c>
      <c r="C439" s="141" t="s">
        <v>5269</v>
      </c>
      <c r="D439" s="150"/>
      <c r="E439" s="150"/>
      <c r="F439" s="150"/>
      <c r="G439" s="102"/>
    </row>
    <row r="440">
      <c r="A440" s="102"/>
      <c r="B440" s="141" t="s">
        <v>9513</v>
      </c>
      <c r="C440" s="141" t="s">
        <v>9514</v>
      </c>
      <c r="D440" s="150"/>
      <c r="E440" s="150"/>
      <c r="F440" s="150"/>
      <c r="G440" s="102"/>
    </row>
    <row r="441">
      <c r="A441" s="102"/>
      <c r="B441" s="141" t="s">
        <v>9515</v>
      </c>
      <c r="C441" s="141" t="s">
        <v>9516</v>
      </c>
      <c r="D441" s="150"/>
      <c r="E441" s="150"/>
      <c r="F441" s="150"/>
      <c r="G441" s="102"/>
    </row>
    <row r="442">
      <c r="A442" s="102"/>
      <c r="B442" s="141" t="s">
        <v>9517</v>
      </c>
      <c r="C442" s="141" t="s">
        <v>3691</v>
      </c>
      <c r="D442" s="150"/>
      <c r="E442" s="150"/>
      <c r="F442" s="150"/>
      <c r="G442" s="102"/>
    </row>
    <row r="443">
      <c r="A443" s="102"/>
      <c r="B443" s="141" t="s">
        <v>9518</v>
      </c>
      <c r="C443" s="141" t="s">
        <v>3691</v>
      </c>
      <c r="D443" s="150"/>
      <c r="E443" s="150"/>
      <c r="F443" s="150"/>
      <c r="G443" s="102"/>
    </row>
    <row r="444">
      <c r="A444" s="102"/>
      <c r="B444" s="141" t="s">
        <v>9519</v>
      </c>
      <c r="C444" s="141" t="s">
        <v>3691</v>
      </c>
      <c r="D444" s="150"/>
      <c r="E444" s="150"/>
      <c r="F444" s="150"/>
      <c r="G444" s="102"/>
    </row>
    <row r="445">
      <c r="A445" s="102"/>
      <c r="B445" s="141" t="s">
        <v>9520</v>
      </c>
      <c r="C445" s="141" t="s">
        <v>3691</v>
      </c>
      <c r="D445" s="150"/>
      <c r="E445" s="150"/>
      <c r="F445" s="150"/>
      <c r="G445" s="102"/>
    </row>
    <row r="446">
      <c r="A446" s="102"/>
      <c r="B446" s="141" t="s">
        <v>9521</v>
      </c>
      <c r="C446" s="141" t="s">
        <v>3691</v>
      </c>
      <c r="D446" s="150"/>
      <c r="E446" s="150"/>
      <c r="F446" s="150"/>
      <c r="G446" s="102"/>
    </row>
    <row r="447">
      <c r="A447" s="102"/>
      <c r="B447" s="141" t="s">
        <v>9522</v>
      </c>
      <c r="C447" s="141" t="s">
        <v>3691</v>
      </c>
      <c r="D447" s="150"/>
      <c r="E447" s="150"/>
      <c r="F447" s="150"/>
      <c r="G447" s="102"/>
    </row>
    <row r="448">
      <c r="A448" s="102"/>
      <c r="B448" s="141" t="s">
        <v>9523</v>
      </c>
      <c r="C448" s="141" t="s">
        <v>3691</v>
      </c>
      <c r="D448" s="150"/>
      <c r="E448" s="150"/>
      <c r="F448" s="150"/>
      <c r="G448" s="102"/>
    </row>
    <row r="449">
      <c r="A449" s="102"/>
      <c r="B449" s="141" t="s">
        <v>9524</v>
      </c>
      <c r="C449" s="141" t="s">
        <v>3691</v>
      </c>
      <c r="D449" s="150"/>
      <c r="E449" s="150"/>
      <c r="F449" s="150"/>
      <c r="G449" s="102"/>
    </row>
    <row r="450">
      <c r="A450" s="102"/>
      <c r="B450" s="141" t="s">
        <v>9525</v>
      </c>
      <c r="C450" s="141" t="s">
        <v>3691</v>
      </c>
      <c r="D450" s="150"/>
      <c r="E450" s="150"/>
      <c r="F450" s="150"/>
      <c r="G450" s="102"/>
    </row>
    <row r="451">
      <c r="A451" s="102"/>
      <c r="B451" s="141" t="s">
        <v>4414</v>
      </c>
      <c r="C451" s="141" t="s">
        <v>3691</v>
      </c>
      <c r="D451" s="150"/>
      <c r="E451" s="150"/>
      <c r="F451" s="150"/>
      <c r="G451" s="102"/>
    </row>
    <row r="452">
      <c r="A452" s="102"/>
      <c r="B452" s="141" t="s">
        <v>9526</v>
      </c>
      <c r="C452" s="141" t="s">
        <v>3691</v>
      </c>
      <c r="D452" s="150"/>
      <c r="E452" s="150"/>
      <c r="F452" s="150"/>
      <c r="G452" s="102"/>
    </row>
    <row r="453">
      <c r="A453" s="102"/>
      <c r="B453" s="141" t="s">
        <v>9527</v>
      </c>
      <c r="C453" s="141" t="s">
        <v>3691</v>
      </c>
      <c r="D453" s="150"/>
      <c r="E453" s="150"/>
      <c r="F453" s="150"/>
      <c r="G453" s="102"/>
    </row>
    <row r="454">
      <c r="A454" s="102"/>
      <c r="B454" s="141" t="s">
        <v>6735</v>
      </c>
      <c r="C454" s="141" t="s">
        <v>3691</v>
      </c>
      <c r="D454" s="150"/>
      <c r="E454" s="150"/>
      <c r="F454" s="150"/>
      <c r="G454" s="102"/>
    </row>
    <row r="455">
      <c r="A455" s="102"/>
      <c r="B455" s="141" t="s">
        <v>9528</v>
      </c>
      <c r="C455" s="141" t="s">
        <v>6082</v>
      </c>
      <c r="D455" s="150"/>
      <c r="E455" s="150"/>
      <c r="F455" s="150"/>
      <c r="G455" s="102"/>
    </row>
    <row r="456">
      <c r="A456" s="102"/>
      <c r="B456" s="141" t="s">
        <v>9529</v>
      </c>
      <c r="C456" s="141" t="s">
        <v>6082</v>
      </c>
      <c r="D456" s="150"/>
      <c r="E456" s="150"/>
      <c r="F456" s="150"/>
      <c r="G456" s="102"/>
    </row>
    <row r="457">
      <c r="A457" s="102"/>
      <c r="B457" s="141" t="s">
        <v>9530</v>
      </c>
      <c r="C457" s="141" t="s">
        <v>9531</v>
      </c>
      <c r="D457" s="150"/>
      <c r="E457" s="150"/>
      <c r="F457" s="150"/>
      <c r="G457" s="102"/>
    </row>
    <row r="458">
      <c r="A458" s="102"/>
      <c r="B458" s="141" t="s">
        <v>9532</v>
      </c>
      <c r="C458" s="141" t="s">
        <v>9531</v>
      </c>
      <c r="D458" s="150"/>
      <c r="E458" s="150"/>
      <c r="F458" s="150"/>
      <c r="G458" s="102"/>
    </row>
    <row r="459">
      <c r="A459" s="102"/>
      <c r="B459" s="141" t="s">
        <v>9533</v>
      </c>
      <c r="C459" s="141" t="s">
        <v>9534</v>
      </c>
      <c r="D459" s="150"/>
      <c r="E459" s="150"/>
      <c r="F459" s="150"/>
      <c r="G459" s="102"/>
    </row>
    <row r="460">
      <c r="A460" s="102"/>
      <c r="B460" s="141" t="s">
        <v>9535</v>
      </c>
      <c r="C460" s="141" t="s">
        <v>9536</v>
      </c>
      <c r="D460" s="150"/>
      <c r="E460" s="150"/>
      <c r="F460" s="150"/>
      <c r="G460" s="102"/>
    </row>
    <row r="461">
      <c r="A461" s="102"/>
      <c r="B461" s="141" t="s">
        <v>9537</v>
      </c>
      <c r="C461" s="141" t="s">
        <v>9536</v>
      </c>
      <c r="D461" s="150"/>
      <c r="E461" s="150"/>
      <c r="F461" s="150"/>
      <c r="G461" s="102"/>
    </row>
    <row r="462">
      <c r="A462" s="102"/>
      <c r="B462" s="141" t="s">
        <v>9538</v>
      </c>
      <c r="C462" s="141" t="s">
        <v>9536</v>
      </c>
      <c r="D462" s="150"/>
      <c r="E462" s="150"/>
      <c r="F462" s="150"/>
      <c r="G462" s="102"/>
    </row>
    <row r="463">
      <c r="A463" s="102"/>
      <c r="B463" s="141" t="s">
        <v>9539</v>
      </c>
      <c r="C463" s="141" t="s">
        <v>9536</v>
      </c>
      <c r="D463" s="150"/>
      <c r="E463" s="150"/>
      <c r="F463" s="150"/>
      <c r="G463" s="102"/>
    </row>
    <row r="464">
      <c r="A464" s="102"/>
      <c r="B464" s="141" t="s">
        <v>9540</v>
      </c>
      <c r="C464" s="141" t="s">
        <v>5289</v>
      </c>
      <c r="D464" s="150"/>
      <c r="E464" s="150"/>
      <c r="F464" s="150"/>
      <c r="G464" s="102"/>
    </row>
    <row r="465">
      <c r="A465" s="102"/>
      <c r="B465" s="141" t="s">
        <v>9541</v>
      </c>
      <c r="C465" s="141" t="s">
        <v>5289</v>
      </c>
      <c r="D465" s="150"/>
      <c r="E465" s="150"/>
      <c r="F465" s="150"/>
      <c r="G465" s="102"/>
    </row>
    <row r="466">
      <c r="A466" s="102"/>
      <c r="B466" s="141" t="s">
        <v>9542</v>
      </c>
      <c r="C466" s="141" t="s">
        <v>5289</v>
      </c>
      <c r="D466" s="150"/>
      <c r="E466" s="150"/>
      <c r="F466" s="150"/>
      <c r="G466" s="102"/>
    </row>
    <row r="467">
      <c r="A467" s="102"/>
      <c r="B467" s="141" t="s">
        <v>9543</v>
      </c>
      <c r="C467" s="141" t="s">
        <v>5289</v>
      </c>
      <c r="D467" s="150"/>
      <c r="E467" s="150"/>
      <c r="F467" s="150"/>
      <c r="G467" s="102"/>
    </row>
    <row r="468">
      <c r="A468" s="102"/>
      <c r="B468" s="141" t="s">
        <v>9544</v>
      </c>
      <c r="C468" s="141" t="s">
        <v>5289</v>
      </c>
      <c r="D468" s="150"/>
      <c r="E468" s="150"/>
      <c r="F468" s="150"/>
      <c r="G468" s="102"/>
    </row>
    <row r="469">
      <c r="A469" s="102"/>
      <c r="B469" s="141" t="s">
        <v>9545</v>
      </c>
      <c r="C469" s="141" t="s">
        <v>9546</v>
      </c>
      <c r="D469" s="150"/>
      <c r="E469" s="150"/>
      <c r="F469" s="150"/>
      <c r="G469" s="102"/>
    </row>
    <row r="470">
      <c r="A470" s="102"/>
      <c r="B470" s="220" t="s">
        <v>9547</v>
      </c>
      <c r="C470" s="220" t="s">
        <v>1002</v>
      </c>
      <c r="D470" s="237">
        <v>39406.0</v>
      </c>
      <c r="E470" s="227" t="s">
        <v>4758</v>
      </c>
      <c r="F470" s="227" t="s">
        <v>4381</v>
      </c>
      <c r="G470" s="102"/>
    </row>
    <row r="471">
      <c r="A471" s="102"/>
      <c r="B471" s="141" t="s">
        <v>9548</v>
      </c>
      <c r="C471" s="141" t="s">
        <v>9549</v>
      </c>
      <c r="D471" s="150"/>
      <c r="E471" s="150"/>
      <c r="F471" s="150"/>
      <c r="G471" s="102"/>
    </row>
    <row r="472">
      <c r="A472" s="102"/>
      <c r="B472" s="141" t="s">
        <v>9550</v>
      </c>
      <c r="C472" s="141" t="s">
        <v>9551</v>
      </c>
      <c r="D472" s="150"/>
      <c r="E472" s="150"/>
      <c r="F472" s="150"/>
      <c r="G472" s="102"/>
    </row>
    <row r="473">
      <c r="A473" s="102"/>
      <c r="B473" s="141" t="s">
        <v>9552</v>
      </c>
      <c r="C473" s="141" t="s">
        <v>9551</v>
      </c>
      <c r="D473" s="150"/>
      <c r="E473" s="150"/>
      <c r="F473" s="150"/>
      <c r="G473" s="102"/>
    </row>
    <row r="474">
      <c r="A474" s="102"/>
      <c r="B474" s="141" t="s">
        <v>9553</v>
      </c>
      <c r="C474" s="141" t="s">
        <v>8110</v>
      </c>
      <c r="D474" s="150"/>
      <c r="E474" s="150"/>
      <c r="F474" s="150"/>
      <c r="G474" s="102"/>
    </row>
    <row r="475">
      <c r="A475" s="102"/>
      <c r="B475" s="141" t="s">
        <v>8610</v>
      </c>
      <c r="C475" s="141" t="s">
        <v>8611</v>
      </c>
      <c r="D475" s="150"/>
      <c r="E475" s="150"/>
      <c r="F475" s="150"/>
      <c r="G475" s="102"/>
    </row>
    <row r="476">
      <c r="A476" s="102"/>
      <c r="B476" s="141" t="s">
        <v>9554</v>
      </c>
      <c r="C476" s="141" t="s">
        <v>8611</v>
      </c>
      <c r="D476" s="150"/>
      <c r="E476" s="150"/>
      <c r="F476" s="150"/>
      <c r="G476" s="102"/>
    </row>
    <row r="477">
      <c r="A477" s="102"/>
      <c r="B477" s="141" t="s">
        <v>9555</v>
      </c>
      <c r="C477" s="141" t="s">
        <v>8611</v>
      </c>
      <c r="D477" s="150"/>
      <c r="E477" s="150"/>
      <c r="F477" s="150"/>
      <c r="G477" s="102"/>
    </row>
    <row r="478">
      <c r="A478" s="102"/>
      <c r="B478" s="141" t="s">
        <v>9556</v>
      </c>
      <c r="C478" s="141" t="s">
        <v>9557</v>
      </c>
      <c r="D478" s="150"/>
      <c r="E478" s="150"/>
      <c r="F478" s="150"/>
      <c r="G478" s="102"/>
    </row>
    <row r="479">
      <c r="A479" s="102"/>
      <c r="B479" s="141" t="s">
        <v>9558</v>
      </c>
      <c r="C479" s="141" t="s">
        <v>9559</v>
      </c>
      <c r="D479" s="150"/>
      <c r="E479" s="150"/>
      <c r="F479" s="150"/>
      <c r="G479" s="102"/>
    </row>
    <row r="480">
      <c r="A480" s="102"/>
      <c r="B480" s="141" t="s">
        <v>9560</v>
      </c>
      <c r="C480" s="141" t="s">
        <v>9561</v>
      </c>
      <c r="D480" s="150"/>
      <c r="E480" s="150"/>
      <c r="F480" s="150"/>
      <c r="G480" s="102"/>
    </row>
    <row r="481">
      <c r="A481" s="102"/>
      <c r="B481" s="141" t="s">
        <v>3901</v>
      </c>
      <c r="C481" s="141" t="s">
        <v>8922</v>
      </c>
      <c r="D481" s="150"/>
      <c r="E481" s="150"/>
      <c r="F481" s="150"/>
      <c r="G481" s="102"/>
    </row>
    <row r="482">
      <c r="A482" s="102"/>
      <c r="B482" s="141" t="s">
        <v>9562</v>
      </c>
      <c r="C482" s="141" t="s">
        <v>4558</v>
      </c>
      <c r="D482" s="150"/>
      <c r="E482" s="150"/>
      <c r="F482" s="150"/>
      <c r="G482" s="102"/>
    </row>
    <row r="483">
      <c r="A483" s="102"/>
      <c r="B483" s="141" t="s">
        <v>9563</v>
      </c>
      <c r="C483" s="141" t="s">
        <v>4558</v>
      </c>
      <c r="D483" s="150"/>
      <c r="E483" s="150"/>
      <c r="F483" s="150"/>
      <c r="G483" s="102"/>
    </row>
    <row r="484">
      <c r="A484" s="102"/>
      <c r="B484" s="141" t="s">
        <v>9564</v>
      </c>
      <c r="C484" s="141" t="s">
        <v>4558</v>
      </c>
      <c r="D484" s="150"/>
      <c r="E484" s="150"/>
      <c r="F484" s="150"/>
      <c r="G484" s="102"/>
    </row>
    <row r="485">
      <c r="A485" s="102"/>
      <c r="B485" s="141" t="s">
        <v>9565</v>
      </c>
      <c r="C485" s="141" t="s">
        <v>4558</v>
      </c>
      <c r="D485" s="150"/>
      <c r="E485" s="150"/>
      <c r="F485" s="150"/>
      <c r="G485" s="102"/>
    </row>
    <row r="486">
      <c r="A486" s="102"/>
      <c r="B486" s="141" t="s">
        <v>9566</v>
      </c>
      <c r="C486" s="141" t="s">
        <v>4558</v>
      </c>
      <c r="D486" s="150"/>
      <c r="E486" s="150"/>
      <c r="F486" s="150"/>
      <c r="G486" s="102"/>
    </row>
    <row r="487">
      <c r="A487" s="102"/>
      <c r="B487" s="141" t="s">
        <v>7881</v>
      </c>
      <c r="C487" s="141" t="s">
        <v>7882</v>
      </c>
      <c r="D487" s="150"/>
      <c r="E487" s="150"/>
      <c r="F487" s="150"/>
      <c r="G487" s="102"/>
    </row>
    <row r="488">
      <c r="A488" s="102"/>
      <c r="B488" s="141" t="s">
        <v>9567</v>
      </c>
      <c r="C488" s="141" t="s">
        <v>9568</v>
      </c>
      <c r="D488" s="150"/>
      <c r="E488" s="150"/>
      <c r="F488" s="150"/>
      <c r="G488" s="102"/>
    </row>
    <row r="489">
      <c r="A489" s="102"/>
      <c r="B489" s="220" t="s">
        <v>9569</v>
      </c>
      <c r="C489" s="220" t="s">
        <v>9570</v>
      </c>
      <c r="D489" s="221">
        <v>42283.0</v>
      </c>
      <c r="E489" s="220" t="s">
        <v>4323</v>
      </c>
      <c r="F489" s="220" t="s">
        <v>4324</v>
      </c>
      <c r="G489" s="102"/>
    </row>
    <row r="490">
      <c r="A490" s="102"/>
      <c r="B490" s="141" t="s">
        <v>9571</v>
      </c>
      <c r="C490" s="141" t="s">
        <v>9572</v>
      </c>
      <c r="D490" s="150"/>
      <c r="E490" s="150"/>
      <c r="F490" s="150"/>
      <c r="G490" s="102"/>
    </row>
    <row r="491">
      <c r="A491" s="102"/>
      <c r="B491" s="141" t="s">
        <v>9573</v>
      </c>
      <c r="C491" s="141" t="s">
        <v>9572</v>
      </c>
      <c r="D491" s="150"/>
      <c r="E491" s="150"/>
      <c r="F491" s="150"/>
      <c r="G491" s="102"/>
    </row>
    <row r="492">
      <c r="A492" s="102"/>
      <c r="B492" s="141" t="s">
        <v>9574</v>
      </c>
      <c r="C492" s="141" t="s">
        <v>9575</v>
      </c>
      <c r="D492" s="150"/>
      <c r="E492" s="150"/>
      <c r="F492" s="150"/>
      <c r="G492" s="102"/>
    </row>
    <row r="493">
      <c r="A493" s="102"/>
      <c r="B493" s="139" t="s">
        <v>9576</v>
      </c>
      <c r="C493" s="139" t="s">
        <v>4717</v>
      </c>
      <c r="D493" s="140">
        <v>42985.0</v>
      </c>
      <c r="E493" s="139" t="s">
        <v>15</v>
      </c>
      <c r="F493" s="139" t="s">
        <v>928</v>
      </c>
      <c r="G493" s="102"/>
    </row>
    <row r="494">
      <c r="A494" s="102"/>
      <c r="B494" s="141" t="s">
        <v>9577</v>
      </c>
      <c r="C494" s="141" t="s">
        <v>4717</v>
      </c>
      <c r="D494" s="150"/>
      <c r="E494" s="150"/>
      <c r="F494" s="150"/>
      <c r="G494" s="102"/>
    </row>
    <row r="495">
      <c r="A495" s="102"/>
      <c r="B495" s="141" t="s">
        <v>9578</v>
      </c>
      <c r="C495" s="141" t="s">
        <v>4717</v>
      </c>
      <c r="D495" s="150"/>
      <c r="E495" s="150"/>
      <c r="F495" s="150"/>
      <c r="G495" s="102"/>
    </row>
    <row r="496">
      <c r="A496" s="102"/>
      <c r="B496" s="141" t="s">
        <v>8984</v>
      </c>
      <c r="C496" s="141" t="s">
        <v>8985</v>
      </c>
      <c r="D496" s="150"/>
      <c r="E496" s="150"/>
      <c r="F496" s="150"/>
      <c r="G496" s="102"/>
    </row>
    <row r="497">
      <c r="A497" s="102"/>
      <c r="B497" s="141" t="s">
        <v>8986</v>
      </c>
      <c r="C497" s="141" t="s">
        <v>8985</v>
      </c>
      <c r="D497" s="150"/>
      <c r="E497" s="150"/>
      <c r="F497" s="150"/>
      <c r="G497" s="102"/>
    </row>
    <row r="498">
      <c r="A498" s="102"/>
      <c r="B498" s="141" t="s">
        <v>8994</v>
      </c>
      <c r="C498" s="141" t="s">
        <v>8995</v>
      </c>
      <c r="D498" s="150"/>
      <c r="E498" s="150"/>
      <c r="F498" s="150"/>
      <c r="G498" s="102"/>
    </row>
    <row r="499">
      <c r="A499" s="102"/>
      <c r="B499" s="143"/>
      <c r="C499" s="143"/>
      <c r="D499" s="143"/>
      <c r="E499" s="143"/>
      <c r="F499" s="143"/>
      <c r="G499" s="102"/>
    </row>
    <row r="500">
      <c r="A500" s="102"/>
      <c r="B500" s="143"/>
      <c r="C500" s="143"/>
      <c r="D500" s="143"/>
      <c r="E500" s="143"/>
      <c r="F500" s="143"/>
      <c r="G500" s="102"/>
    </row>
    <row r="501">
      <c r="A501" s="102"/>
      <c r="B501" s="144" t="s">
        <v>1</v>
      </c>
      <c r="C501" s="145">
        <f>COUNT(D:D)</f>
        <v>27</v>
      </c>
      <c r="D501" s="143"/>
      <c r="E501" s="143"/>
      <c r="F501" s="143"/>
      <c r="G501" s="102"/>
    </row>
    <row r="502">
      <c r="A502" s="102"/>
      <c r="B502" s="144" t="s">
        <v>2</v>
      </c>
      <c r="C502" s="146">
        <v>496.0</v>
      </c>
      <c r="D502" s="143"/>
      <c r="E502" s="143"/>
      <c r="F502" s="143"/>
      <c r="G502" s="102"/>
    </row>
    <row r="503">
      <c r="A503" s="102"/>
      <c r="B503" s="144" t="s">
        <v>1014</v>
      </c>
      <c r="C503" s="147">
        <f>IFERROR(__xludf.DUMMYFUNCTION("TO_PERCENT(C501/C502)"),0.05443548387096774)</f>
        <v>0.05443548387</v>
      </c>
      <c r="D503" s="143"/>
      <c r="E503" s="143"/>
      <c r="F503" s="143"/>
      <c r="G503" s="102"/>
    </row>
    <row r="504">
      <c r="A504" s="102"/>
      <c r="B504" s="143"/>
      <c r="C504" s="143"/>
      <c r="D504" s="143"/>
      <c r="E504" s="143"/>
      <c r="F504" s="143"/>
      <c r="G504" s="102"/>
    </row>
    <row r="505">
      <c r="A505" s="102"/>
      <c r="B505" s="143"/>
      <c r="C505" s="143"/>
      <c r="D505" s="143"/>
      <c r="E505" s="143"/>
      <c r="F505" s="143"/>
      <c r="G505" s="102"/>
    </row>
    <row r="506">
      <c r="A506" s="102"/>
      <c r="B506" s="143"/>
      <c r="C506" s="143"/>
      <c r="D506" s="143"/>
      <c r="E506" s="143"/>
      <c r="F506" s="143"/>
      <c r="G506" s="102"/>
    </row>
    <row r="507">
      <c r="A507" s="102"/>
      <c r="B507" s="143"/>
      <c r="C507" s="143"/>
      <c r="D507" s="143"/>
      <c r="E507" s="143"/>
      <c r="F507" s="143"/>
      <c r="G507" s="102"/>
    </row>
    <row r="508">
      <c r="A508" s="102"/>
      <c r="B508" s="143"/>
      <c r="C508" s="143"/>
      <c r="D508" s="143"/>
      <c r="E508" s="143"/>
      <c r="F508" s="143"/>
      <c r="G508" s="102"/>
    </row>
    <row r="509">
      <c r="A509" s="102"/>
      <c r="B509" s="102"/>
      <c r="C509" s="102"/>
      <c r="D509" s="102"/>
      <c r="E509" s="102"/>
      <c r="F509" s="102"/>
      <c r="G509" s="102"/>
    </row>
    <row r="510">
      <c r="A510" s="102"/>
      <c r="B510" s="102"/>
      <c r="C510" s="102"/>
      <c r="D510" s="102"/>
      <c r="E510" s="102"/>
      <c r="F510" s="102"/>
      <c r="G510" s="102"/>
    </row>
    <row r="511">
      <c r="A511" s="102"/>
      <c r="B511" s="102"/>
      <c r="C511" s="102"/>
      <c r="D511" s="102"/>
      <c r="E511" s="102"/>
      <c r="F511" s="102"/>
      <c r="G511" s="102"/>
    </row>
    <row r="512">
      <c r="A512" s="102"/>
      <c r="B512" s="102"/>
      <c r="C512" s="102"/>
      <c r="D512" s="102"/>
      <c r="E512" s="102"/>
      <c r="F512" s="102"/>
      <c r="G512" s="102"/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4.88"/>
    <col customWidth="1" min="3" max="3" width="16.0"/>
    <col customWidth="1" min="6" max="6" width="58.25"/>
    <col customWidth="1" min="7" max="7" width="3.63"/>
  </cols>
  <sheetData>
    <row r="1">
      <c r="A1" s="156"/>
      <c r="B1" s="157"/>
      <c r="C1" s="156"/>
      <c r="D1" s="157"/>
      <c r="E1" s="156"/>
      <c r="F1" s="157"/>
      <c r="G1" s="156"/>
    </row>
    <row r="2">
      <c r="A2" s="156"/>
      <c r="B2" s="436" t="s">
        <v>113</v>
      </c>
      <c r="C2" s="437" t="s">
        <v>110</v>
      </c>
      <c r="D2" s="436" t="s">
        <v>902</v>
      </c>
      <c r="E2" s="437" t="s">
        <v>903</v>
      </c>
      <c r="F2" s="436" t="s">
        <v>904</v>
      </c>
      <c r="G2" s="156"/>
    </row>
    <row r="3">
      <c r="A3" s="98"/>
      <c r="B3" s="139" t="s">
        <v>4934</v>
      </c>
      <c r="C3" s="103" t="s">
        <v>9579</v>
      </c>
      <c r="D3" s="140">
        <v>39441.0</v>
      </c>
      <c r="E3" s="103" t="s">
        <v>15</v>
      </c>
      <c r="F3" s="139" t="s">
        <v>928</v>
      </c>
      <c r="G3" s="98"/>
    </row>
    <row r="4">
      <c r="A4" s="98"/>
      <c r="B4" s="139" t="s">
        <v>650</v>
      </c>
      <c r="C4" s="103" t="s">
        <v>651</v>
      </c>
      <c r="D4" s="140">
        <v>44588.0</v>
      </c>
      <c r="E4" s="103" t="s">
        <v>15</v>
      </c>
      <c r="F4" s="176" t="s">
        <v>4411</v>
      </c>
      <c r="G4" s="102"/>
    </row>
    <row r="5">
      <c r="A5" s="98"/>
      <c r="B5" s="139" t="s">
        <v>4379</v>
      </c>
      <c r="C5" s="103" t="s">
        <v>1174</v>
      </c>
      <c r="D5" s="140">
        <v>39462.0</v>
      </c>
      <c r="E5" s="103" t="s">
        <v>15</v>
      </c>
      <c r="F5" s="139" t="s">
        <v>928</v>
      </c>
      <c r="G5" s="98"/>
    </row>
    <row r="6">
      <c r="A6" s="98"/>
      <c r="B6" s="139" t="s">
        <v>9580</v>
      </c>
      <c r="C6" s="103" t="s">
        <v>212</v>
      </c>
      <c r="D6" s="140">
        <v>40085.0</v>
      </c>
      <c r="E6" s="103" t="s">
        <v>15</v>
      </c>
      <c r="F6" s="139" t="s">
        <v>8065</v>
      </c>
      <c r="G6" s="98"/>
    </row>
    <row r="7">
      <c r="A7" s="98"/>
      <c r="B7" s="141" t="s">
        <v>9581</v>
      </c>
      <c r="C7" s="112" t="s">
        <v>4990</v>
      </c>
      <c r="D7" s="150"/>
      <c r="E7" s="162"/>
      <c r="F7" s="150"/>
      <c r="G7" s="102"/>
    </row>
    <row r="8">
      <c r="A8" s="98"/>
      <c r="B8" s="220" t="s">
        <v>935</v>
      </c>
      <c r="C8" s="250" t="s">
        <v>936</v>
      </c>
      <c r="D8" s="238">
        <v>39406.0</v>
      </c>
      <c r="E8" s="250" t="s">
        <v>4758</v>
      </c>
      <c r="F8" s="220" t="s">
        <v>4381</v>
      </c>
      <c r="G8" s="98"/>
    </row>
    <row r="9">
      <c r="A9" s="98"/>
      <c r="B9" s="139" t="s">
        <v>4272</v>
      </c>
      <c r="C9" s="103" t="s">
        <v>1058</v>
      </c>
      <c r="D9" s="140">
        <v>42894.0</v>
      </c>
      <c r="E9" s="103" t="s">
        <v>15</v>
      </c>
      <c r="F9" s="139" t="s">
        <v>15</v>
      </c>
      <c r="G9" s="98"/>
    </row>
    <row r="10">
      <c r="A10" s="98"/>
      <c r="B10" s="139" t="s">
        <v>5645</v>
      </c>
      <c r="C10" s="103" t="s">
        <v>940</v>
      </c>
      <c r="D10" s="140">
        <v>40771.0</v>
      </c>
      <c r="E10" s="103" t="s">
        <v>15</v>
      </c>
      <c r="F10" s="139" t="s">
        <v>5646</v>
      </c>
      <c r="G10" s="98"/>
    </row>
    <row r="11">
      <c r="A11" s="98"/>
      <c r="B11" s="186" t="s">
        <v>2423</v>
      </c>
      <c r="C11" s="186" t="s">
        <v>2424</v>
      </c>
      <c r="D11" s="399">
        <v>43405.0</v>
      </c>
      <c r="E11" s="151" t="s">
        <v>15</v>
      </c>
      <c r="F11" s="139" t="s">
        <v>928</v>
      </c>
      <c r="G11" s="98"/>
    </row>
    <row r="12">
      <c r="A12" s="98"/>
      <c r="B12" s="139" t="s">
        <v>5328</v>
      </c>
      <c r="C12" s="103" t="s">
        <v>733</v>
      </c>
      <c r="D12" s="140">
        <v>40043.0</v>
      </c>
      <c r="E12" s="103" t="s">
        <v>15</v>
      </c>
      <c r="F12" s="139" t="s">
        <v>5329</v>
      </c>
      <c r="G12" s="98"/>
    </row>
    <row r="13">
      <c r="A13" s="98"/>
      <c r="B13" s="139" t="s">
        <v>9582</v>
      </c>
      <c r="C13" s="103" t="s">
        <v>191</v>
      </c>
      <c r="D13" s="223">
        <v>43440.0</v>
      </c>
      <c r="E13" s="103" t="s">
        <v>15</v>
      </c>
      <c r="F13" s="139" t="s">
        <v>928</v>
      </c>
      <c r="G13" s="102"/>
    </row>
    <row r="14">
      <c r="A14" s="98"/>
      <c r="B14" s="139" t="s">
        <v>952</v>
      </c>
      <c r="C14" s="103" t="s">
        <v>953</v>
      </c>
      <c r="D14" s="140">
        <v>39973.0</v>
      </c>
      <c r="E14" s="103" t="s">
        <v>15</v>
      </c>
      <c r="F14" s="151" t="s">
        <v>954</v>
      </c>
      <c r="G14" s="331"/>
    </row>
    <row r="15">
      <c r="A15" s="98"/>
      <c r="B15" s="220" t="s">
        <v>955</v>
      </c>
      <c r="C15" s="250" t="s">
        <v>956</v>
      </c>
      <c r="D15" s="238">
        <v>39406.0</v>
      </c>
      <c r="E15" s="250" t="s">
        <v>4758</v>
      </c>
      <c r="F15" s="220" t="s">
        <v>4381</v>
      </c>
      <c r="G15" s="98"/>
    </row>
    <row r="16">
      <c r="A16" s="98"/>
      <c r="B16" s="139" t="s">
        <v>1082</v>
      </c>
      <c r="C16" s="103" t="s">
        <v>1083</v>
      </c>
      <c r="D16" s="209">
        <v>39705.0</v>
      </c>
      <c r="E16" s="232" t="s">
        <v>4243</v>
      </c>
      <c r="F16" s="139" t="s">
        <v>5229</v>
      </c>
      <c r="G16" s="98"/>
    </row>
    <row r="17">
      <c r="A17" s="98"/>
      <c r="B17" s="141" t="s">
        <v>9583</v>
      </c>
      <c r="C17" s="112" t="s">
        <v>1088</v>
      </c>
      <c r="D17" s="150"/>
      <c r="E17" s="162"/>
      <c r="F17" s="150"/>
      <c r="G17" s="102"/>
    </row>
    <row r="18">
      <c r="A18" s="98"/>
      <c r="B18" s="220" t="s">
        <v>6563</v>
      </c>
      <c r="C18" s="250" t="s">
        <v>459</v>
      </c>
      <c r="D18" s="238">
        <v>42283.0</v>
      </c>
      <c r="E18" s="250" t="s">
        <v>4323</v>
      </c>
      <c r="F18" s="220" t="s">
        <v>4324</v>
      </c>
      <c r="G18" s="98"/>
    </row>
    <row r="19">
      <c r="A19" s="98"/>
      <c r="B19" s="139" t="s">
        <v>6965</v>
      </c>
      <c r="C19" s="103" t="s">
        <v>5231</v>
      </c>
      <c r="D19" s="140">
        <v>41121.0</v>
      </c>
      <c r="E19" s="103" t="s">
        <v>15</v>
      </c>
      <c r="F19" s="139" t="s">
        <v>6966</v>
      </c>
      <c r="G19" s="98"/>
    </row>
    <row r="20">
      <c r="A20" s="98"/>
      <c r="B20" s="220" t="s">
        <v>959</v>
      </c>
      <c r="C20" s="250" t="s">
        <v>960</v>
      </c>
      <c r="D20" s="238">
        <v>39406.0</v>
      </c>
      <c r="E20" s="250" t="s">
        <v>4758</v>
      </c>
      <c r="F20" s="220" t="s">
        <v>4381</v>
      </c>
      <c r="G20" s="98"/>
    </row>
    <row r="21">
      <c r="A21" s="98"/>
      <c r="B21" s="139" t="s">
        <v>9584</v>
      </c>
      <c r="C21" s="103" t="s">
        <v>1214</v>
      </c>
      <c r="D21" s="140">
        <v>40925.0</v>
      </c>
      <c r="E21" s="103" t="s">
        <v>15</v>
      </c>
      <c r="F21" s="139" t="s">
        <v>928</v>
      </c>
      <c r="G21" s="98"/>
    </row>
    <row r="22">
      <c r="A22" s="98"/>
      <c r="B22" s="220" t="s">
        <v>1094</v>
      </c>
      <c r="C22" s="250" t="s">
        <v>1095</v>
      </c>
      <c r="D22" s="238">
        <v>39705.0</v>
      </c>
      <c r="E22" s="250" t="s">
        <v>4300</v>
      </c>
      <c r="F22" s="220" t="s">
        <v>4381</v>
      </c>
      <c r="G22" s="98"/>
    </row>
    <row r="23">
      <c r="A23" s="98"/>
      <c r="B23" s="139" t="s">
        <v>9585</v>
      </c>
      <c r="C23" s="103" t="s">
        <v>759</v>
      </c>
      <c r="D23" s="140">
        <v>44952.0</v>
      </c>
      <c r="E23" s="103" t="s">
        <v>15</v>
      </c>
      <c r="F23" s="139" t="s">
        <v>928</v>
      </c>
      <c r="G23" s="98"/>
    </row>
    <row r="24">
      <c r="A24" s="98"/>
      <c r="B24" s="139" t="s">
        <v>6586</v>
      </c>
      <c r="C24" s="103" t="s">
        <v>6587</v>
      </c>
      <c r="D24" s="140">
        <v>44896.0</v>
      </c>
      <c r="E24" s="139" t="s">
        <v>15</v>
      </c>
      <c r="F24" s="139" t="s">
        <v>928</v>
      </c>
      <c r="G24" s="102"/>
    </row>
    <row r="25">
      <c r="A25" s="98"/>
      <c r="B25" s="139" t="s">
        <v>9586</v>
      </c>
      <c r="C25" s="103" t="s">
        <v>503</v>
      </c>
      <c r="D25" s="140">
        <v>40218.0</v>
      </c>
      <c r="E25" s="103" t="s">
        <v>15</v>
      </c>
      <c r="F25" s="139" t="s">
        <v>4289</v>
      </c>
      <c r="G25" s="98"/>
    </row>
    <row r="26">
      <c r="A26" s="98"/>
      <c r="B26" s="141" t="s">
        <v>6907</v>
      </c>
      <c r="C26" s="112" t="s">
        <v>964</v>
      </c>
      <c r="D26" s="150"/>
      <c r="E26" s="162"/>
      <c r="F26" s="150"/>
      <c r="G26" s="102"/>
    </row>
    <row r="27">
      <c r="A27" s="98"/>
      <c r="B27" s="139" t="s">
        <v>8577</v>
      </c>
      <c r="C27" s="103" t="s">
        <v>5106</v>
      </c>
      <c r="D27" s="140">
        <v>39735.0</v>
      </c>
      <c r="E27" s="103" t="s">
        <v>15</v>
      </c>
      <c r="F27" s="139" t="s">
        <v>8578</v>
      </c>
      <c r="G27" s="98"/>
    </row>
    <row r="28">
      <c r="A28" s="98"/>
      <c r="B28" s="139" t="s">
        <v>7749</v>
      </c>
      <c r="C28" s="103" t="s">
        <v>5029</v>
      </c>
      <c r="D28" s="140">
        <v>40682.0</v>
      </c>
      <c r="E28" s="103" t="s">
        <v>15</v>
      </c>
      <c r="F28" s="139" t="s">
        <v>5675</v>
      </c>
      <c r="G28" s="98"/>
    </row>
    <row r="29">
      <c r="A29" s="98"/>
      <c r="B29" s="139" t="s">
        <v>5987</v>
      </c>
      <c r="C29" s="103" t="s">
        <v>5988</v>
      </c>
      <c r="D29" s="140">
        <v>39889.0</v>
      </c>
      <c r="E29" s="103" t="s">
        <v>15</v>
      </c>
      <c r="F29" s="139" t="s">
        <v>928</v>
      </c>
      <c r="G29" s="98"/>
    </row>
    <row r="30">
      <c r="A30" s="98"/>
      <c r="B30" s="139" t="s">
        <v>6948</v>
      </c>
      <c r="C30" s="103" t="s">
        <v>1225</v>
      </c>
      <c r="D30" s="209">
        <v>40883.0</v>
      </c>
      <c r="E30" s="388" t="s">
        <v>15</v>
      </c>
      <c r="F30" s="151" t="s">
        <v>6949</v>
      </c>
      <c r="G30" s="331"/>
    </row>
    <row r="31">
      <c r="A31" s="98"/>
      <c r="B31" s="141" t="s">
        <v>9587</v>
      </c>
      <c r="C31" s="112" t="s">
        <v>6703</v>
      </c>
      <c r="D31" s="150"/>
      <c r="E31" s="162"/>
      <c r="F31" s="150"/>
      <c r="G31" s="102"/>
    </row>
    <row r="32">
      <c r="A32" s="98"/>
      <c r="B32" s="220" t="s">
        <v>986</v>
      </c>
      <c r="C32" s="250" t="s">
        <v>987</v>
      </c>
      <c r="D32" s="238">
        <v>39406.0</v>
      </c>
      <c r="E32" s="250" t="s">
        <v>4758</v>
      </c>
      <c r="F32" s="220" t="s">
        <v>4381</v>
      </c>
      <c r="G32" s="98"/>
    </row>
    <row r="33">
      <c r="A33" s="98"/>
      <c r="B33" s="139" t="s">
        <v>1128</v>
      </c>
      <c r="C33" s="103" t="s">
        <v>1129</v>
      </c>
      <c r="D33" s="209">
        <v>39705.0</v>
      </c>
      <c r="E33" s="232" t="s">
        <v>4243</v>
      </c>
      <c r="F33" s="139" t="s">
        <v>6710</v>
      </c>
      <c r="G33" s="98"/>
    </row>
    <row r="34">
      <c r="A34" s="98"/>
      <c r="B34" s="139" t="s">
        <v>7866</v>
      </c>
      <c r="C34" s="103" t="s">
        <v>992</v>
      </c>
      <c r="D34" s="140">
        <v>40890.0</v>
      </c>
      <c r="E34" s="103" t="s">
        <v>15</v>
      </c>
      <c r="F34" s="139" t="s">
        <v>7867</v>
      </c>
      <c r="G34" s="98"/>
    </row>
    <row r="35">
      <c r="A35" s="98"/>
      <c r="B35" s="220" t="s">
        <v>9588</v>
      </c>
      <c r="C35" s="250" t="s">
        <v>706</v>
      </c>
      <c r="D35" s="237">
        <v>42283.0</v>
      </c>
      <c r="E35" s="344" t="s">
        <v>4323</v>
      </c>
      <c r="F35" s="220" t="s">
        <v>4324</v>
      </c>
      <c r="G35" s="98"/>
    </row>
    <row r="36">
      <c r="A36" s="98"/>
      <c r="B36" s="141" t="s">
        <v>8806</v>
      </c>
      <c r="C36" s="112" t="s">
        <v>121</v>
      </c>
      <c r="D36" s="150"/>
      <c r="E36" s="162"/>
      <c r="F36" s="150"/>
      <c r="G36" s="102"/>
    </row>
    <row r="37">
      <c r="A37" s="98"/>
      <c r="B37" s="139" t="s">
        <v>1145</v>
      </c>
      <c r="C37" s="103" t="s">
        <v>997</v>
      </c>
      <c r="D37" s="140">
        <v>41149.0</v>
      </c>
      <c r="E37" s="103" t="s">
        <v>6110</v>
      </c>
      <c r="F37" s="139" t="s">
        <v>6111</v>
      </c>
      <c r="G37" s="98"/>
    </row>
    <row r="38">
      <c r="A38" s="98"/>
      <c r="B38" s="139" t="s">
        <v>6785</v>
      </c>
      <c r="C38" s="103" t="s">
        <v>1159</v>
      </c>
      <c r="D38" s="140">
        <v>39705.0</v>
      </c>
      <c r="E38" s="103" t="s">
        <v>4243</v>
      </c>
      <c r="F38" s="139" t="s">
        <v>6786</v>
      </c>
      <c r="G38" s="98"/>
    </row>
    <row r="39">
      <c r="A39" s="98"/>
      <c r="B39" s="139" t="s">
        <v>6964</v>
      </c>
      <c r="C39" s="103" t="s">
        <v>7811</v>
      </c>
      <c r="D39" s="140">
        <v>40981.0</v>
      </c>
      <c r="E39" s="103" t="s">
        <v>15</v>
      </c>
      <c r="F39" s="139" t="s">
        <v>7812</v>
      </c>
      <c r="G39" s="98"/>
    </row>
    <row r="40">
      <c r="A40" s="98"/>
      <c r="B40" s="139" t="s">
        <v>5712</v>
      </c>
      <c r="C40" s="103" t="s">
        <v>5713</v>
      </c>
      <c r="D40" s="140">
        <v>42472.0</v>
      </c>
      <c r="E40" s="103" t="s">
        <v>15</v>
      </c>
      <c r="F40" s="139" t="s">
        <v>928</v>
      </c>
      <c r="G40" s="98"/>
    </row>
    <row r="41">
      <c r="A41" s="98"/>
      <c r="B41" s="139" t="s">
        <v>9589</v>
      </c>
      <c r="C41" s="103" t="s">
        <v>1394</v>
      </c>
      <c r="D41" s="140">
        <v>41128.0</v>
      </c>
      <c r="E41" s="103" t="s">
        <v>15</v>
      </c>
      <c r="F41" s="139" t="s">
        <v>928</v>
      </c>
      <c r="G41" s="98"/>
    </row>
    <row r="42">
      <c r="A42" s="98"/>
      <c r="B42" s="139" t="s">
        <v>1008</v>
      </c>
      <c r="C42" s="103" t="s">
        <v>1009</v>
      </c>
      <c r="D42" s="209">
        <v>39406.0</v>
      </c>
      <c r="E42" s="151" t="s">
        <v>6229</v>
      </c>
      <c r="F42" s="139" t="s">
        <v>4957</v>
      </c>
      <c r="G42" s="98"/>
    </row>
    <row r="43">
      <c r="A43" s="98"/>
      <c r="B43" s="139" t="s">
        <v>9590</v>
      </c>
      <c r="C43" s="103" t="s">
        <v>5154</v>
      </c>
      <c r="D43" s="140">
        <v>39406.0</v>
      </c>
      <c r="E43" s="103" t="s">
        <v>15</v>
      </c>
      <c r="F43" s="139" t="s">
        <v>928</v>
      </c>
      <c r="G43" s="98"/>
    </row>
    <row r="44">
      <c r="A44" s="16"/>
      <c r="B44" s="254"/>
      <c r="C44" s="102"/>
      <c r="D44" s="143"/>
      <c r="E44" s="102"/>
      <c r="F44" s="143"/>
      <c r="G44" s="102"/>
    </row>
    <row r="45">
      <c r="A45" s="16"/>
      <c r="B45" s="254"/>
      <c r="C45" s="16"/>
      <c r="D45" s="254"/>
      <c r="E45" s="16"/>
      <c r="F45" s="254"/>
      <c r="G45" s="16"/>
    </row>
    <row r="46">
      <c r="A46" s="75"/>
      <c r="B46" s="144" t="s">
        <v>1</v>
      </c>
      <c r="C46" s="145">
        <f>COUNT(D:D)</f>
        <v>36</v>
      </c>
      <c r="D46" s="254"/>
      <c r="E46" s="16"/>
      <c r="F46" s="254"/>
      <c r="G46" s="16"/>
    </row>
    <row r="47">
      <c r="A47" s="75"/>
      <c r="B47" s="144" t="s">
        <v>2</v>
      </c>
      <c r="C47" s="146">
        <v>41.0</v>
      </c>
      <c r="D47" s="254"/>
      <c r="E47" s="16"/>
      <c r="F47" s="254"/>
      <c r="G47" s="16"/>
    </row>
    <row r="48">
      <c r="A48" s="75"/>
      <c r="B48" s="144" t="s">
        <v>1014</v>
      </c>
      <c r="C48" s="147">
        <f>IFERROR(__xludf.DUMMYFUNCTION("TO_PERCENT(C46/C47)"),0.8780487804878049)</f>
        <v>0.8780487805</v>
      </c>
      <c r="D48" s="254"/>
      <c r="E48" s="16"/>
      <c r="F48" s="254"/>
      <c r="G48" s="16"/>
    </row>
    <row r="49">
      <c r="A49" s="16"/>
      <c r="B49" s="254"/>
      <c r="C49" s="16"/>
      <c r="D49" s="254"/>
      <c r="E49" s="16"/>
      <c r="F49" s="254"/>
      <c r="G49" s="16"/>
    </row>
    <row r="50">
      <c r="A50" s="16"/>
      <c r="B50" s="254"/>
      <c r="C50" s="16"/>
      <c r="D50" s="254"/>
      <c r="E50" s="16"/>
      <c r="F50" s="254"/>
      <c r="G50" s="16"/>
    </row>
    <row r="51">
      <c r="A51" s="16"/>
      <c r="B51" s="254"/>
      <c r="C51" s="16"/>
      <c r="D51" s="254"/>
      <c r="E51" s="16"/>
      <c r="F51" s="254"/>
      <c r="G51" s="16"/>
    </row>
    <row r="52">
      <c r="A52" s="16"/>
      <c r="B52" s="254"/>
      <c r="C52" s="16"/>
      <c r="D52" s="254"/>
      <c r="E52" s="16"/>
      <c r="F52" s="254"/>
      <c r="G52" s="16"/>
    </row>
    <row r="53">
      <c r="A53" s="16"/>
      <c r="B53" s="385"/>
      <c r="C53" s="16"/>
      <c r="D53" s="385"/>
      <c r="E53" s="16"/>
      <c r="F53" s="385"/>
      <c r="G53" s="16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6.25"/>
    <col customWidth="1" min="3" max="3" width="22.88"/>
    <col customWidth="1" min="6" max="6" width="17.63"/>
    <col customWidth="1" min="7" max="7" width="3.75"/>
  </cols>
  <sheetData>
    <row r="1">
      <c r="A1" s="149"/>
      <c r="B1" s="135"/>
      <c r="C1" s="135"/>
      <c r="D1" s="135"/>
      <c r="E1" s="135"/>
      <c r="F1" s="135"/>
      <c r="G1" s="149"/>
    </row>
    <row r="2">
      <c r="A2" s="136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36"/>
    </row>
    <row r="3">
      <c r="A3" s="98"/>
      <c r="B3" s="141" t="s">
        <v>9591</v>
      </c>
      <c r="C3" s="141" t="s">
        <v>9592</v>
      </c>
      <c r="D3" s="438"/>
      <c r="E3" s="439"/>
      <c r="F3" s="372"/>
      <c r="G3" s="16"/>
    </row>
    <row r="4">
      <c r="A4" s="98"/>
      <c r="B4" s="141" t="s">
        <v>9593</v>
      </c>
      <c r="C4" s="141" t="s">
        <v>9592</v>
      </c>
      <c r="D4" s="438"/>
      <c r="E4" s="439"/>
      <c r="F4" s="372"/>
      <c r="G4" s="16"/>
    </row>
    <row r="5">
      <c r="A5" s="98"/>
      <c r="B5" s="141" t="s">
        <v>9594</v>
      </c>
      <c r="C5" s="141" t="s">
        <v>9595</v>
      </c>
      <c r="D5" s="438"/>
      <c r="E5" s="439"/>
      <c r="F5" s="372"/>
      <c r="G5" s="16"/>
    </row>
    <row r="6">
      <c r="A6" s="98"/>
      <c r="B6" s="141" t="s">
        <v>9596</v>
      </c>
      <c r="C6" s="141" t="s">
        <v>9597</v>
      </c>
      <c r="D6" s="438"/>
      <c r="E6" s="439"/>
      <c r="F6" s="372"/>
      <c r="G6" s="16"/>
    </row>
    <row r="7">
      <c r="A7" s="98"/>
      <c r="B7" s="141" t="s">
        <v>9598</v>
      </c>
      <c r="C7" s="141" t="s">
        <v>9599</v>
      </c>
      <c r="D7" s="438"/>
      <c r="E7" s="439"/>
      <c r="F7" s="372"/>
      <c r="G7" s="16"/>
    </row>
    <row r="8">
      <c r="A8" s="98"/>
      <c r="B8" s="139" t="s">
        <v>8636</v>
      </c>
      <c r="C8" s="139" t="s">
        <v>5029</v>
      </c>
      <c r="D8" s="163">
        <v>40682.0</v>
      </c>
      <c r="E8" s="139" t="s">
        <v>15</v>
      </c>
      <c r="F8" s="139" t="s">
        <v>5675</v>
      </c>
      <c r="G8" s="98"/>
    </row>
    <row r="9">
      <c r="A9" s="98"/>
      <c r="B9" s="141" t="s">
        <v>7857</v>
      </c>
      <c r="C9" s="141" t="s">
        <v>5029</v>
      </c>
      <c r="D9" s="438"/>
      <c r="E9" s="439"/>
      <c r="F9" s="372"/>
      <c r="G9" s="16"/>
    </row>
    <row r="10">
      <c r="A10" s="98"/>
      <c r="B10" s="139" t="s">
        <v>5674</v>
      </c>
      <c r="C10" s="139" t="s">
        <v>5029</v>
      </c>
      <c r="D10" s="163">
        <v>40682.0</v>
      </c>
      <c r="E10" s="139" t="s">
        <v>15</v>
      </c>
      <c r="F10" s="139" t="s">
        <v>5675</v>
      </c>
      <c r="G10" s="98"/>
    </row>
    <row r="11">
      <c r="A11" s="98"/>
      <c r="B11" s="139" t="s">
        <v>8637</v>
      </c>
      <c r="C11" s="139" t="s">
        <v>5029</v>
      </c>
      <c r="D11" s="163">
        <v>40682.0</v>
      </c>
      <c r="E11" s="139" t="s">
        <v>15</v>
      </c>
      <c r="F11" s="139" t="s">
        <v>5675</v>
      </c>
      <c r="G11" s="98"/>
    </row>
    <row r="12">
      <c r="A12" s="98"/>
      <c r="B12" s="141" t="s">
        <v>5923</v>
      </c>
      <c r="C12" s="141" t="s">
        <v>5029</v>
      </c>
      <c r="D12" s="438"/>
      <c r="E12" s="439"/>
      <c r="F12" s="372"/>
      <c r="G12" s="16"/>
    </row>
    <row r="13">
      <c r="A13" s="98"/>
      <c r="B13" s="141" t="s">
        <v>9600</v>
      </c>
      <c r="C13" s="141" t="s">
        <v>9601</v>
      </c>
      <c r="D13" s="438"/>
      <c r="E13" s="439"/>
      <c r="F13" s="372"/>
      <c r="G13" s="16"/>
    </row>
    <row r="14">
      <c r="A14" s="98"/>
      <c r="B14" s="141" t="s">
        <v>9602</v>
      </c>
      <c r="C14" s="141" t="s">
        <v>9601</v>
      </c>
      <c r="D14" s="438"/>
      <c r="E14" s="439"/>
      <c r="F14" s="372"/>
      <c r="G14" s="16"/>
    </row>
    <row r="15">
      <c r="A15" s="16"/>
      <c r="B15" s="254"/>
      <c r="C15" s="254"/>
      <c r="D15" s="254"/>
      <c r="E15" s="254"/>
      <c r="F15" s="254"/>
      <c r="G15" s="16"/>
    </row>
    <row r="16">
      <c r="A16" s="16"/>
      <c r="B16" s="254"/>
      <c r="C16" s="254"/>
      <c r="D16" s="254"/>
      <c r="E16" s="254"/>
      <c r="F16" s="254"/>
      <c r="G16" s="16"/>
    </row>
    <row r="17">
      <c r="A17" s="75"/>
      <c r="B17" s="144" t="s">
        <v>1</v>
      </c>
      <c r="C17" s="145">
        <f>COUNT(D:D)</f>
        <v>3</v>
      </c>
      <c r="D17" s="440"/>
      <c r="E17" s="440"/>
      <c r="F17" s="440"/>
      <c r="G17" s="441"/>
    </row>
    <row r="18">
      <c r="A18" s="75"/>
      <c r="B18" s="144" t="s">
        <v>2</v>
      </c>
      <c r="C18" s="146">
        <v>12.0</v>
      </c>
      <c r="D18" s="440"/>
      <c r="E18" s="440"/>
      <c r="F18" s="440"/>
      <c r="G18" s="441"/>
    </row>
    <row r="19">
      <c r="A19" s="75"/>
      <c r="B19" s="144" t="s">
        <v>1014</v>
      </c>
      <c r="C19" s="147">
        <f>IFERROR(__xludf.DUMMYFUNCTION("TO_PERCENT(C17/C18)"),0.25)</f>
        <v>0.25</v>
      </c>
      <c r="D19" s="440"/>
      <c r="E19" s="440"/>
      <c r="F19" s="440"/>
      <c r="G19" s="441"/>
    </row>
    <row r="20">
      <c r="A20" s="16"/>
      <c r="B20" s="254"/>
      <c r="C20" s="254"/>
      <c r="D20" s="254"/>
      <c r="E20" s="254"/>
      <c r="F20" s="254"/>
      <c r="G20" s="16"/>
    </row>
    <row r="21">
      <c r="A21" s="16"/>
      <c r="B21" s="254"/>
      <c r="C21" s="254"/>
      <c r="D21" s="254"/>
      <c r="E21" s="254"/>
      <c r="F21" s="254"/>
      <c r="G21" s="16"/>
    </row>
    <row r="22">
      <c r="A22" s="16"/>
      <c r="B22" s="254"/>
      <c r="C22" s="254"/>
      <c r="D22" s="254"/>
      <c r="E22" s="254"/>
      <c r="F22" s="254"/>
      <c r="G22" s="16"/>
    </row>
    <row r="23">
      <c r="A23" s="16"/>
      <c r="B23" s="254"/>
      <c r="C23" s="254"/>
      <c r="D23" s="254"/>
      <c r="E23" s="254"/>
      <c r="F23" s="254"/>
      <c r="G23" s="16"/>
    </row>
    <row r="24">
      <c r="A24" s="16"/>
      <c r="B24" s="385"/>
      <c r="C24" s="385"/>
      <c r="D24" s="385"/>
      <c r="E24" s="385"/>
      <c r="F24" s="385"/>
      <c r="G24" s="16"/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3.75"/>
    <col customWidth="1" min="3" max="3" width="20.0"/>
    <col customWidth="1" min="6" max="6" width="78.75"/>
    <col customWidth="1" min="7" max="7" width="3.75"/>
  </cols>
  <sheetData>
    <row r="1">
      <c r="A1" s="149"/>
      <c r="B1" s="135"/>
      <c r="C1" s="135"/>
      <c r="D1" s="135"/>
      <c r="E1" s="135"/>
      <c r="F1" s="135"/>
      <c r="G1" s="149"/>
    </row>
    <row r="2">
      <c r="A2" s="136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36"/>
    </row>
    <row r="3">
      <c r="A3" s="98"/>
      <c r="B3" s="141" t="s">
        <v>9603</v>
      </c>
      <c r="C3" s="141" t="s">
        <v>9604</v>
      </c>
      <c r="D3" s="141"/>
      <c r="E3" s="150"/>
      <c r="F3" s="150"/>
      <c r="G3" s="102"/>
    </row>
    <row r="4">
      <c r="A4" s="98"/>
      <c r="B4" s="141" t="s">
        <v>9605</v>
      </c>
      <c r="C4" s="141" t="s">
        <v>9606</v>
      </c>
      <c r="D4" s="141"/>
      <c r="E4" s="150"/>
      <c r="F4" s="150"/>
      <c r="G4" s="102"/>
    </row>
    <row r="5">
      <c r="A5" s="98"/>
      <c r="B5" s="141" t="s">
        <v>9607</v>
      </c>
      <c r="C5" s="141" t="s">
        <v>5494</v>
      </c>
      <c r="D5" s="141"/>
      <c r="E5" s="150"/>
      <c r="F5" s="150"/>
      <c r="G5" s="102"/>
    </row>
    <row r="6">
      <c r="A6" s="98"/>
      <c r="B6" s="141" t="s">
        <v>9608</v>
      </c>
      <c r="C6" s="141" t="s">
        <v>9609</v>
      </c>
      <c r="D6" s="141"/>
      <c r="E6" s="150"/>
      <c r="F6" s="150"/>
      <c r="G6" s="102"/>
    </row>
    <row r="7">
      <c r="A7" s="98"/>
      <c r="B7" s="141" t="s">
        <v>9610</v>
      </c>
      <c r="C7" s="141" t="s">
        <v>4978</v>
      </c>
      <c r="D7" s="141"/>
      <c r="E7" s="150"/>
      <c r="F7" s="150"/>
      <c r="G7" s="102"/>
    </row>
    <row r="8">
      <c r="A8" s="98"/>
      <c r="B8" s="139" t="s">
        <v>9611</v>
      </c>
      <c r="C8" s="139" t="s">
        <v>820</v>
      </c>
      <c r="D8" s="216">
        <v>40407.0</v>
      </c>
      <c r="E8" s="139" t="s">
        <v>15</v>
      </c>
      <c r="F8" s="139" t="s">
        <v>7658</v>
      </c>
      <c r="G8" s="98"/>
    </row>
    <row r="9">
      <c r="A9" s="98"/>
      <c r="B9" s="141" t="s">
        <v>9612</v>
      </c>
      <c r="C9" s="141" t="s">
        <v>4980</v>
      </c>
      <c r="D9" s="141"/>
      <c r="E9" s="150"/>
      <c r="F9" s="150"/>
      <c r="G9" s="102"/>
    </row>
    <row r="10">
      <c r="A10" s="98"/>
      <c r="B10" s="141" t="s">
        <v>9613</v>
      </c>
      <c r="C10" s="141" t="s">
        <v>917</v>
      </c>
      <c r="D10" s="141"/>
      <c r="E10" s="150"/>
      <c r="F10" s="150"/>
      <c r="G10" s="102"/>
    </row>
    <row r="11">
      <c r="A11" s="98"/>
      <c r="B11" s="139" t="s">
        <v>9614</v>
      </c>
      <c r="C11" s="139" t="s">
        <v>212</v>
      </c>
      <c r="D11" s="216">
        <v>40848.0</v>
      </c>
      <c r="E11" s="139" t="s">
        <v>15</v>
      </c>
      <c r="F11" s="139" t="s">
        <v>5781</v>
      </c>
      <c r="G11" s="98"/>
    </row>
    <row r="12">
      <c r="A12" s="98"/>
      <c r="B12" s="141" t="s">
        <v>9615</v>
      </c>
      <c r="C12" s="141" t="s">
        <v>9616</v>
      </c>
      <c r="D12" s="141"/>
      <c r="E12" s="150"/>
      <c r="F12" s="150"/>
      <c r="G12" s="102"/>
    </row>
    <row r="13">
      <c r="A13" s="98"/>
      <c r="B13" s="141" t="s">
        <v>9617</v>
      </c>
      <c r="C13" s="141" t="s">
        <v>9618</v>
      </c>
      <c r="D13" s="141"/>
      <c r="E13" s="150"/>
      <c r="F13" s="150"/>
      <c r="G13" s="102"/>
    </row>
    <row r="14">
      <c r="A14" s="98"/>
      <c r="B14" s="141" t="s">
        <v>6856</v>
      </c>
      <c r="C14" s="141" t="s">
        <v>9619</v>
      </c>
      <c r="D14" s="141"/>
      <c r="E14" s="150"/>
      <c r="F14" s="150"/>
      <c r="G14" s="102"/>
    </row>
    <row r="15">
      <c r="A15" s="98"/>
      <c r="B15" s="141" t="s">
        <v>9620</v>
      </c>
      <c r="C15" s="141" t="s">
        <v>338</v>
      </c>
      <c r="D15" s="141"/>
      <c r="E15" s="150"/>
      <c r="F15" s="150"/>
      <c r="G15" s="102"/>
    </row>
    <row r="16">
      <c r="A16" s="98"/>
      <c r="B16" s="141" t="s">
        <v>9621</v>
      </c>
      <c r="C16" s="141" t="s">
        <v>338</v>
      </c>
      <c r="D16" s="141"/>
      <c r="E16" s="150"/>
      <c r="F16" s="150"/>
      <c r="G16" s="102"/>
    </row>
    <row r="17">
      <c r="A17" s="98"/>
      <c r="B17" s="141" t="s">
        <v>9622</v>
      </c>
      <c r="C17" s="141" t="s">
        <v>338</v>
      </c>
      <c r="D17" s="141"/>
      <c r="E17" s="150"/>
      <c r="F17" s="150"/>
      <c r="G17" s="102"/>
    </row>
    <row r="18">
      <c r="A18" s="98"/>
      <c r="B18" s="141" t="s">
        <v>8193</v>
      </c>
      <c r="C18" s="141" t="s">
        <v>1056</v>
      </c>
      <c r="D18" s="141"/>
      <c r="E18" s="150"/>
      <c r="F18" s="150"/>
      <c r="G18" s="102"/>
    </row>
    <row r="19">
      <c r="A19" s="98"/>
      <c r="B19" s="141" t="s">
        <v>9623</v>
      </c>
      <c r="C19" s="141" t="s">
        <v>714</v>
      </c>
      <c r="D19" s="141"/>
      <c r="E19" s="150"/>
      <c r="F19" s="150"/>
      <c r="G19" s="102"/>
    </row>
    <row r="20">
      <c r="A20" s="98"/>
      <c r="B20" s="141" t="s">
        <v>9624</v>
      </c>
      <c r="C20" s="141" t="s">
        <v>9625</v>
      </c>
      <c r="D20" s="141"/>
      <c r="E20" s="150"/>
      <c r="F20" s="150"/>
      <c r="G20" s="102"/>
    </row>
    <row r="21">
      <c r="A21" s="98"/>
      <c r="B21" s="141" t="s">
        <v>9626</v>
      </c>
      <c r="C21" s="141" t="s">
        <v>7675</v>
      </c>
      <c r="D21" s="141"/>
      <c r="E21" s="150"/>
      <c r="F21" s="150"/>
      <c r="G21" s="102"/>
    </row>
    <row r="22">
      <c r="A22" s="98"/>
      <c r="B22" s="141" t="s">
        <v>9627</v>
      </c>
      <c r="C22" s="141" t="s">
        <v>7675</v>
      </c>
      <c r="D22" s="141"/>
      <c r="E22" s="150"/>
      <c r="F22" s="150"/>
      <c r="G22" s="102"/>
    </row>
    <row r="23">
      <c r="A23" s="98"/>
      <c r="B23" s="141" t="s">
        <v>9628</v>
      </c>
      <c r="C23" s="141" t="s">
        <v>7675</v>
      </c>
      <c r="D23" s="141"/>
      <c r="E23" s="150"/>
      <c r="F23" s="150"/>
      <c r="G23" s="102"/>
    </row>
    <row r="24">
      <c r="A24" s="98"/>
      <c r="B24" s="141" t="s">
        <v>9629</v>
      </c>
      <c r="C24" s="141" t="s">
        <v>9630</v>
      </c>
      <c r="D24" s="141"/>
      <c r="E24" s="150"/>
      <c r="F24" s="150"/>
      <c r="G24" s="102"/>
    </row>
    <row r="25">
      <c r="A25" s="98"/>
      <c r="B25" s="365" t="s">
        <v>2430</v>
      </c>
      <c r="C25" s="365" t="s">
        <v>2429</v>
      </c>
      <c r="D25" s="367">
        <v>40421.0</v>
      </c>
      <c r="E25" s="365" t="s">
        <v>5007</v>
      </c>
      <c r="F25" s="365" t="s">
        <v>5008</v>
      </c>
      <c r="G25" s="98"/>
    </row>
    <row r="26">
      <c r="A26" s="98"/>
      <c r="B26" s="139" t="s">
        <v>5647</v>
      </c>
      <c r="C26" s="139" t="s">
        <v>942</v>
      </c>
      <c r="D26" s="216">
        <v>40295.0</v>
      </c>
      <c r="E26" s="139" t="s">
        <v>15</v>
      </c>
      <c r="F26" s="139" t="s">
        <v>928</v>
      </c>
      <c r="G26" s="98"/>
    </row>
    <row r="27">
      <c r="A27" s="98"/>
      <c r="B27" s="141" t="s">
        <v>9631</v>
      </c>
      <c r="C27" s="141" t="s">
        <v>552</v>
      </c>
      <c r="D27" s="141"/>
      <c r="E27" s="150"/>
      <c r="F27" s="150"/>
      <c r="G27" s="102"/>
    </row>
    <row r="28">
      <c r="A28" s="98"/>
      <c r="B28" s="139" t="s">
        <v>8302</v>
      </c>
      <c r="C28" s="139" t="s">
        <v>236</v>
      </c>
      <c r="D28" s="216">
        <v>42317.0</v>
      </c>
      <c r="E28" s="139" t="s">
        <v>15</v>
      </c>
      <c r="F28" s="139" t="s">
        <v>928</v>
      </c>
      <c r="G28" s="98"/>
    </row>
    <row r="29">
      <c r="A29" s="98"/>
      <c r="B29" s="220" t="s">
        <v>1199</v>
      </c>
      <c r="C29" s="220" t="s">
        <v>947</v>
      </c>
      <c r="D29" s="240">
        <v>40120.0</v>
      </c>
      <c r="E29" s="220" t="s">
        <v>4561</v>
      </c>
      <c r="F29" s="220" t="s">
        <v>4381</v>
      </c>
      <c r="G29" s="98"/>
    </row>
    <row r="30">
      <c r="A30" s="98"/>
      <c r="B30" s="141" t="s">
        <v>9632</v>
      </c>
      <c r="C30" s="141" t="s">
        <v>9633</v>
      </c>
      <c r="D30" s="141"/>
      <c r="E30" s="150"/>
      <c r="F30" s="150"/>
      <c r="G30" s="102"/>
    </row>
    <row r="31">
      <c r="A31" s="98"/>
      <c r="B31" s="141" t="s">
        <v>9634</v>
      </c>
      <c r="C31" s="141" t="s">
        <v>2692</v>
      </c>
      <c r="D31" s="141"/>
      <c r="E31" s="150"/>
      <c r="F31" s="150"/>
      <c r="G31" s="102"/>
    </row>
    <row r="32">
      <c r="A32" s="98"/>
      <c r="B32" s="141" t="s">
        <v>9635</v>
      </c>
      <c r="C32" s="141" t="s">
        <v>9636</v>
      </c>
      <c r="D32" s="141"/>
      <c r="E32" s="150"/>
      <c r="F32" s="150"/>
      <c r="G32" s="102"/>
    </row>
    <row r="33">
      <c r="A33" s="98"/>
      <c r="B33" s="139" t="s">
        <v>7757</v>
      </c>
      <c r="C33" s="139" t="s">
        <v>412</v>
      </c>
      <c r="D33" s="216">
        <v>40778.0</v>
      </c>
      <c r="E33" s="139" t="s">
        <v>15</v>
      </c>
      <c r="F33" s="139" t="s">
        <v>7758</v>
      </c>
      <c r="G33" s="98"/>
    </row>
    <row r="34">
      <c r="A34" s="98"/>
      <c r="B34" s="220" t="s">
        <v>1315</v>
      </c>
      <c r="C34" s="220" t="s">
        <v>1079</v>
      </c>
      <c r="D34" s="238">
        <v>40477.0</v>
      </c>
      <c r="E34" s="220" t="s">
        <v>4380</v>
      </c>
      <c r="F34" s="220" t="s">
        <v>4381</v>
      </c>
      <c r="G34" s="98"/>
    </row>
    <row r="35">
      <c r="A35" s="98"/>
      <c r="B35" s="139" t="s">
        <v>5874</v>
      </c>
      <c r="C35" s="139" t="s">
        <v>956</v>
      </c>
      <c r="D35" s="216">
        <v>40050.0</v>
      </c>
      <c r="E35" s="139" t="s">
        <v>15</v>
      </c>
      <c r="F35" s="139" t="s">
        <v>928</v>
      </c>
      <c r="G35" s="98"/>
    </row>
    <row r="36">
      <c r="A36" s="98"/>
      <c r="B36" s="141" t="s">
        <v>9637</v>
      </c>
      <c r="C36" s="141" t="s">
        <v>9638</v>
      </c>
      <c r="D36" s="141"/>
      <c r="E36" s="150"/>
      <c r="F36" s="150"/>
      <c r="G36" s="102"/>
    </row>
    <row r="37">
      <c r="A37" s="98"/>
      <c r="B37" s="141" t="s">
        <v>9639</v>
      </c>
      <c r="C37" s="141" t="s">
        <v>9638</v>
      </c>
      <c r="D37" s="141"/>
      <c r="E37" s="150"/>
      <c r="F37" s="150"/>
      <c r="G37" s="102"/>
    </row>
    <row r="38">
      <c r="A38" s="98"/>
      <c r="B38" s="141" t="s">
        <v>9640</v>
      </c>
      <c r="C38" s="141" t="s">
        <v>9638</v>
      </c>
      <c r="D38" s="141"/>
      <c r="E38" s="150"/>
      <c r="F38" s="150"/>
      <c r="G38" s="102"/>
    </row>
    <row r="39">
      <c r="A39" s="98"/>
      <c r="B39" s="141" t="s">
        <v>9641</v>
      </c>
      <c r="C39" s="141" t="s">
        <v>9642</v>
      </c>
      <c r="D39" s="141"/>
      <c r="E39" s="150"/>
      <c r="F39" s="150"/>
      <c r="G39" s="102"/>
    </row>
    <row r="40">
      <c r="A40" s="98"/>
      <c r="B40" s="141" t="s">
        <v>9643</v>
      </c>
      <c r="C40" s="141" t="s">
        <v>9642</v>
      </c>
      <c r="D40" s="141"/>
      <c r="E40" s="150"/>
      <c r="F40" s="150"/>
      <c r="G40" s="102"/>
    </row>
    <row r="41">
      <c r="A41" s="98"/>
      <c r="B41" s="141" t="s">
        <v>9644</v>
      </c>
      <c r="C41" s="141" t="s">
        <v>9642</v>
      </c>
      <c r="D41" s="141"/>
      <c r="E41" s="150"/>
      <c r="F41" s="150"/>
      <c r="G41" s="102"/>
    </row>
    <row r="42">
      <c r="A42" s="98"/>
      <c r="B42" s="141" t="s">
        <v>1490</v>
      </c>
      <c r="C42" s="141" t="s">
        <v>6574</v>
      </c>
      <c r="D42" s="141"/>
      <c r="E42" s="150"/>
      <c r="F42" s="150"/>
      <c r="G42" s="102"/>
    </row>
    <row r="43">
      <c r="A43" s="98"/>
      <c r="B43" s="141" t="s">
        <v>9645</v>
      </c>
      <c r="C43" s="141" t="s">
        <v>1095</v>
      </c>
      <c r="D43" s="141"/>
      <c r="E43" s="150"/>
      <c r="F43" s="150"/>
      <c r="G43" s="102"/>
    </row>
    <row r="44">
      <c r="A44" s="98"/>
      <c r="B44" s="139" t="s">
        <v>5240</v>
      </c>
      <c r="C44" s="139" t="s">
        <v>5241</v>
      </c>
      <c r="D44" s="216">
        <v>41149.0</v>
      </c>
      <c r="E44" s="139" t="s">
        <v>4473</v>
      </c>
      <c r="F44" s="139" t="s">
        <v>6704</v>
      </c>
      <c r="G44" s="98"/>
    </row>
    <row r="45">
      <c r="A45" s="98"/>
      <c r="B45" s="141" t="s">
        <v>9646</v>
      </c>
      <c r="C45" s="141" t="s">
        <v>1105</v>
      </c>
      <c r="D45" s="141"/>
      <c r="E45" s="150"/>
      <c r="F45" s="150"/>
      <c r="G45" s="102"/>
    </row>
    <row r="46">
      <c r="A46" s="98"/>
      <c r="B46" s="141" t="s">
        <v>9647</v>
      </c>
      <c r="C46" s="141" t="s">
        <v>9648</v>
      </c>
      <c r="D46" s="141"/>
      <c r="E46" s="150"/>
      <c r="F46" s="150"/>
      <c r="G46" s="102"/>
    </row>
    <row r="47">
      <c r="A47" s="98"/>
      <c r="B47" s="141" t="s">
        <v>9649</v>
      </c>
      <c r="C47" s="141" t="s">
        <v>445</v>
      </c>
      <c r="D47" s="141"/>
      <c r="E47" s="150"/>
      <c r="F47" s="150"/>
      <c r="G47" s="102"/>
    </row>
    <row r="48">
      <c r="A48" s="98"/>
      <c r="B48" s="141" t="s">
        <v>9650</v>
      </c>
      <c r="C48" s="141" t="s">
        <v>4346</v>
      </c>
      <c r="D48" s="141"/>
      <c r="E48" s="150"/>
      <c r="F48" s="150"/>
      <c r="G48" s="102"/>
    </row>
    <row r="49">
      <c r="A49" s="98"/>
      <c r="B49" s="139" t="s">
        <v>574</v>
      </c>
      <c r="C49" s="139" t="s">
        <v>570</v>
      </c>
      <c r="D49" s="212">
        <v>44434.0</v>
      </c>
      <c r="E49" s="151" t="s">
        <v>15</v>
      </c>
      <c r="F49" s="181" t="s">
        <v>6161</v>
      </c>
      <c r="G49" s="102"/>
    </row>
    <row r="50">
      <c r="A50" s="98"/>
      <c r="B50" s="141" t="s">
        <v>9651</v>
      </c>
      <c r="C50" s="141" t="s">
        <v>1334</v>
      </c>
      <c r="D50" s="141"/>
      <c r="E50" s="150"/>
      <c r="F50" s="150"/>
      <c r="G50" s="102"/>
    </row>
    <row r="51">
      <c r="A51" s="98"/>
      <c r="B51" s="139" t="s">
        <v>1122</v>
      </c>
      <c r="C51" s="139" t="s">
        <v>5984</v>
      </c>
      <c r="D51" s="216">
        <v>40330.0</v>
      </c>
      <c r="E51" s="139" t="s">
        <v>15</v>
      </c>
      <c r="F51" s="139" t="s">
        <v>928</v>
      </c>
      <c r="G51" s="98"/>
    </row>
    <row r="52">
      <c r="A52" s="98"/>
      <c r="B52" s="139" t="s">
        <v>5989</v>
      </c>
      <c r="C52" s="139" t="s">
        <v>745</v>
      </c>
      <c r="D52" s="216">
        <v>41044.0</v>
      </c>
      <c r="E52" s="139" t="s">
        <v>15</v>
      </c>
      <c r="F52" s="139" t="s">
        <v>5990</v>
      </c>
      <c r="G52" s="98"/>
    </row>
    <row r="53">
      <c r="A53" s="98"/>
      <c r="B53" s="141" t="s">
        <v>9652</v>
      </c>
      <c r="C53" s="141" t="s">
        <v>9653</v>
      </c>
      <c r="D53" s="141"/>
      <c r="E53" s="150"/>
      <c r="F53" s="150"/>
      <c r="G53" s="102"/>
    </row>
    <row r="54">
      <c r="A54" s="98"/>
      <c r="B54" s="139" t="s">
        <v>9654</v>
      </c>
      <c r="C54" s="139" t="s">
        <v>6010</v>
      </c>
      <c r="D54" s="216">
        <v>40715.0</v>
      </c>
      <c r="E54" s="139" t="s">
        <v>15</v>
      </c>
      <c r="F54" s="139" t="s">
        <v>9655</v>
      </c>
      <c r="G54" s="98"/>
    </row>
    <row r="55">
      <c r="A55" s="98"/>
      <c r="B55" s="141" t="s">
        <v>9656</v>
      </c>
      <c r="C55" s="141" t="s">
        <v>161</v>
      </c>
      <c r="D55" s="141"/>
      <c r="E55" s="150"/>
      <c r="F55" s="150"/>
      <c r="G55" s="102"/>
    </row>
    <row r="56">
      <c r="A56" s="98"/>
      <c r="B56" s="139" t="s">
        <v>8707</v>
      </c>
      <c r="C56" s="139" t="s">
        <v>1127</v>
      </c>
      <c r="D56" s="216">
        <v>41037.0</v>
      </c>
      <c r="E56" s="139" t="s">
        <v>15</v>
      </c>
      <c r="F56" s="139" t="s">
        <v>4691</v>
      </c>
      <c r="G56" s="98"/>
    </row>
    <row r="57">
      <c r="A57" s="98"/>
      <c r="B57" s="141" t="s">
        <v>8728</v>
      </c>
      <c r="C57" s="141" t="s">
        <v>585</v>
      </c>
      <c r="D57" s="141"/>
      <c r="E57" s="150"/>
      <c r="F57" s="150"/>
      <c r="G57" s="102"/>
    </row>
    <row r="58">
      <c r="A58" s="98"/>
      <c r="B58" s="141" t="s">
        <v>9657</v>
      </c>
      <c r="C58" s="141" t="s">
        <v>9658</v>
      </c>
      <c r="D58" s="141"/>
      <c r="E58" s="150"/>
      <c r="F58" s="150"/>
      <c r="G58" s="102"/>
    </row>
    <row r="59">
      <c r="A59" s="98"/>
      <c r="B59" s="141" t="s">
        <v>9659</v>
      </c>
      <c r="C59" s="141" t="s">
        <v>9660</v>
      </c>
      <c r="D59" s="141"/>
      <c r="E59" s="150"/>
      <c r="F59" s="150"/>
      <c r="G59" s="102"/>
    </row>
    <row r="60">
      <c r="A60" s="98"/>
      <c r="B60" s="141" t="s">
        <v>9661</v>
      </c>
      <c r="C60" s="141" t="s">
        <v>1138</v>
      </c>
      <c r="D60" s="141"/>
      <c r="E60" s="150"/>
      <c r="F60" s="150"/>
      <c r="G60" s="102"/>
    </row>
    <row r="61">
      <c r="A61" s="98"/>
      <c r="B61" s="186" t="s">
        <v>994</v>
      </c>
      <c r="C61" s="186" t="s">
        <v>1140</v>
      </c>
      <c r="D61" s="209">
        <v>39406.0</v>
      </c>
      <c r="E61" s="151" t="s">
        <v>4268</v>
      </c>
      <c r="F61" s="151" t="s">
        <v>4960</v>
      </c>
      <c r="G61" s="98"/>
    </row>
    <row r="62">
      <c r="A62" s="98"/>
      <c r="B62" s="141" t="s">
        <v>6097</v>
      </c>
      <c r="C62" s="141" t="s">
        <v>6098</v>
      </c>
      <c r="D62" s="141"/>
      <c r="E62" s="150"/>
      <c r="F62" s="150"/>
      <c r="G62" s="102"/>
    </row>
    <row r="63">
      <c r="A63" s="98"/>
      <c r="B63" s="141" t="s">
        <v>9662</v>
      </c>
      <c r="C63" s="141" t="s">
        <v>9663</v>
      </c>
      <c r="D63" s="141"/>
      <c r="E63" s="150"/>
      <c r="F63" s="150"/>
      <c r="G63" s="102"/>
    </row>
    <row r="64">
      <c r="A64" s="98"/>
      <c r="B64" s="141" t="s">
        <v>9664</v>
      </c>
      <c r="C64" s="141" t="s">
        <v>5040</v>
      </c>
      <c r="D64" s="141"/>
      <c r="E64" s="150"/>
      <c r="F64" s="150"/>
      <c r="G64" s="102"/>
    </row>
    <row r="65">
      <c r="A65" s="98"/>
      <c r="B65" s="139" t="s">
        <v>1371</v>
      </c>
      <c r="C65" s="139" t="s">
        <v>999</v>
      </c>
      <c r="D65" s="222">
        <v>40477.0</v>
      </c>
      <c r="E65" s="151" t="s">
        <v>4249</v>
      </c>
      <c r="F65" s="151" t="s">
        <v>5229</v>
      </c>
      <c r="G65" s="331"/>
    </row>
    <row r="66">
      <c r="A66" s="98"/>
      <c r="B66" s="141" t="s">
        <v>9665</v>
      </c>
      <c r="C66" s="141" t="s">
        <v>9666</v>
      </c>
      <c r="D66" s="141"/>
      <c r="E66" s="150"/>
      <c r="F66" s="150"/>
      <c r="G66" s="102"/>
    </row>
    <row r="67">
      <c r="A67" s="98"/>
      <c r="B67" s="365" t="s">
        <v>3920</v>
      </c>
      <c r="C67" s="365" t="s">
        <v>3919</v>
      </c>
      <c r="D67" s="366">
        <v>40467.0</v>
      </c>
      <c r="E67" s="365" t="s">
        <v>5007</v>
      </c>
      <c r="F67" s="365" t="s">
        <v>5008</v>
      </c>
      <c r="G67" s="98"/>
    </row>
    <row r="68">
      <c r="A68" s="98"/>
      <c r="B68" s="141" t="s">
        <v>9667</v>
      </c>
      <c r="C68" s="141" t="s">
        <v>9668</v>
      </c>
      <c r="D68" s="141"/>
      <c r="E68" s="150"/>
      <c r="F68" s="150"/>
      <c r="G68" s="102"/>
    </row>
    <row r="69">
      <c r="A69" s="98"/>
      <c r="B69" s="141" t="s">
        <v>9669</v>
      </c>
      <c r="C69" s="141" t="s">
        <v>4026</v>
      </c>
      <c r="D69" s="141"/>
      <c r="E69" s="150"/>
      <c r="F69" s="150"/>
      <c r="G69" s="102"/>
    </row>
    <row r="70">
      <c r="A70" s="98"/>
      <c r="B70" s="139" t="s">
        <v>9670</v>
      </c>
      <c r="C70" s="139" t="s">
        <v>556</v>
      </c>
      <c r="D70" s="216">
        <v>40281.0</v>
      </c>
      <c r="E70" s="139" t="s">
        <v>15</v>
      </c>
      <c r="F70" s="139" t="s">
        <v>6163</v>
      </c>
      <c r="G70" s="98"/>
    </row>
    <row r="71">
      <c r="A71" s="98"/>
      <c r="B71" s="141" t="s">
        <v>8908</v>
      </c>
      <c r="C71" s="141" t="s">
        <v>7811</v>
      </c>
      <c r="D71" s="141"/>
      <c r="E71" s="150"/>
      <c r="F71" s="150"/>
      <c r="G71" s="102"/>
    </row>
    <row r="72">
      <c r="A72" s="98"/>
      <c r="B72" s="141" t="s">
        <v>9671</v>
      </c>
      <c r="C72" s="141" t="s">
        <v>9672</v>
      </c>
      <c r="D72" s="141"/>
      <c r="E72" s="150"/>
      <c r="F72" s="150"/>
      <c r="G72" s="102"/>
    </row>
    <row r="73">
      <c r="A73" s="16"/>
      <c r="B73" s="254"/>
      <c r="C73" s="254"/>
      <c r="D73" s="254"/>
      <c r="E73" s="254"/>
      <c r="F73" s="254"/>
      <c r="G73" s="16"/>
    </row>
    <row r="74">
      <c r="A74" s="16"/>
      <c r="B74" s="254"/>
      <c r="C74" s="254"/>
      <c r="D74" s="254"/>
      <c r="E74" s="254"/>
      <c r="F74" s="254"/>
      <c r="G74" s="16"/>
    </row>
    <row r="75">
      <c r="A75" s="75"/>
      <c r="B75" s="144" t="s">
        <v>1</v>
      </c>
      <c r="C75" s="145">
        <f>COUNT(D:D)</f>
        <v>19</v>
      </c>
      <c r="D75" s="254"/>
      <c r="E75" s="254"/>
      <c r="F75" s="254"/>
      <c r="G75" s="16"/>
    </row>
    <row r="76">
      <c r="A76" s="75"/>
      <c r="B76" s="144" t="s">
        <v>2</v>
      </c>
      <c r="C76" s="146">
        <v>70.0</v>
      </c>
      <c r="D76" s="254"/>
      <c r="E76" s="254"/>
      <c r="F76" s="254"/>
      <c r="G76" s="16"/>
    </row>
    <row r="77">
      <c r="A77" s="75"/>
      <c r="B77" s="144" t="s">
        <v>1014</v>
      </c>
      <c r="C77" s="147">
        <f>IFERROR(__xludf.DUMMYFUNCTION("TO_PERCENT(C75/C76)"),0.2714285714285714)</f>
        <v>0.2714285714</v>
      </c>
      <c r="D77" s="254"/>
      <c r="E77" s="254"/>
      <c r="F77" s="254"/>
      <c r="G77" s="16"/>
    </row>
    <row r="78">
      <c r="A78" s="16"/>
      <c r="B78" s="254"/>
      <c r="C78" s="254"/>
      <c r="D78" s="254"/>
      <c r="E78" s="254"/>
      <c r="F78" s="254"/>
      <c r="G78" s="16"/>
    </row>
    <row r="79">
      <c r="A79" s="16"/>
      <c r="B79" s="254"/>
      <c r="C79" s="254"/>
      <c r="D79" s="254"/>
      <c r="E79" s="254"/>
      <c r="F79" s="254"/>
      <c r="G79" s="16"/>
    </row>
    <row r="80">
      <c r="A80" s="16"/>
      <c r="B80" s="254"/>
      <c r="C80" s="254"/>
      <c r="D80" s="254"/>
      <c r="E80" s="254"/>
      <c r="F80" s="254"/>
      <c r="G80" s="16"/>
    </row>
    <row r="81">
      <c r="A81" s="16"/>
      <c r="B81" s="254"/>
      <c r="C81" s="254"/>
      <c r="D81" s="254"/>
      <c r="E81" s="254"/>
      <c r="F81" s="254"/>
      <c r="G81" s="16"/>
    </row>
    <row r="82">
      <c r="A82" s="16"/>
      <c r="B82" s="385"/>
      <c r="C82" s="385"/>
      <c r="D82" s="385"/>
      <c r="E82" s="385"/>
      <c r="F82" s="385"/>
      <c r="G82" s="16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0.75"/>
    <col customWidth="1" min="3" max="3" width="22.38"/>
    <col customWidth="1" min="7" max="7" width="3.13"/>
  </cols>
  <sheetData>
    <row r="1">
      <c r="A1" s="149"/>
      <c r="B1" s="135"/>
      <c r="C1" s="149"/>
      <c r="D1" s="135"/>
      <c r="E1" s="149"/>
      <c r="F1" s="135"/>
      <c r="G1" s="149"/>
    </row>
    <row r="2">
      <c r="A2" s="136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36"/>
    </row>
    <row r="3">
      <c r="A3" s="98"/>
      <c r="B3" s="220" t="s">
        <v>7110</v>
      </c>
      <c r="C3" s="250" t="s">
        <v>1109</v>
      </c>
      <c r="D3" s="238">
        <v>42283.0</v>
      </c>
      <c r="E3" s="250" t="s">
        <v>4323</v>
      </c>
      <c r="F3" s="220" t="s">
        <v>4324</v>
      </c>
      <c r="G3" s="98"/>
    </row>
    <row r="4">
      <c r="A4" s="98"/>
      <c r="B4" s="141" t="s">
        <v>7209</v>
      </c>
      <c r="C4" s="112" t="s">
        <v>565</v>
      </c>
      <c r="D4" s="141"/>
      <c r="E4" s="162"/>
      <c r="F4" s="150"/>
      <c r="G4" s="102"/>
    </row>
    <row r="5">
      <c r="A5" s="98"/>
      <c r="B5" s="141" t="s">
        <v>8720</v>
      </c>
      <c r="C5" s="112" t="s">
        <v>600</v>
      </c>
      <c r="D5" s="141"/>
      <c r="E5" s="162"/>
      <c r="F5" s="150"/>
      <c r="G5" s="102"/>
    </row>
    <row r="6">
      <c r="A6" s="16"/>
      <c r="B6" s="254"/>
      <c r="C6" s="16"/>
      <c r="D6" s="254"/>
      <c r="E6" s="16"/>
      <c r="F6" s="254"/>
      <c r="G6" s="16"/>
    </row>
    <row r="7">
      <c r="A7" s="16"/>
      <c r="B7" s="254"/>
      <c r="C7" s="16"/>
      <c r="D7" s="254"/>
      <c r="E7" s="16"/>
      <c r="F7" s="254"/>
      <c r="G7" s="16"/>
    </row>
    <row r="8">
      <c r="A8" s="75"/>
      <c r="B8" s="144" t="s">
        <v>1</v>
      </c>
      <c r="C8" s="145">
        <f>COUNT(D:D)</f>
        <v>1</v>
      </c>
      <c r="D8" s="254"/>
      <c r="E8" s="16"/>
      <c r="F8" s="254"/>
      <c r="G8" s="16"/>
    </row>
    <row r="9">
      <c r="A9" s="75"/>
      <c r="B9" s="144" t="s">
        <v>2</v>
      </c>
      <c r="C9" s="146">
        <v>3.0</v>
      </c>
      <c r="D9" s="254"/>
      <c r="E9" s="16"/>
      <c r="F9" s="254"/>
      <c r="G9" s="16"/>
    </row>
    <row r="10">
      <c r="A10" s="75"/>
      <c r="B10" s="144" t="s">
        <v>1014</v>
      </c>
      <c r="C10" s="147">
        <f>IFERROR(__xludf.DUMMYFUNCTION("TO_PERCENT(C8/C9)"),0.3333333333333333)</f>
        <v>0.3333333333</v>
      </c>
      <c r="D10" s="254"/>
      <c r="E10" s="16"/>
      <c r="F10" s="254"/>
      <c r="G10" s="16"/>
    </row>
    <row r="11">
      <c r="A11" s="16"/>
      <c r="B11" s="254"/>
      <c r="C11" s="16"/>
      <c r="D11" s="254"/>
      <c r="E11" s="16"/>
      <c r="F11" s="254"/>
      <c r="G11" s="16"/>
    </row>
    <row r="12">
      <c r="A12" s="16"/>
      <c r="B12" s="254"/>
      <c r="C12" s="16"/>
      <c r="D12" s="254"/>
      <c r="E12" s="16"/>
      <c r="F12" s="254"/>
      <c r="G12" s="16"/>
    </row>
    <row r="13">
      <c r="A13" s="16"/>
      <c r="B13" s="254"/>
      <c r="C13" s="16"/>
      <c r="D13" s="254"/>
      <c r="E13" s="16"/>
      <c r="F13" s="254"/>
      <c r="G13" s="16"/>
    </row>
    <row r="14">
      <c r="A14" s="16"/>
      <c r="B14" s="254"/>
      <c r="C14" s="16"/>
      <c r="D14" s="254"/>
      <c r="E14" s="16"/>
      <c r="F14" s="254"/>
      <c r="G14" s="16"/>
    </row>
    <row r="15">
      <c r="A15" s="16"/>
      <c r="B15" s="385"/>
      <c r="C15" s="16"/>
      <c r="D15" s="385"/>
      <c r="E15" s="16"/>
      <c r="F15" s="385"/>
      <c r="G15" s="16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2.38"/>
    <col customWidth="1" min="3" max="3" width="19.38"/>
    <col customWidth="1" min="4" max="4" width="11.38"/>
    <col customWidth="1" min="6" max="6" width="58.25"/>
    <col customWidth="1" min="7" max="7" width="3.75"/>
  </cols>
  <sheetData>
    <row r="1">
      <c r="A1" s="149"/>
      <c r="B1" s="135"/>
      <c r="C1" s="135"/>
      <c r="D1" s="135"/>
      <c r="E1" s="135"/>
      <c r="F1" s="135"/>
      <c r="G1" s="149"/>
    </row>
    <row r="2">
      <c r="A2" s="136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36"/>
    </row>
    <row r="3">
      <c r="A3" s="98"/>
      <c r="B3" s="139" t="s">
        <v>1026</v>
      </c>
      <c r="C3" s="139" t="s">
        <v>1027</v>
      </c>
      <c r="D3" s="163">
        <v>39705.0</v>
      </c>
      <c r="E3" s="139" t="s">
        <v>4243</v>
      </c>
      <c r="F3" s="139" t="s">
        <v>9673</v>
      </c>
      <c r="G3" s="98"/>
    </row>
    <row r="4">
      <c r="A4" s="98"/>
      <c r="B4" s="139" t="s">
        <v>6249</v>
      </c>
      <c r="C4" s="139" t="s">
        <v>1170</v>
      </c>
      <c r="D4" s="163">
        <v>39441.0</v>
      </c>
      <c r="E4" s="139" t="s">
        <v>15</v>
      </c>
      <c r="F4" s="139" t="s">
        <v>6250</v>
      </c>
      <c r="G4" s="98"/>
    </row>
    <row r="5">
      <c r="A5" s="98"/>
      <c r="B5" s="141" t="s">
        <v>7978</v>
      </c>
      <c r="C5" s="141" t="s">
        <v>4978</v>
      </c>
      <c r="D5" s="249"/>
      <c r="E5" s="150"/>
      <c r="F5" s="150"/>
      <c r="G5" s="102"/>
    </row>
    <row r="6">
      <c r="A6" s="98"/>
      <c r="B6" s="139" t="s">
        <v>5397</v>
      </c>
      <c r="C6" s="139" t="s">
        <v>1040</v>
      </c>
      <c r="D6" s="163">
        <v>40050.0</v>
      </c>
      <c r="E6" s="139" t="s">
        <v>15</v>
      </c>
      <c r="F6" s="139" t="s">
        <v>928</v>
      </c>
      <c r="G6" s="98"/>
    </row>
    <row r="7">
      <c r="A7" s="98"/>
      <c r="B7" s="141" t="s">
        <v>8019</v>
      </c>
      <c r="C7" s="141" t="s">
        <v>4980</v>
      </c>
      <c r="D7" s="249"/>
      <c r="E7" s="150"/>
      <c r="F7" s="150"/>
      <c r="G7" s="102"/>
    </row>
    <row r="8">
      <c r="A8" s="98"/>
      <c r="B8" s="139" t="s">
        <v>5764</v>
      </c>
      <c r="C8" s="139" t="s">
        <v>5631</v>
      </c>
      <c r="D8" s="163">
        <v>40043.0</v>
      </c>
      <c r="E8" s="139" t="s">
        <v>15</v>
      </c>
      <c r="F8" s="139" t="s">
        <v>1066</v>
      </c>
      <c r="G8" s="98"/>
    </row>
    <row r="9">
      <c r="A9" s="98"/>
      <c r="B9" s="139" t="s">
        <v>5767</v>
      </c>
      <c r="C9" s="139" t="s">
        <v>277</v>
      </c>
      <c r="D9" s="163">
        <v>39462.0</v>
      </c>
      <c r="E9" s="139" t="s">
        <v>4899</v>
      </c>
      <c r="F9" s="139" t="s">
        <v>1066</v>
      </c>
      <c r="G9" s="98"/>
    </row>
    <row r="10">
      <c r="A10" s="98"/>
      <c r="B10" s="139" t="s">
        <v>7052</v>
      </c>
      <c r="C10" s="139" t="s">
        <v>919</v>
      </c>
      <c r="D10" s="163">
        <v>40204.0</v>
      </c>
      <c r="E10" s="139" t="s">
        <v>15</v>
      </c>
      <c r="F10" s="139" t="s">
        <v>1130</v>
      </c>
      <c r="G10" s="98"/>
    </row>
    <row r="11">
      <c r="A11" s="98"/>
      <c r="B11" s="139" t="s">
        <v>1175</v>
      </c>
      <c r="C11" s="139" t="s">
        <v>1176</v>
      </c>
      <c r="D11" s="209">
        <v>40120.0</v>
      </c>
      <c r="E11" s="151" t="s">
        <v>4274</v>
      </c>
      <c r="F11" s="151" t="s">
        <v>5510</v>
      </c>
      <c r="G11" s="98"/>
    </row>
    <row r="12">
      <c r="A12" s="98"/>
      <c r="B12" s="141" t="s">
        <v>9674</v>
      </c>
      <c r="C12" s="141" t="s">
        <v>9675</v>
      </c>
      <c r="D12" s="249"/>
      <c r="E12" s="150"/>
      <c r="F12" s="150"/>
      <c r="G12" s="102"/>
    </row>
    <row r="13">
      <c r="A13" s="98"/>
      <c r="B13" s="139" t="s">
        <v>8068</v>
      </c>
      <c r="C13" s="139" t="s">
        <v>8069</v>
      </c>
      <c r="D13" s="222">
        <v>42563.0</v>
      </c>
      <c r="E13" s="186" t="s">
        <v>15</v>
      </c>
      <c r="F13" s="151" t="s">
        <v>1130</v>
      </c>
      <c r="G13" s="331"/>
    </row>
    <row r="14">
      <c r="A14" s="98"/>
      <c r="B14" s="139" t="s">
        <v>6336</v>
      </c>
      <c r="C14" s="139" t="s">
        <v>5405</v>
      </c>
      <c r="D14" s="163">
        <v>41058.0</v>
      </c>
      <c r="E14" s="139" t="s">
        <v>15</v>
      </c>
      <c r="F14" s="139" t="s">
        <v>7191</v>
      </c>
      <c r="G14" s="98"/>
    </row>
    <row r="15">
      <c r="A15" s="98"/>
      <c r="B15" s="139" t="s">
        <v>7071</v>
      </c>
      <c r="C15" s="139" t="s">
        <v>1050</v>
      </c>
      <c r="D15" s="163">
        <v>40792.0</v>
      </c>
      <c r="E15" s="139" t="s">
        <v>15</v>
      </c>
      <c r="F15" s="103" t="s">
        <v>7072</v>
      </c>
      <c r="G15" s="98"/>
    </row>
    <row r="16">
      <c r="A16" s="98"/>
      <c r="B16" s="139" t="s">
        <v>8117</v>
      </c>
      <c r="C16" s="139" t="s">
        <v>5520</v>
      </c>
      <c r="D16" s="163">
        <v>39784.0</v>
      </c>
      <c r="E16" s="139" t="s">
        <v>15</v>
      </c>
      <c r="F16" s="139" t="s">
        <v>5854</v>
      </c>
      <c r="G16" s="98"/>
    </row>
    <row r="17">
      <c r="A17" s="98"/>
      <c r="B17" s="220" t="s">
        <v>926</v>
      </c>
      <c r="C17" s="220" t="s">
        <v>927</v>
      </c>
      <c r="D17" s="221">
        <v>39406.0</v>
      </c>
      <c r="E17" s="220" t="s">
        <v>4758</v>
      </c>
      <c r="F17" s="220" t="s">
        <v>4381</v>
      </c>
      <c r="G17" s="98"/>
    </row>
    <row r="18">
      <c r="A18" s="98"/>
      <c r="B18" s="139" t="s">
        <v>5308</v>
      </c>
      <c r="C18" s="139" t="s">
        <v>163</v>
      </c>
      <c r="D18" s="163">
        <v>40834.0</v>
      </c>
      <c r="E18" s="139" t="s">
        <v>15</v>
      </c>
      <c r="F18" s="139" t="s">
        <v>5309</v>
      </c>
      <c r="G18" s="98"/>
    </row>
    <row r="19">
      <c r="A19" s="98"/>
      <c r="B19" s="139" t="s">
        <v>9676</v>
      </c>
      <c r="C19" s="139" t="s">
        <v>9677</v>
      </c>
      <c r="D19" s="163">
        <v>39938.0</v>
      </c>
      <c r="E19" s="139" t="s">
        <v>15</v>
      </c>
      <c r="F19" s="139" t="s">
        <v>928</v>
      </c>
      <c r="G19" s="98"/>
    </row>
    <row r="20">
      <c r="A20" s="98"/>
      <c r="B20" s="139" t="s">
        <v>4272</v>
      </c>
      <c r="C20" s="139" t="s">
        <v>1058</v>
      </c>
      <c r="D20" s="163">
        <v>42894.0</v>
      </c>
      <c r="E20" s="139" t="s">
        <v>15</v>
      </c>
      <c r="F20" s="139" t="s">
        <v>928</v>
      </c>
      <c r="G20" s="98"/>
    </row>
    <row r="21">
      <c r="A21" s="98"/>
      <c r="B21" s="141" t="s">
        <v>9678</v>
      </c>
      <c r="C21" s="141" t="s">
        <v>9679</v>
      </c>
      <c r="D21" s="249"/>
      <c r="E21" s="150"/>
      <c r="F21" s="150"/>
      <c r="G21" s="102"/>
    </row>
    <row r="22">
      <c r="A22" s="98"/>
      <c r="B22" s="220" t="s">
        <v>937</v>
      </c>
      <c r="C22" s="220" t="s">
        <v>938</v>
      </c>
      <c r="D22" s="221">
        <v>39406.0</v>
      </c>
      <c r="E22" s="220" t="s">
        <v>4758</v>
      </c>
      <c r="F22" s="220" t="s">
        <v>4381</v>
      </c>
      <c r="G22" s="98"/>
    </row>
    <row r="23">
      <c r="A23" s="98"/>
      <c r="B23" s="139" t="s">
        <v>9680</v>
      </c>
      <c r="C23" s="139" t="s">
        <v>940</v>
      </c>
      <c r="D23" s="163">
        <v>40771.0</v>
      </c>
      <c r="E23" s="139" t="s">
        <v>15</v>
      </c>
      <c r="F23" s="139" t="s">
        <v>5646</v>
      </c>
      <c r="G23" s="98"/>
    </row>
    <row r="24">
      <c r="A24" s="98"/>
      <c r="B24" s="141" t="s">
        <v>8244</v>
      </c>
      <c r="C24" s="141" t="s">
        <v>298</v>
      </c>
      <c r="D24" s="249"/>
      <c r="E24" s="150"/>
      <c r="F24" s="150"/>
      <c r="G24" s="102"/>
    </row>
    <row r="25">
      <c r="A25" s="98"/>
      <c r="B25" s="139" t="s">
        <v>5850</v>
      </c>
      <c r="C25" s="139" t="s">
        <v>1298</v>
      </c>
      <c r="D25" s="163">
        <v>40686.0</v>
      </c>
      <c r="E25" s="139" t="s">
        <v>15</v>
      </c>
      <c r="F25" s="139" t="s">
        <v>928</v>
      </c>
      <c r="G25" s="98"/>
    </row>
    <row r="26">
      <c r="A26" s="98"/>
      <c r="B26" s="139" t="s">
        <v>9681</v>
      </c>
      <c r="C26" s="139" t="s">
        <v>1071</v>
      </c>
      <c r="D26" s="163">
        <v>39840.0</v>
      </c>
      <c r="E26" s="139" t="s">
        <v>15</v>
      </c>
      <c r="F26" s="139" t="s">
        <v>8326</v>
      </c>
      <c r="G26" s="98"/>
    </row>
    <row r="27">
      <c r="A27" s="98"/>
      <c r="B27" s="141" t="s">
        <v>6204</v>
      </c>
      <c r="C27" s="141" t="s">
        <v>220</v>
      </c>
      <c r="D27" s="249"/>
      <c r="E27" s="150"/>
      <c r="F27" s="150"/>
      <c r="G27" s="102"/>
    </row>
    <row r="28">
      <c r="A28" s="98"/>
      <c r="B28" s="139" t="s">
        <v>5220</v>
      </c>
      <c r="C28" s="139" t="s">
        <v>191</v>
      </c>
      <c r="D28" s="163">
        <v>40757.0</v>
      </c>
      <c r="E28" s="139" t="s">
        <v>15</v>
      </c>
      <c r="F28" s="139" t="s">
        <v>928</v>
      </c>
      <c r="G28" s="98"/>
    </row>
    <row r="29">
      <c r="A29" s="98"/>
      <c r="B29" s="139" t="s">
        <v>3141</v>
      </c>
      <c r="C29" s="139" t="s">
        <v>412</v>
      </c>
      <c r="D29" s="163">
        <v>41072.0</v>
      </c>
      <c r="E29" s="139" t="s">
        <v>15</v>
      </c>
      <c r="F29" s="139" t="s">
        <v>1066</v>
      </c>
      <c r="G29" s="98"/>
    </row>
    <row r="30">
      <c r="A30" s="98"/>
      <c r="B30" s="220" t="s">
        <v>1315</v>
      </c>
      <c r="C30" s="220" t="s">
        <v>1079</v>
      </c>
      <c r="D30" s="221">
        <v>40477.0</v>
      </c>
      <c r="E30" s="220" t="s">
        <v>4380</v>
      </c>
      <c r="F30" s="220" t="s">
        <v>4381</v>
      </c>
      <c r="G30" s="98"/>
    </row>
    <row r="31">
      <c r="A31" s="98"/>
      <c r="B31" s="139" t="s">
        <v>9682</v>
      </c>
      <c r="C31" s="139" t="s">
        <v>1088</v>
      </c>
      <c r="D31" s="163">
        <v>40309.0</v>
      </c>
      <c r="E31" s="139" t="s">
        <v>15</v>
      </c>
      <c r="F31" s="139" t="s">
        <v>9683</v>
      </c>
      <c r="G31" s="98"/>
    </row>
    <row r="32">
      <c r="A32" s="98"/>
      <c r="B32" s="139" t="s">
        <v>7246</v>
      </c>
      <c r="C32" s="139" t="s">
        <v>1090</v>
      </c>
      <c r="D32" s="222">
        <v>39705.0</v>
      </c>
      <c r="E32" s="151" t="s">
        <v>4243</v>
      </c>
      <c r="F32" s="139" t="s">
        <v>5091</v>
      </c>
      <c r="G32" s="98"/>
    </row>
    <row r="33">
      <c r="A33" s="98"/>
      <c r="B33" s="141" t="s">
        <v>325</v>
      </c>
      <c r="C33" s="141" t="s">
        <v>8495</v>
      </c>
      <c r="D33" s="249"/>
      <c r="E33" s="150"/>
      <c r="F33" s="141" t="s">
        <v>9684</v>
      </c>
      <c r="G33" s="102"/>
    </row>
    <row r="34">
      <c r="A34" s="98"/>
      <c r="B34" s="139" t="s">
        <v>5240</v>
      </c>
      <c r="C34" s="139" t="s">
        <v>5241</v>
      </c>
      <c r="D34" s="163">
        <v>41149.0</v>
      </c>
      <c r="E34" s="139" t="s">
        <v>4473</v>
      </c>
      <c r="F34" s="139" t="s">
        <v>4474</v>
      </c>
      <c r="G34" s="98"/>
    </row>
    <row r="35">
      <c r="A35" s="98"/>
      <c r="B35" s="141" t="s">
        <v>9685</v>
      </c>
      <c r="C35" s="141" t="s">
        <v>9686</v>
      </c>
      <c r="D35" s="249"/>
      <c r="E35" s="150"/>
      <c r="F35" s="150"/>
      <c r="G35" s="102"/>
    </row>
    <row r="36">
      <c r="A36" s="98"/>
      <c r="B36" s="141" t="s">
        <v>5922</v>
      </c>
      <c r="C36" s="141" t="s">
        <v>185</v>
      </c>
      <c r="D36" s="249"/>
      <c r="E36" s="150"/>
      <c r="F36" s="150"/>
      <c r="G36" s="102"/>
    </row>
    <row r="37">
      <c r="A37" s="98"/>
      <c r="B37" s="139" t="s">
        <v>5102</v>
      </c>
      <c r="C37" s="139" t="s">
        <v>503</v>
      </c>
      <c r="D37" s="163">
        <v>40218.0</v>
      </c>
      <c r="E37" s="139" t="s">
        <v>15</v>
      </c>
      <c r="F37" s="139" t="s">
        <v>4289</v>
      </c>
      <c r="G37" s="98"/>
    </row>
    <row r="38">
      <c r="A38" s="98"/>
      <c r="B38" s="139" t="s">
        <v>8570</v>
      </c>
      <c r="C38" s="139" t="s">
        <v>4864</v>
      </c>
      <c r="D38" s="163">
        <v>41233.0</v>
      </c>
      <c r="E38" s="139" t="s">
        <v>15</v>
      </c>
      <c r="F38" s="139" t="s">
        <v>928</v>
      </c>
      <c r="G38" s="98"/>
    </row>
    <row r="39">
      <c r="A39" s="98"/>
      <c r="B39" s="220" t="s">
        <v>1110</v>
      </c>
      <c r="C39" s="220" t="s">
        <v>565</v>
      </c>
      <c r="D39" s="221">
        <v>39705.0</v>
      </c>
      <c r="E39" s="220" t="s">
        <v>4300</v>
      </c>
      <c r="F39" s="220" t="s">
        <v>4381</v>
      </c>
      <c r="G39" s="98"/>
    </row>
    <row r="40">
      <c r="A40" s="98"/>
      <c r="B40" s="139" t="s">
        <v>5944</v>
      </c>
      <c r="C40" s="139" t="s">
        <v>769</v>
      </c>
      <c r="D40" s="163">
        <v>40449.0</v>
      </c>
      <c r="E40" s="139" t="s">
        <v>15</v>
      </c>
      <c r="F40" s="139" t="s">
        <v>928</v>
      </c>
      <c r="G40" s="98"/>
    </row>
    <row r="41">
      <c r="A41" s="98"/>
      <c r="B41" s="139" t="s">
        <v>169</v>
      </c>
      <c r="C41" s="139" t="s">
        <v>170</v>
      </c>
      <c r="D41" s="140">
        <v>43139.0</v>
      </c>
      <c r="E41" s="186" t="s">
        <v>15</v>
      </c>
      <c r="F41" s="151" t="s">
        <v>928</v>
      </c>
      <c r="G41" s="331"/>
    </row>
    <row r="42">
      <c r="A42" s="98"/>
      <c r="B42" s="139" t="s">
        <v>5674</v>
      </c>
      <c r="C42" s="139" t="s">
        <v>5029</v>
      </c>
      <c r="D42" s="163">
        <v>40682.0</v>
      </c>
      <c r="E42" s="139" t="s">
        <v>15</v>
      </c>
      <c r="F42" s="139" t="s">
        <v>5675</v>
      </c>
      <c r="G42" s="98"/>
    </row>
    <row r="43">
      <c r="A43" s="98"/>
      <c r="B43" s="220" t="s">
        <v>1122</v>
      </c>
      <c r="C43" s="220" t="s">
        <v>1123</v>
      </c>
      <c r="D43" s="221">
        <v>39705.0</v>
      </c>
      <c r="E43" s="220" t="s">
        <v>4300</v>
      </c>
      <c r="F43" s="220" t="s">
        <v>4301</v>
      </c>
      <c r="G43" s="98"/>
    </row>
    <row r="44">
      <c r="A44" s="98"/>
      <c r="B44" s="139" t="s">
        <v>4687</v>
      </c>
      <c r="C44" s="139" t="s">
        <v>979</v>
      </c>
      <c r="D44" s="163">
        <v>39623.0</v>
      </c>
      <c r="E44" s="139" t="s">
        <v>15</v>
      </c>
      <c r="F44" s="139" t="s">
        <v>4688</v>
      </c>
      <c r="G44" s="98"/>
    </row>
    <row r="45">
      <c r="A45" s="98"/>
      <c r="B45" s="139" t="s">
        <v>1128</v>
      </c>
      <c r="C45" s="139" t="s">
        <v>1129</v>
      </c>
      <c r="D45" s="163">
        <v>39705.0</v>
      </c>
      <c r="E45" s="139" t="s">
        <v>15</v>
      </c>
      <c r="F45" s="139" t="s">
        <v>6710</v>
      </c>
      <c r="G45" s="98"/>
    </row>
    <row r="46">
      <c r="A46" s="98"/>
      <c r="B46" s="141" t="s">
        <v>7865</v>
      </c>
      <c r="C46" s="141" t="s">
        <v>7693</v>
      </c>
      <c r="D46" s="249"/>
      <c r="E46" s="150"/>
      <c r="F46" s="150"/>
      <c r="G46" s="102"/>
    </row>
    <row r="47">
      <c r="A47" s="98"/>
      <c r="B47" s="139" t="s">
        <v>6043</v>
      </c>
      <c r="C47" s="139" t="s">
        <v>6044</v>
      </c>
      <c r="D47" s="163">
        <v>41149.0</v>
      </c>
      <c r="E47" s="139" t="s">
        <v>4473</v>
      </c>
      <c r="F47" s="139" t="s">
        <v>6045</v>
      </c>
      <c r="G47" s="98"/>
    </row>
    <row r="48">
      <c r="A48" s="98"/>
      <c r="B48" s="139" t="s">
        <v>6058</v>
      </c>
      <c r="C48" s="139" t="s">
        <v>992</v>
      </c>
      <c r="D48" s="163">
        <v>39448.0</v>
      </c>
      <c r="E48" s="139" t="s">
        <v>15</v>
      </c>
      <c r="F48" s="139" t="s">
        <v>7795</v>
      </c>
      <c r="G48" s="98"/>
    </row>
    <row r="49">
      <c r="A49" s="98"/>
      <c r="B49" s="139" t="s">
        <v>9687</v>
      </c>
      <c r="C49" s="139" t="s">
        <v>5269</v>
      </c>
      <c r="D49" s="163">
        <v>40631.0</v>
      </c>
      <c r="E49" s="139" t="s">
        <v>15</v>
      </c>
      <c r="F49" s="139" t="s">
        <v>9688</v>
      </c>
      <c r="G49" s="98"/>
    </row>
    <row r="50">
      <c r="A50" s="98"/>
      <c r="B50" s="139" t="s">
        <v>6075</v>
      </c>
      <c r="C50" s="139" t="s">
        <v>6076</v>
      </c>
      <c r="D50" s="163">
        <v>39651.0</v>
      </c>
      <c r="E50" s="139" t="s">
        <v>15</v>
      </c>
      <c r="F50" s="139" t="s">
        <v>928</v>
      </c>
      <c r="G50" s="98"/>
    </row>
    <row r="51">
      <c r="A51" s="98"/>
      <c r="B51" s="141" t="s">
        <v>8811</v>
      </c>
      <c r="C51" s="141" t="s">
        <v>9689</v>
      </c>
      <c r="D51" s="249"/>
      <c r="E51" s="150"/>
      <c r="F51" s="150"/>
      <c r="G51" s="102"/>
    </row>
    <row r="52">
      <c r="A52" s="98"/>
      <c r="B52" s="139" t="s">
        <v>8823</v>
      </c>
      <c r="C52" s="139" t="s">
        <v>1142</v>
      </c>
      <c r="D52" s="163">
        <v>39945.0</v>
      </c>
      <c r="E52" s="139" t="s">
        <v>15</v>
      </c>
      <c r="F52" s="139" t="s">
        <v>5282</v>
      </c>
      <c r="G52" s="98"/>
    </row>
    <row r="53">
      <c r="A53" s="98"/>
      <c r="B53" s="141" t="s">
        <v>9690</v>
      </c>
      <c r="C53" s="141" t="s">
        <v>9691</v>
      </c>
      <c r="D53" s="249"/>
      <c r="E53" s="150"/>
      <c r="F53" s="150"/>
      <c r="G53" s="102"/>
    </row>
    <row r="54">
      <c r="A54" s="98"/>
      <c r="B54" s="220" t="s">
        <v>7215</v>
      </c>
      <c r="C54" s="220" t="s">
        <v>393</v>
      </c>
      <c r="D54" s="221">
        <v>39406.0</v>
      </c>
      <c r="E54" s="220" t="s">
        <v>4758</v>
      </c>
      <c r="F54" s="220" t="s">
        <v>4381</v>
      </c>
      <c r="G54" s="98"/>
    </row>
    <row r="55">
      <c r="A55" s="98"/>
      <c r="B55" s="139" t="s">
        <v>5602</v>
      </c>
      <c r="C55" s="139" t="s">
        <v>5475</v>
      </c>
      <c r="D55" s="163">
        <v>41211.0</v>
      </c>
      <c r="E55" s="139" t="s">
        <v>15</v>
      </c>
      <c r="F55" s="139" t="s">
        <v>5603</v>
      </c>
      <c r="G55" s="98"/>
    </row>
    <row r="56">
      <c r="A56" s="98"/>
      <c r="B56" s="220" t="s">
        <v>1164</v>
      </c>
      <c r="C56" s="220" t="s">
        <v>1165</v>
      </c>
      <c r="D56" s="221">
        <v>39705.0</v>
      </c>
      <c r="E56" s="220" t="s">
        <v>4300</v>
      </c>
      <c r="F56" s="220" t="s">
        <v>4381</v>
      </c>
      <c r="G56" s="98"/>
    </row>
    <row r="57">
      <c r="A57" s="98"/>
      <c r="B57" s="139" t="s">
        <v>7060</v>
      </c>
      <c r="C57" s="139" t="s">
        <v>5154</v>
      </c>
      <c r="D57" s="163">
        <v>40113.0</v>
      </c>
      <c r="E57" s="139" t="s">
        <v>15</v>
      </c>
      <c r="F57" s="139" t="s">
        <v>5155</v>
      </c>
      <c r="G57" s="98"/>
    </row>
    <row r="58">
      <c r="A58" s="16"/>
      <c r="B58" s="254"/>
      <c r="C58" s="254"/>
      <c r="D58" s="254"/>
      <c r="E58" s="254"/>
      <c r="F58" s="254"/>
      <c r="G58" s="16"/>
    </row>
    <row r="59">
      <c r="A59" s="16"/>
      <c r="B59" s="254"/>
      <c r="C59" s="254"/>
      <c r="D59" s="254"/>
      <c r="E59" s="254"/>
      <c r="F59" s="254"/>
      <c r="G59" s="16"/>
    </row>
    <row r="60">
      <c r="A60" s="75"/>
      <c r="B60" s="144" t="s">
        <v>1</v>
      </c>
      <c r="C60" s="145">
        <f>COUNT(D:D)</f>
        <v>43</v>
      </c>
      <c r="D60" s="254"/>
      <c r="E60" s="254"/>
      <c r="F60" s="254"/>
      <c r="G60" s="16"/>
    </row>
    <row r="61">
      <c r="A61" s="75"/>
      <c r="B61" s="144" t="s">
        <v>2</v>
      </c>
      <c r="C61" s="146">
        <v>55.0</v>
      </c>
      <c r="D61" s="254"/>
      <c r="E61" s="254"/>
      <c r="F61" s="254"/>
      <c r="G61" s="16"/>
    </row>
    <row r="62">
      <c r="A62" s="75"/>
      <c r="B62" s="144" t="s">
        <v>1014</v>
      </c>
      <c r="C62" s="147">
        <f>IFERROR(__xludf.DUMMYFUNCTION("TO_PERCENT(C60/C61)"),0.7818181818181819)</f>
        <v>0.7818181818</v>
      </c>
      <c r="D62" s="254"/>
      <c r="E62" s="254"/>
      <c r="F62" s="254"/>
      <c r="G62" s="16"/>
    </row>
    <row r="63">
      <c r="A63" s="16"/>
      <c r="B63" s="254"/>
      <c r="C63" s="254"/>
      <c r="D63" s="254"/>
      <c r="E63" s="254"/>
      <c r="F63" s="254"/>
      <c r="G63" s="16"/>
    </row>
    <row r="64">
      <c r="A64" s="16"/>
      <c r="B64" s="254"/>
      <c r="C64" s="254"/>
      <c r="D64" s="254"/>
      <c r="E64" s="254"/>
      <c r="F64" s="254"/>
      <c r="G64" s="16"/>
    </row>
    <row r="65">
      <c r="A65" s="16"/>
      <c r="B65" s="254"/>
      <c r="C65" s="254"/>
      <c r="D65" s="254"/>
      <c r="E65" s="254"/>
      <c r="F65" s="254"/>
      <c r="G65" s="16"/>
    </row>
    <row r="66">
      <c r="A66" s="16"/>
      <c r="B66" s="254"/>
      <c r="C66" s="254"/>
      <c r="D66" s="254"/>
      <c r="E66" s="254"/>
      <c r="F66" s="254"/>
      <c r="G66" s="16"/>
    </row>
    <row r="67">
      <c r="A67" s="16"/>
      <c r="B67" s="385"/>
      <c r="C67" s="385"/>
      <c r="D67" s="385"/>
      <c r="E67" s="385"/>
      <c r="F67" s="385"/>
      <c r="G67" s="16"/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9.88"/>
    <col customWidth="1" min="3" max="3" width="16.13"/>
    <col customWidth="1" min="6" max="6" width="78.75"/>
    <col customWidth="1" min="7" max="7" width="3.38"/>
  </cols>
  <sheetData>
    <row r="1">
      <c r="A1" s="149"/>
      <c r="B1" s="135"/>
      <c r="C1" s="135"/>
      <c r="D1" s="135"/>
      <c r="E1" s="135"/>
      <c r="F1" s="135"/>
      <c r="G1" s="16"/>
    </row>
    <row r="2">
      <c r="A2" s="136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38"/>
    </row>
    <row r="3">
      <c r="A3" s="98"/>
      <c r="B3" s="139" t="s">
        <v>7901</v>
      </c>
      <c r="C3" s="139" t="s">
        <v>2140</v>
      </c>
      <c r="D3" s="163">
        <v>39987.0</v>
      </c>
      <c r="E3" s="139" t="s">
        <v>15</v>
      </c>
      <c r="F3" s="139" t="s">
        <v>5717</v>
      </c>
      <c r="G3" s="16"/>
    </row>
    <row r="4">
      <c r="A4" s="98"/>
      <c r="B4" s="139" t="s">
        <v>205</v>
      </c>
      <c r="C4" s="139" t="s">
        <v>206</v>
      </c>
      <c r="D4" s="140">
        <v>43195.0</v>
      </c>
      <c r="E4" s="139" t="s">
        <v>15</v>
      </c>
      <c r="F4" s="103" t="s">
        <v>9692</v>
      </c>
      <c r="G4" s="16"/>
    </row>
    <row r="5">
      <c r="A5" s="98"/>
      <c r="B5" s="139" t="s">
        <v>924</v>
      </c>
      <c r="C5" s="139" t="s">
        <v>925</v>
      </c>
      <c r="D5" s="209">
        <v>39406.0</v>
      </c>
      <c r="E5" s="151" t="s">
        <v>4268</v>
      </c>
      <c r="F5" s="151" t="s">
        <v>4960</v>
      </c>
      <c r="G5" s="16"/>
    </row>
    <row r="6">
      <c r="A6" s="98"/>
      <c r="B6" s="139" t="s">
        <v>5070</v>
      </c>
      <c r="C6" s="139" t="s">
        <v>1050</v>
      </c>
      <c r="D6" s="140">
        <v>40792.0</v>
      </c>
      <c r="E6" s="139" t="s">
        <v>15</v>
      </c>
      <c r="F6" s="139" t="s">
        <v>9693</v>
      </c>
      <c r="G6" s="16"/>
    </row>
    <row r="7">
      <c r="A7" s="98"/>
      <c r="B7" s="139" t="s">
        <v>9694</v>
      </c>
      <c r="C7" s="139" t="s">
        <v>1056</v>
      </c>
      <c r="D7" s="163">
        <v>39602.0</v>
      </c>
      <c r="E7" s="139" t="s">
        <v>15</v>
      </c>
      <c r="F7" s="139" t="s">
        <v>8192</v>
      </c>
      <c r="G7" s="16"/>
    </row>
    <row r="8">
      <c r="A8" s="98"/>
      <c r="B8" s="139" t="s">
        <v>5645</v>
      </c>
      <c r="C8" s="139" t="s">
        <v>940</v>
      </c>
      <c r="D8" s="140">
        <v>40771.0</v>
      </c>
      <c r="E8" s="139" t="s">
        <v>15</v>
      </c>
      <c r="F8" s="139" t="s">
        <v>5646</v>
      </c>
      <c r="G8" s="16"/>
    </row>
    <row r="9">
      <c r="A9" s="98"/>
      <c r="B9" s="220" t="s">
        <v>1293</v>
      </c>
      <c r="C9" s="220" t="s">
        <v>1294</v>
      </c>
      <c r="D9" s="221">
        <v>40477.0</v>
      </c>
      <c r="E9" s="220" t="s">
        <v>4380</v>
      </c>
      <c r="F9" s="220" t="s">
        <v>4381</v>
      </c>
      <c r="G9" s="16"/>
    </row>
    <row r="10">
      <c r="A10" s="98"/>
      <c r="B10" s="151" t="s">
        <v>5086</v>
      </c>
      <c r="C10" s="186" t="s">
        <v>191</v>
      </c>
      <c r="D10" s="223">
        <v>43440.0</v>
      </c>
      <c r="E10" s="151" t="s">
        <v>15</v>
      </c>
      <c r="F10" s="176" t="s">
        <v>3646</v>
      </c>
      <c r="G10" s="16"/>
    </row>
    <row r="11">
      <c r="A11" s="98"/>
      <c r="B11" s="139" t="s">
        <v>8380</v>
      </c>
      <c r="C11" s="139" t="s">
        <v>412</v>
      </c>
      <c r="D11" s="140">
        <v>40778.0</v>
      </c>
      <c r="E11" s="139" t="s">
        <v>15</v>
      </c>
      <c r="F11" s="139" t="s">
        <v>7758</v>
      </c>
      <c r="G11" s="16"/>
    </row>
    <row r="12">
      <c r="A12" s="98"/>
      <c r="B12" s="220" t="s">
        <v>1078</v>
      </c>
      <c r="C12" s="220" t="s">
        <v>1079</v>
      </c>
      <c r="D12" s="221">
        <v>39705.0</v>
      </c>
      <c r="E12" s="220" t="s">
        <v>4300</v>
      </c>
      <c r="F12" s="220" t="s">
        <v>4381</v>
      </c>
      <c r="G12" s="16"/>
    </row>
    <row r="13">
      <c r="A13" s="98"/>
      <c r="B13" s="220" t="s">
        <v>1205</v>
      </c>
      <c r="C13" s="220" t="s">
        <v>5011</v>
      </c>
      <c r="D13" s="238">
        <v>40120.0</v>
      </c>
      <c r="E13" s="220" t="s">
        <v>4561</v>
      </c>
      <c r="F13" s="220" t="s">
        <v>5876</v>
      </c>
      <c r="G13" s="16"/>
    </row>
    <row r="14">
      <c r="A14" s="98"/>
      <c r="B14" s="139" t="s">
        <v>5877</v>
      </c>
      <c r="C14" s="139" t="s">
        <v>5011</v>
      </c>
      <c r="D14" s="163">
        <v>40463.0</v>
      </c>
      <c r="E14" s="139" t="s">
        <v>15</v>
      </c>
      <c r="F14" s="139" t="s">
        <v>5878</v>
      </c>
      <c r="G14" s="16"/>
    </row>
    <row r="15">
      <c r="A15" s="98"/>
      <c r="B15" s="139" t="s">
        <v>5882</v>
      </c>
      <c r="C15" s="139" t="s">
        <v>5011</v>
      </c>
      <c r="D15" s="163">
        <v>40267.0</v>
      </c>
      <c r="E15" s="139" t="s">
        <v>15</v>
      </c>
      <c r="F15" s="139" t="s">
        <v>5881</v>
      </c>
      <c r="G15" s="16"/>
    </row>
    <row r="16">
      <c r="A16" s="98"/>
      <c r="B16" s="139" t="s">
        <v>9695</v>
      </c>
      <c r="C16" s="139" t="s">
        <v>5011</v>
      </c>
      <c r="D16" s="163">
        <v>40463.0</v>
      </c>
      <c r="E16" s="139" t="s">
        <v>15</v>
      </c>
      <c r="F16" s="139" t="s">
        <v>5878</v>
      </c>
      <c r="G16" s="16"/>
    </row>
    <row r="17">
      <c r="A17" s="98"/>
      <c r="B17" s="139" t="s">
        <v>5420</v>
      </c>
      <c r="C17" s="139" t="s">
        <v>5011</v>
      </c>
      <c r="D17" s="163">
        <v>40463.0</v>
      </c>
      <c r="E17" s="139" t="s">
        <v>15</v>
      </c>
      <c r="F17" s="139" t="s">
        <v>5878</v>
      </c>
      <c r="G17" s="16"/>
    </row>
    <row r="18">
      <c r="A18" s="98"/>
      <c r="B18" s="139" t="s">
        <v>2638</v>
      </c>
      <c r="C18" s="139" t="s">
        <v>1324</v>
      </c>
      <c r="D18" s="163">
        <v>39553.0</v>
      </c>
      <c r="E18" s="139" t="s">
        <v>15</v>
      </c>
      <c r="F18" s="139" t="s">
        <v>5908</v>
      </c>
      <c r="G18" s="16"/>
    </row>
    <row r="19">
      <c r="A19" s="98"/>
      <c r="B19" s="139" t="s">
        <v>2063</v>
      </c>
      <c r="C19" s="139" t="s">
        <v>570</v>
      </c>
      <c r="D19" s="163">
        <v>39882.0</v>
      </c>
      <c r="E19" s="139" t="s">
        <v>15</v>
      </c>
      <c r="F19" s="139" t="s">
        <v>928</v>
      </c>
      <c r="G19" s="16"/>
    </row>
    <row r="20">
      <c r="A20" s="98"/>
      <c r="B20" s="139" t="s">
        <v>8633</v>
      </c>
      <c r="C20" s="139" t="s">
        <v>1120</v>
      </c>
      <c r="D20" s="140">
        <v>40904.0</v>
      </c>
      <c r="E20" s="139" t="s">
        <v>15</v>
      </c>
      <c r="F20" s="139" t="s">
        <v>8634</v>
      </c>
      <c r="G20" s="16"/>
    </row>
    <row r="21">
      <c r="A21" s="98"/>
      <c r="B21" s="139" t="s">
        <v>6667</v>
      </c>
      <c r="C21" s="139" t="s">
        <v>5029</v>
      </c>
      <c r="D21" s="209">
        <v>42283.0</v>
      </c>
      <c r="E21" s="186" t="s">
        <v>15</v>
      </c>
      <c r="F21" s="139" t="s">
        <v>5030</v>
      </c>
      <c r="G21" s="16"/>
    </row>
    <row r="22">
      <c r="A22" s="98"/>
      <c r="B22" s="141" t="s">
        <v>8663</v>
      </c>
      <c r="C22" s="141" t="s">
        <v>5120</v>
      </c>
      <c r="D22" s="150"/>
      <c r="E22" s="150"/>
      <c r="F22" s="150"/>
      <c r="G22" s="16"/>
    </row>
    <row r="23">
      <c r="A23" s="98"/>
      <c r="B23" s="220" t="s">
        <v>1396</v>
      </c>
      <c r="C23" s="220" t="s">
        <v>1397</v>
      </c>
      <c r="D23" s="221">
        <v>40477.0</v>
      </c>
      <c r="E23" s="220" t="s">
        <v>4380</v>
      </c>
      <c r="F23" s="220" t="s">
        <v>4381</v>
      </c>
      <c r="G23" s="16"/>
    </row>
    <row r="24">
      <c r="A24" s="16"/>
      <c r="B24" s="254"/>
      <c r="C24" s="254"/>
      <c r="D24" s="254"/>
      <c r="E24" s="254"/>
      <c r="F24" s="254"/>
      <c r="G24" s="16"/>
    </row>
    <row r="25">
      <c r="A25" s="16"/>
      <c r="B25" s="254"/>
      <c r="C25" s="254"/>
      <c r="D25" s="254"/>
      <c r="E25" s="254"/>
      <c r="F25" s="254"/>
      <c r="G25" s="16"/>
    </row>
    <row r="26">
      <c r="A26" s="75"/>
      <c r="B26" s="144" t="s">
        <v>1</v>
      </c>
      <c r="C26" s="145">
        <f>COUNT(D:D)</f>
        <v>20</v>
      </c>
      <c r="D26" s="254"/>
      <c r="E26" s="254"/>
      <c r="F26" s="254"/>
      <c r="G26" s="16"/>
    </row>
    <row r="27">
      <c r="A27" s="75"/>
      <c r="B27" s="144" t="s">
        <v>2</v>
      </c>
      <c r="C27" s="146">
        <v>21.0</v>
      </c>
      <c r="D27" s="254"/>
      <c r="E27" s="254"/>
      <c r="F27" s="254"/>
      <c r="G27" s="16"/>
    </row>
    <row r="28">
      <c r="A28" s="75"/>
      <c r="B28" s="144" t="s">
        <v>1014</v>
      </c>
      <c r="C28" s="147">
        <f>IFERROR(__xludf.DUMMYFUNCTION("TO_PERCENT(C26/C27)"),0.9523809523809523)</f>
        <v>0.9523809524</v>
      </c>
      <c r="D28" s="254"/>
      <c r="E28" s="254"/>
      <c r="F28" s="254"/>
      <c r="G28" s="16"/>
    </row>
    <row r="29">
      <c r="A29" s="16"/>
      <c r="B29" s="138"/>
      <c r="C29" s="138"/>
      <c r="D29" s="254"/>
      <c r="E29" s="254"/>
      <c r="F29" s="254"/>
      <c r="G29" s="16"/>
    </row>
    <row r="30">
      <c r="A30" s="16"/>
      <c r="B30" s="254"/>
      <c r="C30" s="254"/>
      <c r="D30" s="254"/>
      <c r="E30" s="254"/>
      <c r="F30" s="254"/>
      <c r="G30" s="16"/>
    </row>
    <row r="31">
      <c r="A31" s="16"/>
      <c r="B31" s="254"/>
      <c r="C31" s="254"/>
      <c r="D31" s="254"/>
      <c r="E31" s="254"/>
      <c r="F31" s="254"/>
      <c r="G31" s="16"/>
    </row>
    <row r="32">
      <c r="A32" s="16"/>
      <c r="B32" s="254"/>
      <c r="C32" s="254"/>
      <c r="D32" s="254"/>
      <c r="E32" s="254"/>
      <c r="F32" s="254"/>
      <c r="G32" s="16"/>
    </row>
    <row r="33">
      <c r="A33" s="16"/>
      <c r="B33" s="385"/>
      <c r="C33" s="385"/>
      <c r="D33" s="385"/>
      <c r="E33" s="385"/>
      <c r="F33" s="385"/>
      <c r="G33" s="16"/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21.38"/>
    <col customWidth="1" min="3" max="3" width="31.0"/>
    <col customWidth="1" min="6" max="6" width="22.63"/>
    <col customWidth="1" min="7" max="7" width="4.0"/>
  </cols>
  <sheetData>
    <row r="1">
      <c r="A1" s="59"/>
      <c r="B1" s="135"/>
      <c r="C1" s="135"/>
      <c r="D1" s="135"/>
      <c r="E1" s="135"/>
      <c r="F1" s="135"/>
      <c r="G1" s="59"/>
    </row>
    <row r="2">
      <c r="A2" s="59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59"/>
    </row>
    <row r="3">
      <c r="A3" s="59"/>
      <c r="B3" s="141" t="s">
        <v>9696</v>
      </c>
      <c r="C3" s="141" t="s">
        <v>9697</v>
      </c>
      <c r="D3" s="150"/>
      <c r="E3" s="150"/>
      <c r="F3" s="150"/>
      <c r="G3" s="59"/>
    </row>
    <row r="4">
      <c r="A4" s="59"/>
      <c r="B4" s="141" t="s">
        <v>9698</v>
      </c>
      <c r="C4" s="141" t="s">
        <v>9699</v>
      </c>
      <c r="D4" s="150"/>
      <c r="E4" s="150"/>
      <c r="F4" s="150"/>
      <c r="G4" s="59"/>
    </row>
    <row r="5">
      <c r="A5" s="59"/>
      <c r="B5" s="141" t="s">
        <v>9700</v>
      </c>
      <c r="C5" s="141" t="s">
        <v>9701</v>
      </c>
      <c r="D5" s="150"/>
      <c r="E5" s="150"/>
      <c r="F5" s="150"/>
      <c r="G5" s="59"/>
    </row>
    <row r="6">
      <c r="A6" s="59"/>
      <c r="B6" s="141" t="s">
        <v>9702</v>
      </c>
      <c r="C6" s="141" t="s">
        <v>9701</v>
      </c>
      <c r="D6" s="150"/>
      <c r="E6" s="150"/>
      <c r="F6" s="150"/>
      <c r="G6" s="59"/>
    </row>
    <row r="7">
      <c r="A7" s="59"/>
      <c r="B7" s="141" t="s">
        <v>9703</v>
      </c>
      <c r="C7" s="141" t="s">
        <v>9701</v>
      </c>
      <c r="D7" s="150"/>
      <c r="E7" s="150"/>
      <c r="F7" s="150"/>
      <c r="G7" s="59"/>
    </row>
    <row r="8">
      <c r="A8" s="59"/>
      <c r="B8" s="141" t="s">
        <v>9704</v>
      </c>
      <c r="C8" s="141" t="s">
        <v>9701</v>
      </c>
      <c r="D8" s="150"/>
      <c r="E8" s="150"/>
      <c r="F8" s="150"/>
      <c r="G8" s="59"/>
    </row>
    <row r="9">
      <c r="A9" s="59"/>
      <c r="B9" s="141" t="s">
        <v>9194</v>
      </c>
      <c r="C9" s="141" t="s">
        <v>8228</v>
      </c>
      <c r="D9" s="150"/>
      <c r="E9" s="150"/>
      <c r="F9" s="150"/>
      <c r="G9" s="59"/>
    </row>
    <row r="10">
      <c r="A10" s="59"/>
      <c r="B10" s="141" t="s">
        <v>9705</v>
      </c>
      <c r="C10" s="141" t="s">
        <v>9706</v>
      </c>
      <c r="D10" s="150"/>
      <c r="E10" s="150"/>
      <c r="F10" s="150"/>
      <c r="G10" s="59"/>
    </row>
    <row r="11">
      <c r="A11" s="59"/>
      <c r="B11" s="141" t="s">
        <v>9707</v>
      </c>
      <c r="C11" s="141" t="s">
        <v>9708</v>
      </c>
      <c r="D11" s="150"/>
      <c r="E11" s="150"/>
      <c r="F11" s="150"/>
      <c r="G11" s="59"/>
    </row>
    <row r="12">
      <c r="A12" s="59"/>
      <c r="B12" s="141" t="s">
        <v>9709</v>
      </c>
      <c r="C12" s="141" t="s">
        <v>8392</v>
      </c>
      <c r="D12" s="150"/>
      <c r="E12" s="150"/>
      <c r="F12" s="150"/>
      <c r="G12" s="59"/>
    </row>
    <row r="13">
      <c r="A13" s="59"/>
      <c r="B13" s="141" t="s">
        <v>9710</v>
      </c>
      <c r="C13" s="141" t="s">
        <v>8681</v>
      </c>
      <c r="D13" s="150"/>
      <c r="E13" s="150"/>
      <c r="F13" s="150"/>
      <c r="G13" s="59"/>
    </row>
    <row r="14">
      <c r="A14" s="59"/>
      <c r="B14" s="141" t="s">
        <v>9711</v>
      </c>
      <c r="C14" s="141" t="s">
        <v>8739</v>
      </c>
      <c r="D14" s="150"/>
      <c r="E14" s="150"/>
      <c r="F14" s="150"/>
      <c r="G14" s="59"/>
    </row>
    <row r="15">
      <c r="A15" s="59"/>
      <c r="B15" s="141" t="s">
        <v>9712</v>
      </c>
      <c r="C15" s="141" t="s">
        <v>8739</v>
      </c>
      <c r="D15" s="442"/>
      <c r="E15" s="150"/>
      <c r="F15" s="150"/>
      <c r="G15" s="59"/>
    </row>
    <row r="16">
      <c r="A16" s="59"/>
      <c r="B16" s="139" t="s">
        <v>8738</v>
      </c>
      <c r="C16" s="139" t="s">
        <v>8739</v>
      </c>
      <c r="D16" s="140">
        <v>40113.0</v>
      </c>
      <c r="E16" s="139" t="s">
        <v>15</v>
      </c>
      <c r="F16" s="139" t="s">
        <v>8741</v>
      </c>
      <c r="G16" s="59"/>
    </row>
    <row r="17">
      <c r="A17" s="59"/>
      <c r="B17" s="141" t="s">
        <v>9713</v>
      </c>
      <c r="C17" s="141" t="s">
        <v>8739</v>
      </c>
      <c r="D17" s="150"/>
      <c r="E17" s="150"/>
      <c r="F17" s="150"/>
      <c r="G17" s="59"/>
    </row>
    <row r="18">
      <c r="A18" s="59"/>
      <c r="B18" s="141" t="s">
        <v>9714</v>
      </c>
      <c r="C18" s="141" t="s">
        <v>8739</v>
      </c>
      <c r="D18" s="150"/>
      <c r="E18" s="150"/>
      <c r="F18" s="150"/>
      <c r="G18" s="59"/>
    </row>
    <row r="19">
      <c r="A19" s="59"/>
      <c r="B19" s="141" t="s">
        <v>9715</v>
      </c>
      <c r="C19" s="141" t="s">
        <v>8739</v>
      </c>
      <c r="D19" s="150"/>
      <c r="E19" s="150"/>
      <c r="F19" s="150"/>
      <c r="G19" s="59"/>
    </row>
    <row r="20">
      <c r="A20" s="59"/>
      <c r="B20" s="139" t="s">
        <v>8974</v>
      </c>
      <c r="C20" s="139" t="s">
        <v>8739</v>
      </c>
      <c r="D20" s="140">
        <v>39861.0</v>
      </c>
      <c r="E20" s="139" t="s">
        <v>15</v>
      </c>
      <c r="F20" s="139" t="s">
        <v>9716</v>
      </c>
      <c r="G20" s="59"/>
    </row>
    <row r="21">
      <c r="A21" s="59"/>
      <c r="B21" s="139" t="s">
        <v>9717</v>
      </c>
      <c r="C21" s="139" t="s">
        <v>8739</v>
      </c>
      <c r="D21" s="140">
        <v>40841.0</v>
      </c>
      <c r="E21" s="139" t="s">
        <v>15</v>
      </c>
      <c r="F21" s="139" t="s">
        <v>9716</v>
      </c>
      <c r="G21" s="59"/>
    </row>
    <row r="22">
      <c r="A22" s="59"/>
      <c r="B22" s="139" t="s">
        <v>8743</v>
      </c>
      <c r="C22" s="139" t="s">
        <v>8739</v>
      </c>
      <c r="D22" s="140">
        <v>40113.0</v>
      </c>
      <c r="E22" s="139" t="s">
        <v>15</v>
      </c>
      <c r="F22" s="139" t="s">
        <v>8741</v>
      </c>
      <c r="G22" s="59"/>
    </row>
    <row r="23">
      <c r="A23" s="59"/>
      <c r="B23" s="141" t="s">
        <v>9718</v>
      </c>
      <c r="C23" s="141" t="s">
        <v>8739</v>
      </c>
      <c r="D23" s="150"/>
      <c r="E23" s="150"/>
      <c r="F23" s="150"/>
      <c r="G23" s="59"/>
    </row>
    <row r="24">
      <c r="A24" s="59"/>
      <c r="B24" s="141" t="s">
        <v>9719</v>
      </c>
      <c r="C24" s="141" t="s">
        <v>9720</v>
      </c>
      <c r="D24" s="150"/>
      <c r="E24" s="150"/>
      <c r="F24" s="150"/>
      <c r="G24" s="59"/>
    </row>
    <row r="25">
      <c r="A25" s="59"/>
      <c r="B25" s="247"/>
      <c r="C25" s="247"/>
      <c r="D25" s="247"/>
      <c r="E25" s="247"/>
      <c r="F25" s="247"/>
      <c r="G25" s="59"/>
    </row>
    <row r="26">
      <c r="A26" s="59"/>
      <c r="B26" s="247"/>
      <c r="C26" s="247"/>
      <c r="D26" s="247"/>
      <c r="E26" s="247"/>
      <c r="F26" s="247"/>
      <c r="G26" s="59"/>
    </row>
    <row r="27">
      <c r="A27" s="59"/>
      <c r="B27" s="443" t="s">
        <v>1</v>
      </c>
      <c r="C27" s="145">
        <f>COUNT(D:D)</f>
        <v>4</v>
      </c>
      <c r="D27" s="247"/>
      <c r="E27" s="247"/>
      <c r="F27" s="247"/>
      <c r="G27" s="59"/>
    </row>
    <row r="28">
      <c r="A28" s="59"/>
      <c r="B28" s="443" t="s">
        <v>2</v>
      </c>
      <c r="C28" s="146">
        <v>21.0</v>
      </c>
      <c r="D28" s="247"/>
      <c r="E28" s="247"/>
      <c r="F28" s="247"/>
      <c r="G28" s="59"/>
    </row>
    <row r="29">
      <c r="A29" s="59"/>
      <c r="B29" s="443" t="s">
        <v>1014</v>
      </c>
      <c r="C29" s="147">
        <f>IFERROR(__xludf.DUMMYFUNCTION("TO_PERCENT(C27/C28)"),0.19047619047619047)</f>
        <v>0.1904761905</v>
      </c>
      <c r="D29" s="247"/>
      <c r="E29" s="247"/>
      <c r="F29" s="247"/>
      <c r="G29" s="59"/>
    </row>
    <row r="30">
      <c r="A30" s="59"/>
      <c r="B30" s="247"/>
      <c r="C30" s="247"/>
      <c r="D30" s="247"/>
      <c r="E30" s="247"/>
      <c r="F30" s="247"/>
      <c r="G30" s="59"/>
    </row>
    <row r="31">
      <c r="A31" s="59"/>
      <c r="B31" s="247"/>
      <c r="C31" s="247"/>
      <c r="D31" s="247"/>
      <c r="E31" s="247"/>
      <c r="F31" s="247"/>
      <c r="G31" s="59"/>
    </row>
    <row r="32">
      <c r="A32" s="59"/>
      <c r="B32" s="247"/>
      <c r="C32" s="247"/>
      <c r="D32" s="247"/>
      <c r="E32" s="247"/>
      <c r="F32" s="247"/>
      <c r="G32" s="59"/>
    </row>
    <row r="33">
      <c r="A33" s="59"/>
      <c r="B33" s="247"/>
      <c r="C33" s="247"/>
      <c r="D33" s="247"/>
      <c r="E33" s="247"/>
      <c r="F33" s="247"/>
      <c r="G33" s="59"/>
    </row>
    <row r="34">
      <c r="A34" s="59"/>
      <c r="B34" s="248"/>
      <c r="C34" s="248"/>
      <c r="D34" s="248"/>
      <c r="E34" s="248"/>
      <c r="F34" s="248"/>
      <c r="G34" s="59"/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7.5"/>
    <col customWidth="1" min="3" max="3" width="25.25"/>
    <col customWidth="1" min="6" max="6" width="14.5"/>
    <col customWidth="1" min="7" max="7" width="3.0"/>
  </cols>
  <sheetData>
    <row r="1">
      <c r="A1" s="149"/>
      <c r="B1" s="135"/>
      <c r="C1" s="135"/>
      <c r="D1" s="135"/>
      <c r="E1" s="135"/>
      <c r="F1" s="135"/>
      <c r="G1" s="149"/>
    </row>
    <row r="2">
      <c r="A2" s="136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36"/>
    </row>
    <row r="3">
      <c r="A3" s="98"/>
      <c r="B3" s="141" t="s">
        <v>9721</v>
      </c>
      <c r="C3" s="141" t="s">
        <v>9722</v>
      </c>
      <c r="D3" s="150"/>
      <c r="E3" s="150"/>
      <c r="F3" s="150"/>
      <c r="G3" s="102"/>
    </row>
    <row r="4">
      <c r="A4" s="98"/>
      <c r="B4" s="141" t="s">
        <v>9723</v>
      </c>
      <c r="C4" s="141" t="s">
        <v>9722</v>
      </c>
      <c r="D4" s="150"/>
      <c r="E4" s="150"/>
      <c r="F4" s="150"/>
      <c r="G4" s="102"/>
    </row>
    <row r="5">
      <c r="A5" s="98"/>
      <c r="B5" s="141" t="s">
        <v>9724</v>
      </c>
      <c r="C5" s="141" t="s">
        <v>9722</v>
      </c>
      <c r="D5" s="150"/>
      <c r="E5" s="150"/>
      <c r="F5" s="150"/>
      <c r="G5" s="102"/>
    </row>
    <row r="6">
      <c r="A6" s="98"/>
      <c r="B6" s="141" t="s">
        <v>9725</v>
      </c>
      <c r="C6" s="141" t="s">
        <v>9726</v>
      </c>
      <c r="D6" s="150"/>
      <c r="E6" s="150"/>
      <c r="F6" s="150"/>
      <c r="G6" s="102"/>
    </row>
    <row r="7">
      <c r="A7" s="98"/>
      <c r="B7" s="141" t="s">
        <v>9727</v>
      </c>
      <c r="C7" s="141" t="s">
        <v>9726</v>
      </c>
      <c r="D7" s="150"/>
      <c r="E7" s="150"/>
      <c r="F7" s="150"/>
      <c r="G7" s="102"/>
    </row>
    <row r="8">
      <c r="A8" s="98"/>
      <c r="B8" s="141" t="s">
        <v>1768</v>
      </c>
      <c r="C8" s="141" t="s">
        <v>9728</v>
      </c>
      <c r="D8" s="150"/>
      <c r="E8" s="150"/>
      <c r="F8" s="150"/>
      <c r="G8" s="102"/>
    </row>
    <row r="9">
      <c r="A9" s="98"/>
      <c r="B9" s="141" t="s">
        <v>9729</v>
      </c>
      <c r="C9" s="141" t="s">
        <v>9728</v>
      </c>
      <c r="D9" s="150"/>
      <c r="E9" s="150"/>
      <c r="F9" s="150"/>
      <c r="G9" s="102"/>
    </row>
    <row r="10">
      <c r="A10" s="98"/>
      <c r="B10" s="141" t="s">
        <v>9730</v>
      </c>
      <c r="C10" s="141" t="s">
        <v>9728</v>
      </c>
      <c r="D10" s="150"/>
      <c r="E10" s="150"/>
      <c r="F10" s="150"/>
      <c r="G10" s="102"/>
    </row>
    <row r="11">
      <c r="A11" s="98"/>
      <c r="B11" s="141" t="s">
        <v>9731</v>
      </c>
      <c r="C11" s="141" t="s">
        <v>9728</v>
      </c>
      <c r="D11" s="150"/>
      <c r="E11" s="150"/>
      <c r="F11" s="150"/>
      <c r="G11" s="102"/>
    </row>
    <row r="12">
      <c r="A12" s="98"/>
      <c r="B12" s="141" t="s">
        <v>9732</v>
      </c>
      <c r="C12" s="141" t="s">
        <v>9728</v>
      </c>
      <c r="D12" s="150"/>
      <c r="E12" s="150"/>
      <c r="F12" s="150"/>
      <c r="G12" s="102"/>
    </row>
    <row r="13">
      <c r="A13" s="98"/>
      <c r="B13" s="141" t="s">
        <v>9733</v>
      </c>
      <c r="C13" s="141" t="s">
        <v>9728</v>
      </c>
      <c r="D13" s="150"/>
      <c r="E13" s="150"/>
      <c r="F13" s="150"/>
      <c r="G13" s="102"/>
    </row>
    <row r="14">
      <c r="A14" s="98"/>
      <c r="B14" s="220" t="s">
        <v>1327</v>
      </c>
      <c r="C14" s="220" t="s">
        <v>1328</v>
      </c>
      <c r="D14" s="237">
        <v>40477.0</v>
      </c>
      <c r="E14" s="227" t="s">
        <v>4380</v>
      </c>
      <c r="F14" s="227" t="s">
        <v>4381</v>
      </c>
      <c r="G14" s="331"/>
    </row>
    <row r="15">
      <c r="A15" s="98"/>
      <c r="B15" s="139" t="s">
        <v>5987</v>
      </c>
      <c r="C15" s="139" t="s">
        <v>5988</v>
      </c>
      <c r="D15" s="140">
        <v>39889.0</v>
      </c>
      <c r="E15" s="139" t="s">
        <v>15</v>
      </c>
      <c r="F15" s="139" t="s">
        <v>928</v>
      </c>
      <c r="G15" s="98"/>
    </row>
    <row r="16">
      <c r="A16" s="98"/>
      <c r="B16" s="141" t="s">
        <v>9734</v>
      </c>
      <c r="C16" s="141" t="s">
        <v>1442</v>
      </c>
      <c r="D16" s="150"/>
      <c r="E16" s="150"/>
      <c r="F16" s="150"/>
      <c r="G16" s="102"/>
    </row>
    <row r="17">
      <c r="A17" s="98"/>
      <c r="B17" s="141" t="s">
        <v>9735</v>
      </c>
      <c r="C17" s="141" t="s">
        <v>1442</v>
      </c>
      <c r="D17" s="150"/>
      <c r="E17" s="150"/>
      <c r="F17" s="150"/>
      <c r="G17" s="102"/>
    </row>
    <row r="18">
      <c r="A18" s="98"/>
      <c r="B18" s="139" t="s">
        <v>5983</v>
      </c>
      <c r="C18" s="139" t="s">
        <v>8631</v>
      </c>
      <c r="D18" s="209">
        <v>40736.0</v>
      </c>
      <c r="E18" s="186" t="s">
        <v>15</v>
      </c>
      <c r="F18" s="151" t="s">
        <v>1066</v>
      </c>
      <c r="G18" s="331"/>
    </row>
    <row r="19">
      <c r="A19" s="98"/>
      <c r="B19" s="141" t="s">
        <v>9736</v>
      </c>
      <c r="C19" s="141" t="s">
        <v>9737</v>
      </c>
      <c r="D19" s="150"/>
      <c r="E19" s="150"/>
      <c r="F19" s="150"/>
      <c r="G19" s="102"/>
    </row>
    <row r="20">
      <c r="A20" s="98"/>
      <c r="B20" s="141" t="s">
        <v>9738</v>
      </c>
      <c r="C20" s="141" t="s">
        <v>9739</v>
      </c>
      <c r="D20" s="150"/>
      <c r="E20" s="150"/>
      <c r="F20" s="150"/>
      <c r="G20" s="102"/>
    </row>
    <row r="21">
      <c r="A21" s="98"/>
      <c r="B21" s="141" t="s">
        <v>3640</v>
      </c>
      <c r="C21" s="141" t="s">
        <v>8739</v>
      </c>
      <c r="D21" s="150"/>
      <c r="E21" s="150"/>
      <c r="F21" s="150"/>
      <c r="G21" s="102"/>
    </row>
    <row r="22">
      <c r="A22" s="98"/>
      <c r="B22" s="141" t="s">
        <v>9740</v>
      </c>
      <c r="C22" s="141" t="s">
        <v>9741</v>
      </c>
      <c r="D22" s="150"/>
      <c r="E22" s="150"/>
      <c r="F22" s="150"/>
      <c r="G22" s="102"/>
    </row>
    <row r="23">
      <c r="A23" s="98"/>
      <c r="B23" s="141" t="s">
        <v>9742</v>
      </c>
      <c r="C23" s="141" t="s">
        <v>9743</v>
      </c>
      <c r="D23" s="150"/>
      <c r="E23" s="150"/>
      <c r="F23" s="150"/>
      <c r="G23" s="102"/>
    </row>
    <row r="24">
      <c r="A24" s="98"/>
      <c r="B24" s="141" t="s">
        <v>9744</v>
      </c>
      <c r="C24" s="141" t="s">
        <v>9745</v>
      </c>
      <c r="D24" s="150"/>
      <c r="E24" s="150"/>
      <c r="F24" s="150"/>
      <c r="G24" s="102"/>
    </row>
    <row r="25">
      <c r="A25" s="98"/>
      <c r="B25" s="141" t="s">
        <v>9746</v>
      </c>
      <c r="C25" s="141" t="s">
        <v>9747</v>
      </c>
      <c r="D25" s="150"/>
      <c r="E25" s="150"/>
      <c r="F25" s="150"/>
      <c r="G25" s="102"/>
    </row>
    <row r="26">
      <c r="A26" s="98"/>
      <c r="B26" s="141" t="s">
        <v>9748</v>
      </c>
      <c r="C26" s="141" t="s">
        <v>9747</v>
      </c>
      <c r="D26" s="150"/>
      <c r="E26" s="150"/>
      <c r="F26" s="150"/>
      <c r="G26" s="102"/>
    </row>
    <row r="27">
      <c r="A27" s="16"/>
      <c r="B27" s="254"/>
      <c r="C27" s="254"/>
      <c r="D27" s="254"/>
      <c r="E27" s="254"/>
      <c r="F27" s="254"/>
      <c r="G27" s="16"/>
    </row>
    <row r="28">
      <c r="A28" s="16"/>
      <c r="B28" s="254"/>
      <c r="C28" s="254"/>
      <c r="D28" s="254"/>
      <c r="E28" s="254"/>
      <c r="F28" s="254"/>
      <c r="G28" s="16"/>
    </row>
    <row r="29">
      <c r="A29" s="75"/>
      <c r="B29" s="144" t="s">
        <v>1</v>
      </c>
      <c r="C29" s="145">
        <f>COUNT(D:D)</f>
        <v>3</v>
      </c>
      <c r="D29" s="254"/>
      <c r="E29" s="254"/>
      <c r="F29" s="254"/>
      <c r="G29" s="16"/>
    </row>
    <row r="30">
      <c r="A30" s="75"/>
      <c r="B30" s="144" t="s">
        <v>2</v>
      </c>
      <c r="C30" s="146">
        <v>25.0</v>
      </c>
      <c r="D30" s="254"/>
      <c r="E30" s="254"/>
      <c r="F30" s="254"/>
      <c r="G30" s="16"/>
    </row>
    <row r="31">
      <c r="A31" s="75"/>
      <c r="B31" s="144" t="s">
        <v>1014</v>
      </c>
      <c r="C31" s="147">
        <f>IFERROR(__xludf.DUMMYFUNCTION("TO_PERCENT(C29/C30)"),0.12)</f>
        <v>0.12</v>
      </c>
      <c r="D31" s="254"/>
      <c r="E31" s="254"/>
      <c r="F31" s="254"/>
      <c r="G31" s="16"/>
    </row>
    <row r="32">
      <c r="A32" s="16"/>
      <c r="B32" s="254"/>
      <c r="C32" s="254"/>
      <c r="D32" s="254"/>
      <c r="E32" s="254"/>
      <c r="F32" s="254"/>
      <c r="G32" s="16"/>
    </row>
    <row r="33">
      <c r="A33" s="16"/>
      <c r="B33" s="254"/>
      <c r="C33" s="254"/>
      <c r="D33" s="254"/>
      <c r="E33" s="254"/>
      <c r="F33" s="254"/>
      <c r="G33" s="16"/>
    </row>
    <row r="34">
      <c r="A34" s="16"/>
      <c r="B34" s="254"/>
      <c r="C34" s="254"/>
      <c r="D34" s="254"/>
      <c r="E34" s="254"/>
      <c r="F34" s="254"/>
      <c r="G34" s="16"/>
    </row>
    <row r="35">
      <c r="A35" s="16"/>
      <c r="B35" s="254"/>
      <c r="C35" s="254"/>
      <c r="D35" s="254"/>
      <c r="E35" s="254"/>
      <c r="F35" s="254"/>
      <c r="G35" s="16"/>
    </row>
    <row r="36">
      <c r="A36" s="16"/>
      <c r="B36" s="385"/>
      <c r="C36" s="385"/>
      <c r="D36" s="385"/>
      <c r="E36" s="385"/>
      <c r="F36" s="385"/>
      <c r="G36" s="16"/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0.13"/>
    <col customWidth="1" min="6" max="6" width="44.88"/>
  </cols>
  <sheetData>
    <row r="1">
      <c r="A1" s="149"/>
      <c r="B1" s="135"/>
      <c r="C1" s="135"/>
      <c r="D1" s="135"/>
      <c r="E1" s="135"/>
      <c r="F1" s="135"/>
      <c r="G1" s="16"/>
      <c r="H1" s="16"/>
      <c r="I1" s="16"/>
      <c r="J1" s="16"/>
      <c r="K1" s="16"/>
      <c r="L1" s="16"/>
      <c r="M1" s="16"/>
      <c r="N1" s="16"/>
    </row>
    <row r="2">
      <c r="A2" s="136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38"/>
      <c r="H2" s="138"/>
      <c r="I2" s="138"/>
      <c r="J2" s="138"/>
      <c r="K2" s="138"/>
      <c r="L2" s="138"/>
      <c r="M2" s="138"/>
      <c r="N2" s="138"/>
    </row>
    <row r="3">
      <c r="A3" s="98"/>
      <c r="B3" s="141" t="s">
        <v>3700</v>
      </c>
      <c r="C3" s="141" t="s">
        <v>651</v>
      </c>
      <c r="D3" s="150"/>
      <c r="E3" s="150"/>
      <c r="F3" s="150"/>
      <c r="G3" s="102"/>
      <c r="H3" s="102"/>
      <c r="I3" s="102"/>
      <c r="J3" s="102"/>
      <c r="K3" s="102"/>
      <c r="L3" s="102"/>
      <c r="M3" s="102"/>
      <c r="N3" s="102"/>
    </row>
    <row r="4">
      <c r="A4" s="98"/>
      <c r="B4" s="139" t="s">
        <v>4332</v>
      </c>
      <c r="C4" s="139" t="s">
        <v>277</v>
      </c>
      <c r="D4" s="140">
        <v>40099.0</v>
      </c>
      <c r="E4" s="139" t="s">
        <v>15</v>
      </c>
      <c r="F4" s="139" t="s">
        <v>928</v>
      </c>
      <c r="G4" s="102"/>
      <c r="H4" s="102"/>
      <c r="I4" s="102"/>
      <c r="J4" s="102"/>
      <c r="K4" s="102"/>
      <c r="L4" s="102"/>
      <c r="M4" s="102"/>
      <c r="N4" s="102"/>
    </row>
    <row r="5">
      <c r="A5" s="98"/>
      <c r="B5" s="141" t="s">
        <v>9749</v>
      </c>
      <c r="C5" s="141" t="s">
        <v>5195</v>
      </c>
      <c r="D5" s="150"/>
      <c r="E5" s="150"/>
      <c r="F5" s="150"/>
      <c r="G5" s="102"/>
      <c r="H5" s="102"/>
      <c r="I5" s="102"/>
      <c r="J5" s="102"/>
      <c r="K5" s="102"/>
      <c r="L5" s="102"/>
      <c r="M5" s="102"/>
      <c r="N5" s="102"/>
    </row>
    <row r="6">
      <c r="A6" s="98"/>
      <c r="B6" s="139" t="s">
        <v>7219</v>
      </c>
      <c r="C6" s="139" t="s">
        <v>1179</v>
      </c>
      <c r="D6" s="140">
        <v>40337.0</v>
      </c>
      <c r="E6" s="139" t="s">
        <v>15</v>
      </c>
      <c r="F6" s="139" t="s">
        <v>928</v>
      </c>
      <c r="G6" s="102"/>
      <c r="H6" s="102"/>
      <c r="I6" s="102"/>
      <c r="J6" s="102"/>
      <c r="K6" s="102"/>
      <c r="L6" s="102"/>
      <c r="M6" s="102"/>
      <c r="N6" s="102"/>
    </row>
    <row r="7">
      <c r="A7" s="98"/>
      <c r="B7" s="141" t="s">
        <v>9750</v>
      </c>
      <c r="C7" s="141" t="s">
        <v>851</v>
      </c>
      <c r="D7" s="150"/>
      <c r="E7" s="150"/>
      <c r="F7" s="150"/>
      <c r="G7" s="102"/>
      <c r="H7" s="102"/>
      <c r="I7" s="102"/>
      <c r="J7" s="102"/>
      <c r="K7" s="102"/>
      <c r="L7" s="102"/>
      <c r="M7" s="102"/>
      <c r="N7" s="102"/>
    </row>
    <row r="8">
      <c r="A8" s="98"/>
      <c r="B8" s="139" t="s">
        <v>9751</v>
      </c>
      <c r="C8" s="139" t="s">
        <v>501</v>
      </c>
      <c r="D8" s="140">
        <v>39413.0</v>
      </c>
      <c r="E8" s="139" t="s">
        <v>15</v>
      </c>
      <c r="F8" s="139" t="s">
        <v>9752</v>
      </c>
      <c r="G8" s="102"/>
      <c r="H8" s="102"/>
      <c r="I8" s="102"/>
      <c r="J8" s="102"/>
      <c r="K8" s="102"/>
      <c r="L8" s="102"/>
      <c r="M8" s="102"/>
      <c r="N8" s="102"/>
    </row>
    <row r="9">
      <c r="A9" s="98"/>
      <c r="B9" s="220" t="s">
        <v>1275</v>
      </c>
      <c r="C9" s="220" t="s">
        <v>936</v>
      </c>
      <c r="D9" s="221">
        <v>40477.0</v>
      </c>
      <c r="E9" s="220" t="s">
        <v>4380</v>
      </c>
      <c r="F9" s="220" t="s">
        <v>4381</v>
      </c>
      <c r="G9" s="102"/>
      <c r="H9" s="102"/>
      <c r="I9" s="102"/>
      <c r="J9" s="102"/>
      <c r="K9" s="102"/>
      <c r="L9" s="102"/>
      <c r="M9" s="102"/>
      <c r="N9" s="102"/>
    </row>
    <row r="10">
      <c r="A10" s="98"/>
      <c r="B10" s="141" t="s">
        <v>8314</v>
      </c>
      <c r="C10" s="141" t="s">
        <v>1198</v>
      </c>
      <c r="D10" s="150"/>
      <c r="E10" s="150"/>
      <c r="F10" s="150"/>
      <c r="G10" s="102"/>
      <c r="H10" s="102"/>
      <c r="I10" s="102"/>
      <c r="J10" s="102"/>
      <c r="K10" s="102"/>
      <c r="L10" s="102"/>
      <c r="M10" s="102"/>
      <c r="N10" s="102"/>
    </row>
    <row r="11">
      <c r="A11" s="98"/>
      <c r="B11" s="141" t="s">
        <v>9753</v>
      </c>
      <c r="C11" s="141" t="s">
        <v>947</v>
      </c>
      <c r="D11" s="150"/>
      <c r="E11" s="150"/>
      <c r="F11" s="150"/>
      <c r="G11" s="102"/>
      <c r="H11" s="102"/>
      <c r="I11" s="102"/>
      <c r="J11" s="102"/>
      <c r="K11" s="102"/>
      <c r="L11" s="102"/>
      <c r="M11" s="102"/>
      <c r="N11" s="102"/>
    </row>
    <row r="12">
      <c r="A12" s="98"/>
      <c r="B12" s="139" t="s">
        <v>952</v>
      </c>
      <c r="C12" s="139" t="s">
        <v>953</v>
      </c>
      <c r="D12" s="140">
        <v>39973.0</v>
      </c>
      <c r="E12" s="139" t="s">
        <v>15</v>
      </c>
      <c r="F12" s="151" t="s">
        <v>954</v>
      </c>
      <c r="G12" s="102"/>
      <c r="H12" s="102"/>
      <c r="I12" s="102"/>
      <c r="J12" s="102"/>
      <c r="K12" s="102"/>
      <c r="L12" s="102"/>
      <c r="M12" s="102"/>
      <c r="N12" s="102"/>
    </row>
    <row r="13">
      <c r="A13" s="98"/>
      <c r="B13" s="141" t="s">
        <v>5442</v>
      </c>
      <c r="C13" s="141" t="s">
        <v>5443</v>
      </c>
      <c r="D13" s="150"/>
      <c r="E13" s="150"/>
      <c r="F13" s="150"/>
      <c r="G13" s="102"/>
      <c r="H13" s="102"/>
      <c r="I13" s="102"/>
      <c r="J13" s="102"/>
      <c r="K13" s="102"/>
      <c r="L13" s="102"/>
      <c r="M13" s="102"/>
      <c r="N13" s="102"/>
    </row>
    <row r="14">
      <c r="A14" s="98"/>
      <c r="B14" s="141" t="s">
        <v>9754</v>
      </c>
      <c r="C14" s="141" t="s">
        <v>431</v>
      </c>
      <c r="D14" s="372"/>
      <c r="E14" s="372"/>
      <c r="F14" s="372"/>
      <c r="G14" s="102"/>
      <c r="H14" s="102"/>
      <c r="I14" s="102"/>
      <c r="J14" s="102"/>
      <c r="K14" s="102"/>
      <c r="L14" s="102"/>
      <c r="M14" s="102"/>
      <c r="N14" s="102"/>
    </row>
    <row r="15">
      <c r="A15" s="98"/>
      <c r="B15" s="139" t="s">
        <v>7056</v>
      </c>
      <c r="C15" s="139" t="s">
        <v>800</v>
      </c>
      <c r="D15" s="140">
        <v>40806.0</v>
      </c>
      <c r="E15" s="139" t="s">
        <v>15</v>
      </c>
      <c r="F15" s="139" t="s">
        <v>5109</v>
      </c>
      <c r="G15" s="102"/>
      <c r="H15" s="102"/>
      <c r="I15" s="102"/>
      <c r="J15" s="102"/>
      <c r="K15" s="102"/>
      <c r="L15" s="102"/>
      <c r="M15" s="102"/>
      <c r="N15" s="102"/>
    </row>
    <row r="16">
      <c r="A16" s="98"/>
      <c r="B16" s="139" t="s">
        <v>9755</v>
      </c>
      <c r="C16" s="139" t="s">
        <v>7231</v>
      </c>
      <c r="D16" s="140">
        <v>40141.0</v>
      </c>
      <c r="E16" s="139" t="s">
        <v>15</v>
      </c>
      <c r="F16" s="139" t="s">
        <v>928</v>
      </c>
      <c r="G16" s="102"/>
      <c r="H16" s="102"/>
      <c r="I16" s="102"/>
      <c r="J16" s="102"/>
      <c r="K16" s="102"/>
      <c r="L16" s="102"/>
      <c r="M16" s="102"/>
      <c r="N16" s="102"/>
    </row>
    <row r="17">
      <c r="A17" s="98"/>
      <c r="B17" s="139" t="s">
        <v>5117</v>
      </c>
      <c r="C17" s="139" t="s">
        <v>981</v>
      </c>
      <c r="D17" s="140">
        <v>39406.0</v>
      </c>
      <c r="E17" s="139" t="s">
        <v>15</v>
      </c>
      <c r="F17" s="139" t="s">
        <v>7787</v>
      </c>
      <c r="G17" s="102"/>
      <c r="H17" s="102"/>
      <c r="I17" s="102"/>
      <c r="J17" s="102"/>
      <c r="K17" s="102"/>
      <c r="L17" s="102"/>
      <c r="M17" s="102"/>
      <c r="N17" s="102"/>
    </row>
    <row r="18">
      <c r="A18" s="98"/>
      <c r="B18" s="141" t="s">
        <v>9756</v>
      </c>
      <c r="C18" s="141" t="s">
        <v>6038</v>
      </c>
      <c r="D18" s="150"/>
      <c r="E18" s="150"/>
      <c r="F18" s="150"/>
      <c r="G18" s="102"/>
      <c r="H18" s="102"/>
      <c r="I18" s="102"/>
      <c r="J18" s="102"/>
      <c r="K18" s="102"/>
      <c r="L18" s="102"/>
      <c r="M18" s="102"/>
      <c r="N18" s="102"/>
    </row>
    <row r="19">
      <c r="A19" s="98"/>
      <c r="B19" s="139" t="s">
        <v>705</v>
      </c>
      <c r="C19" s="139" t="s">
        <v>9757</v>
      </c>
      <c r="D19" s="309">
        <v>44546.0</v>
      </c>
      <c r="E19" s="139" t="s">
        <v>15</v>
      </c>
      <c r="F19" s="310" t="s">
        <v>2820</v>
      </c>
      <c r="G19" s="102"/>
      <c r="H19" s="102"/>
      <c r="I19" s="102"/>
      <c r="J19" s="102"/>
      <c r="K19" s="102"/>
      <c r="L19" s="102"/>
      <c r="M19" s="102"/>
      <c r="N19" s="102"/>
    </row>
    <row r="20">
      <c r="A20" s="98"/>
      <c r="B20" s="141" t="s">
        <v>6779</v>
      </c>
      <c r="C20" s="141" t="s">
        <v>1241</v>
      </c>
      <c r="D20" s="150"/>
      <c r="E20" s="150"/>
      <c r="F20" s="150"/>
      <c r="G20" s="102"/>
      <c r="H20" s="102"/>
      <c r="I20" s="102"/>
      <c r="J20" s="102"/>
      <c r="K20" s="102"/>
      <c r="L20" s="102"/>
      <c r="M20" s="102"/>
      <c r="N20" s="102"/>
    </row>
    <row r="21">
      <c r="A21" s="98"/>
      <c r="B21" s="141" t="s">
        <v>5148</v>
      </c>
      <c r="C21" s="141" t="s">
        <v>4322</v>
      </c>
      <c r="D21" s="150"/>
      <c r="E21" s="150"/>
      <c r="F21" s="150"/>
      <c r="G21" s="102"/>
      <c r="H21" s="102"/>
      <c r="I21" s="102"/>
      <c r="J21" s="102"/>
      <c r="K21" s="102"/>
      <c r="L21" s="102"/>
      <c r="M21" s="102"/>
      <c r="N21" s="102"/>
    </row>
    <row r="22">
      <c r="A22" s="102"/>
      <c r="B22" s="143"/>
      <c r="C22" s="143"/>
      <c r="D22" s="143"/>
      <c r="E22" s="143"/>
      <c r="F22" s="143"/>
      <c r="G22" s="102"/>
      <c r="H22" s="102"/>
      <c r="I22" s="102"/>
      <c r="J22" s="102"/>
      <c r="K22" s="102"/>
      <c r="L22" s="102"/>
      <c r="M22" s="102"/>
      <c r="N22" s="102"/>
    </row>
    <row r="23">
      <c r="A23" s="102"/>
      <c r="B23" s="143"/>
      <c r="C23" s="143"/>
      <c r="D23" s="143"/>
      <c r="E23" s="143"/>
      <c r="F23" s="143"/>
      <c r="G23" s="102"/>
      <c r="H23" s="102"/>
      <c r="I23" s="102"/>
      <c r="J23" s="102"/>
      <c r="K23" s="102"/>
      <c r="L23" s="102"/>
      <c r="M23" s="102"/>
      <c r="N23" s="102"/>
    </row>
    <row r="24">
      <c r="A24" s="75"/>
      <c r="B24" s="144" t="s">
        <v>1</v>
      </c>
      <c r="C24" s="145">
        <f>COUNT(D:D)</f>
        <v>9</v>
      </c>
      <c r="D24" s="143"/>
      <c r="E24" s="143"/>
      <c r="F24" s="143"/>
      <c r="G24" s="102"/>
      <c r="H24" s="102"/>
      <c r="I24" s="102"/>
      <c r="J24" s="102"/>
      <c r="K24" s="102"/>
      <c r="L24" s="102"/>
      <c r="M24" s="102"/>
      <c r="N24" s="102"/>
    </row>
    <row r="25">
      <c r="A25" s="75"/>
      <c r="B25" s="144" t="s">
        <v>2</v>
      </c>
      <c r="C25" s="146">
        <v>19.0</v>
      </c>
      <c r="D25" s="143"/>
      <c r="E25" s="143"/>
      <c r="F25" s="143"/>
      <c r="G25" s="102"/>
      <c r="H25" s="102"/>
      <c r="I25" s="102"/>
      <c r="J25" s="102"/>
      <c r="K25" s="102"/>
      <c r="L25" s="102"/>
      <c r="M25" s="102"/>
      <c r="N25" s="102"/>
    </row>
    <row r="26">
      <c r="A26" s="75"/>
      <c r="B26" s="144" t="s">
        <v>1014</v>
      </c>
      <c r="C26" s="147">
        <f>IFERROR(__xludf.DUMMYFUNCTION("TO_PERCENT(C24/C25)"),0.47368421052631576)</f>
        <v>0.4736842105</v>
      </c>
      <c r="D26" s="143"/>
      <c r="E26" s="143"/>
      <c r="F26" s="143"/>
      <c r="G26" s="102"/>
      <c r="H26" s="102"/>
      <c r="I26" s="102"/>
      <c r="J26" s="102"/>
      <c r="K26" s="102"/>
      <c r="L26" s="102"/>
      <c r="M26" s="102"/>
      <c r="N26" s="102"/>
    </row>
    <row r="27">
      <c r="A27" s="102"/>
      <c r="B27" s="143"/>
      <c r="C27" s="143"/>
      <c r="D27" s="143"/>
      <c r="E27" s="143"/>
      <c r="F27" s="143"/>
      <c r="G27" s="102"/>
      <c r="H27" s="102"/>
      <c r="I27" s="112" t="s">
        <v>54</v>
      </c>
      <c r="K27" s="102"/>
      <c r="L27" s="102"/>
      <c r="M27" s="102"/>
      <c r="N27" s="102"/>
    </row>
    <row r="28">
      <c r="A28" s="102"/>
      <c r="B28" s="143"/>
      <c r="C28" s="143"/>
      <c r="D28" s="143"/>
      <c r="E28" s="143"/>
      <c r="F28" s="143"/>
      <c r="G28" s="102"/>
      <c r="H28" s="102"/>
      <c r="I28" s="444">
        <v>39753.0</v>
      </c>
      <c r="K28" s="102"/>
      <c r="L28" s="102"/>
      <c r="M28" s="102"/>
      <c r="N28" s="102"/>
    </row>
    <row r="29">
      <c r="A29" s="102"/>
      <c r="B29" s="143"/>
      <c r="C29" s="143"/>
      <c r="D29" s="143"/>
      <c r="E29" s="143"/>
      <c r="F29" s="143"/>
      <c r="G29" s="102"/>
      <c r="H29" s="102"/>
      <c r="I29" s="102"/>
      <c r="J29" s="102"/>
      <c r="K29" s="102"/>
      <c r="L29" s="102"/>
      <c r="M29" s="102"/>
      <c r="N29" s="102"/>
    </row>
    <row r="30">
      <c r="A30" s="102"/>
      <c r="B30" s="143"/>
      <c r="C30" s="143"/>
      <c r="D30" s="143"/>
      <c r="E30" s="143"/>
      <c r="F30" s="143"/>
      <c r="G30" s="102"/>
      <c r="H30" s="102"/>
      <c r="I30" s="102"/>
      <c r="J30" s="102"/>
      <c r="K30" s="102"/>
      <c r="L30" s="102"/>
      <c r="M30" s="102"/>
      <c r="N30" s="102"/>
    </row>
    <row r="31">
      <c r="A31" s="102"/>
      <c r="B31" s="143"/>
      <c r="C31" s="143"/>
      <c r="D31" s="143"/>
      <c r="E31" s="143"/>
      <c r="F31" s="143"/>
      <c r="G31" s="102"/>
      <c r="H31" s="102"/>
      <c r="I31" s="102"/>
      <c r="J31" s="102"/>
      <c r="K31" s="102"/>
      <c r="L31" s="102"/>
      <c r="M31" s="102"/>
      <c r="N31" s="102"/>
    </row>
    <row r="32">
      <c r="A32" s="102"/>
      <c r="B32" s="143"/>
      <c r="C32" s="143"/>
      <c r="D32" s="143"/>
      <c r="E32" s="143"/>
      <c r="F32" s="143"/>
      <c r="G32" s="102"/>
      <c r="H32" s="102"/>
      <c r="I32" s="102"/>
      <c r="J32" s="102"/>
      <c r="K32" s="102"/>
      <c r="L32" s="102"/>
      <c r="M32" s="102"/>
      <c r="N32" s="102"/>
    </row>
    <row r="33">
      <c r="A33" s="102"/>
      <c r="B33" s="143"/>
      <c r="C33" s="143"/>
      <c r="D33" s="143"/>
      <c r="E33" s="143"/>
      <c r="F33" s="143"/>
      <c r="G33" s="102"/>
      <c r="H33" s="102"/>
      <c r="I33" s="102"/>
      <c r="J33" s="102"/>
      <c r="K33" s="102"/>
      <c r="L33" s="102"/>
      <c r="M33" s="102"/>
      <c r="N33" s="102"/>
    </row>
    <row r="34">
      <c r="A34" s="102"/>
      <c r="B34" s="143"/>
      <c r="C34" s="143"/>
      <c r="D34" s="143"/>
      <c r="E34" s="143"/>
      <c r="F34" s="143"/>
      <c r="G34" s="102"/>
      <c r="H34" s="102"/>
      <c r="I34" s="102"/>
      <c r="J34" s="102"/>
      <c r="K34" s="102"/>
      <c r="L34" s="102"/>
      <c r="M34" s="102"/>
      <c r="N34" s="102"/>
    </row>
    <row r="35">
      <c r="A35" s="102"/>
      <c r="B35" s="143"/>
      <c r="C35" s="143"/>
      <c r="D35" s="143"/>
      <c r="E35" s="143"/>
      <c r="F35" s="143"/>
      <c r="G35" s="102"/>
      <c r="H35" s="102"/>
      <c r="I35" s="102"/>
      <c r="J35" s="102"/>
      <c r="K35" s="102"/>
      <c r="L35" s="102"/>
      <c r="M35" s="102"/>
      <c r="N35" s="102"/>
    </row>
    <row r="36">
      <c r="A36" s="102"/>
      <c r="B36" s="143"/>
      <c r="C36" s="143"/>
      <c r="D36" s="143"/>
      <c r="E36" s="143"/>
      <c r="F36" s="143"/>
      <c r="G36" s="102"/>
      <c r="H36" s="102"/>
      <c r="I36" s="102"/>
      <c r="J36" s="102"/>
      <c r="K36" s="102"/>
      <c r="L36" s="102"/>
      <c r="M36" s="102"/>
      <c r="N36" s="102"/>
    </row>
    <row r="37">
      <c r="A37" s="102"/>
      <c r="B37" s="242"/>
      <c r="C37" s="242"/>
      <c r="D37" s="242"/>
      <c r="E37" s="242"/>
      <c r="F37" s="242"/>
      <c r="G37" s="102"/>
      <c r="H37" s="102"/>
      <c r="I37" s="102"/>
      <c r="J37" s="102"/>
      <c r="K37" s="102"/>
      <c r="L37" s="102"/>
      <c r="M37" s="102"/>
      <c r="N37" s="102"/>
    </row>
  </sheetData>
  <mergeCells count="2">
    <mergeCell ref="I27:J27"/>
    <mergeCell ref="I28:J28"/>
  </mergeCell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0.38"/>
    <col customWidth="1" min="3" max="3" width="19.75"/>
    <col customWidth="1" min="6" max="6" width="66.38"/>
    <col customWidth="1" min="7" max="7" width="3.25"/>
  </cols>
  <sheetData>
    <row r="1">
      <c r="A1" s="149"/>
      <c r="B1" s="149"/>
      <c r="C1" s="149"/>
      <c r="D1" s="149"/>
      <c r="E1" s="149"/>
      <c r="F1" s="149"/>
      <c r="G1" s="16"/>
    </row>
    <row r="2">
      <c r="A2" s="149"/>
      <c r="B2" s="445" t="s">
        <v>113</v>
      </c>
      <c r="C2" s="445" t="s">
        <v>110</v>
      </c>
      <c r="D2" s="445" t="s">
        <v>902</v>
      </c>
      <c r="E2" s="445" t="s">
        <v>903</v>
      </c>
      <c r="F2" s="445" t="s">
        <v>904</v>
      </c>
      <c r="G2" s="16"/>
    </row>
    <row r="3">
      <c r="A3" s="98"/>
      <c r="B3" s="103" t="s">
        <v>918</v>
      </c>
      <c r="C3" s="103" t="s">
        <v>9758</v>
      </c>
      <c r="D3" s="239">
        <v>39406.0</v>
      </c>
      <c r="E3" s="103" t="s">
        <v>4268</v>
      </c>
      <c r="F3" s="103" t="s">
        <v>4595</v>
      </c>
      <c r="G3" s="102"/>
    </row>
    <row r="4">
      <c r="A4" s="98"/>
      <c r="B4" s="112" t="s">
        <v>9759</v>
      </c>
      <c r="C4" s="112" t="s">
        <v>5400</v>
      </c>
      <c r="D4" s="162"/>
      <c r="E4" s="162"/>
      <c r="F4" s="162"/>
      <c r="G4" s="102"/>
    </row>
    <row r="5">
      <c r="A5" s="98"/>
      <c r="B5" s="131" t="s">
        <v>916</v>
      </c>
      <c r="C5" s="131" t="s">
        <v>917</v>
      </c>
      <c r="D5" s="446">
        <v>39406.0</v>
      </c>
      <c r="E5" s="402" t="s">
        <v>5192</v>
      </c>
      <c r="F5" s="345" t="s">
        <v>5193</v>
      </c>
      <c r="G5" s="102"/>
    </row>
    <row r="6">
      <c r="A6" s="98"/>
      <c r="B6" s="112" t="s">
        <v>5194</v>
      </c>
      <c r="C6" s="112" t="s">
        <v>5195</v>
      </c>
      <c r="D6" s="162"/>
      <c r="E6" s="162"/>
      <c r="F6" s="162"/>
      <c r="G6" s="102"/>
    </row>
    <row r="7">
      <c r="A7" s="98"/>
      <c r="B7" s="103" t="s">
        <v>8169</v>
      </c>
      <c r="C7" s="103" t="s">
        <v>501</v>
      </c>
      <c r="D7" s="218">
        <v>40568.0</v>
      </c>
      <c r="E7" s="388" t="s">
        <v>15</v>
      </c>
      <c r="F7" s="103" t="s">
        <v>4992</v>
      </c>
      <c r="G7" s="102"/>
    </row>
    <row r="8">
      <c r="A8" s="98"/>
      <c r="B8" s="112" t="s">
        <v>3535</v>
      </c>
      <c r="C8" s="112" t="s">
        <v>2711</v>
      </c>
      <c r="D8" s="162"/>
      <c r="E8" s="162"/>
      <c r="F8" s="162"/>
      <c r="G8" s="102"/>
    </row>
    <row r="9">
      <c r="A9" s="98"/>
      <c r="B9" s="250" t="s">
        <v>9760</v>
      </c>
      <c r="C9" s="250" t="s">
        <v>1318</v>
      </c>
      <c r="D9" s="447">
        <v>40477.0</v>
      </c>
      <c r="E9" s="250" t="s">
        <v>4380</v>
      </c>
      <c r="F9" s="250" t="s">
        <v>4381</v>
      </c>
      <c r="G9" s="102"/>
    </row>
    <row r="10">
      <c r="A10" s="98"/>
      <c r="B10" s="103" t="s">
        <v>6551</v>
      </c>
      <c r="C10" s="103" t="s">
        <v>1088</v>
      </c>
      <c r="D10" s="239">
        <v>40309.0</v>
      </c>
      <c r="E10" s="103" t="s">
        <v>15</v>
      </c>
      <c r="F10" s="103" t="s">
        <v>7762</v>
      </c>
      <c r="G10" s="102"/>
    </row>
    <row r="11">
      <c r="A11" s="98"/>
      <c r="B11" s="112" t="s">
        <v>9761</v>
      </c>
      <c r="C11" s="112" t="s">
        <v>5566</v>
      </c>
      <c r="D11" s="162"/>
      <c r="E11" s="162"/>
      <c r="F11" s="162"/>
      <c r="G11" s="102"/>
    </row>
    <row r="12">
      <c r="A12" s="98"/>
      <c r="B12" s="103" t="s">
        <v>7763</v>
      </c>
      <c r="C12" s="103" t="s">
        <v>7764</v>
      </c>
      <c r="D12" s="239">
        <v>39406.0</v>
      </c>
      <c r="E12" s="103" t="s">
        <v>15</v>
      </c>
      <c r="F12" s="103" t="s">
        <v>7765</v>
      </c>
      <c r="G12" s="102"/>
    </row>
    <row r="13">
      <c r="A13" s="98"/>
      <c r="B13" s="103" t="s">
        <v>5909</v>
      </c>
      <c r="C13" s="103" t="s">
        <v>1324</v>
      </c>
      <c r="D13" s="234">
        <v>40512.0</v>
      </c>
      <c r="E13" s="103" t="s">
        <v>15</v>
      </c>
      <c r="F13" s="103" t="s">
        <v>7685</v>
      </c>
      <c r="G13" s="102"/>
    </row>
    <row r="14">
      <c r="A14" s="98"/>
      <c r="B14" s="103" t="s">
        <v>1119</v>
      </c>
      <c r="C14" s="103" t="s">
        <v>1120</v>
      </c>
      <c r="D14" s="218">
        <v>39705.0</v>
      </c>
      <c r="E14" s="232" t="s">
        <v>4243</v>
      </c>
      <c r="F14" s="232" t="s">
        <v>8635</v>
      </c>
      <c r="G14" s="102"/>
    </row>
    <row r="15">
      <c r="A15" s="98"/>
      <c r="B15" s="112" t="s">
        <v>9762</v>
      </c>
      <c r="C15" s="112" t="s">
        <v>6006</v>
      </c>
      <c r="D15" s="162"/>
      <c r="E15" s="162"/>
      <c r="F15" s="162"/>
      <c r="G15" s="102"/>
    </row>
    <row r="16">
      <c r="A16" s="98"/>
      <c r="B16" s="103" t="s">
        <v>5281</v>
      </c>
      <c r="C16" s="103" t="s">
        <v>1142</v>
      </c>
      <c r="D16" s="218">
        <v>39945.0</v>
      </c>
      <c r="E16" s="388" t="s">
        <v>15</v>
      </c>
      <c r="F16" s="232" t="s">
        <v>5282</v>
      </c>
      <c r="G16" s="102"/>
    </row>
    <row r="17">
      <c r="A17" s="98"/>
      <c r="B17" s="139" t="s">
        <v>7804</v>
      </c>
      <c r="C17" s="103" t="s">
        <v>397</v>
      </c>
      <c r="D17" s="140">
        <v>43951.0</v>
      </c>
      <c r="E17" s="103" t="s">
        <v>15</v>
      </c>
      <c r="F17" s="176" t="s">
        <v>3214</v>
      </c>
      <c r="G17" s="102"/>
    </row>
    <row r="18">
      <c r="A18" s="98"/>
      <c r="B18" s="103" t="s">
        <v>7040</v>
      </c>
      <c r="C18" s="103" t="s">
        <v>5713</v>
      </c>
      <c r="D18" s="383">
        <v>42768.0</v>
      </c>
      <c r="E18" s="232" t="s">
        <v>15</v>
      </c>
      <c r="F18" s="103" t="s">
        <v>928</v>
      </c>
      <c r="G18" s="102"/>
    </row>
    <row r="19">
      <c r="A19" s="98"/>
      <c r="B19" s="103" t="s">
        <v>7060</v>
      </c>
      <c r="C19" s="103" t="s">
        <v>5154</v>
      </c>
      <c r="D19" s="234">
        <v>40113.0</v>
      </c>
      <c r="E19" s="103" t="s">
        <v>15</v>
      </c>
      <c r="F19" s="103" t="s">
        <v>5155</v>
      </c>
      <c r="G19" s="102"/>
    </row>
    <row r="20">
      <c r="A20" s="98"/>
      <c r="B20" s="112" t="s">
        <v>9763</v>
      </c>
      <c r="C20" s="112" t="s">
        <v>5048</v>
      </c>
      <c r="D20" s="162"/>
      <c r="E20" s="162"/>
      <c r="F20" s="162"/>
      <c r="G20" s="102"/>
    </row>
    <row r="21">
      <c r="A21" s="102"/>
      <c r="B21" s="102"/>
      <c r="C21" s="102"/>
      <c r="D21" s="102"/>
      <c r="E21" s="102"/>
      <c r="F21" s="102"/>
      <c r="G21" s="102"/>
    </row>
    <row r="22">
      <c r="A22" s="102"/>
      <c r="B22" s="102"/>
      <c r="C22" s="102"/>
      <c r="D22" s="102"/>
      <c r="E22" s="102"/>
      <c r="F22" s="102"/>
      <c r="G22" s="102"/>
    </row>
    <row r="23">
      <c r="A23" s="75"/>
      <c r="B23" s="448" t="s">
        <v>1</v>
      </c>
      <c r="C23" s="449">
        <f>COUNT(D:D)</f>
        <v>12</v>
      </c>
      <c r="D23" s="102"/>
      <c r="E23" s="102"/>
      <c r="F23" s="102"/>
      <c r="G23" s="102"/>
    </row>
    <row r="24">
      <c r="A24" s="75"/>
      <c r="B24" s="448" t="s">
        <v>2</v>
      </c>
      <c r="C24" s="450">
        <v>18.0</v>
      </c>
      <c r="D24" s="102"/>
      <c r="E24" s="102"/>
      <c r="F24" s="102"/>
      <c r="G24" s="102"/>
    </row>
    <row r="25">
      <c r="A25" s="75"/>
      <c r="B25" s="448" t="s">
        <v>1014</v>
      </c>
      <c r="C25" s="451">
        <f>IFERROR(__xludf.DUMMYFUNCTION("TO_PERCENT(C23/C24)"),0.6666666666666666)</f>
        <v>0.6666666667</v>
      </c>
      <c r="D25" s="102"/>
      <c r="E25" s="102"/>
      <c r="F25" s="102"/>
      <c r="G25" s="102"/>
    </row>
    <row r="26">
      <c r="A26" s="102"/>
      <c r="B26" s="102"/>
      <c r="C26" s="102"/>
      <c r="D26" s="102"/>
      <c r="E26" s="102"/>
      <c r="F26" s="102"/>
      <c r="G26" s="102"/>
    </row>
    <row r="27">
      <c r="A27" s="102"/>
      <c r="B27" s="102"/>
      <c r="C27" s="102"/>
      <c r="D27" s="102"/>
      <c r="E27" s="102"/>
      <c r="F27" s="102"/>
      <c r="G27" s="102"/>
    </row>
    <row r="28">
      <c r="A28" s="102"/>
      <c r="B28" s="102"/>
      <c r="C28" s="102"/>
      <c r="D28" s="102"/>
      <c r="E28" s="102"/>
      <c r="F28" s="102"/>
      <c r="G28" s="102"/>
    </row>
    <row r="29">
      <c r="A29" s="102"/>
      <c r="B29" s="102"/>
      <c r="C29" s="102"/>
      <c r="D29" s="102"/>
      <c r="E29" s="102"/>
      <c r="F29" s="102"/>
      <c r="G29" s="102"/>
    </row>
    <row r="30">
      <c r="A30" s="102"/>
      <c r="B30" s="102"/>
      <c r="C30" s="102"/>
      <c r="D30" s="102"/>
      <c r="E30" s="102"/>
      <c r="F30" s="102"/>
      <c r="G30" s="102"/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5.5"/>
    <col customWidth="1" min="3" max="3" width="17.5"/>
    <col customWidth="1" min="6" max="6" width="44.5"/>
    <col customWidth="1" min="7" max="7" width="4.25"/>
  </cols>
  <sheetData>
    <row r="1">
      <c r="A1" s="16"/>
      <c r="B1" s="135"/>
      <c r="C1" s="135"/>
      <c r="D1" s="135"/>
      <c r="E1" s="135"/>
      <c r="F1" s="135"/>
      <c r="G1" s="16"/>
    </row>
    <row r="2">
      <c r="A2" s="138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38"/>
    </row>
    <row r="3">
      <c r="A3" s="102"/>
      <c r="B3" s="220" t="s">
        <v>1025</v>
      </c>
      <c r="C3" s="220" t="s">
        <v>528</v>
      </c>
      <c r="D3" s="238">
        <v>39705.0</v>
      </c>
      <c r="E3" s="220" t="s">
        <v>4300</v>
      </c>
      <c r="F3" s="220" t="s">
        <v>4381</v>
      </c>
      <c r="G3" s="102"/>
    </row>
    <row r="4">
      <c r="A4" s="102"/>
      <c r="B4" s="139" t="s">
        <v>6249</v>
      </c>
      <c r="C4" s="139" t="s">
        <v>1170</v>
      </c>
      <c r="D4" s="163">
        <v>39441.0</v>
      </c>
      <c r="E4" s="139" t="s">
        <v>15</v>
      </c>
      <c r="F4" s="139" t="s">
        <v>6250</v>
      </c>
      <c r="G4" s="102"/>
    </row>
    <row r="5">
      <c r="A5" s="102"/>
      <c r="B5" s="139" t="s">
        <v>7962</v>
      </c>
      <c r="C5" s="139" t="s">
        <v>651</v>
      </c>
      <c r="D5" s="140">
        <v>42691.0</v>
      </c>
      <c r="E5" s="139" t="s">
        <v>15</v>
      </c>
      <c r="F5" s="139" t="s">
        <v>7963</v>
      </c>
      <c r="G5" s="102"/>
    </row>
    <row r="6">
      <c r="A6" s="102"/>
      <c r="B6" s="220" t="s">
        <v>1259</v>
      </c>
      <c r="C6" s="220" t="s">
        <v>1260</v>
      </c>
      <c r="D6" s="221">
        <v>40477.0</v>
      </c>
      <c r="E6" s="220" t="s">
        <v>4380</v>
      </c>
      <c r="F6" s="220" t="s">
        <v>4381</v>
      </c>
      <c r="G6" s="102"/>
    </row>
    <row r="7">
      <c r="A7" s="102"/>
      <c r="B7" s="139" t="s">
        <v>5768</v>
      </c>
      <c r="C7" s="139" t="s">
        <v>277</v>
      </c>
      <c r="D7" s="163">
        <v>40183.0</v>
      </c>
      <c r="E7" s="139" t="s">
        <v>15</v>
      </c>
      <c r="F7" s="139" t="s">
        <v>5766</v>
      </c>
      <c r="G7" s="102"/>
    </row>
    <row r="8">
      <c r="A8" s="102"/>
      <c r="B8" s="139" t="s">
        <v>3535</v>
      </c>
      <c r="C8" s="139" t="s">
        <v>702</v>
      </c>
      <c r="D8" s="140">
        <v>39553.0</v>
      </c>
      <c r="E8" s="139" t="s">
        <v>15</v>
      </c>
      <c r="F8" s="139" t="s">
        <v>7727</v>
      </c>
      <c r="G8" s="102"/>
    </row>
    <row r="9">
      <c r="A9" s="102"/>
      <c r="B9" s="139" t="s">
        <v>6321</v>
      </c>
      <c r="C9" s="139" t="s">
        <v>702</v>
      </c>
      <c r="D9" s="140">
        <v>39581.0</v>
      </c>
      <c r="E9" s="139" t="s">
        <v>15</v>
      </c>
      <c r="F9" s="139" t="s">
        <v>928</v>
      </c>
      <c r="G9" s="102"/>
    </row>
    <row r="10">
      <c r="A10" s="102"/>
      <c r="B10" s="139" t="s">
        <v>1175</v>
      </c>
      <c r="C10" s="139" t="s">
        <v>1176</v>
      </c>
      <c r="D10" s="209">
        <v>40120.0</v>
      </c>
      <c r="E10" s="151" t="s">
        <v>4274</v>
      </c>
      <c r="F10" s="151" t="s">
        <v>5510</v>
      </c>
      <c r="G10" s="102"/>
    </row>
    <row r="11">
      <c r="A11" s="102"/>
      <c r="B11" s="141" t="s">
        <v>7190</v>
      </c>
      <c r="C11" s="141" t="s">
        <v>851</v>
      </c>
      <c r="D11" s="141"/>
      <c r="E11" s="141"/>
      <c r="F11" s="150"/>
      <c r="G11" s="102"/>
    </row>
    <row r="12">
      <c r="A12" s="102"/>
      <c r="B12" s="139" t="s">
        <v>8099</v>
      </c>
      <c r="C12" s="139" t="s">
        <v>8095</v>
      </c>
      <c r="D12" s="163">
        <v>39595.0</v>
      </c>
      <c r="E12" s="139" t="s">
        <v>15</v>
      </c>
      <c r="F12" s="139" t="s">
        <v>8100</v>
      </c>
      <c r="G12" s="102"/>
    </row>
    <row r="13">
      <c r="A13" s="102"/>
      <c r="B13" s="139" t="s">
        <v>9764</v>
      </c>
      <c r="C13" s="139" t="s">
        <v>1050</v>
      </c>
      <c r="D13" s="209">
        <v>40792.0</v>
      </c>
      <c r="E13" s="186" t="s">
        <v>15</v>
      </c>
      <c r="F13" s="139" t="s">
        <v>9765</v>
      </c>
      <c r="G13" s="102"/>
    </row>
    <row r="14">
      <c r="A14" s="102"/>
      <c r="B14" s="220" t="s">
        <v>1278</v>
      </c>
      <c r="C14" s="220" t="s">
        <v>1052</v>
      </c>
      <c r="D14" s="221">
        <v>40477.0</v>
      </c>
      <c r="E14" s="220" t="s">
        <v>4380</v>
      </c>
      <c r="F14" s="220" t="s">
        <v>4381</v>
      </c>
      <c r="G14" s="102"/>
    </row>
    <row r="15">
      <c r="A15" s="102"/>
      <c r="B15" s="220" t="s">
        <v>1285</v>
      </c>
      <c r="C15" s="220" t="s">
        <v>1286</v>
      </c>
      <c r="D15" s="221">
        <v>40477.0</v>
      </c>
      <c r="E15" s="220" t="s">
        <v>4380</v>
      </c>
      <c r="F15" s="220" t="s">
        <v>4381</v>
      </c>
      <c r="G15" s="102"/>
    </row>
    <row r="16">
      <c r="A16" s="102"/>
      <c r="B16" s="141" t="s">
        <v>5840</v>
      </c>
      <c r="C16" s="141" t="s">
        <v>940</v>
      </c>
      <c r="D16" s="141"/>
      <c r="E16" s="141"/>
      <c r="F16" s="150"/>
      <c r="G16" s="102"/>
    </row>
    <row r="17">
      <c r="A17" s="102"/>
      <c r="B17" s="139" t="s">
        <v>7169</v>
      </c>
      <c r="C17" s="139" t="s">
        <v>7170</v>
      </c>
      <c r="D17" s="163">
        <v>39728.0</v>
      </c>
      <c r="E17" s="139" t="s">
        <v>15</v>
      </c>
      <c r="F17" s="139" t="s">
        <v>7171</v>
      </c>
      <c r="G17" s="102"/>
    </row>
    <row r="18">
      <c r="A18" s="102"/>
      <c r="B18" s="141" t="s">
        <v>7145</v>
      </c>
      <c r="C18" s="141" t="s">
        <v>412</v>
      </c>
      <c r="D18" s="141"/>
      <c r="E18" s="141"/>
      <c r="F18" s="150"/>
      <c r="G18" s="102"/>
    </row>
    <row r="19">
      <c r="A19" s="102"/>
      <c r="B19" s="141" t="s">
        <v>1490</v>
      </c>
      <c r="C19" s="141" t="s">
        <v>4638</v>
      </c>
      <c r="D19" s="141"/>
      <c r="E19" s="141"/>
      <c r="F19" s="150"/>
      <c r="G19" s="102"/>
    </row>
    <row r="20">
      <c r="A20" s="102"/>
      <c r="B20" s="139" t="s">
        <v>6208</v>
      </c>
      <c r="C20" s="139" t="s">
        <v>5344</v>
      </c>
      <c r="D20" s="209">
        <v>40127.0</v>
      </c>
      <c r="E20" s="186" t="s">
        <v>15</v>
      </c>
      <c r="F20" s="151" t="s">
        <v>928</v>
      </c>
      <c r="G20" s="102"/>
    </row>
    <row r="21">
      <c r="A21" s="102"/>
      <c r="B21" s="220" t="s">
        <v>6563</v>
      </c>
      <c r="C21" s="220" t="s">
        <v>459</v>
      </c>
      <c r="D21" s="238">
        <v>42283.0</v>
      </c>
      <c r="E21" s="220" t="s">
        <v>4323</v>
      </c>
      <c r="F21" s="220" t="s">
        <v>4324</v>
      </c>
      <c r="G21" s="102"/>
    </row>
    <row r="22">
      <c r="A22" s="102"/>
      <c r="B22" s="141" t="s">
        <v>6894</v>
      </c>
      <c r="C22" s="141" t="s">
        <v>6895</v>
      </c>
      <c r="D22" s="372"/>
      <c r="E22" s="372"/>
      <c r="F22" s="372"/>
      <c r="G22" s="102"/>
    </row>
    <row r="23">
      <c r="A23" s="102"/>
      <c r="B23" s="141" t="s">
        <v>7205</v>
      </c>
      <c r="C23" s="141" t="s">
        <v>1212</v>
      </c>
      <c r="D23" s="141"/>
      <c r="E23" s="141"/>
      <c r="F23" s="150"/>
      <c r="G23" s="102"/>
    </row>
    <row r="24">
      <c r="A24" s="102"/>
      <c r="B24" s="139" t="s">
        <v>9766</v>
      </c>
      <c r="C24" s="139" t="s">
        <v>185</v>
      </c>
      <c r="D24" s="140">
        <v>40715.0</v>
      </c>
      <c r="E24" s="139" t="s">
        <v>15</v>
      </c>
      <c r="F24" s="139" t="s">
        <v>7768</v>
      </c>
      <c r="G24" s="102"/>
    </row>
    <row r="25">
      <c r="A25" s="102"/>
      <c r="B25" s="141" t="s">
        <v>7209</v>
      </c>
      <c r="C25" s="141" t="s">
        <v>565</v>
      </c>
      <c r="D25" s="141"/>
      <c r="E25" s="141"/>
      <c r="F25" s="150"/>
      <c r="G25" s="102"/>
    </row>
    <row r="26">
      <c r="A26" s="102"/>
      <c r="B26" s="139" t="s">
        <v>5942</v>
      </c>
      <c r="C26" s="139" t="s">
        <v>769</v>
      </c>
      <c r="D26" s="209">
        <v>41268.0</v>
      </c>
      <c r="E26" s="186" t="s">
        <v>15</v>
      </c>
      <c r="F26" s="151" t="s">
        <v>5173</v>
      </c>
      <c r="G26" s="102"/>
    </row>
    <row r="27">
      <c r="A27" s="102"/>
      <c r="B27" s="139" t="s">
        <v>1119</v>
      </c>
      <c r="C27" s="139" t="s">
        <v>1120</v>
      </c>
      <c r="D27" s="209">
        <v>39705.0</v>
      </c>
      <c r="E27" s="151" t="s">
        <v>4243</v>
      </c>
      <c r="F27" s="151" t="s">
        <v>8635</v>
      </c>
      <c r="G27" s="102"/>
    </row>
    <row r="28">
      <c r="A28" s="102"/>
      <c r="B28" s="139" t="s">
        <v>7175</v>
      </c>
      <c r="C28" s="139" t="s">
        <v>745</v>
      </c>
      <c r="D28" s="140">
        <v>39518.0</v>
      </c>
      <c r="E28" s="139" t="s">
        <v>15</v>
      </c>
      <c r="F28" s="139" t="s">
        <v>928</v>
      </c>
      <c r="G28" s="102"/>
    </row>
    <row r="29">
      <c r="A29" s="102"/>
      <c r="B29" s="139" t="s">
        <v>9767</v>
      </c>
      <c r="C29" s="139" t="s">
        <v>1220</v>
      </c>
      <c r="D29" s="371">
        <v>41016.0</v>
      </c>
      <c r="E29" s="139" t="s">
        <v>15</v>
      </c>
      <c r="F29" s="139" t="s">
        <v>9768</v>
      </c>
      <c r="G29" s="102"/>
    </row>
    <row r="30">
      <c r="A30" s="102"/>
      <c r="B30" s="139" t="s">
        <v>6002</v>
      </c>
      <c r="C30" s="139" t="s">
        <v>979</v>
      </c>
      <c r="D30" s="163">
        <v>39623.0</v>
      </c>
      <c r="E30" s="139" t="s">
        <v>15</v>
      </c>
      <c r="F30" s="139" t="s">
        <v>4688</v>
      </c>
      <c r="G30" s="102"/>
    </row>
    <row r="31">
      <c r="A31" s="102"/>
      <c r="B31" s="141" t="s">
        <v>9769</v>
      </c>
      <c r="C31" s="141" t="s">
        <v>9770</v>
      </c>
      <c r="D31" s="141"/>
      <c r="E31" s="141"/>
      <c r="F31" s="150"/>
      <c r="G31" s="102"/>
    </row>
    <row r="32">
      <c r="A32" s="102"/>
      <c r="B32" s="139" t="s">
        <v>5584</v>
      </c>
      <c r="C32" s="139" t="s">
        <v>5585</v>
      </c>
      <c r="D32" s="209">
        <v>40092.0</v>
      </c>
      <c r="E32" s="186" t="s">
        <v>15</v>
      </c>
      <c r="F32" s="151" t="s">
        <v>5586</v>
      </c>
      <c r="G32" s="102"/>
    </row>
    <row r="33">
      <c r="A33" s="102"/>
      <c r="B33" s="141" t="s">
        <v>8700</v>
      </c>
      <c r="C33" s="141" t="s">
        <v>143</v>
      </c>
      <c r="D33" s="141"/>
      <c r="E33" s="141"/>
      <c r="F33" s="150"/>
      <c r="G33" s="102"/>
    </row>
    <row r="34">
      <c r="A34" s="102"/>
      <c r="B34" s="220" t="s">
        <v>1232</v>
      </c>
      <c r="C34" s="220" t="s">
        <v>1233</v>
      </c>
      <c r="D34" s="240">
        <v>40120.0</v>
      </c>
      <c r="E34" s="220" t="s">
        <v>4561</v>
      </c>
      <c r="F34" s="220" t="s">
        <v>4381</v>
      </c>
      <c r="G34" s="102"/>
    </row>
    <row r="35">
      <c r="A35" s="102"/>
      <c r="B35" s="141" t="s">
        <v>9771</v>
      </c>
      <c r="C35" s="141" t="s">
        <v>9772</v>
      </c>
      <c r="D35" s="141"/>
      <c r="E35" s="141"/>
      <c r="F35" s="150"/>
      <c r="G35" s="102"/>
    </row>
    <row r="36">
      <c r="A36" s="102"/>
      <c r="B36" s="139" t="s">
        <v>4702</v>
      </c>
      <c r="C36" s="139" t="s">
        <v>1363</v>
      </c>
      <c r="D36" s="140">
        <v>40281.0</v>
      </c>
      <c r="E36" s="139" t="s">
        <v>15</v>
      </c>
      <c r="F36" s="151" t="s">
        <v>932</v>
      </c>
      <c r="G36" s="102"/>
    </row>
    <row r="37">
      <c r="A37" s="102"/>
      <c r="B37" s="139" t="s">
        <v>1240</v>
      </c>
      <c r="C37" s="139" t="s">
        <v>1241</v>
      </c>
      <c r="D37" s="209">
        <v>39705.0</v>
      </c>
      <c r="E37" s="151" t="s">
        <v>4243</v>
      </c>
      <c r="F37" s="151" t="s">
        <v>8635</v>
      </c>
      <c r="G37" s="102"/>
    </row>
    <row r="38">
      <c r="A38" s="102"/>
      <c r="B38" s="139" t="s">
        <v>6170</v>
      </c>
      <c r="C38" s="139" t="s">
        <v>307</v>
      </c>
      <c r="D38" s="209">
        <v>40169.0</v>
      </c>
      <c r="E38" s="186" t="s">
        <v>15</v>
      </c>
      <c r="F38" s="151" t="s">
        <v>6171</v>
      </c>
      <c r="G38" s="102"/>
    </row>
    <row r="39">
      <c r="A39" s="102"/>
      <c r="B39" s="139" t="s">
        <v>9773</v>
      </c>
      <c r="C39" s="139" t="s">
        <v>1392</v>
      </c>
      <c r="D39" s="163">
        <v>40246.0</v>
      </c>
      <c r="E39" s="139" t="s">
        <v>15</v>
      </c>
      <c r="F39" s="139" t="s">
        <v>8971</v>
      </c>
      <c r="G39" s="102"/>
    </row>
    <row r="40">
      <c r="A40" s="102"/>
      <c r="B40" s="139" t="s">
        <v>7884</v>
      </c>
      <c r="C40" s="139" t="s">
        <v>1009</v>
      </c>
      <c r="D40" s="140">
        <v>39644.0</v>
      </c>
      <c r="E40" s="139" t="s">
        <v>15</v>
      </c>
      <c r="F40" s="139" t="s">
        <v>8979</v>
      </c>
      <c r="G40" s="102"/>
    </row>
    <row r="41">
      <c r="A41" s="102"/>
      <c r="B41" s="143"/>
      <c r="C41" s="143"/>
      <c r="D41" s="143"/>
      <c r="E41" s="143"/>
      <c r="F41" s="143"/>
      <c r="G41" s="102"/>
    </row>
    <row r="42">
      <c r="A42" s="102"/>
      <c r="B42" s="143"/>
      <c r="C42" s="143"/>
      <c r="D42" s="143"/>
      <c r="E42" s="143"/>
      <c r="F42" s="143"/>
      <c r="G42" s="102"/>
    </row>
    <row r="43">
      <c r="A43" s="102"/>
      <c r="B43" s="144" t="s">
        <v>1</v>
      </c>
      <c r="C43" s="145">
        <f>COUNT(D:D)</f>
        <v>28</v>
      </c>
      <c r="D43" s="143"/>
      <c r="E43" s="143"/>
      <c r="F43" s="143"/>
      <c r="G43" s="102"/>
    </row>
    <row r="44">
      <c r="A44" s="102"/>
      <c r="B44" s="144" t="s">
        <v>2</v>
      </c>
      <c r="C44" s="146">
        <v>38.0</v>
      </c>
      <c r="D44" s="143"/>
      <c r="E44" s="143"/>
      <c r="F44" s="143"/>
      <c r="G44" s="102"/>
    </row>
    <row r="45">
      <c r="A45" s="102"/>
      <c r="B45" s="144" t="s">
        <v>1014</v>
      </c>
      <c r="C45" s="147">
        <f>IFERROR(__xludf.DUMMYFUNCTION("TO_PERCENT(C43/C44)"),0.7368421052631579)</f>
        <v>0.7368421053</v>
      </c>
      <c r="D45" s="143"/>
      <c r="E45" s="143"/>
      <c r="F45" s="143"/>
      <c r="G45" s="102"/>
    </row>
    <row r="46">
      <c r="A46" s="102"/>
      <c r="B46" s="143"/>
      <c r="C46" s="143"/>
      <c r="D46" s="143"/>
      <c r="E46" s="143"/>
      <c r="F46" s="143"/>
      <c r="G46" s="102"/>
    </row>
    <row r="47">
      <c r="A47" s="102"/>
      <c r="B47" s="143"/>
      <c r="C47" s="143"/>
      <c r="D47" s="143"/>
      <c r="E47" s="143"/>
      <c r="F47" s="143"/>
      <c r="G47" s="102"/>
    </row>
    <row r="48">
      <c r="A48" s="102"/>
      <c r="B48" s="143"/>
      <c r="C48" s="143"/>
      <c r="D48" s="143"/>
      <c r="E48" s="143"/>
      <c r="F48" s="143"/>
      <c r="G48" s="102"/>
    </row>
    <row r="49">
      <c r="A49" s="102"/>
      <c r="B49" s="143"/>
      <c r="C49" s="143"/>
      <c r="D49" s="143"/>
      <c r="E49" s="143"/>
      <c r="F49" s="143"/>
      <c r="G49" s="102"/>
    </row>
    <row r="50">
      <c r="A50" s="102"/>
      <c r="B50" s="242"/>
      <c r="C50" s="242"/>
      <c r="D50" s="242"/>
      <c r="E50" s="242"/>
      <c r="F50" s="242"/>
      <c r="G50" s="102"/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8.0"/>
    <col customWidth="1" min="3" max="3" width="17.88"/>
    <col customWidth="1" min="6" max="6" width="53.63"/>
    <col customWidth="1" min="7" max="7" width="4.13"/>
  </cols>
  <sheetData>
    <row r="1">
      <c r="A1" s="16"/>
      <c r="B1" s="313" t="s">
        <v>9774</v>
      </c>
      <c r="C1" s="313" t="s">
        <v>9775</v>
      </c>
      <c r="D1" s="135"/>
      <c r="E1" s="135"/>
      <c r="F1" s="135"/>
      <c r="G1" s="16"/>
    </row>
    <row r="2">
      <c r="A2" s="138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38"/>
    </row>
    <row r="3">
      <c r="A3" s="16"/>
      <c r="B3" s="141" t="s">
        <v>9776</v>
      </c>
      <c r="C3" s="141" t="s">
        <v>9777</v>
      </c>
      <c r="D3" s="372"/>
      <c r="E3" s="372"/>
      <c r="F3" s="372"/>
      <c r="G3" s="16"/>
    </row>
    <row r="4">
      <c r="A4" s="16"/>
      <c r="B4" s="139" t="s">
        <v>650</v>
      </c>
      <c r="C4" s="103" t="s">
        <v>651</v>
      </c>
      <c r="D4" s="140">
        <v>44588.0</v>
      </c>
      <c r="E4" s="103" t="s">
        <v>15</v>
      </c>
      <c r="F4" s="176" t="s">
        <v>4411</v>
      </c>
      <c r="G4" s="16"/>
    </row>
    <row r="5">
      <c r="A5" s="16"/>
      <c r="B5" s="141" t="s">
        <v>850</v>
      </c>
      <c r="C5" s="141" t="s">
        <v>9778</v>
      </c>
      <c r="D5" s="372"/>
      <c r="E5" s="372"/>
      <c r="F5" s="372"/>
      <c r="G5" s="16"/>
    </row>
    <row r="6">
      <c r="A6" s="16"/>
      <c r="B6" s="141" t="s">
        <v>9779</v>
      </c>
      <c r="C6" s="141" t="s">
        <v>1271</v>
      </c>
      <c r="D6" s="372"/>
      <c r="E6" s="372"/>
      <c r="F6" s="372"/>
      <c r="G6" s="16"/>
    </row>
    <row r="7">
      <c r="A7" s="16"/>
      <c r="B7" s="220" t="s">
        <v>1188</v>
      </c>
      <c r="C7" s="220" t="s">
        <v>501</v>
      </c>
      <c r="D7" s="240">
        <v>40120.0</v>
      </c>
      <c r="E7" s="220" t="s">
        <v>4561</v>
      </c>
      <c r="F7" s="220" t="s">
        <v>4381</v>
      </c>
      <c r="G7" s="16"/>
    </row>
    <row r="8">
      <c r="A8" s="16"/>
      <c r="B8" s="220" t="s">
        <v>935</v>
      </c>
      <c r="C8" s="220" t="s">
        <v>936</v>
      </c>
      <c r="D8" s="221">
        <v>39406.0</v>
      </c>
      <c r="E8" s="220" t="s">
        <v>4758</v>
      </c>
      <c r="F8" s="220" t="s">
        <v>4381</v>
      </c>
      <c r="G8" s="16"/>
    </row>
    <row r="9">
      <c r="A9" s="16"/>
      <c r="B9" s="141" t="s">
        <v>1157</v>
      </c>
      <c r="C9" s="141" t="s">
        <v>9780</v>
      </c>
      <c r="D9" s="372"/>
      <c r="E9" s="372"/>
      <c r="F9" s="372"/>
      <c r="G9" s="16"/>
    </row>
    <row r="10">
      <c r="A10" s="16"/>
      <c r="B10" s="139" t="s">
        <v>4414</v>
      </c>
      <c r="C10" s="139" t="s">
        <v>4415</v>
      </c>
      <c r="D10" s="163">
        <v>42283.0</v>
      </c>
      <c r="E10" s="139" t="s">
        <v>15</v>
      </c>
      <c r="F10" s="139" t="s">
        <v>928</v>
      </c>
      <c r="G10" s="16"/>
    </row>
    <row r="11">
      <c r="A11" s="16"/>
      <c r="B11" s="141" t="s">
        <v>9781</v>
      </c>
      <c r="C11" s="141" t="s">
        <v>9782</v>
      </c>
      <c r="D11" s="372"/>
      <c r="E11" s="372"/>
      <c r="F11" s="372"/>
      <c r="G11" s="16"/>
    </row>
    <row r="12">
      <c r="A12" s="16"/>
      <c r="B12" s="139" t="s">
        <v>6202</v>
      </c>
      <c r="C12" s="139" t="s">
        <v>1198</v>
      </c>
      <c r="D12" s="209">
        <v>40974.0</v>
      </c>
      <c r="E12" s="186" t="s">
        <v>15</v>
      </c>
      <c r="F12" s="151" t="s">
        <v>928</v>
      </c>
      <c r="G12" s="16"/>
    </row>
    <row r="13">
      <c r="A13" s="16"/>
      <c r="B13" s="141" t="s">
        <v>9783</v>
      </c>
      <c r="C13" s="141" t="s">
        <v>267</v>
      </c>
      <c r="D13" s="372"/>
      <c r="E13" s="372"/>
      <c r="F13" s="372"/>
      <c r="G13" s="16"/>
    </row>
    <row r="14">
      <c r="A14" s="102"/>
      <c r="B14" s="139" t="s">
        <v>7094</v>
      </c>
      <c r="C14" s="139" t="s">
        <v>4457</v>
      </c>
      <c r="D14" s="140">
        <v>40064.0</v>
      </c>
      <c r="E14" s="139" t="s">
        <v>15</v>
      </c>
      <c r="F14" s="139" t="s">
        <v>928</v>
      </c>
      <c r="G14" s="102"/>
    </row>
    <row r="15">
      <c r="A15" s="16"/>
      <c r="B15" s="139" t="s">
        <v>9784</v>
      </c>
      <c r="C15" s="139" t="s">
        <v>9785</v>
      </c>
      <c r="D15" s="140">
        <v>44859.0</v>
      </c>
      <c r="E15" s="139" t="s">
        <v>15</v>
      </c>
      <c r="F15" s="139" t="s">
        <v>928</v>
      </c>
      <c r="G15" s="16"/>
    </row>
    <row r="16">
      <c r="A16" s="16"/>
      <c r="B16" s="141" t="s">
        <v>9786</v>
      </c>
      <c r="C16" s="141" t="s">
        <v>9787</v>
      </c>
      <c r="D16" s="372"/>
      <c r="E16" s="372"/>
      <c r="F16" s="372"/>
      <c r="G16" s="16"/>
    </row>
    <row r="17">
      <c r="A17" s="16"/>
      <c r="B17" s="141" t="s">
        <v>9788</v>
      </c>
      <c r="C17" s="141" t="s">
        <v>990</v>
      </c>
      <c r="D17" s="372"/>
      <c r="E17" s="372"/>
      <c r="F17" s="372"/>
      <c r="G17" s="16"/>
    </row>
    <row r="18">
      <c r="A18" s="16"/>
      <c r="B18" s="139" t="s">
        <v>8068</v>
      </c>
      <c r="C18" s="139" t="s">
        <v>9789</v>
      </c>
      <c r="D18" s="349">
        <v>42563.0</v>
      </c>
      <c r="E18" s="186" t="s">
        <v>15</v>
      </c>
      <c r="F18" s="151" t="s">
        <v>5135</v>
      </c>
      <c r="G18" s="16"/>
    </row>
    <row r="19">
      <c r="A19" s="16"/>
      <c r="B19" s="141" t="s">
        <v>9790</v>
      </c>
      <c r="C19" s="141" t="s">
        <v>9791</v>
      </c>
      <c r="D19" s="372"/>
      <c r="E19" s="372"/>
      <c r="F19" s="372"/>
      <c r="G19" s="16"/>
    </row>
    <row r="20">
      <c r="A20" s="16"/>
      <c r="B20" s="141" t="s">
        <v>9792</v>
      </c>
      <c r="C20" s="141" t="s">
        <v>1241</v>
      </c>
      <c r="D20" s="372"/>
      <c r="E20" s="372"/>
      <c r="F20" s="372"/>
      <c r="G20" s="16"/>
    </row>
    <row r="21">
      <c r="A21" s="16"/>
      <c r="B21" s="141" t="s">
        <v>7139</v>
      </c>
      <c r="C21" s="141" t="s">
        <v>7140</v>
      </c>
      <c r="D21" s="372"/>
      <c r="E21" s="372"/>
      <c r="F21" s="372"/>
      <c r="G21" s="16"/>
    </row>
    <row r="22">
      <c r="A22" s="16"/>
      <c r="B22" s="254"/>
      <c r="C22" s="254"/>
      <c r="D22" s="254"/>
      <c r="E22" s="254"/>
      <c r="F22" s="254"/>
      <c r="G22" s="16"/>
    </row>
    <row r="23">
      <c r="A23" s="16"/>
      <c r="B23" s="254"/>
      <c r="C23" s="254"/>
      <c r="D23" s="254"/>
      <c r="E23" s="254"/>
      <c r="F23" s="254"/>
      <c r="G23" s="16"/>
    </row>
    <row r="24">
      <c r="A24" s="16"/>
      <c r="B24" s="144" t="s">
        <v>1</v>
      </c>
      <c r="C24" s="145">
        <f>COUNT(D:D)</f>
        <v>8</v>
      </c>
      <c r="D24" s="254"/>
      <c r="E24" s="254"/>
      <c r="F24" s="254"/>
      <c r="G24" s="16"/>
    </row>
    <row r="25">
      <c r="A25" s="16"/>
      <c r="B25" s="144" t="s">
        <v>2</v>
      </c>
      <c r="C25" s="146">
        <v>19.0</v>
      </c>
      <c r="D25" s="254"/>
      <c r="E25" s="254"/>
      <c r="F25" s="254"/>
      <c r="G25" s="16"/>
    </row>
    <row r="26">
      <c r="A26" s="16"/>
      <c r="B26" s="144" t="s">
        <v>1014</v>
      </c>
      <c r="C26" s="147">
        <f>IFERROR(__xludf.DUMMYFUNCTION("TO_PERCENT(C24/C25)"),0.42105263157894735)</f>
        <v>0.4210526316</v>
      </c>
      <c r="D26" s="254"/>
      <c r="E26" s="254"/>
      <c r="F26" s="254"/>
      <c r="G26" s="16"/>
    </row>
    <row r="27">
      <c r="A27" s="16"/>
      <c r="B27" s="254"/>
      <c r="C27" s="254"/>
      <c r="D27" s="254"/>
      <c r="E27" s="254"/>
      <c r="F27" s="254"/>
      <c r="G27" s="16"/>
    </row>
    <row r="28">
      <c r="A28" s="16"/>
      <c r="B28" s="254"/>
      <c r="C28" s="254"/>
      <c r="D28" s="254"/>
      <c r="E28" s="254"/>
      <c r="F28" s="254"/>
      <c r="G28" s="16"/>
    </row>
    <row r="29">
      <c r="A29" s="16"/>
      <c r="B29" s="254"/>
      <c r="C29" s="254"/>
      <c r="D29" s="254"/>
      <c r="E29" s="254"/>
      <c r="F29" s="254"/>
      <c r="G29" s="16"/>
    </row>
    <row r="30">
      <c r="A30" s="16"/>
      <c r="B30" s="254"/>
      <c r="C30" s="254"/>
      <c r="D30" s="254"/>
      <c r="E30" s="254"/>
      <c r="F30" s="254"/>
      <c r="G30" s="16"/>
    </row>
    <row r="31">
      <c r="A31" s="16"/>
      <c r="B31" s="385"/>
      <c r="C31" s="385"/>
      <c r="D31" s="385"/>
      <c r="E31" s="385"/>
      <c r="F31" s="385"/>
      <c r="G31" s="16"/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16.0"/>
  </cols>
  <sheetData>
    <row r="1">
      <c r="A1" s="445" t="s">
        <v>113</v>
      </c>
      <c r="B1" s="445" t="s">
        <v>110</v>
      </c>
      <c r="C1" s="445" t="s">
        <v>902</v>
      </c>
      <c r="D1" s="445" t="s">
        <v>903</v>
      </c>
      <c r="E1" s="445" t="s">
        <v>904</v>
      </c>
    </row>
    <row r="2">
      <c r="A2" s="112" t="s">
        <v>173</v>
      </c>
      <c r="B2" s="112" t="s">
        <v>7184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</row>
    <row r="3">
      <c r="A3" s="112" t="s">
        <v>2339</v>
      </c>
      <c r="B3" s="112" t="s">
        <v>9793</v>
      </c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</row>
    <row r="4">
      <c r="A4" s="112" t="s">
        <v>9794</v>
      </c>
      <c r="B4" s="112" t="s">
        <v>9795</v>
      </c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</row>
    <row r="5">
      <c r="A5" s="112" t="s">
        <v>9796</v>
      </c>
      <c r="B5" s="112" t="s">
        <v>9797</v>
      </c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</row>
    <row r="6">
      <c r="A6" s="112" t="s">
        <v>9798</v>
      </c>
      <c r="B6" s="112" t="s">
        <v>9799</v>
      </c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</row>
    <row r="7">
      <c r="A7" s="112" t="s">
        <v>9800</v>
      </c>
      <c r="B7" s="112" t="s">
        <v>9801</v>
      </c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</row>
    <row r="8">
      <c r="A8" s="112" t="s">
        <v>9802</v>
      </c>
      <c r="B8" s="112" t="s">
        <v>9803</v>
      </c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</row>
    <row r="9">
      <c r="A9" s="112" t="s">
        <v>9804</v>
      </c>
      <c r="B9" s="112" t="s">
        <v>9805</v>
      </c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</row>
    <row r="10">
      <c r="A10" s="112" t="s">
        <v>9806</v>
      </c>
      <c r="B10" s="112" t="s">
        <v>9807</v>
      </c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</row>
    <row r="11">
      <c r="A11" s="112" t="s">
        <v>9808</v>
      </c>
      <c r="B11" s="112" t="s">
        <v>2132</v>
      </c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</row>
    <row r="12">
      <c r="A12" s="103" t="s">
        <v>9809</v>
      </c>
      <c r="B12" s="103" t="s">
        <v>9810</v>
      </c>
      <c r="C12" s="239">
        <v>40393.0</v>
      </c>
      <c r="D12" s="103" t="s">
        <v>15</v>
      </c>
      <c r="E12" s="103" t="s">
        <v>928</v>
      </c>
      <c r="F12" s="452"/>
      <c r="G12" s="452"/>
      <c r="H12" s="452"/>
      <c r="I12" s="452"/>
      <c r="J12" s="452"/>
      <c r="K12" s="452"/>
      <c r="L12" s="452"/>
      <c r="M12" s="452"/>
      <c r="N12" s="452"/>
      <c r="O12" s="452"/>
      <c r="P12" s="452"/>
      <c r="Q12" s="452"/>
      <c r="R12" s="452"/>
      <c r="S12" s="452"/>
      <c r="T12" s="452"/>
      <c r="U12" s="452"/>
      <c r="V12" s="452"/>
      <c r="W12" s="452"/>
      <c r="X12" s="452"/>
      <c r="Y12" s="452"/>
      <c r="Z12" s="452"/>
    </row>
    <row r="13">
      <c r="A13" s="103" t="s">
        <v>9811</v>
      </c>
      <c r="B13" s="103" t="s">
        <v>2393</v>
      </c>
      <c r="C13" s="239">
        <v>40393.0</v>
      </c>
      <c r="D13" s="103" t="s">
        <v>15</v>
      </c>
      <c r="E13" s="103" t="s">
        <v>928</v>
      </c>
      <c r="F13" s="452"/>
      <c r="G13" s="452"/>
      <c r="H13" s="452"/>
      <c r="I13" s="452"/>
      <c r="J13" s="452"/>
      <c r="K13" s="452"/>
      <c r="L13" s="452"/>
      <c r="M13" s="452"/>
      <c r="N13" s="452"/>
      <c r="O13" s="452"/>
      <c r="P13" s="452"/>
      <c r="Q13" s="452"/>
      <c r="R13" s="452"/>
      <c r="S13" s="452"/>
      <c r="T13" s="452"/>
      <c r="U13" s="452"/>
      <c r="V13" s="452"/>
      <c r="W13" s="452"/>
      <c r="X13" s="452"/>
      <c r="Y13" s="452"/>
      <c r="Z13" s="452"/>
    </row>
    <row r="14">
      <c r="A14" s="112" t="s">
        <v>9812</v>
      </c>
      <c r="B14" s="112" t="s">
        <v>942</v>
      </c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</row>
    <row r="15">
      <c r="A15" s="112" t="s">
        <v>9813</v>
      </c>
      <c r="B15" s="112" t="s">
        <v>9814</v>
      </c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</row>
    <row r="16">
      <c r="A16" s="112" t="s">
        <v>9815</v>
      </c>
      <c r="B16" s="112" t="s">
        <v>9814</v>
      </c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</row>
    <row r="17">
      <c r="A17" s="112" t="s">
        <v>5861</v>
      </c>
      <c r="B17" s="112" t="s">
        <v>9816</v>
      </c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</row>
    <row r="18">
      <c r="A18" s="112" t="s">
        <v>9817</v>
      </c>
      <c r="B18" s="112" t="s">
        <v>9818</v>
      </c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</row>
    <row r="19">
      <c r="A19" s="112" t="s">
        <v>9819</v>
      </c>
      <c r="B19" s="112" t="s">
        <v>9820</v>
      </c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</row>
    <row r="20">
      <c r="A20" s="112" t="s">
        <v>9431</v>
      </c>
      <c r="B20" s="112" t="s">
        <v>9821</v>
      </c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</row>
    <row r="21">
      <c r="A21" s="112" t="s">
        <v>9822</v>
      </c>
      <c r="B21" s="112" t="s">
        <v>9823</v>
      </c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</row>
    <row r="22">
      <c r="A22" s="112" t="s">
        <v>658</v>
      </c>
      <c r="B22" s="112" t="s">
        <v>9824</v>
      </c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</row>
    <row r="23">
      <c r="A23" s="112" t="s">
        <v>9825</v>
      </c>
      <c r="B23" s="112" t="s">
        <v>9826</v>
      </c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</row>
    <row r="24">
      <c r="A24" s="112" t="s">
        <v>9827</v>
      </c>
      <c r="B24" s="112" t="s">
        <v>9828</v>
      </c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</row>
    <row r="25">
      <c r="A25" s="112" t="s">
        <v>9829</v>
      </c>
      <c r="B25" s="112" t="s">
        <v>9830</v>
      </c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</row>
    <row r="26">
      <c r="A26" s="112" t="s">
        <v>9831</v>
      </c>
      <c r="B26" s="112" t="s">
        <v>2926</v>
      </c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</row>
    <row r="27">
      <c r="A27" s="112" t="s">
        <v>9832</v>
      </c>
      <c r="B27" s="112" t="s">
        <v>2926</v>
      </c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</row>
    <row r="28">
      <c r="A28" s="112" t="s">
        <v>448</v>
      </c>
      <c r="B28" s="112" t="s">
        <v>9833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</row>
    <row r="29">
      <c r="A29" s="112" t="s">
        <v>9834</v>
      </c>
      <c r="B29" s="112" t="s">
        <v>9835</v>
      </c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</row>
    <row r="30">
      <c r="A30" s="112" t="s">
        <v>9836</v>
      </c>
      <c r="B30" s="112" t="s">
        <v>9837</v>
      </c>
      <c r="C30" s="162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</row>
    <row r="31">
      <c r="A31" s="112" t="s">
        <v>9838</v>
      </c>
      <c r="B31" s="112" t="s">
        <v>9839</v>
      </c>
      <c r="C31" s="162"/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</row>
    <row r="32">
      <c r="A32" s="112" t="s">
        <v>9840</v>
      </c>
      <c r="B32" s="112" t="s">
        <v>9841</v>
      </c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</row>
    <row r="33">
      <c r="A33" s="112" t="s">
        <v>5313</v>
      </c>
      <c r="B33" s="112" t="s">
        <v>9841</v>
      </c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</row>
    <row r="34">
      <c r="A34" s="112" t="s">
        <v>9842</v>
      </c>
      <c r="B34" s="112" t="s">
        <v>9843</v>
      </c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</row>
    <row r="35">
      <c r="A35" s="112" t="s">
        <v>9844</v>
      </c>
      <c r="B35" s="112" t="s">
        <v>9845</v>
      </c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</row>
    <row r="36">
      <c r="A36" s="112" t="s">
        <v>9846</v>
      </c>
      <c r="B36" s="112" t="s">
        <v>9847</v>
      </c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</row>
    <row r="37">
      <c r="A37" s="112" t="s">
        <v>9178</v>
      </c>
      <c r="B37" s="112" t="s">
        <v>9848</v>
      </c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</row>
    <row r="38">
      <c r="A38" s="112" t="s">
        <v>8302</v>
      </c>
      <c r="B38" s="112" t="s">
        <v>9849</v>
      </c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</row>
    <row r="39">
      <c r="A39" s="112" t="s">
        <v>9850</v>
      </c>
      <c r="B39" s="112" t="s">
        <v>8808</v>
      </c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</row>
    <row r="40">
      <c r="A40" s="112" t="s">
        <v>5684</v>
      </c>
      <c r="B40" s="112" t="s">
        <v>8808</v>
      </c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</row>
    <row r="41">
      <c r="A41" s="112" t="s">
        <v>9851</v>
      </c>
      <c r="B41" s="112" t="s">
        <v>8808</v>
      </c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</row>
    <row r="42">
      <c r="A42" s="112" t="s">
        <v>9852</v>
      </c>
      <c r="B42" s="112" t="s">
        <v>9853</v>
      </c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</row>
    <row r="43">
      <c r="A43" s="112" t="s">
        <v>9854</v>
      </c>
      <c r="B43" s="112" t="s">
        <v>9853</v>
      </c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</row>
    <row r="44">
      <c r="A44" s="112" t="s">
        <v>9855</v>
      </c>
      <c r="B44" s="112" t="s">
        <v>9856</v>
      </c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</row>
    <row r="45">
      <c r="A45" s="112" t="s">
        <v>9857</v>
      </c>
      <c r="B45" s="112" t="s">
        <v>9858</v>
      </c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</row>
    <row r="46">
      <c r="A46" s="112" t="s">
        <v>9859</v>
      </c>
      <c r="B46" s="112" t="s">
        <v>9860</v>
      </c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</row>
    <row r="47">
      <c r="A47" s="112" t="s">
        <v>9861</v>
      </c>
      <c r="B47" s="112" t="s">
        <v>9862</v>
      </c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</row>
    <row r="48">
      <c r="A48" s="112" t="s">
        <v>9863</v>
      </c>
      <c r="B48" s="112" t="s">
        <v>9862</v>
      </c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</row>
    <row r="49">
      <c r="A49" s="112" t="s">
        <v>9864</v>
      </c>
      <c r="B49" s="112" t="s">
        <v>9865</v>
      </c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</row>
    <row r="50">
      <c r="A50" s="112" t="s">
        <v>9866</v>
      </c>
      <c r="B50" s="112" t="s">
        <v>9867</v>
      </c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</row>
    <row r="51">
      <c r="A51" s="112" t="s">
        <v>9868</v>
      </c>
      <c r="B51" s="112" t="s">
        <v>9869</v>
      </c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</row>
    <row r="52">
      <c r="A52" s="112" t="s">
        <v>9870</v>
      </c>
      <c r="B52" s="112" t="s">
        <v>9871</v>
      </c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</row>
    <row r="53">
      <c r="A53" s="112" t="s">
        <v>9872</v>
      </c>
      <c r="B53" s="112" t="s">
        <v>9871</v>
      </c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</row>
    <row r="54">
      <c r="A54" s="162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</row>
    <row r="55">
      <c r="A55" s="162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</row>
    <row r="56">
      <c r="A56" s="448" t="s">
        <v>1</v>
      </c>
      <c r="B56" s="449">
        <f>COUNT(C:C)</f>
        <v>2</v>
      </c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</row>
    <row r="57">
      <c r="A57" s="448" t="s">
        <v>2</v>
      </c>
      <c r="B57" s="450">
        <v>52.0</v>
      </c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</row>
    <row r="58">
      <c r="A58" s="448" t="s">
        <v>1014</v>
      </c>
      <c r="B58" s="451">
        <f>IFERROR(__xludf.DUMMYFUNCTION("TO_PERCENT(B56/B57)"),0.038461538461538464)</f>
        <v>0.03846153846</v>
      </c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</row>
    <row r="59">
      <c r="A59" s="162"/>
      <c r="B59" s="162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</row>
    <row r="60">
      <c r="A60" s="162"/>
      <c r="B60" s="162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</row>
    <row r="61">
      <c r="A61" s="162"/>
      <c r="B61" s="162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</row>
    <row r="62">
      <c r="A62" s="162"/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</row>
    <row r="63">
      <c r="A63" s="162"/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</row>
    <row r="64">
      <c r="A64" s="162"/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</row>
    <row r="65">
      <c r="A65" s="162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</row>
    <row r="66">
      <c r="A66" s="162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</row>
    <row r="67">
      <c r="A67" s="162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</row>
    <row r="68">
      <c r="A68" s="162"/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</row>
    <row r="69">
      <c r="A69" s="162"/>
      <c r="B69" s="162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</row>
    <row r="70">
      <c r="A70" s="162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</row>
    <row r="71">
      <c r="A71" s="162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</row>
    <row r="72">
      <c r="A72" s="162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</row>
    <row r="73">
      <c r="A73" s="162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</row>
    <row r="74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</row>
    <row r="75">
      <c r="A75" s="162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</row>
    <row r="76">
      <c r="A76" s="162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</row>
    <row r="77">
      <c r="A77" s="162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</row>
    <row r="78">
      <c r="A78" s="162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</row>
    <row r="79">
      <c r="A79" s="162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</row>
    <row r="80">
      <c r="A80" s="162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</row>
    <row r="81">
      <c r="A81" s="162"/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</row>
    <row r="82">
      <c r="A82" s="162"/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</row>
    <row r="83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</row>
    <row r="84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</row>
    <row r="85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</row>
    <row r="86">
      <c r="A86" s="162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</row>
    <row r="87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</row>
    <row r="88">
      <c r="A88" s="162"/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</row>
    <row r="89">
      <c r="A89" s="162"/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</row>
    <row r="90">
      <c r="A90" s="162"/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</row>
    <row r="91">
      <c r="A91" s="162"/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</row>
    <row r="92">
      <c r="A92" s="162"/>
      <c r="B92" s="162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</row>
    <row r="93">
      <c r="A93" s="162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</row>
    <row r="94">
      <c r="A94" s="162"/>
      <c r="B94" s="162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</row>
    <row r="95">
      <c r="A95" s="162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</row>
    <row r="96">
      <c r="A96" s="162"/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</row>
    <row r="97">
      <c r="A97" s="162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</row>
    <row r="98">
      <c r="A98" s="162"/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</row>
    <row r="99">
      <c r="A99" s="162"/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</row>
    <row r="100">
      <c r="A100" s="162"/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</row>
    <row r="101">
      <c r="A101" s="162"/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</row>
    <row r="102">
      <c r="A102" s="162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</row>
    <row r="103">
      <c r="A103" s="162"/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</row>
    <row r="104">
      <c r="A104" s="162"/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</row>
    <row r="105">
      <c r="A105" s="162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</row>
    <row r="106">
      <c r="A106" s="162"/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</row>
    <row r="107">
      <c r="A107" s="162"/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</row>
    <row r="108">
      <c r="A108" s="162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</row>
    <row r="109">
      <c r="A109" s="162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</row>
    <row r="110">
      <c r="A110" s="162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</row>
    <row r="111">
      <c r="A111" s="162"/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</row>
    <row r="112">
      <c r="A112" s="162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</row>
    <row r="113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</row>
    <row r="114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</row>
    <row r="115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</row>
    <row r="116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</row>
    <row r="117">
      <c r="A117" s="162"/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</row>
    <row r="118">
      <c r="A118" s="162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</row>
    <row r="119">
      <c r="A119" s="162"/>
      <c r="B119" s="162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</row>
    <row r="120">
      <c r="A120" s="162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</row>
    <row r="121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</row>
    <row r="122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</row>
    <row r="123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</row>
    <row r="124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</row>
    <row r="125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</row>
    <row r="126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</row>
    <row r="127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</row>
    <row r="128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</row>
    <row r="129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</row>
    <row r="130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</row>
    <row r="131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</row>
    <row r="132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</row>
    <row r="133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</row>
    <row r="134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</row>
    <row r="135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</row>
    <row r="136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</row>
    <row r="137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</row>
    <row r="138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</row>
    <row r="139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</row>
    <row r="140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</row>
    <row r="141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</row>
    <row r="142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</row>
    <row r="143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</row>
    <row r="144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</row>
    <row r="145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</row>
    <row r="146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</row>
    <row r="147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</row>
    <row r="148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</row>
    <row r="149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</row>
    <row r="150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</row>
    <row r="15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</row>
    <row r="152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</row>
    <row r="153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</row>
    <row r="154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</row>
    <row r="155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</row>
    <row r="156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</row>
    <row r="157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</row>
    <row r="158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</row>
    <row r="159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</row>
    <row r="160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</row>
    <row r="16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</row>
    <row r="162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</row>
    <row r="163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</row>
    <row r="164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</row>
    <row r="165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</row>
    <row r="166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</row>
    <row r="167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</row>
    <row r="168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</row>
    <row r="169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</row>
    <row r="170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</row>
    <row r="17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</row>
    <row r="172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</row>
    <row r="173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</row>
    <row r="174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</row>
    <row r="175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</row>
    <row r="176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</row>
    <row r="177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</row>
    <row r="178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</row>
    <row r="179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</row>
    <row r="180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</row>
    <row r="18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</row>
    <row r="182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</row>
    <row r="183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</row>
    <row r="184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</row>
    <row r="185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</row>
    <row r="186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</row>
    <row r="187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</row>
    <row r="188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</row>
    <row r="189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</row>
    <row r="190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</row>
    <row r="191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</row>
    <row r="192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</row>
    <row r="193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</row>
    <row r="194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</row>
    <row r="195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</row>
    <row r="196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</row>
    <row r="197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</row>
    <row r="198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</row>
    <row r="199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</row>
    <row r="200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</row>
    <row r="201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</row>
    <row r="202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</row>
    <row r="203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</row>
    <row r="204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</row>
    <row r="205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</row>
    <row r="206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</row>
    <row r="207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</row>
    <row r="208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</row>
    <row r="209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</row>
    <row r="210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</row>
    <row r="211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</row>
    <row r="212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</row>
    <row r="213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</row>
    <row r="214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</row>
    <row r="215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</row>
    <row r="216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</row>
    <row r="217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</row>
    <row r="218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</row>
    <row r="219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</row>
    <row r="220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</row>
    <row r="221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</row>
    <row r="222">
      <c r="A222" s="162"/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</row>
    <row r="223">
      <c r="A223" s="162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</row>
    <row r="224">
      <c r="A224" s="162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</row>
    <row r="225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</row>
    <row r="226">
      <c r="A226" s="162"/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</row>
    <row r="227">
      <c r="A227" s="162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</row>
    <row r="228">
      <c r="A228" s="162"/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</row>
    <row r="229">
      <c r="A229" s="162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</row>
    <row r="230">
      <c r="A230" s="162"/>
      <c r="B230" s="162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</row>
    <row r="231">
      <c r="A231" s="162"/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</row>
    <row r="232">
      <c r="A232" s="162"/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</row>
    <row r="233">
      <c r="A233" s="162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</row>
    <row r="234">
      <c r="A234" s="162"/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</row>
    <row r="235">
      <c r="A235" s="162"/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</row>
    <row r="236">
      <c r="A236" s="162"/>
      <c r="B236" s="162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</row>
    <row r="237">
      <c r="A237" s="162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</row>
    <row r="238">
      <c r="A238" s="162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</row>
    <row r="239">
      <c r="A239" s="162"/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</row>
    <row r="240">
      <c r="A240" s="162"/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</row>
    <row r="241">
      <c r="A241" s="162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</row>
    <row r="242">
      <c r="A242" s="162"/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</row>
    <row r="243">
      <c r="A243" s="162"/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</row>
    <row r="244">
      <c r="A244" s="162"/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</row>
    <row r="245">
      <c r="A245" s="162"/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</row>
    <row r="246">
      <c r="A246" s="162"/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</row>
    <row r="247">
      <c r="A247" s="162"/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</row>
    <row r="248">
      <c r="A248" s="162"/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</row>
    <row r="249">
      <c r="A249" s="162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</row>
    <row r="250">
      <c r="A250" s="162"/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</row>
    <row r="251">
      <c r="A251" s="162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</row>
    <row r="252">
      <c r="A252" s="162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</row>
    <row r="253">
      <c r="A253" s="162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</row>
    <row r="254">
      <c r="A254" s="162"/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</row>
    <row r="255">
      <c r="A255" s="162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</row>
    <row r="256">
      <c r="A256" s="162"/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</row>
    <row r="257">
      <c r="A257" s="162"/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</row>
    <row r="258">
      <c r="A258" s="162"/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</row>
    <row r="259">
      <c r="A259" s="162"/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</row>
    <row r="260">
      <c r="A260" s="162"/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</row>
    <row r="261">
      <c r="A261" s="162"/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</row>
    <row r="262">
      <c r="A262" s="162"/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</row>
    <row r="263">
      <c r="A263" s="162"/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</row>
    <row r="264">
      <c r="A264" s="162"/>
      <c r="B264" s="16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</row>
    <row r="265">
      <c r="A265" s="162"/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</row>
    <row r="266">
      <c r="A266" s="162"/>
      <c r="B266" s="162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</row>
    <row r="267">
      <c r="A267" s="162"/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</row>
    <row r="268">
      <c r="A268" s="162"/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</row>
    <row r="269">
      <c r="A269" s="162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</row>
    <row r="270">
      <c r="A270" s="162"/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</row>
    <row r="271">
      <c r="A271" s="162"/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</row>
    <row r="272">
      <c r="A272" s="162"/>
      <c r="B272" s="162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</row>
    <row r="273">
      <c r="A273" s="162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</row>
    <row r="274">
      <c r="A274" s="162"/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</row>
    <row r="275">
      <c r="A275" s="162"/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</row>
    <row r="276">
      <c r="A276" s="162"/>
      <c r="B276" s="162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</row>
    <row r="277">
      <c r="A277" s="162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</row>
    <row r="278">
      <c r="A278" s="162"/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</row>
    <row r="279">
      <c r="A279" s="162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</row>
    <row r="280">
      <c r="A280" s="162"/>
      <c r="B280" s="162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</row>
    <row r="281">
      <c r="A281" s="162"/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</row>
    <row r="282">
      <c r="A282" s="162"/>
      <c r="B282" s="162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</row>
    <row r="283">
      <c r="A283" s="162"/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</row>
    <row r="284">
      <c r="A284" s="162"/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</row>
    <row r="285">
      <c r="A285" s="162"/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</row>
    <row r="286">
      <c r="A286" s="162"/>
      <c r="B286" s="162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</row>
    <row r="287">
      <c r="A287" s="162"/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</row>
    <row r="288">
      <c r="A288" s="162"/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</row>
    <row r="289">
      <c r="A289" s="162"/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</row>
    <row r="290">
      <c r="A290" s="162"/>
      <c r="B290" s="16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</row>
    <row r="291">
      <c r="A291" s="162"/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</row>
    <row r="292">
      <c r="A292" s="162"/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</row>
    <row r="293">
      <c r="A293" s="162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</row>
    <row r="294">
      <c r="A294" s="162"/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</row>
    <row r="295">
      <c r="A295" s="162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</row>
    <row r="296">
      <c r="A296" s="162"/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</row>
    <row r="297">
      <c r="A297" s="162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</row>
    <row r="298">
      <c r="A298" s="162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</row>
    <row r="299">
      <c r="A299" s="162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</row>
    <row r="300">
      <c r="A300" s="162"/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</row>
    <row r="301">
      <c r="A301" s="162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</row>
    <row r="302">
      <c r="A302" s="162"/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</row>
    <row r="303">
      <c r="A303" s="162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</row>
    <row r="304">
      <c r="A304" s="162"/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</row>
    <row r="305">
      <c r="A305" s="162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</row>
    <row r="306">
      <c r="A306" s="162"/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</row>
    <row r="307">
      <c r="A307" s="162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</row>
    <row r="308">
      <c r="A308" s="162"/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</row>
    <row r="309">
      <c r="A309" s="162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</row>
    <row r="310">
      <c r="A310" s="162"/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</row>
    <row r="311">
      <c r="A311" s="162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</row>
    <row r="312">
      <c r="A312" s="162"/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</row>
    <row r="313">
      <c r="A313" s="162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</row>
    <row r="314">
      <c r="A314" s="162"/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</row>
    <row r="315">
      <c r="A315" s="162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</row>
    <row r="316">
      <c r="A316" s="162"/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</row>
    <row r="317">
      <c r="A317" s="162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</row>
    <row r="318">
      <c r="A318" s="162"/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</row>
    <row r="319">
      <c r="A319" s="162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</row>
    <row r="320">
      <c r="A320" s="162"/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</row>
    <row r="321">
      <c r="A321" s="162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</row>
    <row r="322">
      <c r="A322" s="162"/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</row>
    <row r="323">
      <c r="A323" s="162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</row>
    <row r="324">
      <c r="A324" s="162"/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</row>
    <row r="325">
      <c r="A325" s="162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</row>
    <row r="326">
      <c r="A326" s="162"/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</row>
    <row r="327">
      <c r="A327" s="162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</row>
    <row r="328">
      <c r="A328" s="162"/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</row>
    <row r="329">
      <c r="A329" s="162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</row>
    <row r="330">
      <c r="A330" s="162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</row>
    <row r="331">
      <c r="A331" s="162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</row>
    <row r="332">
      <c r="A332" s="162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</row>
    <row r="333">
      <c r="A333" s="162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</row>
    <row r="334">
      <c r="A334" s="162"/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</row>
    <row r="335">
      <c r="A335" s="162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</row>
    <row r="336">
      <c r="A336" s="162"/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</row>
    <row r="337">
      <c r="A337" s="162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</row>
    <row r="338">
      <c r="A338" s="162"/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</row>
    <row r="339">
      <c r="A339" s="162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</row>
    <row r="340">
      <c r="A340" s="162"/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</row>
    <row r="341">
      <c r="A341" s="162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</row>
    <row r="342">
      <c r="A342" s="162"/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</row>
    <row r="343">
      <c r="A343" s="162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</row>
    <row r="344">
      <c r="A344" s="162"/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</row>
    <row r="345">
      <c r="A345" s="162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</row>
    <row r="346">
      <c r="A346" s="162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</row>
    <row r="347">
      <c r="A347" s="162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</row>
    <row r="348">
      <c r="A348" s="162"/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</row>
    <row r="349">
      <c r="A349" s="162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</row>
    <row r="350">
      <c r="A350" s="162"/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</row>
    <row r="351">
      <c r="A351" s="162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</row>
    <row r="352">
      <c r="A352" s="162"/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</row>
    <row r="353">
      <c r="A353" s="162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</row>
    <row r="354">
      <c r="A354" s="162"/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</row>
    <row r="355">
      <c r="A355" s="162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</row>
    <row r="356">
      <c r="A356" s="162"/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</row>
    <row r="357">
      <c r="A357" s="162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</row>
    <row r="358">
      <c r="A358" s="162"/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</row>
    <row r="359">
      <c r="A359" s="162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</row>
    <row r="360">
      <c r="A360" s="162"/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</row>
    <row r="361">
      <c r="A361" s="162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</row>
    <row r="362">
      <c r="A362" s="162"/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</row>
    <row r="363">
      <c r="A363" s="162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</row>
    <row r="364">
      <c r="A364" s="162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</row>
    <row r="365">
      <c r="A365" s="162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</row>
    <row r="366">
      <c r="A366" s="162"/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</row>
    <row r="367">
      <c r="A367" s="162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</row>
    <row r="368">
      <c r="A368" s="162"/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</row>
    <row r="369">
      <c r="A369" s="162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</row>
    <row r="370">
      <c r="A370" s="162"/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</row>
    <row r="371">
      <c r="A371" s="162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</row>
    <row r="372">
      <c r="A372" s="162"/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</row>
    <row r="373">
      <c r="A373" s="162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</row>
    <row r="374">
      <c r="A374" s="162"/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</row>
    <row r="375">
      <c r="A375" s="162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</row>
    <row r="376">
      <c r="A376" s="162"/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</row>
    <row r="377">
      <c r="A377" s="162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</row>
    <row r="378">
      <c r="A378" s="162"/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</row>
    <row r="379">
      <c r="A379" s="162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</row>
    <row r="380">
      <c r="A380" s="162"/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</row>
    <row r="381">
      <c r="A381" s="162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</row>
    <row r="382">
      <c r="A382" s="162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</row>
    <row r="383">
      <c r="A383" s="162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</row>
    <row r="384">
      <c r="A384" s="162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</row>
    <row r="385">
      <c r="A385" s="162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</row>
    <row r="386">
      <c r="A386" s="162"/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</row>
    <row r="387">
      <c r="A387" s="162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</row>
    <row r="388">
      <c r="A388" s="162"/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</row>
    <row r="389">
      <c r="A389" s="162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</row>
    <row r="390">
      <c r="A390" s="162"/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</row>
    <row r="391">
      <c r="A391" s="162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</row>
    <row r="392">
      <c r="A392" s="162"/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</row>
    <row r="393">
      <c r="A393" s="162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</row>
    <row r="394">
      <c r="A394" s="162"/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</row>
    <row r="395">
      <c r="A395" s="162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</row>
    <row r="396">
      <c r="A396" s="162"/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</row>
    <row r="397">
      <c r="A397" s="162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</row>
    <row r="398">
      <c r="A398" s="162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</row>
    <row r="399">
      <c r="A399" s="162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</row>
    <row r="400">
      <c r="A400" s="162"/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</row>
    <row r="401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</row>
    <row r="402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</row>
    <row r="403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</row>
    <row r="404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</row>
    <row r="405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</row>
    <row r="406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</row>
    <row r="407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</row>
    <row r="408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</row>
    <row r="409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</row>
    <row r="410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</row>
    <row r="411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</row>
    <row r="412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</row>
    <row r="413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</row>
    <row r="414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</row>
    <row r="415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</row>
    <row r="416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</row>
    <row r="417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</row>
    <row r="418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</row>
    <row r="419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</row>
    <row r="420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</row>
    <row r="421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</row>
    <row r="422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</row>
    <row r="423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</row>
    <row r="424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</row>
    <row r="425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</row>
    <row r="426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</row>
    <row r="427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</row>
    <row r="428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</row>
    <row r="429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</row>
    <row r="430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</row>
    <row r="431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</row>
    <row r="432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</row>
    <row r="433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</row>
    <row r="434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</row>
    <row r="435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</row>
    <row r="436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</row>
    <row r="437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</row>
    <row r="438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</row>
    <row r="439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</row>
    <row r="440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</row>
    <row r="441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</row>
    <row r="442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</row>
    <row r="443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</row>
    <row r="444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</row>
    <row r="445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</row>
    <row r="446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</row>
    <row r="447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</row>
    <row r="448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</row>
    <row r="449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</row>
    <row r="450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</row>
    <row r="451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</row>
    <row r="452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</row>
    <row r="453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</row>
    <row r="454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</row>
    <row r="455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</row>
    <row r="456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</row>
    <row r="457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</row>
    <row r="458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</row>
    <row r="459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</row>
    <row r="460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</row>
    <row r="461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</row>
    <row r="462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</row>
    <row r="463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</row>
    <row r="464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</row>
    <row r="465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</row>
    <row r="466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</row>
    <row r="467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</row>
    <row r="468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</row>
    <row r="469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</row>
    <row r="470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</row>
    <row r="471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</row>
    <row r="472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</row>
    <row r="473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</row>
    <row r="474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</row>
    <row r="475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</row>
    <row r="476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</row>
    <row r="477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</row>
    <row r="478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</row>
    <row r="479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</row>
    <row r="480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</row>
    <row r="481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</row>
    <row r="482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</row>
    <row r="483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</row>
    <row r="484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</row>
    <row r="485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</row>
    <row r="486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</row>
    <row r="487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</row>
    <row r="488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</row>
    <row r="489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</row>
    <row r="490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</row>
    <row r="491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</row>
    <row r="492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</row>
    <row r="493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</row>
    <row r="494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</row>
    <row r="495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</row>
    <row r="496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</row>
    <row r="497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</row>
    <row r="498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</row>
    <row r="499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</row>
    <row r="500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</row>
    <row r="501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</row>
    <row r="502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</row>
    <row r="503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</row>
    <row r="504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</row>
    <row r="505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</row>
    <row r="506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</row>
    <row r="507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</row>
    <row r="508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</row>
    <row r="509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</row>
    <row r="510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</row>
    <row r="511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</row>
    <row r="512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</row>
    <row r="513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</row>
    <row r="514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</row>
    <row r="515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</row>
    <row r="516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</row>
    <row r="517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</row>
    <row r="518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</row>
    <row r="519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</row>
    <row r="520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</row>
    <row r="521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</row>
    <row r="522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</row>
    <row r="523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</row>
    <row r="524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</row>
    <row r="525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</row>
    <row r="526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</row>
    <row r="527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</row>
    <row r="528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</row>
    <row r="529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</row>
    <row r="530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</row>
    <row r="531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</row>
    <row r="532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</row>
    <row r="533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</row>
    <row r="534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</row>
    <row r="535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</row>
    <row r="536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</row>
    <row r="537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</row>
    <row r="538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</row>
    <row r="539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</row>
    <row r="540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</row>
    <row r="541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</row>
    <row r="542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</row>
    <row r="543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</row>
    <row r="544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</row>
    <row r="545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</row>
    <row r="546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</row>
    <row r="547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</row>
    <row r="548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</row>
    <row r="549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</row>
    <row r="550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</row>
    <row r="551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</row>
    <row r="552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</row>
    <row r="553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</row>
    <row r="554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</row>
    <row r="555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</row>
    <row r="556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</row>
    <row r="557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</row>
    <row r="558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</row>
    <row r="559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</row>
    <row r="560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</row>
    <row r="561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</row>
    <row r="562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</row>
    <row r="563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</row>
    <row r="564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</row>
    <row r="565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</row>
    <row r="566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</row>
    <row r="567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</row>
    <row r="568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</row>
    <row r="569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</row>
    <row r="570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</row>
    <row r="571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</row>
    <row r="572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</row>
    <row r="573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</row>
    <row r="574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</row>
    <row r="575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</row>
    <row r="576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</row>
    <row r="577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</row>
    <row r="578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</row>
    <row r="579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</row>
    <row r="580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</row>
    <row r="581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</row>
    <row r="582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</row>
    <row r="583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</row>
    <row r="584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</row>
    <row r="585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</row>
    <row r="586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</row>
    <row r="587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</row>
    <row r="588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</row>
    <row r="589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</row>
    <row r="590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</row>
    <row r="591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</row>
    <row r="592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</row>
    <row r="593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</row>
    <row r="594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</row>
    <row r="595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</row>
    <row r="596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</row>
    <row r="597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</row>
    <row r="598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</row>
    <row r="599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</row>
    <row r="600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</row>
    <row r="601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</row>
    <row r="602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</row>
    <row r="603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</row>
    <row r="604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</row>
    <row r="605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</row>
    <row r="606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</row>
    <row r="607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</row>
    <row r="608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</row>
    <row r="609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</row>
    <row r="610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</row>
    <row r="611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</row>
    <row r="612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</row>
    <row r="613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</row>
    <row r="614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</row>
    <row r="615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</row>
    <row r="616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</row>
    <row r="617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</row>
    <row r="618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</row>
    <row r="619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</row>
    <row r="620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</row>
    <row r="621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</row>
    <row r="622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</row>
    <row r="623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</row>
    <row r="624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</row>
    <row r="625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</row>
    <row r="626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</row>
    <row r="627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</row>
    <row r="628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</row>
    <row r="629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</row>
    <row r="630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</row>
    <row r="631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</row>
    <row r="632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</row>
    <row r="633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</row>
    <row r="634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</row>
    <row r="635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</row>
    <row r="636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</row>
    <row r="637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</row>
    <row r="638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</row>
    <row r="639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</row>
    <row r="640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</row>
    <row r="641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</row>
    <row r="642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</row>
    <row r="643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</row>
    <row r="644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</row>
    <row r="645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</row>
    <row r="646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</row>
    <row r="647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</row>
    <row r="648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</row>
    <row r="649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</row>
    <row r="650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</row>
    <row r="651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</row>
    <row r="652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</row>
    <row r="653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</row>
    <row r="654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</row>
    <row r="655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</row>
    <row r="656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</row>
    <row r="657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</row>
    <row r="658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</row>
    <row r="659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</row>
    <row r="660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</row>
    <row r="661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</row>
    <row r="662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</row>
    <row r="663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</row>
    <row r="664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</row>
    <row r="665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</row>
    <row r="666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</row>
    <row r="667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</row>
    <row r="668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</row>
    <row r="669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</row>
    <row r="670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</row>
    <row r="671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</row>
    <row r="672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</row>
    <row r="673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</row>
    <row r="674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</row>
    <row r="675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</row>
    <row r="676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</row>
    <row r="677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</row>
    <row r="678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</row>
    <row r="679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</row>
    <row r="680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</row>
    <row r="681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</row>
    <row r="682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</row>
    <row r="683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</row>
    <row r="684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</row>
    <row r="685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</row>
    <row r="686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</row>
    <row r="687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</row>
    <row r="688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</row>
    <row r="689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</row>
    <row r="690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</row>
    <row r="691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</row>
    <row r="692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</row>
    <row r="693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</row>
    <row r="694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</row>
    <row r="695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</row>
    <row r="696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</row>
    <row r="697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</row>
    <row r="698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</row>
    <row r="699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</row>
    <row r="700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</row>
    <row r="701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</row>
    <row r="702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</row>
    <row r="703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</row>
    <row r="704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</row>
    <row r="705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</row>
    <row r="706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</row>
    <row r="707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</row>
    <row r="708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</row>
    <row r="709">
      <c r="A709" s="162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</row>
    <row r="710">
      <c r="A710" s="162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</row>
    <row r="711">
      <c r="A711" s="162"/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</row>
    <row r="712">
      <c r="A712" s="162"/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</row>
    <row r="713">
      <c r="A713" s="162"/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</row>
    <row r="714">
      <c r="A714" s="162"/>
      <c r="B714" s="162"/>
      <c r="C714" s="162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</row>
    <row r="715">
      <c r="A715" s="162"/>
      <c r="B715" s="162"/>
      <c r="C715" s="162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</row>
    <row r="716">
      <c r="A716" s="162"/>
      <c r="B716" s="162"/>
      <c r="C716" s="162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</row>
    <row r="717">
      <c r="A717" s="162"/>
      <c r="B717" s="162"/>
      <c r="C717" s="162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</row>
    <row r="718">
      <c r="A718" s="162"/>
      <c r="B718" s="162"/>
      <c r="C718" s="162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</row>
    <row r="719">
      <c r="A719" s="162"/>
      <c r="B719" s="162"/>
      <c r="C719" s="162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</row>
    <row r="720">
      <c r="A720" s="162"/>
      <c r="B720" s="162"/>
      <c r="C720" s="162"/>
      <c r="D720" s="162"/>
      <c r="E720" s="162"/>
      <c r="F720" s="162"/>
      <c r="G720" s="162"/>
      <c r="H720" s="162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  <c r="W720" s="162"/>
      <c r="X720" s="162"/>
      <c r="Y720" s="162"/>
      <c r="Z720" s="162"/>
    </row>
    <row r="721">
      <c r="A721" s="162"/>
      <c r="B721" s="162"/>
      <c r="C721" s="162"/>
      <c r="D721" s="162"/>
      <c r="E721" s="162"/>
      <c r="F721" s="162"/>
      <c r="G721" s="162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  <c r="X721" s="162"/>
      <c r="Y721" s="162"/>
      <c r="Z721" s="162"/>
    </row>
    <row r="722">
      <c r="A722" s="162"/>
      <c r="B722" s="162"/>
      <c r="C722" s="162"/>
      <c r="D722" s="162"/>
      <c r="E722" s="162"/>
      <c r="F722" s="162"/>
      <c r="G722" s="162"/>
      <c r="H722" s="162"/>
      <c r="I722" s="162"/>
      <c r="J722" s="162"/>
      <c r="K722" s="162"/>
      <c r="L722" s="162"/>
      <c r="M722" s="162"/>
      <c r="N722" s="162"/>
      <c r="O722" s="162"/>
      <c r="P722" s="162"/>
      <c r="Q722" s="162"/>
      <c r="R722" s="162"/>
      <c r="S722" s="162"/>
      <c r="T722" s="162"/>
      <c r="U722" s="162"/>
      <c r="V722" s="162"/>
      <c r="W722" s="162"/>
      <c r="X722" s="162"/>
      <c r="Y722" s="162"/>
      <c r="Z722" s="162"/>
    </row>
    <row r="723">
      <c r="A723" s="162"/>
      <c r="B723" s="162"/>
      <c r="C723" s="162"/>
      <c r="D723" s="162"/>
      <c r="E723" s="162"/>
      <c r="F723" s="162"/>
      <c r="G723" s="162"/>
      <c r="H723" s="162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  <c r="W723" s="162"/>
      <c r="X723" s="162"/>
      <c r="Y723" s="162"/>
      <c r="Z723" s="162"/>
    </row>
    <row r="724">
      <c r="A724" s="162"/>
      <c r="B724" s="162"/>
      <c r="C724" s="162"/>
      <c r="D724" s="162"/>
      <c r="E724" s="162"/>
      <c r="F724" s="162"/>
      <c r="G724" s="162"/>
      <c r="H724" s="162"/>
      <c r="I724" s="162"/>
      <c r="J724" s="162"/>
      <c r="K724" s="162"/>
      <c r="L724" s="162"/>
      <c r="M724" s="162"/>
      <c r="N724" s="162"/>
      <c r="O724" s="162"/>
      <c r="P724" s="162"/>
      <c r="Q724" s="162"/>
      <c r="R724" s="162"/>
      <c r="S724" s="162"/>
      <c r="T724" s="162"/>
      <c r="U724" s="162"/>
      <c r="V724" s="162"/>
      <c r="W724" s="162"/>
      <c r="X724" s="162"/>
      <c r="Y724" s="162"/>
      <c r="Z724" s="162"/>
    </row>
    <row r="725">
      <c r="A725" s="162"/>
      <c r="B725" s="162"/>
      <c r="C725" s="162"/>
      <c r="D725" s="162"/>
      <c r="E725" s="162"/>
      <c r="F725" s="162"/>
      <c r="G725" s="162"/>
      <c r="H725" s="162"/>
      <c r="I725" s="162"/>
      <c r="J725" s="162"/>
      <c r="K725" s="162"/>
      <c r="L725" s="162"/>
      <c r="M725" s="162"/>
      <c r="N725" s="162"/>
      <c r="O725" s="162"/>
      <c r="P725" s="162"/>
      <c r="Q725" s="162"/>
      <c r="R725" s="162"/>
      <c r="S725" s="162"/>
      <c r="T725" s="162"/>
      <c r="U725" s="162"/>
      <c r="V725" s="162"/>
      <c r="W725" s="162"/>
      <c r="X725" s="162"/>
      <c r="Y725" s="162"/>
      <c r="Z725" s="162"/>
    </row>
    <row r="726">
      <c r="A726" s="162"/>
      <c r="B726" s="162"/>
      <c r="C726" s="162"/>
      <c r="D726" s="162"/>
      <c r="E726" s="162"/>
      <c r="F726" s="162"/>
      <c r="G726" s="162"/>
      <c r="H726" s="162"/>
      <c r="I726" s="162"/>
      <c r="J726" s="162"/>
      <c r="K726" s="162"/>
      <c r="L726" s="162"/>
      <c r="M726" s="162"/>
      <c r="N726" s="162"/>
      <c r="O726" s="162"/>
      <c r="P726" s="162"/>
      <c r="Q726" s="162"/>
      <c r="R726" s="162"/>
      <c r="S726" s="162"/>
      <c r="T726" s="162"/>
      <c r="U726" s="162"/>
      <c r="V726" s="162"/>
      <c r="W726" s="162"/>
      <c r="X726" s="162"/>
      <c r="Y726" s="162"/>
      <c r="Z726" s="162"/>
    </row>
    <row r="727">
      <c r="A727" s="162"/>
      <c r="B727" s="162"/>
      <c r="C727" s="162"/>
      <c r="D727" s="162"/>
      <c r="E727" s="162"/>
      <c r="F727" s="162"/>
      <c r="G727" s="162"/>
      <c r="H727" s="162"/>
      <c r="I727" s="162"/>
      <c r="J727" s="162"/>
      <c r="K727" s="162"/>
      <c r="L727" s="162"/>
      <c r="M727" s="162"/>
      <c r="N727" s="162"/>
      <c r="O727" s="162"/>
      <c r="P727" s="162"/>
      <c r="Q727" s="162"/>
      <c r="R727" s="162"/>
      <c r="S727" s="162"/>
      <c r="T727" s="162"/>
      <c r="U727" s="162"/>
      <c r="V727" s="162"/>
      <c r="W727" s="162"/>
      <c r="X727" s="162"/>
      <c r="Y727" s="162"/>
      <c r="Z727" s="162"/>
    </row>
    <row r="728">
      <c r="A728" s="162"/>
      <c r="B728" s="162"/>
      <c r="C728" s="162"/>
      <c r="D728" s="162"/>
      <c r="E728" s="162"/>
      <c r="F728" s="162"/>
      <c r="G728" s="162"/>
      <c r="H728" s="162"/>
      <c r="I728" s="162"/>
      <c r="J728" s="162"/>
      <c r="K728" s="162"/>
      <c r="L728" s="162"/>
      <c r="M728" s="162"/>
      <c r="N728" s="162"/>
      <c r="O728" s="162"/>
      <c r="P728" s="162"/>
      <c r="Q728" s="162"/>
      <c r="R728" s="162"/>
      <c r="S728" s="162"/>
      <c r="T728" s="162"/>
      <c r="U728" s="162"/>
      <c r="V728" s="162"/>
      <c r="W728" s="162"/>
      <c r="X728" s="162"/>
      <c r="Y728" s="162"/>
      <c r="Z728" s="162"/>
    </row>
    <row r="729">
      <c r="A729" s="162"/>
      <c r="B729" s="162"/>
      <c r="C729" s="162"/>
      <c r="D729" s="162"/>
      <c r="E729" s="162"/>
      <c r="F729" s="162"/>
      <c r="G729" s="162"/>
      <c r="H729" s="162"/>
      <c r="I729" s="162"/>
      <c r="J729" s="162"/>
      <c r="K729" s="162"/>
      <c r="L729" s="162"/>
      <c r="M729" s="162"/>
      <c r="N729" s="162"/>
      <c r="O729" s="162"/>
      <c r="P729" s="162"/>
      <c r="Q729" s="162"/>
      <c r="R729" s="162"/>
      <c r="S729" s="162"/>
      <c r="T729" s="162"/>
      <c r="U729" s="162"/>
      <c r="V729" s="162"/>
      <c r="W729" s="162"/>
      <c r="X729" s="162"/>
      <c r="Y729" s="162"/>
      <c r="Z729" s="162"/>
    </row>
    <row r="730">
      <c r="A730" s="162"/>
      <c r="B730" s="162"/>
      <c r="C730" s="162"/>
      <c r="D730" s="162"/>
      <c r="E730" s="162"/>
      <c r="F730" s="162"/>
      <c r="G730" s="162"/>
      <c r="H730" s="162"/>
      <c r="I730" s="162"/>
      <c r="J730" s="162"/>
      <c r="K730" s="162"/>
      <c r="L730" s="162"/>
      <c r="M730" s="162"/>
      <c r="N730" s="162"/>
      <c r="O730" s="162"/>
      <c r="P730" s="162"/>
      <c r="Q730" s="162"/>
      <c r="R730" s="162"/>
      <c r="S730" s="162"/>
      <c r="T730" s="162"/>
      <c r="U730" s="162"/>
      <c r="V730" s="162"/>
      <c r="W730" s="162"/>
      <c r="X730" s="162"/>
      <c r="Y730" s="162"/>
      <c r="Z730" s="162"/>
    </row>
    <row r="731">
      <c r="A731" s="162"/>
      <c r="B731" s="162"/>
      <c r="C731" s="162"/>
      <c r="D731" s="162"/>
      <c r="E731" s="162"/>
      <c r="F731" s="162"/>
      <c r="G731" s="162"/>
      <c r="H731" s="162"/>
      <c r="I731" s="162"/>
      <c r="J731" s="162"/>
      <c r="K731" s="162"/>
      <c r="L731" s="162"/>
      <c r="M731" s="162"/>
      <c r="N731" s="162"/>
      <c r="O731" s="162"/>
      <c r="P731" s="162"/>
      <c r="Q731" s="162"/>
      <c r="R731" s="162"/>
      <c r="S731" s="162"/>
      <c r="T731" s="162"/>
      <c r="U731" s="162"/>
      <c r="V731" s="162"/>
      <c r="W731" s="162"/>
      <c r="X731" s="162"/>
      <c r="Y731" s="162"/>
      <c r="Z731" s="162"/>
    </row>
    <row r="732">
      <c r="A732" s="162"/>
      <c r="B732" s="162"/>
      <c r="C732" s="162"/>
      <c r="D732" s="162"/>
      <c r="E732" s="162"/>
      <c r="F732" s="162"/>
      <c r="G732" s="162"/>
      <c r="H732" s="162"/>
      <c r="I732" s="162"/>
      <c r="J732" s="162"/>
      <c r="K732" s="162"/>
      <c r="L732" s="162"/>
      <c r="M732" s="162"/>
      <c r="N732" s="162"/>
      <c r="O732" s="162"/>
      <c r="P732" s="162"/>
      <c r="Q732" s="162"/>
      <c r="R732" s="162"/>
      <c r="S732" s="162"/>
      <c r="T732" s="162"/>
      <c r="U732" s="162"/>
      <c r="V732" s="162"/>
      <c r="W732" s="162"/>
      <c r="X732" s="162"/>
      <c r="Y732" s="162"/>
      <c r="Z732" s="162"/>
    </row>
    <row r="733">
      <c r="A733" s="162"/>
      <c r="B733" s="162"/>
      <c r="C733" s="162"/>
      <c r="D733" s="162"/>
      <c r="E733" s="162"/>
      <c r="F733" s="162"/>
      <c r="G733" s="162"/>
      <c r="H733" s="162"/>
      <c r="I733" s="162"/>
      <c r="J733" s="162"/>
      <c r="K733" s="162"/>
      <c r="L733" s="162"/>
      <c r="M733" s="162"/>
      <c r="N733" s="162"/>
      <c r="O733" s="162"/>
      <c r="P733" s="162"/>
      <c r="Q733" s="162"/>
      <c r="R733" s="162"/>
      <c r="S733" s="162"/>
      <c r="T733" s="162"/>
      <c r="U733" s="162"/>
      <c r="V733" s="162"/>
      <c r="W733" s="162"/>
      <c r="X733" s="162"/>
      <c r="Y733" s="162"/>
      <c r="Z733" s="162"/>
    </row>
    <row r="734">
      <c r="A734" s="162"/>
      <c r="B734" s="162"/>
      <c r="C734" s="162"/>
      <c r="D734" s="162"/>
      <c r="E734" s="162"/>
      <c r="F734" s="162"/>
      <c r="G734" s="162"/>
      <c r="H734" s="162"/>
      <c r="I734" s="162"/>
      <c r="J734" s="162"/>
      <c r="K734" s="162"/>
      <c r="L734" s="162"/>
      <c r="M734" s="162"/>
      <c r="N734" s="162"/>
      <c r="O734" s="162"/>
      <c r="P734" s="162"/>
      <c r="Q734" s="162"/>
      <c r="R734" s="162"/>
      <c r="S734" s="162"/>
      <c r="T734" s="162"/>
      <c r="U734" s="162"/>
      <c r="V734" s="162"/>
      <c r="W734" s="162"/>
      <c r="X734" s="162"/>
      <c r="Y734" s="162"/>
      <c r="Z734" s="162"/>
    </row>
    <row r="735">
      <c r="A735" s="162"/>
      <c r="B735" s="162"/>
      <c r="C735" s="162"/>
      <c r="D735" s="162"/>
      <c r="E735" s="162"/>
      <c r="F735" s="162"/>
      <c r="G735" s="162"/>
      <c r="H735" s="162"/>
      <c r="I735" s="162"/>
      <c r="J735" s="162"/>
      <c r="K735" s="162"/>
      <c r="L735" s="162"/>
      <c r="M735" s="162"/>
      <c r="N735" s="162"/>
      <c r="O735" s="162"/>
      <c r="P735" s="162"/>
      <c r="Q735" s="162"/>
      <c r="R735" s="162"/>
      <c r="S735" s="162"/>
      <c r="T735" s="162"/>
      <c r="U735" s="162"/>
      <c r="V735" s="162"/>
      <c r="W735" s="162"/>
      <c r="X735" s="162"/>
      <c r="Y735" s="162"/>
      <c r="Z735" s="162"/>
    </row>
    <row r="736">
      <c r="A736" s="162"/>
      <c r="B736" s="162"/>
      <c r="C736" s="162"/>
      <c r="D736" s="162"/>
      <c r="E736" s="162"/>
      <c r="F736" s="162"/>
      <c r="G736" s="162"/>
      <c r="H736" s="162"/>
      <c r="I736" s="162"/>
      <c r="J736" s="162"/>
      <c r="K736" s="162"/>
      <c r="L736" s="162"/>
      <c r="M736" s="162"/>
      <c r="N736" s="162"/>
      <c r="O736" s="162"/>
      <c r="P736" s="162"/>
      <c r="Q736" s="162"/>
      <c r="R736" s="162"/>
      <c r="S736" s="162"/>
      <c r="T736" s="162"/>
      <c r="U736" s="162"/>
      <c r="V736" s="162"/>
      <c r="W736" s="162"/>
      <c r="X736" s="162"/>
      <c r="Y736" s="162"/>
      <c r="Z736" s="162"/>
    </row>
    <row r="737">
      <c r="A737" s="162"/>
      <c r="B737" s="162"/>
      <c r="C737" s="162"/>
      <c r="D737" s="162"/>
      <c r="E737" s="162"/>
      <c r="F737" s="162"/>
      <c r="G737" s="162"/>
      <c r="H737" s="162"/>
      <c r="I737" s="162"/>
      <c r="J737" s="162"/>
      <c r="K737" s="162"/>
      <c r="L737" s="162"/>
      <c r="M737" s="162"/>
      <c r="N737" s="162"/>
      <c r="O737" s="162"/>
      <c r="P737" s="162"/>
      <c r="Q737" s="162"/>
      <c r="R737" s="162"/>
      <c r="S737" s="162"/>
      <c r="T737" s="162"/>
      <c r="U737" s="162"/>
      <c r="V737" s="162"/>
      <c r="W737" s="162"/>
      <c r="X737" s="162"/>
      <c r="Y737" s="162"/>
      <c r="Z737" s="162"/>
    </row>
    <row r="738">
      <c r="A738" s="162"/>
      <c r="B738" s="162"/>
      <c r="C738" s="162"/>
      <c r="D738" s="162"/>
      <c r="E738" s="162"/>
      <c r="F738" s="162"/>
      <c r="G738" s="162"/>
      <c r="H738" s="162"/>
      <c r="I738" s="162"/>
      <c r="J738" s="162"/>
      <c r="K738" s="162"/>
      <c r="L738" s="162"/>
      <c r="M738" s="162"/>
      <c r="N738" s="162"/>
      <c r="O738" s="162"/>
      <c r="P738" s="162"/>
      <c r="Q738" s="162"/>
      <c r="R738" s="162"/>
      <c r="S738" s="162"/>
      <c r="T738" s="162"/>
      <c r="U738" s="162"/>
      <c r="V738" s="162"/>
      <c r="W738" s="162"/>
      <c r="X738" s="162"/>
      <c r="Y738" s="162"/>
      <c r="Z738" s="162"/>
    </row>
    <row r="739">
      <c r="A739" s="162"/>
      <c r="B739" s="162"/>
      <c r="C739" s="162"/>
      <c r="D739" s="162"/>
      <c r="E739" s="162"/>
      <c r="F739" s="162"/>
      <c r="G739" s="162"/>
      <c r="H739" s="162"/>
      <c r="I739" s="162"/>
      <c r="J739" s="162"/>
      <c r="K739" s="162"/>
      <c r="L739" s="162"/>
      <c r="M739" s="162"/>
      <c r="N739" s="162"/>
      <c r="O739" s="162"/>
      <c r="P739" s="162"/>
      <c r="Q739" s="162"/>
      <c r="R739" s="162"/>
      <c r="S739" s="162"/>
      <c r="T739" s="162"/>
      <c r="U739" s="162"/>
      <c r="V739" s="162"/>
      <c r="W739" s="162"/>
      <c r="X739" s="162"/>
      <c r="Y739" s="162"/>
      <c r="Z739" s="162"/>
    </row>
    <row r="740">
      <c r="A740" s="162"/>
      <c r="B740" s="162"/>
      <c r="C740" s="162"/>
      <c r="D740" s="162"/>
      <c r="E740" s="162"/>
      <c r="F740" s="162"/>
      <c r="G740" s="162"/>
      <c r="H740" s="162"/>
      <c r="I740" s="162"/>
      <c r="J740" s="162"/>
      <c r="K740" s="162"/>
      <c r="L740" s="162"/>
      <c r="M740" s="162"/>
      <c r="N740" s="162"/>
      <c r="O740" s="162"/>
      <c r="P740" s="162"/>
      <c r="Q740" s="162"/>
      <c r="R740" s="162"/>
      <c r="S740" s="162"/>
      <c r="T740" s="162"/>
      <c r="U740" s="162"/>
      <c r="V740" s="162"/>
      <c r="W740" s="162"/>
      <c r="X740" s="162"/>
      <c r="Y740" s="162"/>
      <c r="Z740" s="162"/>
    </row>
    <row r="741">
      <c r="A741" s="162"/>
      <c r="B741" s="162"/>
      <c r="C741" s="162"/>
      <c r="D741" s="162"/>
      <c r="E741" s="162"/>
      <c r="F741" s="162"/>
      <c r="G741" s="162"/>
      <c r="H741" s="162"/>
      <c r="I741" s="162"/>
      <c r="J741" s="162"/>
      <c r="K741" s="162"/>
      <c r="L741" s="162"/>
      <c r="M741" s="162"/>
      <c r="N741" s="162"/>
      <c r="O741" s="162"/>
      <c r="P741" s="162"/>
      <c r="Q741" s="162"/>
      <c r="R741" s="162"/>
      <c r="S741" s="162"/>
      <c r="T741" s="162"/>
      <c r="U741" s="162"/>
      <c r="V741" s="162"/>
      <c r="W741" s="162"/>
      <c r="X741" s="162"/>
      <c r="Y741" s="162"/>
      <c r="Z741" s="162"/>
    </row>
    <row r="742">
      <c r="A742" s="162"/>
      <c r="B742" s="162"/>
      <c r="C742" s="162"/>
      <c r="D742" s="162"/>
      <c r="E742" s="162"/>
      <c r="F742" s="162"/>
      <c r="G742" s="162"/>
      <c r="H742" s="162"/>
      <c r="I742" s="162"/>
      <c r="J742" s="162"/>
      <c r="K742" s="162"/>
      <c r="L742" s="162"/>
      <c r="M742" s="162"/>
      <c r="N742" s="162"/>
      <c r="O742" s="162"/>
      <c r="P742" s="162"/>
      <c r="Q742" s="162"/>
      <c r="R742" s="162"/>
      <c r="S742" s="162"/>
      <c r="T742" s="162"/>
      <c r="U742" s="162"/>
      <c r="V742" s="162"/>
      <c r="W742" s="162"/>
      <c r="X742" s="162"/>
      <c r="Y742" s="162"/>
      <c r="Z742" s="162"/>
    </row>
    <row r="743">
      <c r="A743" s="162"/>
      <c r="B743" s="162"/>
      <c r="C743" s="162"/>
      <c r="D743" s="162"/>
      <c r="E743" s="162"/>
      <c r="F743" s="162"/>
      <c r="G743" s="162"/>
      <c r="H743" s="162"/>
      <c r="I743" s="162"/>
      <c r="J743" s="162"/>
      <c r="K743" s="162"/>
      <c r="L743" s="162"/>
      <c r="M743" s="162"/>
      <c r="N743" s="162"/>
      <c r="O743" s="162"/>
      <c r="P743" s="162"/>
      <c r="Q743" s="162"/>
      <c r="R743" s="162"/>
      <c r="S743" s="162"/>
      <c r="T743" s="162"/>
      <c r="U743" s="162"/>
      <c r="V743" s="162"/>
      <c r="W743" s="162"/>
      <c r="X743" s="162"/>
      <c r="Y743" s="162"/>
      <c r="Z743" s="162"/>
    </row>
    <row r="744">
      <c r="A744" s="162"/>
      <c r="B744" s="162"/>
      <c r="C744" s="162"/>
      <c r="D744" s="162"/>
      <c r="E744" s="162"/>
      <c r="F744" s="162"/>
      <c r="G744" s="162"/>
      <c r="H744" s="162"/>
      <c r="I744" s="162"/>
      <c r="J744" s="162"/>
      <c r="K744" s="162"/>
      <c r="L744" s="162"/>
      <c r="M744" s="162"/>
      <c r="N744" s="162"/>
      <c r="O744" s="162"/>
      <c r="P744" s="162"/>
      <c r="Q744" s="162"/>
      <c r="R744" s="162"/>
      <c r="S744" s="162"/>
      <c r="T744" s="162"/>
      <c r="U744" s="162"/>
      <c r="V744" s="162"/>
      <c r="W744" s="162"/>
      <c r="X744" s="162"/>
      <c r="Y744" s="162"/>
      <c r="Z744" s="162"/>
    </row>
    <row r="745">
      <c r="A745" s="162"/>
      <c r="B745" s="162"/>
      <c r="C745" s="162"/>
      <c r="D745" s="162"/>
      <c r="E745" s="162"/>
      <c r="F745" s="162"/>
      <c r="G745" s="162"/>
      <c r="H745" s="162"/>
      <c r="I745" s="162"/>
      <c r="J745" s="162"/>
      <c r="K745" s="162"/>
      <c r="L745" s="162"/>
      <c r="M745" s="162"/>
      <c r="N745" s="162"/>
      <c r="O745" s="162"/>
      <c r="P745" s="162"/>
      <c r="Q745" s="162"/>
      <c r="R745" s="162"/>
      <c r="S745" s="162"/>
      <c r="T745" s="162"/>
      <c r="U745" s="162"/>
      <c r="V745" s="162"/>
      <c r="W745" s="162"/>
      <c r="X745" s="162"/>
      <c r="Y745" s="162"/>
      <c r="Z745" s="162"/>
    </row>
    <row r="746">
      <c r="A746" s="162"/>
      <c r="B746" s="162"/>
      <c r="C746" s="162"/>
      <c r="D746" s="162"/>
      <c r="E746" s="162"/>
      <c r="F746" s="162"/>
      <c r="G746" s="162"/>
      <c r="H746" s="162"/>
      <c r="I746" s="162"/>
      <c r="J746" s="162"/>
      <c r="K746" s="162"/>
      <c r="L746" s="162"/>
      <c r="M746" s="162"/>
      <c r="N746" s="162"/>
      <c r="O746" s="162"/>
      <c r="P746" s="162"/>
      <c r="Q746" s="162"/>
      <c r="R746" s="162"/>
      <c r="S746" s="162"/>
      <c r="T746" s="162"/>
      <c r="U746" s="162"/>
      <c r="V746" s="162"/>
      <c r="W746" s="162"/>
      <c r="X746" s="162"/>
      <c r="Y746" s="162"/>
      <c r="Z746" s="162"/>
    </row>
    <row r="747">
      <c r="A747" s="162"/>
      <c r="B747" s="162"/>
      <c r="C747" s="162"/>
      <c r="D747" s="162"/>
      <c r="E747" s="162"/>
      <c r="F747" s="162"/>
      <c r="G747" s="162"/>
      <c r="H747" s="162"/>
      <c r="I747" s="162"/>
      <c r="J747" s="162"/>
      <c r="K747" s="162"/>
      <c r="L747" s="162"/>
      <c r="M747" s="162"/>
      <c r="N747" s="162"/>
      <c r="O747" s="162"/>
      <c r="P747" s="162"/>
      <c r="Q747" s="162"/>
      <c r="R747" s="162"/>
      <c r="S747" s="162"/>
      <c r="T747" s="162"/>
      <c r="U747" s="162"/>
      <c r="V747" s="162"/>
      <c r="W747" s="162"/>
      <c r="X747" s="162"/>
      <c r="Y747" s="162"/>
      <c r="Z747" s="162"/>
    </row>
    <row r="748">
      <c r="A748" s="162"/>
      <c r="B748" s="162"/>
      <c r="C748" s="162"/>
      <c r="D748" s="162"/>
      <c r="E748" s="162"/>
      <c r="F748" s="162"/>
      <c r="G748" s="162"/>
      <c r="H748" s="162"/>
      <c r="I748" s="162"/>
      <c r="J748" s="162"/>
      <c r="K748" s="162"/>
      <c r="L748" s="162"/>
      <c r="M748" s="162"/>
      <c r="N748" s="162"/>
      <c r="O748" s="162"/>
      <c r="P748" s="162"/>
      <c r="Q748" s="162"/>
      <c r="R748" s="162"/>
      <c r="S748" s="162"/>
      <c r="T748" s="162"/>
      <c r="U748" s="162"/>
      <c r="V748" s="162"/>
      <c r="W748" s="162"/>
      <c r="X748" s="162"/>
      <c r="Y748" s="162"/>
      <c r="Z748" s="162"/>
    </row>
    <row r="749">
      <c r="A749" s="162"/>
      <c r="B749" s="162"/>
      <c r="C749" s="162"/>
      <c r="D749" s="162"/>
      <c r="E749" s="162"/>
      <c r="F749" s="162"/>
      <c r="G749" s="162"/>
      <c r="H749" s="162"/>
      <c r="I749" s="162"/>
      <c r="J749" s="162"/>
      <c r="K749" s="162"/>
      <c r="L749" s="162"/>
      <c r="M749" s="162"/>
      <c r="N749" s="162"/>
      <c r="O749" s="162"/>
      <c r="P749" s="162"/>
      <c r="Q749" s="162"/>
      <c r="R749" s="162"/>
      <c r="S749" s="162"/>
      <c r="T749" s="162"/>
      <c r="U749" s="162"/>
      <c r="V749" s="162"/>
      <c r="W749" s="162"/>
      <c r="X749" s="162"/>
      <c r="Y749" s="162"/>
      <c r="Z749" s="162"/>
    </row>
    <row r="750">
      <c r="A750" s="162"/>
      <c r="B750" s="162"/>
      <c r="C750" s="162"/>
      <c r="D750" s="162"/>
      <c r="E750" s="162"/>
      <c r="F750" s="162"/>
      <c r="G750" s="162"/>
      <c r="H750" s="162"/>
      <c r="I750" s="162"/>
      <c r="J750" s="162"/>
      <c r="K750" s="162"/>
      <c r="L750" s="162"/>
      <c r="M750" s="162"/>
      <c r="N750" s="162"/>
      <c r="O750" s="162"/>
      <c r="P750" s="162"/>
      <c r="Q750" s="162"/>
      <c r="R750" s="162"/>
      <c r="S750" s="162"/>
      <c r="T750" s="162"/>
      <c r="U750" s="162"/>
      <c r="V750" s="162"/>
      <c r="W750" s="162"/>
      <c r="X750" s="162"/>
      <c r="Y750" s="162"/>
      <c r="Z750" s="162"/>
    </row>
    <row r="751">
      <c r="A751" s="162"/>
      <c r="B751" s="162"/>
      <c r="C751" s="162"/>
      <c r="D751" s="162"/>
      <c r="E751" s="162"/>
      <c r="F751" s="162"/>
      <c r="G751" s="162"/>
      <c r="H751" s="162"/>
      <c r="I751" s="162"/>
      <c r="J751" s="162"/>
      <c r="K751" s="162"/>
      <c r="L751" s="162"/>
      <c r="M751" s="162"/>
      <c r="N751" s="162"/>
      <c r="O751" s="162"/>
      <c r="P751" s="162"/>
      <c r="Q751" s="162"/>
      <c r="R751" s="162"/>
      <c r="S751" s="162"/>
      <c r="T751" s="162"/>
      <c r="U751" s="162"/>
      <c r="V751" s="162"/>
      <c r="W751" s="162"/>
      <c r="X751" s="162"/>
      <c r="Y751" s="162"/>
      <c r="Z751" s="162"/>
    </row>
    <row r="752">
      <c r="A752" s="162"/>
      <c r="B752" s="162"/>
      <c r="C752" s="162"/>
      <c r="D752" s="162"/>
      <c r="E752" s="162"/>
      <c r="F752" s="162"/>
      <c r="G752" s="162"/>
      <c r="H752" s="162"/>
      <c r="I752" s="162"/>
      <c r="J752" s="162"/>
      <c r="K752" s="162"/>
      <c r="L752" s="162"/>
      <c r="M752" s="162"/>
      <c r="N752" s="162"/>
      <c r="O752" s="162"/>
      <c r="P752" s="162"/>
      <c r="Q752" s="162"/>
      <c r="R752" s="162"/>
      <c r="S752" s="162"/>
      <c r="T752" s="162"/>
      <c r="U752" s="162"/>
      <c r="V752" s="162"/>
      <c r="W752" s="162"/>
      <c r="X752" s="162"/>
      <c r="Y752" s="162"/>
      <c r="Z752" s="162"/>
    </row>
    <row r="753">
      <c r="A753" s="162"/>
      <c r="B753" s="162"/>
      <c r="C753" s="162"/>
      <c r="D753" s="162"/>
      <c r="E753" s="162"/>
      <c r="F753" s="162"/>
      <c r="G753" s="162"/>
      <c r="H753" s="162"/>
      <c r="I753" s="162"/>
      <c r="J753" s="162"/>
      <c r="K753" s="162"/>
      <c r="L753" s="162"/>
      <c r="M753" s="162"/>
      <c r="N753" s="162"/>
      <c r="O753" s="162"/>
      <c r="P753" s="162"/>
      <c r="Q753" s="162"/>
      <c r="R753" s="162"/>
      <c r="S753" s="162"/>
      <c r="T753" s="162"/>
      <c r="U753" s="162"/>
      <c r="V753" s="162"/>
      <c r="W753" s="162"/>
      <c r="X753" s="162"/>
      <c r="Y753" s="162"/>
      <c r="Z753" s="162"/>
    </row>
    <row r="754">
      <c r="A754" s="162"/>
      <c r="B754" s="162"/>
      <c r="C754" s="162"/>
      <c r="D754" s="162"/>
      <c r="E754" s="162"/>
      <c r="F754" s="162"/>
      <c r="G754" s="162"/>
      <c r="H754" s="162"/>
      <c r="I754" s="162"/>
      <c r="J754" s="162"/>
      <c r="K754" s="162"/>
      <c r="L754" s="162"/>
      <c r="M754" s="162"/>
      <c r="N754" s="162"/>
      <c r="O754" s="162"/>
      <c r="P754" s="162"/>
      <c r="Q754" s="162"/>
      <c r="R754" s="162"/>
      <c r="S754" s="162"/>
      <c r="T754" s="162"/>
      <c r="U754" s="162"/>
      <c r="V754" s="162"/>
      <c r="W754" s="162"/>
      <c r="X754" s="162"/>
      <c r="Y754" s="162"/>
      <c r="Z754" s="162"/>
    </row>
    <row r="755">
      <c r="A755" s="162"/>
      <c r="B755" s="162"/>
      <c r="C755" s="162"/>
      <c r="D755" s="162"/>
      <c r="E755" s="162"/>
      <c r="F755" s="162"/>
      <c r="G755" s="162"/>
      <c r="H755" s="162"/>
      <c r="I755" s="162"/>
      <c r="J755" s="162"/>
      <c r="K755" s="162"/>
      <c r="L755" s="162"/>
      <c r="M755" s="162"/>
      <c r="N755" s="162"/>
      <c r="O755" s="162"/>
      <c r="P755" s="162"/>
      <c r="Q755" s="162"/>
      <c r="R755" s="162"/>
      <c r="S755" s="162"/>
      <c r="T755" s="162"/>
      <c r="U755" s="162"/>
      <c r="V755" s="162"/>
      <c r="W755" s="162"/>
      <c r="X755" s="162"/>
      <c r="Y755" s="162"/>
      <c r="Z755" s="162"/>
    </row>
    <row r="756">
      <c r="A756" s="162"/>
      <c r="B756" s="162"/>
      <c r="C756" s="162"/>
      <c r="D756" s="162"/>
      <c r="E756" s="162"/>
      <c r="F756" s="162"/>
      <c r="G756" s="162"/>
      <c r="H756" s="162"/>
      <c r="I756" s="162"/>
      <c r="J756" s="162"/>
      <c r="K756" s="162"/>
      <c r="L756" s="162"/>
      <c r="M756" s="162"/>
      <c r="N756" s="162"/>
      <c r="O756" s="162"/>
      <c r="P756" s="162"/>
      <c r="Q756" s="162"/>
      <c r="R756" s="162"/>
      <c r="S756" s="162"/>
      <c r="T756" s="162"/>
      <c r="U756" s="162"/>
      <c r="V756" s="162"/>
      <c r="W756" s="162"/>
      <c r="X756" s="162"/>
      <c r="Y756" s="162"/>
      <c r="Z756" s="162"/>
    </row>
    <row r="757">
      <c r="A757" s="162"/>
      <c r="B757" s="162"/>
      <c r="C757" s="162"/>
      <c r="D757" s="162"/>
      <c r="E757" s="162"/>
      <c r="F757" s="162"/>
      <c r="G757" s="162"/>
      <c r="H757" s="162"/>
      <c r="I757" s="162"/>
      <c r="J757" s="162"/>
      <c r="K757" s="162"/>
      <c r="L757" s="162"/>
      <c r="M757" s="162"/>
      <c r="N757" s="162"/>
      <c r="O757" s="162"/>
      <c r="P757" s="162"/>
      <c r="Q757" s="162"/>
      <c r="R757" s="162"/>
      <c r="S757" s="162"/>
      <c r="T757" s="162"/>
      <c r="U757" s="162"/>
      <c r="V757" s="162"/>
      <c r="W757" s="162"/>
      <c r="X757" s="162"/>
      <c r="Y757" s="162"/>
      <c r="Z757" s="162"/>
    </row>
    <row r="758">
      <c r="A758" s="162"/>
      <c r="B758" s="162"/>
      <c r="C758" s="162"/>
      <c r="D758" s="162"/>
      <c r="E758" s="162"/>
      <c r="F758" s="162"/>
      <c r="G758" s="162"/>
      <c r="H758" s="162"/>
      <c r="I758" s="162"/>
      <c r="J758" s="162"/>
      <c r="K758" s="162"/>
      <c r="L758" s="162"/>
      <c r="M758" s="162"/>
      <c r="N758" s="162"/>
      <c r="O758" s="162"/>
      <c r="P758" s="162"/>
      <c r="Q758" s="162"/>
      <c r="R758" s="162"/>
      <c r="S758" s="162"/>
      <c r="T758" s="162"/>
      <c r="U758" s="162"/>
      <c r="V758" s="162"/>
      <c r="W758" s="162"/>
      <c r="X758" s="162"/>
      <c r="Y758" s="162"/>
      <c r="Z758" s="162"/>
    </row>
    <row r="759">
      <c r="A759" s="162"/>
      <c r="B759" s="162"/>
      <c r="C759" s="162"/>
      <c r="D759" s="162"/>
      <c r="E759" s="162"/>
      <c r="F759" s="162"/>
      <c r="G759" s="162"/>
      <c r="H759" s="162"/>
      <c r="I759" s="162"/>
      <c r="J759" s="162"/>
      <c r="K759" s="162"/>
      <c r="L759" s="162"/>
      <c r="M759" s="162"/>
      <c r="N759" s="162"/>
      <c r="O759" s="162"/>
      <c r="P759" s="162"/>
      <c r="Q759" s="162"/>
      <c r="R759" s="162"/>
      <c r="S759" s="162"/>
      <c r="T759" s="162"/>
      <c r="U759" s="162"/>
      <c r="V759" s="162"/>
      <c r="W759" s="162"/>
      <c r="X759" s="162"/>
      <c r="Y759" s="162"/>
      <c r="Z759" s="162"/>
    </row>
    <row r="760">
      <c r="A760" s="162"/>
      <c r="B760" s="162"/>
      <c r="C760" s="162"/>
      <c r="D760" s="162"/>
      <c r="E760" s="162"/>
      <c r="F760" s="162"/>
      <c r="G760" s="162"/>
      <c r="H760" s="162"/>
      <c r="I760" s="162"/>
      <c r="J760" s="162"/>
      <c r="K760" s="162"/>
      <c r="L760" s="162"/>
      <c r="M760" s="162"/>
      <c r="N760" s="162"/>
      <c r="O760" s="162"/>
      <c r="P760" s="162"/>
      <c r="Q760" s="162"/>
      <c r="R760" s="162"/>
      <c r="S760" s="162"/>
      <c r="T760" s="162"/>
      <c r="U760" s="162"/>
      <c r="V760" s="162"/>
      <c r="W760" s="162"/>
      <c r="X760" s="162"/>
      <c r="Y760" s="162"/>
      <c r="Z760" s="162"/>
    </row>
    <row r="761">
      <c r="A761" s="162"/>
      <c r="B761" s="162"/>
      <c r="C761" s="162"/>
      <c r="D761" s="162"/>
      <c r="E761" s="162"/>
      <c r="F761" s="162"/>
      <c r="G761" s="162"/>
      <c r="H761" s="162"/>
      <c r="I761" s="162"/>
      <c r="J761" s="162"/>
      <c r="K761" s="162"/>
      <c r="L761" s="162"/>
      <c r="M761" s="162"/>
      <c r="N761" s="162"/>
      <c r="O761" s="162"/>
      <c r="P761" s="162"/>
      <c r="Q761" s="162"/>
      <c r="R761" s="162"/>
      <c r="S761" s="162"/>
      <c r="T761" s="162"/>
      <c r="U761" s="162"/>
      <c r="V761" s="162"/>
      <c r="W761" s="162"/>
      <c r="X761" s="162"/>
      <c r="Y761" s="162"/>
      <c r="Z761" s="162"/>
    </row>
    <row r="762">
      <c r="A762" s="162"/>
      <c r="B762" s="162"/>
      <c r="C762" s="162"/>
      <c r="D762" s="162"/>
      <c r="E762" s="162"/>
      <c r="F762" s="162"/>
      <c r="G762" s="162"/>
      <c r="H762" s="162"/>
      <c r="I762" s="162"/>
      <c r="J762" s="162"/>
      <c r="K762" s="162"/>
      <c r="L762" s="162"/>
      <c r="M762" s="162"/>
      <c r="N762" s="162"/>
      <c r="O762" s="162"/>
      <c r="P762" s="162"/>
      <c r="Q762" s="162"/>
      <c r="R762" s="162"/>
      <c r="S762" s="162"/>
      <c r="T762" s="162"/>
      <c r="U762" s="162"/>
      <c r="V762" s="162"/>
      <c r="W762" s="162"/>
      <c r="X762" s="162"/>
      <c r="Y762" s="162"/>
      <c r="Z762" s="162"/>
    </row>
    <row r="763">
      <c r="A763" s="162"/>
      <c r="B763" s="162"/>
      <c r="C763" s="162"/>
      <c r="D763" s="162"/>
      <c r="E763" s="162"/>
      <c r="F763" s="162"/>
      <c r="G763" s="162"/>
      <c r="H763" s="162"/>
      <c r="I763" s="162"/>
      <c r="J763" s="162"/>
      <c r="K763" s="162"/>
      <c r="L763" s="162"/>
      <c r="M763" s="162"/>
      <c r="N763" s="162"/>
      <c r="O763" s="162"/>
      <c r="P763" s="162"/>
      <c r="Q763" s="162"/>
      <c r="R763" s="162"/>
      <c r="S763" s="162"/>
      <c r="T763" s="162"/>
      <c r="U763" s="162"/>
      <c r="V763" s="162"/>
      <c r="W763" s="162"/>
      <c r="X763" s="162"/>
      <c r="Y763" s="162"/>
      <c r="Z763" s="162"/>
    </row>
    <row r="764">
      <c r="A764" s="162"/>
      <c r="B764" s="162"/>
      <c r="C764" s="162"/>
      <c r="D764" s="162"/>
      <c r="E764" s="162"/>
      <c r="F764" s="162"/>
      <c r="G764" s="162"/>
      <c r="H764" s="162"/>
      <c r="I764" s="162"/>
      <c r="J764" s="162"/>
      <c r="K764" s="162"/>
      <c r="L764" s="162"/>
      <c r="M764" s="162"/>
      <c r="N764" s="162"/>
      <c r="O764" s="162"/>
      <c r="P764" s="162"/>
      <c r="Q764" s="162"/>
      <c r="R764" s="162"/>
      <c r="S764" s="162"/>
      <c r="T764" s="162"/>
      <c r="U764" s="162"/>
      <c r="V764" s="162"/>
      <c r="W764" s="162"/>
      <c r="X764" s="162"/>
      <c r="Y764" s="162"/>
      <c r="Z764" s="162"/>
    </row>
    <row r="765">
      <c r="A765" s="162"/>
      <c r="B765" s="162"/>
      <c r="C765" s="162"/>
      <c r="D765" s="162"/>
      <c r="E765" s="162"/>
      <c r="F765" s="162"/>
      <c r="G765" s="162"/>
      <c r="H765" s="162"/>
      <c r="I765" s="162"/>
      <c r="J765" s="162"/>
      <c r="K765" s="162"/>
      <c r="L765" s="162"/>
      <c r="M765" s="162"/>
      <c r="N765" s="162"/>
      <c r="O765" s="162"/>
      <c r="P765" s="162"/>
      <c r="Q765" s="162"/>
      <c r="R765" s="162"/>
      <c r="S765" s="162"/>
      <c r="T765" s="162"/>
      <c r="U765" s="162"/>
      <c r="V765" s="162"/>
      <c r="W765" s="162"/>
      <c r="X765" s="162"/>
      <c r="Y765" s="162"/>
      <c r="Z765" s="162"/>
    </row>
    <row r="766">
      <c r="A766" s="162"/>
      <c r="B766" s="162"/>
      <c r="C766" s="162"/>
      <c r="D766" s="162"/>
      <c r="E766" s="162"/>
      <c r="F766" s="162"/>
      <c r="G766" s="162"/>
      <c r="H766" s="162"/>
      <c r="I766" s="162"/>
      <c r="J766" s="162"/>
      <c r="K766" s="162"/>
      <c r="L766" s="162"/>
      <c r="M766" s="162"/>
      <c r="N766" s="162"/>
      <c r="O766" s="162"/>
      <c r="P766" s="162"/>
      <c r="Q766" s="162"/>
      <c r="R766" s="162"/>
      <c r="S766" s="162"/>
      <c r="T766" s="162"/>
      <c r="U766" s="162"/>
      <c r="V766" s="162"/>
      <c r="W766" s="162"/>
      <c r="X766" s="162"/>
      <c r="Y766" s="162"/>
      <c r="Z766" s="162"/>
    </row>
    <row r="767">
      <c r="A767" s="162"/>
      <c r="B767" s="162"/>
      <c r="C767" s="162"/>
      <c r="D767" s="162"/>
      <c r="E767" s="162"/>
      <c r="F767" s="162"/>
      <c r="G767" s="162"/>
      <c r="H767" s="162"/>
      <c r="I767" s="162"/>
      <c r="J767" s="162"/>
      <c r="K767" s="162"/>
      <c r="L767" s="162"/>
      <c r="M767" s="162"/>
      <c r="N767" s="162"/>
      <c r="O767" s="162"/>
      <c r="P767" s="162"/>
      <c r="Q767" s="162"/>
      <c r="R767" s="162"/>
      <c r="S767" s="162"/>
      <c r="T767" s="162"/>
      <c r="U767" s="162"/>
      <c r="V767" s="162"/>
      <c r="W767" s="162"/>
      <c r="X767" s="162"/>
      <c r="Y767" s="162"/>
      <c r="Z767" s="162"/>
    </row>
    <row r="768">
      <c r="A768" s="162"/>
      <c r="B768" s="162"/>
      <c r="C768" s="162"/>
      <c r="D768" s="162"/>
      <c r="E768" s="162"/>
      <c r="F768" s="162"/>
      <c r="G768" s="162"/>
      <c r="H768" s="162"/>
      <c r="I768" s="162"/>
      <c r="J768" s="162"/>
      <c r="K768" s="162"/>
      <c r="L768" s="162"/>
      <c r="M768" s="162"/>
      <c r="N768" s="162"/>
      <c r="O768" s="162"/>
      <c r="P768" s="162"/>
      <c r="Q768" s="162"/>
      <c r="R768" s="162"/>
      <c r="S768" s="162"/>
      <c r="T768" s="162"/>
      <c r="U768" s="162"/>
      <c r="V768" s="162"/>
      <c r="W768" s="162"/>
      <c r="X768" s="162"/>
      <c r="Y768" s="162"/>
      <c r="Z768" s="162"/>
    </row>
    <row r="769">
      <c r="A769" s="162"/>
      <c r="B769" s="162"/>
      <c r="C769" s="162"/>
      <c r="D769" s="162"/>
      <c r="E769" s="162"/>
      <c r="F769" s="162"/>
      <c r="G769" s="162"/>
      <c r="H769" s="162"/>
      <c r="I769" s="162"/>
      <c r="J769" s="162"/>
      <c r="K769" s="162"/>
      <c r="L769" s="162"/>
      <c r="M769" s="162"/>
      <c r="N769" s="162"/>
      <c r="O769" s="162"/>
      <c r="P769" s="162"/>
      <c r="Q769" s="162"/>
      <c r="R769" s="162"/>
      <c r="S769" s="162"/>
      <c r="T769" s="162"/>
      <c r="U769" s="162"/>
      <c r="V769" s="162"/>
      <c r="W769" s="162"/>
      <c r="X769" s="162"/>
      <c r="Y769" s="162"/>
      <c r="Z769" s="162"/>
    </row>
    <row r="770">
      <c r="A770" s="162"/>
      <c r="B770" s="162"/>
      <c r="C770" s="162"/>
      <c r="D770" s="162"/>
      <c r="E770" s="162"/>
      <c r="F770" s="162"/>
      <c r="G770" s="162"/>
      <c r="H770" s="162"/>
      <c r="I770" s="162"/>
      <c r="J770" s="162"/>
      <c r="K770" s="162"/>
      <c r="L770" s="162"/>
      <c r="M770" s="162"/>
      <c r="N770" s="162"/>
      <c r="O770" s="162"/>
      <c r="P770" s="162"/>
      <c r="Q770" s="162"/>
      <c r="R770" s="162"/>
      <c r="S770" s="162"/>
      <c r="T770" s="162"/>
      <c r="U770" s="162"/>
      <c r="V770" s="162"/>
      <c r="W770" s="162"/>
      <c r="X770" s="162"/>
      <c r="Y770" s="162"/>
      <c r="Z770" s="162"/>
    </row>
    <row r="771">
      <c r="A771" s="162"/>
      <c r="B771" s="162"/>
      <c r="C771" s="162"/>
      <c r="D771" s="162"/>
      <c r="E771" s="162"/>
      <c r="F771" s="162"/>
      <c r="G771" s="162"/>
      <c r="H771" s="162"/>
      <c r="I771" s="162"/>
      <c r="J771" s="162"/>
      <c r="K771" s="162"/>
      <c r="L771" s="162"/>
      <c r="M771" s="162"/>
      <c r="N771" s="162"/>
      <c r="O771" s="162"/>
      <c r="P771" s="162"/>
      <c r="Q771" s="162"/>
      <c r="R771" s="162"/>
      <c r="S771" s="162"/>
      <c r="T771" s="162"/>
      <c r="U771" s="162"/>
      <c r="V771" s="162"/>
      <c r="W771" s="162"/>
      <c r="X771" s="162"/>
      <c r="Y771" s="162"/>
      <c r="Z771" s="162"/>
    </row>
    <row r="772">
      <c r="A772" s="162"/>
      <c r="B772" s="162"/>
      <c r="C772" s="162"/>
      <c r="D772" s="162"/>
      <c r="E772" s="162"/>
      <c r="F772" s="162"/>
      <c r="G772" s="162"/>
      <c r="H772" s="162"/>
      <c r="I772" s="162"/>
      <c r="J772" s="162"/>
      <c r="K772" s="162"/>
      <c r="L772" s="162"/>
      <c r="M772" s="162"/>
      <c r="N772" s="162"/>
      <c r="O772" s="162"/>
      <c r="P772" s="162"/>
      <c r="Q772" s="162"/>
      <c r="R772" s="162"/>
      <c r="S772" s="162"/>
      <c r="T772" s="162"/>
      <c r="U772" s="162"/>
      <c r="V772" s="162"/>
      <c r="W772" s="162"/>
      <c r="X772" s="162"/>
      <c r="Y772" s="162"/>
      <c r="Z772" s="162"/>
    </row>
    <row r="773">
      <c r="A773" s="162"/>
      <c r="B773" s="162"/>
      <c r="C773" s="162"/>
      <c r="D773" s="162"/>
      <c r="E773" s="162"/>
      <c r="F773" s="162"/>
      <c r="G773" s="162"/>
      <c r="H773" s="162"/>
      <c r="I773" s="162"/>
      <c r="J773" s="162"/>
      <c r="K773" s="162"/>
      <c r="L773" s="162"/>
      <c r="M773" s="162"/>
      <c r="N773" s="162"/>
      <c r="O773" s="162"/>
      <c r="P773" s="162"/>
      <c r="Q773" s="162"/>
      <c r="R773" s="162"/>
      <c r="S773" s="162"/>
      <c r="T773" s="162"/>
      <c r="U773" s="162"/>
      <c r="V773" s="162"/>
      <c r="W773" s="162"/>
      <c r="X773" s="162"/>
      <c r="Y773" s="162"/>
      <c r="Z773" s="162"/>
    </row>
    <row r="774">
      <c r="A774" s="162"/>
      <c r="B774" s="162"/>
      <c r="C774" s="162"/>
      <c r="D774" s="162"/>
      <c r="E774" s="162"/>
      <c r="F774" s="162"/>
      <c r="G774" s="162"/>
      <c r="H774" s="162"/>
      <c r="I774" s="162"/>
      <c r="J774" s="162"/>
      <c r="K774" s="162"/>
      <c r="L774" s="162"/>
      <c r="M774" s="162"/>
      <c r="N774" s="162"/>
      <c r="O774" s="162"/>
      <c r="P774" s="162"/>
      <c r="Q774" s="162"/>
      <c r="R774" s="162"/>
      <c r="S774" s="162"/>
      <c r="T774" s="162"/>
      <c r="U774" s="162"/>
      <c r="V774" s="162"/>
      <c r="W774" s="162"/>
      <c r="X774" s="162"/>
      <c r="Y774" s="162"/>
      <c r="Z774" s="162"/>
    </row>
    <row r="775">
      <c r="A775" s="162"/>
      <c r="B775" s="162"/>
      <c r="C775" s="162"/>
      <c r="D775" s="162"/>
      <c r="E775" s="162"/>
      <c r="F775" s="162"/>
      <c r="G775" s="162"/>
      <c r="H775" s="162"/>
      <c r="I775" s="162"/>
      <c r="J775" s="162"/>
      <c r="K775" s="162"/>
      <c r="L775" s="162"/>
      <c r="M775" s="162"/>
      <c r="N775" s="162"/>
      <c r="O775" s="162"/>
      <c r="P775" s="162"/>
      <c r="Q775" s="162"/>
      <c r="R775" s="162"/>
      <c r="S775" s="162"/>
      <c r="T775" s="162"/>
      <c r="U775" s="162"/>
      <c r="V775" s="162"/>
      <c r="W775" s="162"/>
      <c r="X775" s="162"/>
      <c r="Y775" s="162"/>
      <c r="Z775" s="162"/>
    </row>
    <row r="776">
      <c r="A776" s="162"/>
      <c r="B776" s="162"/>
      <c r="C776" s="162"/>
      <c r="D776" s="162"/>
      <c r="E776" s="162"/>
      <c r="F776" s="162"/>
      <c r="G776" s="162"/>
      <c r="H776" s="162"/>
      <c r="I776" s="162"/>
      <c r="J776" s="162"/>
      <c r="K776" s="162"/>
      <c r="L776" s="162"/>
      <c r="M776" s="162"/>
      <c r="N776" s="162"/>
      <c r="O776" s="162"/>
      <c r="P776" s="162"/>
      <c r="Q776" s="162"/>
      <c r="R776" s="162"/>
      <c r="S776" s="162"/>
      <c r="T776" s="162"/>
      <c r="U776" s="162"/>
      <c r="V776" s="162"/>
      <c r="W776" s="162"/>
      <c r="X776" s="162"/>
      <c r="Y776" s="162"/>
      <c r="Z776" s="162"/>
    </row>
    <row r="777">
      <c r="A777" s="162"/>
      <c r="B777" s="162"/>
      <c r="C777" s="162"/>
      <c r="D777" s="162"/>
      <c r="E777" s="162"/>
      <c r="F777" s="162"/>
      <c r="G777" s="162"/>
      <c r="H777" s="162"/>
      <c r="I777" s="162"/>
      <c r="J777" s="162"/>
      <c r="K777" s="162"/>
      <c r="L777" s="162"/>
      <c r="M777" s="162"/>
      <c r="N777" s="162"/>
      <c r="O777" s="162"/>
      <c r="P777" s="162"/>
      <c r="Q777" s="162"/>
      <c r="R777" s="162"/>
      <c r="S777" s="162"/>
      <c r="T777" s="162"/>
      <c r="U777" s="162"/>
      <c r="V777" s="162"/>
      <c r="W777" s="162"/>
      <c r="X777" s="162"/>
      <c r="Y777" s="162"/>
      <c r="Z777" s="162"/>
    </row>
    <row r="778">
      <c r="A778" s="162"/>
      <c r="B778" s="162"/>
      <c r="C778" s="162"/>
      <c r="D778" s="162"/>
      <c r="E778" s="162"/>
      <c r="F778" s="162"/>
      <c r="G778" s="162"/>
      <c r="H778" s="162"/>
      <c r="I778" s="162"/>
      <c r="J778" s="162"/>
      <c r="K778" s="162"/>
      <c r="L778" s="162"/>
      <c r="M778" s="162"/>
      <c r="N778" s="162"/>
      <c r="O778" s="162"/>
      <c r="P778" s="162"/>
      <c r="Q778" s="162"/>
      <c r="R778" s="162"/>
      <c r="S778" s="162"/>
      <c r="T778" s="162"/>
      <c r="U778" s="162"/>
      <c r="V778" s="162"/>
      <c r="W778" s="162"/>
      <c r="X778" s="162"/>
      <c r="Y778" s="162"/>
      <c r="Z778" s="162"/>
    </row>
    <row r="779">
      <c r="A779" s="162"/>
      <c r="B779" s="162"/>
      <c r="C779" s="162"/>
      <c r="D779" s="162"/>
      <c r="E779" s="162"/>
      <c r="F779" s="162"/>
      <c r="G779" s="162"/>
      <c r="H779" s="162"/>
      <c r="I779" s="162"/>
      <c r="J779" s="162"/>
      <c r="K779" s="162"/>
      <c r="L779" s="162"/>
      <c r="M779" s="162"/>
      <c r="N779" s="162"/>
      <c r="O779" s="162"/>
      <c r="P779" s="162"/>
      <c r="Q779" s="162"/>
      <c r="R779" s="162"/>
      <c r="S779" s="162"/>
      <c r="T779" s="162"/>
      <c r="U779" s="162"/>
      <c r="V779" s="162"/>
      <c r="W779" s="162"/>
      <c r="X779" s="162"/>
      <c r="Y779" s="162"/>
      <c r="Z779" s="162"/>
    </row>
    <row r="780">
      <c r="A780" s="162"/>
      <c r="B780" s="162"/>
      <c r="C780" s="162"/>
      <c r="D780" s="162"/>
      <c r="E780" s="162"/>
      <c r="F780" s="162"/>
      <c r="G780" s="162"/>
      <c r="H780" s="162"/>
      <c r="I780" s="162"/>
      <c r="J780" s="162"/>
      <c r="K780" s="162"/>
      <c r="L780" s="162"/>
      <c r="M780" s="162"/>
      <c r="N780" s="162"/>
      <c r="O780" s="162"/>
      <c r="P780" s="162"/>
      <c r="Q780" s="162"/>
      <c r="R780" s="162"/>
      <c r="S780" s="162"/>
      <c r="T780" s="162"/>
      <c r="U780" s="162"/>
      <c r="V780" s="162"/>
      <c r="W780" s="162"/>
      <c r="X780" s="162"/>
      <c r="Y780" s="162"/>
      <c r="Z780" s="162"/>
    </row>
    <row r="781">
      <c r="A781" s="162"/>
      <c r="B781" s="162"/>
      <c r="C781" s="162"/>
      <c r="D781" s="162"/>
      <c r="E781" s="162"/>
      <c r="F781" s="162"/>
      <c r="G781" s="162"/>
      <c r="H781" s="162"/>
      <c r="I781" s="162"/>
      <c r="J781" s="162"/>
      <c r="K781" s="162"/>
      <c r="L781" s="162"/>
      <c r="M781" s="162"/>
      <c r="N781" s="162"/>
      <c r="O781" s="162"/>
      <c r="P781" s="162"/>
      <c r="Q781" s="162"/>
      <c r="R781" s="162"/>
      <c r="S781" s="162"/>
      <c r="T781" s="162"/>
      <c r="U781" s="162"/>
      <c r="V781" s="162"/>
      <c r="W781" s="162"/>
      <c r="X781" s="162"/>
      <c r="Y781" s="162"/>
      <c r="Z781" s="162"/>
    </row>
    <row r="782">
      <c r="A782" s="162"/>
      <c r="B782" s="162"/>
      <c r="C782" s="162"/>
      <c r="D782" s="162"/>
      <c r="E782" s="162"/>
      <c r="F782" s="162"/>
      <c r="G782" s="162"/>
      <c r="H782" s="162"/>
      <c r="I782" s="162"/>
      <c r="J782" s="162"/>
      <c r="K782" s="162"/>
      <c r="L782" s="162"/>
      <c r="M782" s="162"/>
      <c r="N782" s="162"/>
      <c r="O782" s="162"/>
      <c r="P782" s="162"/>
      <c r="Q782" s="162"/>
      <c r="R782" s="162"/>
      <c r="S782" s="162"/>
      <c r="T782" s="162"/>
      <c r="U782" s="162"/>
      <c r="V782" s="162"/>
      <c r="W782" s="162"/>
      <c r="X782" s="162"/>
      <c r="Y782" s="162"/>
      <c r="Z782" s="162"/>
    </row>
    <row r="783">
      <c r="A783" s="162"/>
      <c r="B783" s="162"/>
      <c r="C783" s="162"/>
      <c r="D783" s="162"/>
      <c r="E783" s="162"/>
      <c r="F783" s="162"/>
      <c r="G783" s="162"/>
      <c r="H783" s="162"/>
      <c r="I783" s="162"/>
      <c r="J783" s="162"/>
      <c r="K783" s="162"/>
      <c r="L783" s="162"/>
      <c r="M783" s="162"/>
      <c r="N783" s="162"/>
      <c r="O783" s="162"/>
      <c r="P783" s="162"/>
      <c r="Q783" s="162"/>
      <c r="R783" s="162"/>
      <c r="S783" s="162"/>
      <c r="T783" s="162"/>
      <c r="U783" s="162"/>
      <c r="V783" s="162"/>
      <c r="W783" s="162"/>
      <c r="X783" s="162"/>
      <c r="Y783" s="162"/>
      <c r="Z783" s="162"/>
    </row>
    <row r="784">
      <c r="A784" s="162"/>
      <c r="B784" s="162"/>
      <c r="C784" s="162"/>
      <c r="D784" s="162"/>
      <c r="E784" s="162"/>
      <c r="F784" s="162"/>
      <c r="G784" s="162"/>
      <c r="H784" s="162"/>
      <c r="I784" s="162"/>
      <c r="J784" s="162"/>
      <c r="K784" s="162"/>
      <c r="L784" s="162"/>
      <c r="M784" s="162"/>
      <c r="N784" s="162"/>
      <c r="O784" s="162"/>
      <c r="P784" s="162"/>
      <c r="Q784" s="162"/>
      <c r="R784" s="162"/>
      <c r="S784" s="162"/>
      <c r="T784" s="162"/>
      <c r="U784" s="162"/>
      <c r="V784" s="162"/>
      <c r="W784" s="162"/>
      <c r="X784" s="162"/>
      <c r="Y784" s="162"/>
      <c r="Z784" s="162"/>
    </row>
    <row r="785">
      <c r="A785" s="162"/>
      <c r="B785" s="162"/>
      <c r="C785" s="162"/>
      <c r="D785" s="162"/>
      <c r="E785" s="162"/>
      <c r="F785" s="162"/>
      <c r="G785" s="162"/>
      <c r="H785" s="162"/>
      <c r="I785" s="162"/>
      <c r="J785" s="162"/>
      <c r="K785" s="162"/>
      <c r="L785" s="162"/>
      <c r="M785" s="162"/>
      <c r="N785" s="162"/>
      <c r="O785" s="162"/>
      <c r="P785" s="162"/>
      <c r="Q785" s="162"/>
      <c r="R785" s="162"/>
      <c r="S785" s="162"/>
      <c r="T785" s="162"/>
      <c r="U785" s="162"/>
      <c r="V785" s="162"/>
      <c r="W785" s="162"/>
      <c r="X785" s="162"/>
      <c r="Y785" s="162"/>
      <c r="Z785" s="162"/>
    </row>
    <row r="786">
      <c r="A786" s="162"/>
      <c r="B786" s="162"/>
      <c r="C786" s="162"/>
      <c r="D786" s="162"/>
      <c r="E786" s="162"/>
      <c r="F786" s="162"/>
      <c r="G786" s="162"/>
      <c r="H786" s="162"/>
      <c r="I786" s="162"/>
      <c r="J786" s="162"/>
      <c r="K786" s="162"/>
      <c r="L786" s="162"/>
      <c r="M786" s="162"/>
      <c r="N786" s="162"/>
      <c r="O786" s="162"/>
      <c r="P786" s="162"/>
      <c r="Q786" s="162"/>
      <c r="R786" s="162"/>
      <c r="S786" s="162"/>
      <c r="T786" s="162"/>
      <c r="U786" s="162"/>
      <c r="V786" s="162"/>
      <c r="W786" s="162"/>
      <c r="X786" s="162"/>
      <c r="Y786" s="162"/>
      <c r="Z786" s="162"/>
    </row>
    <row r="787">
      <c r="A787" s="162"/>
      <c r="B787" s="162"/>
      <c r="C787" s="162"/>
      <c r="D787" s="162"/>
      <c r="E787" s="162"/>
      <c r="F787" s="162"/>
      <c r="G787" s="162"/>
      <c r="H787" s="162"/>
      <c r="I787" s="162"/>
      <c r="J787" s="162"/>
      <c r="K787" s="162"/>
      <c r="L787" s="162"/>
      <c r="M787" s="162"/>
      <c r="N787" s="162"/>
      <c r="O787" s="162"/>
      <c r="P787" s="162"/>
      <c r="Q787" s="162"/>
      <c r="R787" s="162"/>
      <c r="S787" s="162"/>
      <c r="T787" s="162"/>
      <c r="U787" s="162"/>
      <c r="V787" s="162"/>
      <c r="W787" s="162"/>
      <c r="X787" s="162"/>
      <c r="Y787" s="162"/>
      <c r="Z787" s="162"/>
    </row>
    <row r="788">
      <c r="A788" s="162"/>
      <c r="B788" s="162"/>
      <c r="C788" s="162"/>
      <c r="D788" s="162"/>
      <c r="E788" s="162"/>
      <c r="F788" s="162"/>
      <c r="G788" s="162"/>
      <c r="H788" s="162"/>
      <c r="I788" s="162"/>
      <c r="J788" s="162"/>
      <c r="K788" s="162"/>
      <c r="L788" s="162"/>
      <c r="M788" s="162"/>
      <c r="N788" s="162"/>
      <c r="O788" s="162"/>
      <c r="P788" s="162"/>
      <c r="Q788" s="162"/>
      <c r="R788" s="162"/>
      <c r="S788" s="162"/>
      <c r="T788" s="162"/>
      <c r="U788" s="162"/>
      <c r="V788" s="162"/>
      <c r="W788" s="162"/>
      <c r="X788" s="162"/>
      <c r="Y788" s="162"/>
      <c r="Z788" s="162"/>
    </row>
    <row r="789">
      <c r="A789" s="162"/>
      <c r="B789" s="162"/>
      <c r="C789" s="162"/>
      <c r="D789" s="162"/>
      <c r="E789" s="162"/>
      <c r="F789" s="162"/>
      <c r="G789" s="162"/>
      <c r="H789" s="162"/>
      <c r="I789" s="162"/>
      <c r="J789" s="162"/>
      <c r="K789" s="162"/>
      <c r="L789" s="162"/>
      <c r="M789" s="162"/>
      <c r="N789" s="162"/>
      <c r="O789" s="162"/>
      <c r="P789" s="162"/>
      <c r="Q789" s="162"/>
      <c r="R789" s="162"/>
      <c r="S789" s="162"/>
      <c r="T789" s="162"/>
      <c r="U789" s="162"/>
      <c r="V789" s="162"/>
      <c r="W789" s="162"/>
      <c r="X789" s="162"/>
      <c r="Y789" s="162"/>
      <c r="Z789" s="162"/>
    </row>
    <row r="790">
      <c r="A790" s="162"/>
      <c r="B790" s="162"/>
      <c r="C790" s="162"/>
      <c r="D790" s="162"/>
      <c r="E790" s="162"/>
      <c r="F790" s="162"/>
      <c r="G790" s="162"/>
      <c r="H790" s="162"/>
      <c r="I790" s="162"/>
      <c r="J790" s="162"/>
      <c r="K790" s="162"/>
      <c r="L790" s="162"/>
      <c r="M790" s="162"/>
      <c r="N790" s="162"/>
      <c r="O790" s="162"/>
      <c r="P790" s="162"/>
      <c r="Q790" s="162"/>
      <c r="R790" s="162"/>
      <c r="S790" s="162"/>
      <c r="T790" s="162"/>
      <c r="U790" s="162"/>
      <c r="V790" s="162"/>
      <c r="W790" s="162"/>
      <c r="X790" s="162"/>
      <c r="Y790" s="162"/>
      <c r="Z790" s="162"/>
    </row>
    <row r="791">
      <c r="A791" s="162"/>
      <c r="B791" s="162"/>
      <c r="C791" s="162"/>
      <c r="D791" s="162"/>
      <c r="E791" s="162"/>
      <c r="F791" s="162"/>
      <c r="G791" s="162"/>
      <c r="H791" s="162"/>
      <c r="I791" s="162"/>
      <c r="J791" s="162"/>
      <c r="K791" s="162"/>
      <c r="L791" s="162"/>
      <c r="M791" s="162"/>
      <c r="N791" s="162"/>
      <c r="O791" s="162"/>
      <c r="P791" s="162"/>
      <c r="Q791" s="162"/>
      <c r="R791" s="162"/>
      <c r="S791" s="162"/>
      <c r="T791" s="162"/>
      <c r="U791" s="162"/>
      <c r="V791" s="162"/>
      <c r="W791" s="162"/>
      <c r="X791" s="162"/>
      <c r="Y791" s="162"/>
      <c r="Z791" s="162"/>
    </row>
    <row r="792">
      <c r="A792" s="162"/>
      <c r="B792" s="162"/>
      <c r="C792" s="162"/>
      <c r="D792" s="162"/>
      <c r="E792" s="162"/>
      <c r="F792" s="162"/>
      <c r="G792" s="162"/>
      <c r="H792" s="162"/>
      <c r="I792" s="162"/>
      <c r="J792" s="162"/>
      <c r="K792" s="162"/>
      <c r="L792" s="162"/>
      <c r="M792" s="162"/>
      <c r="N792" s="162"/>
      <c r="O792" s="162"/>
      <c r="P792" s="162"/>
      <c r="Q792" s="162"/>
      <c r="R792" s="162"/>
      <c r="S792" s="162"/>
      <c r="T792" s="162"/>
      <c r="U792" s="162"/>
      <c r="V792" s="162"/>
      <c r="W792" s="162"/>
      <c r="X792" s="162"/>
      <c r="Y792" s="162"/>
      <c r="Z792" s="162"/>
    </row>
    <row r="793">
      <c r="A793" s="162"/>
      <c r="B793" s="162"/>
      <c r="C793" s="162"/>
      <c r="D793" s="162"/>
      <c r="E793" s="162"/>
      <c r="F793" s="162"/>
      <c r="G793" s="162"/>
      <c r="H793" s="162"/>
      <c r="I793" s="162"/>
      <c r="J793" s="162"/>
      <c r="K793" s="162"/>
      <c r="L793" s="162"/>
      <c r="M793" s="162"/>
      <c r="N793" s="162"/>
      <c r="O793" s="162"/>
      <c r="P793" s="162"/>
      <c r="Q793" s="162"/>
      <c r="R793" s="162"/>
      <c r="S793" s="162"/>
      <c r="T793" s="162"/>
      <c r="U793" s="162"/>
      <c r="V793" s="162"/>
      <c r="W793" s="162"/>
      <c r="X793" s="162"/>
      <c r="Y793" s="162"/>
      <c r="Z793" s="162"/>
    </row>
    <row r="794">
      <c r="A794" s="162"/>
      <c r="B794" s="162"/>
      <c r="C794" s="162"/>
      <c r="D794" s="162"/>
      <c r="E794" s="162"/>
      <c r="F794" s="162"/>
      <c r="G794" s="162"/>
      <c r="H794" s="162"/>
      <c r="I794" s="162"/>
      <c r="J794" s="162"/>
      <c r="K794" s="162"/>
      <c r="L794" s="162"/>
      <c r="M794" s="162"/>
      <c r="N794" s="162"/>
      <c r="O794" s="162"/>
      <c r="P794" s="162"/>
      <c r="Q794" s="162"/>
      <c r="R794" s="162"/>
      <c r="S794" s="162"/>
      <c r="T794" s="162"/>
      <c r="U794" s="162"/>
      <c r="V794" s="162"/>
      <c r="W794" s="162"/>
      <c r="X794" s="162"/>
      <c r="Y794" s="162"/>
      <c r="Z794" s="162"/>
    </row>
    <row r="795">
      <c r="A795" s="162"/>
      <c r="B795" s="162"/>
      <c r="C795" s="162"/>
      <c r="D795" s="162"/>
      <c r="E795" s="162"/>
      <c r="F795" s="162"/>
      <c r="G795" s="162"/>
      <c r="H795" s="162"/>
      <c r="I795" s="162"/>
      <c r="J795" s="162"/>
      <c r="K795" s="162"/>
      <c r="L795" s="162"/>
      <c r="M795" s="162"/>
      <c r="N795" s="162"/>
      <c r="O795" s="162"/>
      <c r="P795" s="162"/>
      <c r="Q795" s="162"/>
      <c r="R795" s="162"/>
      <c r="S795" s="162"/>
      <c r="T795" s="162"/>
      <c r="U795" s="162"/>
      <c r="V795" s="162"/>
      <c r="W795" s="162"/>
      <c r="X795" s="162"/>
      <c r="Y795" s="162"/>
      <c r="Z795" s="162"/>
    </row>
    <row r="796">
      <c r="A796" s="162"/>
      <c r="B796" s="162"/>
      <c r="C796" s="162"/>
      <c r="D796" s="162"/>
      <c r="E796" s="162"/>
      <c r="F796" s="162"/>
      <c r="G796" s="162"/>
      <c r="H796" s="162"/>
      <c r="I796" s="162"/>
      <c r="J796" s="162"/>
      <c r="K796" s="162"/>
      <c r="L796" s="162"/>
      <c r="M796" s="162"/>
      <c r="N796" s="162"/>
      <c r="O796" s="162"/>
      <c r="P796" s="162"/>
      <c r="Q796" s="162"/>
      <c r="R796" s="162"/>
      <c r="S796" s="162"/>
      <c r="T796" s="162"/>
      <c r="U796" s="162"/>
      <c r="V796" s="162"/>
      <c r="W796" s="162"/>
      <c r="X796" s="162"/>
      <c r="Y796" s="162"/>
      <c r="Z796" s="162"/>
    </row>
    <row r="797">
      <c r="A797" s="162"/>
      <c r="B797" s="162"/>
      <c r="C797" s="162"/>
      <c r="D797" s="162"/>
      <c r="E797" s="162"/>
      <c r="F797" s="162"/>
      <c r="G797" s="162"/>
      <c r="H797" s="162"/>
      <c r="I797" s="162"/>
      <c r="J797" s="162"/>
      <c r="K797" s="162"/>
      <c r="L797" s="162"/>
      <c r="M797" s="162"/>
      <c r="N797" s="162"/>
      <c r="O797" s="162"/>
      <c r="P797" s="162"/>
      <c r="Q797" s="162"/>
      <c r="R797" s="162"/>
      <c r="S797" s="162"/>
      <c r="T797" s="162"/>
      <c r="U797" s="162"/>
      <c r="V797" s="162"/>
      <c r="W797" s="162"/>
      <c r="X797" s="162"/>
      <c r="Y797" s="162"/>
      <c r="Z797" s="162"/>
    </row>
    <row r="798">
      <c r="A798" s="162"/>
      <c r="B798" s="162"/>
      <c r="C798" s="162"/>
      <c r="D798" s="162"/>
      <c r="E798" s="162"/>
      <c r="F798" s="162"/>
      <c r="G798" s="162"/>
      <c r="H798" s="162"/>
      <c r="I798" s="162"/>
      <c r="J798" s="162"/>
      <c r="K798" s="162"/>
      <c r="L798" s="162"/>
      <c r="M798" s="162"/>
      <c r="N798" s="162"/>
      <c r="O798" s="162"/>
      <c r="P798" s="162"/>
      <c r="Q798" s="162"/>
      <c r="R798" s="162"/>
      <c r="S798" s="162"/>
      <c r="T798" s="162"/>
      <c r="U798" s="162"/>
      <c r="V798" s="162"/>
      <c r="W798" s="162"/>
      <c r="X798" s="162"/>
      <c r="Y798" s="162"/>
      <c r="Z798" s="162"/>
    </row>
    <row r="799">
      <c r="A799" s="162"/>
      <c r="B799" s="162"/>
      <c r="C799" s="162"/>
      <c r="D799" s="162"/>
      <c r="E799" s="162"/>
      <c r="F799" s="162"/>
      <c r="G799" s="162"/>
      <c r="H799" s="162"/>
      <c r="I799" s="162"/>
      <c r="J799" s="162"/>
      <c r="K799" s="162"/>
      <c r="L799" s="162"/>
      <c r="M799" s="162"/>
      <c r="N799" s="162"/>
      <c r="O799" s="162"/>
      <c r="P799" s="162"/>
      <c r="Q799" s="162"/>
      <c r="R799" s="162"/>
      <c r="S799" s="162"/>
      <c r="T799" s="162"/>
      <c r="U799" s="162"/>
      <c r="V799" s="162"/>
      <c r="W799" s="162"/>
      <c r="X799" s="162"/>
      <c r="Y799" s="162"/>
      <c r="Z799" s="162"/>
    </row>
    <row r="800">
      <c r="A800" s="162"/>
      <c r="B800" s="162"/>
      <c r="C800" s="162"/>
      <c r="D800" s="162"/>
      <c r="E800" s="162"/>
      <c r="F800" s="162"/>
      <c r="G800" s="162"/>
      <c r="H800" s="162"/>
      <c r="I800" s="162"/>
      <c r="J800" s="162"/>
      <c r="K800" s="162"/>
      <c r="L800" s="162"/>
      <c r="M800" s="162"/>
      <c r="N800" s="162"/>
      <c r="O800" s="162"/>
      <c r="P800" s="162"/>
      <c r="Q800" s="162"/>
      <c r="R800" s="162"/>
      <c r="S800" s="162"/>
      <c r="T800" s="162"/>
      <c r="U800" s="162"/>
      <c r="V800" s="162"/>
      <c r="W800" s="162"/>
      <c r="X800" s="162"/>
      <c r="Y800" s="162"/>
      <c r="Z800" s="162"/>
    </row>
    <row r="801">
      <c r="A801" s="162"/>
      <c r="B801" s="162"/>
      <c r="C801" s="162"/>
      <c r="D801" s="162"/>
      <c r="E801" s="162"/>
      <c r="F801" s="162"/>
      <c r="G801" s="162"/>
      <c r="H801" s="162"/>
      <c r="I801" s="162"/>
      <c r="J801" s="162"/>
      <c r="K801" s="162"/>
      <c r="L801" s="162"/>
      <c r="M801" s="162"/>
      <c r="N801" s="162"/>
      <c r="O801" s="162"/>
      <c r="P801" s="162"/>
      <c r="Q801" s="162"/>
      <c r="R801" s="162"/>
      <c r="S801" s="162"/>
      <c r="T801" s="162"/>
      <c r="U801" s="162"/>
      <c r="V801" s="162"/>
      <c r="W801" s="162"/>
      <c r="X801" s="162"/>
      <c r="Y801" s="162"/>
      <c r="Z801" s="162"/>
    </row>
    <row r="802">
      <c r="A802" s="162"/>
      <c r="B802" s="162"/>
      <c r="C802" s="162"/>
      <c r="D802" s="162"/>
      <c r="E802" s="162"/>
      <c r="F802" s="162"/>
      <c r="G802" s="162"/>
      <c r="H802" s="162"/>
      <c r="I802" s="162"/>
      <c r="J802" s="162"/>
      <c r="K802" s="162"/>
      <c r="L802" s="162"/>
      <c r="M802" s="162"/>
      <c r="N802" s="162"/>
      <c r="O802" s="162"/>
      <c r="P802" s="162"/>
      <c r="Q802" s="162"/>
      <c r="R802" s="162"/>
      <c r="S802" s="162"/>
      <c r="T802" s="162"/>
      <c r="U802" s="162"/>
      <c r="V802" s="162"/>
      <c r="W802" s="162"/>
      <c r="X802" s="162"/>
      <c r="Y802" s="162"/>
      <c r="Z802" s="162"/>
    </row>
    <row r="803">
      <c r="A803" s="162"/>
      <c r="B803" s="162"/>
      <c r="C803" s="162"/>
      <c r="D803" s="162"/>
      <c r="E803" s="162"/>
      <c r="F803" s="162"/>
      <c r="G803" s="162"/>
      <c r="H803" s="162"/>
      <c r="I803" s="162"/>
      <c r="J803" s="162"/>
      <c r="K803" s="162"/>
      <c r="L803" s="162"/>
      <c r="M803" s="162"/>
      <c r="N803" s="162"/>
      <c r="O803" s="162"/>
      <c r="P803" s="162"/>
      <c r="Q803" s="162"/>
      <c r="R803" s="162"/>
      <c r="S803" s="162"/>
      <c r="T803" s="162"/>
      <c r="U803" s="162"/>
      <c r="V803" s="162"/>
      <c r="W803" s="162"/>
      <c r="X803" s="162"/>
      <c r="Y803" s="162"/>
      <c r="Z803" s="162"/>
    </row>
    <row r="804">
      <c r="A804" s="162"/>
      <c r="B804" s="162"/>
      <c r="C804" s="162"/>
      <c r="D804" s="162"/>
      <c r="E804" s="162"/>
      <c r="F804" s="162"/>
      <c r="G804" s="162"/>
      <c r="H804" s="162"/>
      <c r="I804" s="162"/>
      <c r="J804" s="162"/>
      <c r="K804" s="162"/>
      <c r="L804" s="162"/>
      <c r="M804" s="162"/>
      <c r="N804" s="162"/>
      <c r="O804" s="162"/>
      <c r="P804" s="162"/>
      <c r="Q804" s="162"/>
      <c r="R804" s="162"/>
      <c r="S804" s="162"/>
      <c r="T804" s="162"/>
      <c r="U804" s="162"/>
      <c r="V804" s="162"/>
      <c r="W804" s="162"/>
      <c r="X804" s="162"/>
      <c r="Y804" s="162"/>
      <c r="Z804" s="162"/>
    </row>
    <row r="805">
      <c r="A805" s="162"/>
      <c r="B805" s="162"/>
      <c r="C805" s="162"/>
      <c r="D805" s="162"/>
      <c r="E805" s="162"/>
      <c r="F805" s="162"/>
      <c r="G805" s="162"/>
      <c r="H805" s="162"/>
      <c r="I805" s="162"/>
      <c r="J805" s="162"/>
      <c r="K805" s="162"/>
      <c r="L805" s="162"/>
      <c r="M805" s="162"/>
      <c r="N805" s="162"/>
      <c r="O805" s="162"/>
      <c r="P805" s="162"/>
      <c r="Q805" s="162"/>
      <c r="R805" s="162"/>
      <c r="S805" s="162"/>
      <c r="T805" s="162"/>
      <c r="U805" s="162"/>
      <c r="V805" s="162"/>
      <c r="W805" s="162"/>
      <c r="X805" s="162"/>
      <c r="Y805" s="162"/>
      <c r="Z805" s="162"/>
    </row>
    <row r="806">
      <c r="A806" s="162"/>
      <c r="B806" s="162"/>
      <c r="C806" s="162"/>
      <c r="D806" s="162"/>
      <c r="E806" s="162"/>
      <c r="F806" s="162"/>
      <c r="G806" s="162"/>
      <c r="H806" s="162"/>
      <c r="I806" s="162"/>
      <c r="J806" s="162"/>
      <c r="K806" s="162"/>
      <c r="L806" s="162"/>
      <c r="M806" s="162"/>
      <c r="N806" s="162"/>
      <c r="O806" s="162"/>
      <c r="P806" s="162"/>
      <c r="Q806" s="162"/>
      <c r="R806" s="162"/>
      <c r="S806" s="162"/>
      <c r="T806" s="162"/>
      <c r="U806" s="162"/>
      <c r="V806" s="162"/>
      <c r="W806" s="162"/>
      <c r="X806" s="162"/>
      <c r="Y806" s="162"/>
      <c r="Z806" s="162"/>
    </row>
    <row r="807">
      <c r="A807" s="162"/>
      <c r="B807" s="162"/>
      <c r="C807" s="162"/>
      <c r="D807" s="162"/>
      <c r="E807" s="162"/>
      <c r="F807" s="162"/>
      <c r="G807" s="162"/>
      <c r="H807" s="162"/>
      <c r="I807" s="162"/>
      <c r="J807" s="162"/>
      <c r="K807" s="162"/>
      <c r="L807" s="162"/>
      <c r="M807" s="162"/>
      <c r="N807" s="162"/>
      <c r="O807" s="162"/>
      <c r="P807" s="162"/>
      <c r="Q807" s="162"/>
      <c r="R807" s="162"/>
      <c r="S807" s="162"/>
      <c r="T807" s="162"/>
      <c r="U807" s="162"/>
      <c r="V807" s="162"/>
      <c r="W807" s="162"/>
      <c r="X807" s="162"/>
      <c r="Y807" s="162"/>
      <c r="Z807" s="162"/>
    </row>
    <row r="808">
      <c r="A808" s="162"/>
      <c r="B808" s="162"/>
      <c r="C808" s="162"/>
      <c r="D808" s="162"/>
      <c r="E808" s="162"/>
      <c r="F808" s="162"/>
      <c r="G808" s="162"/>
      <c r="H808" s="162"/>
      <c r="I808" s="162"/>
      <c r="J808" s="162"/>
      <c r="K808" s="162"/>
      <c r="L808" s="162"/>
      <c r="M808" s="162"/>
      <c r="N808" s="162"/>
      <c r="O808" s="162"/>
      <c r="P808" s="162"/>
      <c r="Q808" s="162"/>
      <c r="R808" s="162"/>
      <c r="S808" s="162"/>
      <c r="T808" s="162"/>
      <c r="U808" s="162"/>
      <c r="V808" s="162"/>
      <c r="W808" s="162"/>
      <c r="X808" s="162"/>
      <c r="Y808" s="162"/>
      <c r="Z808" s="162"/>
    </row>
    <row r="809">
      <c r="A809" s="162"/>
      <c r="B809" s="162"/>
      <c r="C809" s="162"/>
      <c r="D809" s="162"/>
      <c r="E809" s="162"/>
      <c r="F809" s="162"/>
      <c r="G809" s="162"/>
      <c r="H809" s="162"/>
      <c r="I809" s="162"/>
      <c r="J809" s="162"/>
      <c r="K809" s="162"/>
      <c r="L809" s="162"/>
      <c r="M809" s="162"/>
      <c r="N809" s="162"/>
      <c r="O809" s="162"/>
      <c r="P809" s="162"/>
      <c r="Q809" s="162"/>
      <c r="R809" s="162"/>
      <c r="S809" s="162"/>
      <c r="T809" s="162"/>
      <c r="U809" s="162"/>
      <c r="V809" s="162"/>
      <c r="W809" s="162"/>
      <c r="X809" s="162"/>
      <c r="Y809" s="162"/>
      <c r="Z809" s="162"/>
    </row>
    <row r="810">
      <c r="A810" s="162"/>
      <c r="B810" s="162"/>
      <c r="C810" s="162"/>
      <c r="D810" s="162"/>
      <c r="E810" s="162"/>
      <c r="F810" s="162"/>
      <c r="G810" s="162"/>
      <c r="H810" s="162"/>
      <c r="I810" s="162"/>
      <c r="J810" s="162"/>
      <c r="K810" s="162"/>
      <c r="L810" s="162"/>
      <c r="M810" s="162"/>
      <c r="N810" s="162"/>
      <c r="O810" s="162"/>
      <c r="P810" s="162"/>
      <c r="Q810" s="162"/>
      <c r="R810" s="162"/>
      <c r="S810" s="162"/>
      <c r="T810" s="162"/>
      <c r="U810" s="162"/>
      <c r="V810" s="162"/>
      <c r="W810" s="162"/>
      <c r="X810" s="162"/>
      <c r="Y810" s="162"/>
      <c r="Z810" s="162"/>
    </row>
    <row r="811">
      <c r="A811" s="162"/>
      <c r="B811" s="162"/>
      <c r="C811" s="162"/>
      <c r="D811" s="162"/>
      <c r="E811" s="162"/>
      <c r="F811" s="162"/>
      <c r="G811" s="162"/>
      <c r="H811" s="162"/>
      <c r="I811" s="162"/>
      <c r="J811" s="162"/>
      <c r="K811" s="162"/>
      <c r="L811" s="162"/>
      <c r="M811" s="162"/>
      <c r="N811" s="162"/>
      <c r="O811" s="162"/>
      <c r="P811" s="162"/>
      <c r="Q811" s="162"/>
      <c r="R811" s="162"/>
      <c r="S811" s="162"/>
      <c r="T811" s="162"/>
      <c r="U811" s="162"/>
      <c r="V811" s="162"/>
      <c r="W811" s="162"/>
      <c r="X811" s="162"/>
      <c r="Y811" s="162"/>
      <c r="Z811" s="162"/>
    </row>
    <row r="812">
      <c r="A812" s="162"/>
      <c r="B812" s="162"/>
      <c r="C812" s="162"/>
      <c r="D812" s="162"/>
      <c r="E812" s="162"/>
      <c r="F812" s="162"/>
      <c r="G812" s="162"/>
      <c r="H812" s="162"/>
      <c r="I812" s="162"/>
      <c r="J812" s="162"/>
      <c r="K812" s="162"/>
      <c r="L812" s="162"/>
      <c r="M812" s="162"/>
      <c r="N812" s="162"/>
      <c r="O812" s="162"/>
      <c r="P812" s="162"/>
      <c r="Q812" s="162"/>
      <c r="R812" s="162"/>
      <c r="S812" s="162"/>
      <c r="T812" s="162"/>
      <c r="U812" s="162"/>
      <c r="V812" s="162"/>
      <c r="W812" s="162"/>
      <c r="X812" s="162"/>
      <c r="Y812" s="162"/>
      <c r="Z812" s="162"/>
    </row>
    <row r="813">
      <c r="A813" s="162"/>
      <c r="B813" s="162"/>
      <c r="C813" s="162"/>
      <c r="D813" s="162"/>
      <c r="E813" s="162"/>
      <c r="F813" s="162"/>
      <c r="G813" s="162"/>
      <c r="H813" s="162"/>
      <c r="I813" s="162"/>
      <c r="J813" s="162"/>
      <c r="K813" s="162"/>
      <c r="L813" s="162"/>
      <c r="M813" s="162"/>
      <c r="N813" s="162"/>
      <c r="O813" s="162"/>
      <c r="P813" s="162"/>
      <c r="Q813" s="162"/>
      <c r="R813" s="162"/>
      <c r="S813" s="162"/>
      <c r="T813" s="162"/>
      <c r="U813" s="162"/>
      <c r="V813" s="162"/>
      <c r="W813" s="162"/>
      <c r="X813" s="162"/>
      <c r="Y813" s="162"/>
      <c r="Z813" s="162"/>
    </row>
    <row r="814">
      <c r="A814" s="162"/>
      <c r="B814" s="162"/>
      <c r="C814" s="162"/>
      <c r="D814" s="162"/>
      <c r="E814" s="162"/>
      <c r="F814" s="162"/>
      <c r="G814" s="162"/>
      <c r="H814" s="162"/>
      <c r="I814" s="162"/>
      <c r="J814" s="162"/>
      <c r="K814" s="162"/>
      <c r="L814" s="162"/>
      <c r="M814" s="162"/>
      <c r="N814" s="162"/>
      <c r="O814" s="162"/>
      <c r="P814" s="162"/>
      <c r="Q814" s="162"/>
      <c r="R814" s="162"/>
      <c r="S814" s="162"/>
      <c r="T814" s="162"/>
      <c r="U814" s="162"/>
      <c r="V814" s="162"/>
      <c r="W814" s="162"/>
      <c r="X814" s="162"/>
      <c r="Y814" s="162"/>
      <c r="Z814" s="162"/>
    </row>
    <row r="815">
      <c r="A815" s="162"/>
      <c r="B815" s="162"/>
      <c r="C815" s="162"/>
      <c r="D815" s="162"/>
      <c r="E815" s="162"/>
      <c r="F815" s="162"/>
      <c r="G815" s="162"/>
      <c r="H815" s="162"/>
      <c r="I815" s="162"/>
      <c r="J815" s="162"/>
      <c r="K815" s="162"/>
      <c r="L815" s="162"/>
      <c r="M815" s="162"/>
      <c r="N815" s="162"/>
      <c r="O815" s="162"/>
      <c r="P815" s="162"/>
      <c r="Q815" s="162"/>
      <c r="R815" s="162"/>
      <c r="S815" s="162"/>
      <c r="T815" s="162"/>
      <c r="U815" s="162"/>
      <c r="V815" s="162"/>
      <c r="W815" s="162"/>
      <c r="X815" s="162"/>
      <c r="Y815" s="162"/>
      <c r="Z815" s="162"/>
    </row>
    <row r="816">
      <c r="A816" s="162"/>
      <c r="B816" s="162"/>
      <c r="C816" s="162"/>
      <c r="D816" s="162"/>
      <c r="E816" s="162"/>
      <c r="F816" s="162"/>
      <c r="G816" s="162"/>
      <c r="H816" s="162"/>
      <c r="I816" s="162"/>
      <c r="J816" s="162"/>
      <c r="K816" s="162"/>
      <c r="L816" s="162"/>
      <c r="M816" s="162"/>
      <c r="N816" s="162"/>
      <c r="O816" s="162"/>
      <c r="P816" s="162"/>
      <c r="Q816" s="162"/>
      <c r="R816" s="162"/>
      <c r="S816" s="162"/>
      <c r="T816" s="162"/>
      <c r="U816" s="162"/>
      <c r="V816" s="162"/>
      <c r="W816" s="162"/>
      <c r="X816" s="162"/>
      <c r="Y816" s="162"/>
      <c r="Z816" s="162"/>
    </row>
    <row r="817">
      <c r="A817" s="162"/>
      <c r="B817" s="162"/>
      <c r="C817" s="162"/>
      <c r="D817" s="162"/>
      <c r="E817" s="162"/>
      <c r="F817" s="162"/>
      <c r="G817" s="162"/>
      <c r="H817" s="162"/>
      <c r="I817" s="162"/>
      <c r="J817" s="162"/>
      <c r="K817" s="162"/>
      <c r="L817" s="162"/>
      <c r="M817" s="162"/>
      <c r="N817" s="162"/>
      <c r="O817" s="162"/>
      <c r="P817" s="162"/>
      <c r="Q817" s="162"/>
      <c r="R817" s="162"/>
      <c r="S817" s="162"/>
      <c r="T817" s="162"/>
      <c r="U817" s="162"/>
      <c r="V817" s="162"/>
      <c r="W817" s="162"/>
      <c r="X817" s="162"/>
      <c r="Y817" s="162"/>
      <c r="Z817" s="162"/>
    </row>
    <row r="818">
      <c r="A818" s="162"/>
      <c r="B818" s="162"/>
      <c r="C818" s="162"/>
      <c r="D818" s="162"/>
      <c r="E818" s="162"/>
      <c r="F818" s="162"/>
      <c r="G818" s="162"/>
      <c r="H818" s="162"/>
      <c r="I818" s="162"/>
      <c r="J818" s="162"/>
      <c r="K818" s="162"/>
      <c r="L818" s="162"/>
      <c r="M818" s="162"/>
      <c r="N818" s="162"/>
      <c r="O818" s="162"/>
      <c r="P818" s="162"/>
      <c r="Q818" s="162"/>
      <c r="R818" s="162"/>
      <c r="S818" s="162"/>
      <c r="T818" s="162"/>
      <c r="U818" s="162"/>
      <c r="V818" s="162"/>
      <c r="W818" s="162"/>
      <c r="X818" s="162"/>
      <c r="Y818" s="162"/>
      <c r="Z818" s="162"/>
    </row>
    <row r="819">
      <c r="A819" s="162"/>
      <c r="B819" s="162"/>
      <c r="C819" s="162"/>
      <c r="D819" s="162"/>
      <c r="E819" s="162"/>
      <c r="F819" s="162"/>
      <c r="G819" s="162"/>
      <c r="H819" s="162"/>
      <c r="I819" s="162"/>
      <c r="J819" s="162"/>
      <c r="K819" s="162"/>
      <c r="L819" s="162"/>
      <c r="M819" s="162"/>
      <c r="N819" s="162"/>
      <c r="O819" s="162"/>
      <c r="P819" s="162"/>
      <c r="Q819" s="162"/>
      <c r="R819" s="162"/>
      <c r="S819" s="162"/>
      <c r="T819" s="162"/>
      <c r="U819" s="162"/>
      <c r="V819" s="162"/>
      <c r="W819" s="162"/>
      <c r="X819" s="162"/>
      <c r="Y819" s="162"/>
      <c r="Z819" s="162"/>
    </row>
    <row r="820">
      <c r="A820" s="162"/>
      <c r="B820" s="162"/>
      <c r="C820" s="162"/>
      <c r="D820" s="162"/>
      <c r="E820" s="162"/>
      <c r="F820" s="162"/>
      <c r="G820" s="162"/>
      <c r="H820" s="162"/>
      <c r="I820" s="162"/>
      <c r="J820" s="162"/>
      <c r="K820" s="162"/>
      <c r="L820" s="162"/>
      <c r="M820" s="162"/>
      <c r="N820" s="162"/>
      <c r="O820" s="162"/>
      <c r="P820" s="162"/>
      <c r="Q820" s="162"/>
      <c r="R820" s="162"/>
      <c r="S820" s="162"/>
      <c r="T820" s="162"/>
      <c r="U820" s="162"/>
      <c r="V820" s="162"/>
      <c r="W820" s="162"/>
      <c r="X820" s="162"/>
      <c r="Y820" s="162"/>
      <c r="Z820" s="162"/>
    </row>
    <row r="821">
      <c r="A821" s="162"/>
      <c r="B821" s="162"/>
      <c r="C821" s="162"/>
      <c r="D821" s="162"/>
      <c r="E821" s="162"/>
      <c r="F821" s="162"/>
      <c r="G821" s="162"/>
      <c r="H821" s="162"/>
      <c r="I821" s="162"/>
      <c r="J821" s="162"/>
      <c r="K821" s="162"/>
      <c r="L821" s="162"/>
      <c r="M821" s="162"/>
      <c r="N821" s="162"/>
      <c r="O821" s="162"/>
      <c r="P821" s="162"/>
      <c r="Q821" s="162"/>
      <c r="R821" s="162"/>
      <c r="S821" s="162"/>
      <c r="T821" s="162"/>
      <c r="U821" s="162"/>
      <c r="V821" s="162"/>
      <c r="W821" s="162"/>
      <c r="X821" s="162"/>
      <c r="Y821" s="162"/>
      <c r="Z821" s="162"/>
    </row>
    <row r="822">
      <c r="A822" s="162"/>
      <c r="B822" s="162"/>
      <c r="C822" s="162"/>
      <c r="D822" s="162"/>
      <c r="E822" s="162"/>
      <c r="F822" s="162"/>
      <c r="G822" s="162"/>
      <c r="H822" s="162"/>
      <c r="I822" s="162"/>
      <c r="J822" s="162"/>
      <c r="K822" s="162"/>
      <c r="L822" s="162"/>
      <c r="M822" s="162"/>
      <c r="N822" s="162"/>
      <c r="O822" s="162"/>
      <c r="P822" s="162"/>
      <c r="Q822" s="162"/>
      <c r="R822" s="162"/>
      <c r="S822" s="162"/>
      <c r="T822" s="162"/>
      <c r="U822" s="162"/>
      <c r="V822" s="162"/>
      <c r="W822" s="162"/>
      <c r="X822" s="162"/>
      <c r="Y822" s="162"/>
      <c r="Z822" s="162"/>
    </row>
    <row r="823">
      <c r="A823" s="162"/>
      <c r="B823" s="162"/>
      <c r="C823" s="162"/>
      <c r="D823" s="162"/>
      <c r="E823" s="162"/>
      <c r="F823" s="162"/>
      <c r="G823" s="162"/>
      <c r="H823" s="162"/>
      <c r="I823" s="162"/>
      <c r="J823" s="162"/>
      <c r="K823" s="162"/>
      <c r="L823" s="162"/>
      <c r="M823" s="162"/>
      <c r="N823" s="162"/>
      <c r="O823" s="162"/>
      <c r="P823" s="162"/>
      <c r="Q823" s="162"/>
      <c r="R823" s="162"/>
      <c r="S823" s="162"/>
      <c r="T823" s="162"/>
      <c r="U823" s="162"/>
      <c r="V823" s="162"/>
      <c r="W823" s="162"/>
      <c r="X823" s="162"/>
      <c r="Y823" s="162"/>
      <c r="Z823" s="162"/>
    </row>
    <row r="824">
      <c r="A824" s="162"/>
      <c r="B824" s="162"/>
      <c r="C824" s="162"/>
      <c r="D824" s="162"/>
      <c r="E824" s="162"/>
      <c r="F824" s="162"/>
      <c r="G824" s="162"/>
      <c r="H824" s="162"/>
      <c r="I824" s="162"/>
      <c r="J824" s="162"/>
      <c r="K824" s="162"/>
      <c r="L824" s="162"/>
      <c r="M824" s="162"/>
      <c r="N824" s="162"/>
      <c r="O824" s="162"/>
      <c r="P824" s="162"/>
      <c r="Q824" s="162"/>
      <c r="R824" s="162"/>
      <c r="S824" s="162"/>
      <c r="T824" s="162"/>
      <c r="U824" s="162"/>
      <c r="V824" s="162"/>
      <c r="W824" s="162"/>
      <c r="X824" s="162"/>
      <c r="Y824" s="162"/>
      <c r="Z824" s="162"/>
    </row>
    <row r="825">
      <c r="A825" s="162"/>
      <c r="B825" s="162"/>
      <c r="C825" s="162"/>
      <c r="D825" s="162"/>
      <c r="E825" s="162"/>
      <c r="F825" s="162"/>
      <c r="G825" s="162"/>
      <c r="H825" s="162"/>
      <c r="I825" s="162"/>
      <c r="J825" s="162"/>
      <c r="K825" s="162"/>
      <c r="L825" s="162"/>
      <c r="M825" s="162"/>
      <c r="N825" s="162"/>
      <c r="O825" s="162"/>
      <c r="P825" s="162"/>
      <c r="Q825" s="162"/>
      <c r="R825" s="162"/>
      <c r="S825" s="162"/>
      <c r="T825" s="162"/>
      <c r="U825" s="162"/>
      <c r="V825" s="162"/>
      <c r="W825" s="162"/>
      <c r="X825" s="162"/>
      <c r="Y825" s="162"/>
      <c r="Z825" s="162"/>
    </row>
    <row r="826">
      <c r="A826" s="162"/>
      <c r="B826" s="162"/>
      <c r="C826" s="162"/>
      <c r="D826" s="162"/>
      <c r="E826" s="162"/>
      <c r="F826" s="162"/>
      <c r="G826" s="162"/>
      <c r="H826" s="162"/>
      <c r="I826" s="162"/>
      <c r="J826" s="162"/>
      <c r="K826" s="162"/>
      <c r="L826" s="162"/>
      <c r="M826" s="162"/>
      <c r="N826" s="162"/>
      <c r="O826" s="162"/>
      <c r="P826" s="162"/>
      <c r="Q826" s="162"/>
      <c r="R826" s="162"/>
      <c r="S826" s="162"/>
      <c r="T826" s="162"/>
      <c r="U826" s="162"/>
      <c r="V826" s="162"/>
      <c r="W826" s="162"/>
      <c r="X826" s="162"/>
      <c r="Y826" s="162"/>
      <c r="Z826" s="162"/>
    </row>
    <row r="827">
      <c r="A827" s="162"/>
      <c r="B827" s="162"/>
      <c r="C827" s="162"/>
      <c r="D827" s="162"/>
      <c r="E827" s="162"/>
      <c r="F827" s="162"/>
      <c r="G827" s="162"/>
      <c r="H827" s="162"/>
      <c r="I827" s="162"/>
      <c r="J827" s="162"/>
      <c r="K827" s="162"/>
      <c r="L827" s="162"/>
      <c r="M827" s="162"/>
      <c r="N827" s="162"/>
      <c r="O827" s="162"/>
      <c r="P827" s="162"/>
      <c r="Q827" s="162"/>
      <c r="R827" s="162"/>
      <c r="S827" s="162"/>
      <c r="T827" s="162"/>
      <c r="U827" s="162"/>
      <c r="V827" s="162"/>
      <c r="W827" s="162"/>
      <c r="X827" s="162"/>
      <c r="Y827" s="162"/>
      <c r="Z827" s="162"/>
    </row>
    <row r="828">
      <c r="A828" s="162"/>
      <c r="B828" s="162"/>
      <c r="C828" s="162"/>
      <c r="D828" s="162"/>
      <c r="E828" s="162"/>
      <c r="F828" s="162"/>
      <c r="G828" s="162"/>
      <c r="H828" s="162"/>
      <c r="I828" s="162"/>
      <c r="J828" s="162"/>
      <c r="K828" s="162"/>
      <c r="L828" s="162"/>
      <c r="M828" s="162"/>
      <c r="N828" s="162"/>
      <c r="O828" s="162"/>
      <c r="P828" s="162"/>
      <c r="Q828" s="162"/>
      <c r="R828" s="162"/>
      <c r="S828" s="162"/>
      <c r="T828" s="162"/>
      <c r="U828" s="162"/>
      <c r="V828" s="162"/>
      <c r="W828" s="162"/>
      <c r="X828" s="162"/>
      <c r="Y828" s="162"/>
      <c r="Z828" s="162"/>
    </row>
    <row r="829">
      <c r="A829" s="162"/>
      <c r="B829" s="162"/>
      <c r="C829" s="162"/>
      <c r="D829" s="162"/>
      <c r="E829" s="162"/>
      <c r="F829" s="162"/>
      <c r="G829" s="162"/>
      <c r="H829" s="162"/>
      <c r="I829" s="162"/>
      <c r="J829" s="162"/>
      <c r="K829" s="162"/>
      <c r="L829" s="162"/>
      <c r="M829" s="162"/>
      <c r="N829" s="162"/>
      <c r="O829" s="162"/>
      <c r="P829" s="162"/>
      <c r="Q829" s="162"/>
      <c r="R829" s="162"/>
      <c r="S829" s="162"/>
      <c r="T829" s="162"/>
      <c r="U829" s="162"/>
      <c r="V829" s="162"/>
      <c r="W829" s="162"/>
      <c r="X829" s="162"/>
      <c r="Y829" s="162"/>
      <c r="Z829" s="162"/>
    </row>
    <row r="830">
      <c r="A830" s="162"/>
      <c r="B830" s="162"/>
      <c r="C830" s="162"/>
      <c r="D830" s="162"/>
      <c r="E830" s="162"/>
      <c r="F830" s="162"/>
      <c r="G830" s="162"/>
      <c r="H830" s="162"/>
      <c r="I830" s="162"/>
      <c r="J830" s="162"/>
      <c r="K830" s="162"/>
      <c r="L830" s="162"/>
      <c r="M830" s="162"/>
      <c r="N830" s="162"/>
      <c r="O830" s="162"/>
      <c r="P830" s="162"/>
      <c r="Q830" s="162"/>
      <c r="R830" s="162"/>
      <c r="S830" s="162"/>
      <c r="T830" s="162"/>
      <c r="U830" s="162"/>
      <c r="V830" s="162"/>
      <c r="W830" s="162"/>
      <c r="X830" s="162"/>
      <c r="Y830" s="162"/>
      <c r="Z830" s="162"/>
    </row>
    <row r="831">
      <c r="A831" s="162"/>
      <c r="B831" s="162"/>
      <c r="C831" s="162"/>
      <c r="D831" s="162"/>
      <c r="E831" s="162"/>
      <c r="F831" s="162"/>
      <c r="G831" s="162"/>
      <c r="H831" s="162"/>
      <c r="I831" s="162"/>
      <c r="J831" s="162"/>
      <c r="K831" s="162"/>
      <c r="L831" s="162"/>
      <c r="M831" s="162"/>
      <c r="N831" s="162"/>
      <c r="O831" s="162"/>
      <c r="P831" s="162"/>
      <c r="Q831" s="162"/>
      <c r="R831" s="162"/>
      <c r="S831" s="162"/>
      <c r="T831" s="162"/>
      <c r="U831" s="162"/>
      <c r="V831" s="162"/>
      <c r="W831" s="162"/>
      <c r="X831" s="162"/>
      <c r="Y831" s="162"/>
      <c r="Z831" s="162"/>
    </row>
    <row r="832">
      <c r="A832" s="162"/>
      <c r="B832" s="162"/>
      <c r="C832" s="162"/>
      <c r="D832" s="162"/>
      <c r="E832" s="162"/>
      <c r="F832" s="162"/>
      <c r="G832" s="162"/>
      <c r="H832" s="162"/>
      <c r="I832" s="162"/>
      <c r="J832" s="162"/>
      <c r="K832" s="162"/>
      <c r="L832" s="162"/>
      <c r="M832" s="162"/>
      <c r="N832" s="162"/>
      <c r="O832" s="162"/>
      <c r="P832" s="162"/>
      <c r="Q832" s="162"/>
      <c r="R832" s="162"/>
      <c r="S832" s="162"/>
      <c r="T832" s="162"/>
      <c r="U832" s="162"/>
      <c r="V832" s="162"/>
      <c r="W832" s="162"/>
      <c r="X832" s="162"/>
      <c r="Y832" s="162"/>
      <c r="Z832" s="162"/>
    </row>
    <row r="833">
      <c r="A833" s="162"/>
      <c r="B833" s="162"/>
      <c r="C833" s="162"/>
      <c r="D833" s="162"/>
      <c r="E833" s="162"/>
      <c r="F833" s="162"/>
      <c r="G833" s="162"/>
      <c r="H833" s="162"/>
      <c r="I833" s="162"/>
      <c r="J833" s="162"/>
      <c r="K833" s="162"/>
      <c r="L833" s="162"/>
      <c r="M833" s="162"/>
      <c r="N833" s="162"/>
      <c r="O833" s="162"/>
      <c r="P833" s="162"/>
      <c r="Q833" s="162"/>
      <c r="R833" s="162"/>
      <c r="S833" s="162"/>
      <c r="T833" s="162"/>
      <c r="U833" s="162"/>
      <c r="V833" s="162"/>
      <c r="W833" s="162"/>
      <c r="X833" s="162"/>
      <c r="Y833" s="162"/>
      <c r="Z833" s="162"/>
    </row>
    <row r="834">
      <c r="A834" s="162"/>
      <c r="B834" s="162"/>
      <c r="C834" s="162"/>
      <c r="D834" s="162"/>
      <c r="E834" s="162"/>
      <c r="F834" s="162"/>
      <c r="G834" s="162"/>
      <c r="H834" s="162"/>
      <c r="I834" s="162"/>
      <c r="J834" s="162"/>
      <c r="K834" s="162"/>
      <c r="L834" s="162"/>
      <c r="M834" s="162"/>
      <c r="N834" s="162"/>
      <c r="O834" s="162"/>
      <c r="P834" s="162"/>
      <c r="Q834" s="162"/>
      <c r="R834" s="162"/>
      <c r="S834" s="162"/>
      <c r="T834" s="162"/>
      <c r="U834" s="162"/>
      <c r="V834" s="162"/>
      <c r="W834" s="162"/>
      <c r="X834" s="162"/>
      <c r="Y834" s="162"/>
      <c r="Z834" s="162"/>
    </row>
    <row r="835">
      <c r="A835" s="162"/>
      <c r="B835" s="162"/>
      <c r="C835" s="162"/>
      <c r="D835" s="162"/>
      <c r="E835" s="162"/>
      <c r="F835" s="162"/>
      <c r="G835" s="162"/>
      <c r="H835" s="162"/>
      <c r="I835" s="162"/>
      <c r="J835" s="162"/>
      <c r="K835" s="162"/>
      <c r="L835" s="162"/>
      <c r="M835" s="162"/>
      <c r="N835" s="162"/>
      <c r="O835" s="162"/>
      <c r="P835" s="162"/>
      <c r="Q835" s="162"/>
      <c r="R835" s="162"/>
      <c r="S835" s="162"/>
      <c r="T835" s="162"/>
      <c r="U835" s="162"/>
      <c r="V835" s="162"/>
      <c r="W835" s="162"/>
      <c r="X835" s="162"/>
      <c r="Y835" s="162"/>
      <c r="Z835" s="162"/>
    </row>
    <row r="836">
      <c r="A836" s="162"/>
      <c r="B836" s="162"/>
      <c r="C836" s="162"/>
      <c r="D836" s="162"/>
      <c r="E836" s="162"/>
      <c r="F836" s="162"/>
      <c r="G836" s="162"/>
      <c r="H836" s="162"/>
      <c r="I836" s="162"/>
      <c r="J836" s="162"/>
      <c r="K836" s="162"/>
      <c r="L836" s="162"/>
      <c r="M836" s="162"/>
      <c r="N836" s="162"/>
      <c r="O836" s="162"/>
      <c r="P836" s="162"/>
      <c r="Q836" s="162"/>
      <c r="R836" s="162"/>
      <c r="S836" s="162"/>
      <c r="T836" s="162"/>
      <c r="U836" s="162"/>
      <c r="V836" s="162"/>
      <c r="W836" s="162"/>
      <c r="X836" s="162"/>
      <c r="Y836" s="162"/>
      <c r="Z836" s="162"/>
    </row>
    <row r="837">
      <c r="A837" s="162"/>
      <c r="B837" s="162"/>
      <c r="C837" s="162"/>
      <c r="D837" s="162"/>
      <c r="E837" s="162"/>
      <c r="F837" s="162"/>
      <c r="G837" s="162"/>
      <c r="H837" s="162"/>
      <c r="I837" s="162"/>
      <c r="J837" s="162"/>
      <c r="K837" s="162"/>
      <c r="L837" s="162"/>
      <c r="M837" s="162"/>
      <c r="N837" s="162"/>
      <c r="O837" s="162"/>
      <c r="P837" s="162"/>
      <c r="Q837" s="162"/>
      <c r="R837" s="162"/>
      <c r="S837" s="162"/>
      <c r="T837" s="162"/>
      <c r="U837" s="162"/>
      <c r="V837" s="162"/>
      <c r="W837" s="162"/>
      <c r="X837" s="162"/>
      <c r="Y837" s="162"/>
      <c r="Z837" s="162"/>
    </row>
    <row r="838">
      <c r="A838" s="162"/>
      <c r="B838" s="162"/>
      <c r="C838" s="162"/>
      <c r="D838" s="162"/>
      <c r="E838" s="162"/>
      <c r="F838" s="162"/>
      <c r="G838" s="162"/>
      <c r="H838" s="162"/>
      <c r="I838" s="162"/>
      <c r="J838" s="162"/>
      <c r="K838" s="162"/>
      <c r="L838" s="162"/>
      <c r="M838" s="162"/>
      <c r="N838" s="162"/>
      <c r="O838" s="162"/>
      <c r="P838" s="162"/>
      <c r="Q838" s="162"/>
      <c r="R838" s="162"/>
      <c r="S838" s="162"/>
      <c r="T838" s="162"/>
      <c r="U838" s="162"/>
      <c r="V838" s="162"/>
      <c r="W838" s="162"/>
      <c r="X838" s="162"/>
      <c r="Y838" s="162"/>
      <c r="Z838" s="162"/>
    </row>
    <row r="839">
      <c r="A839" s="162"/>
      <c r="B839" s="162"/>
      <c r="C839" s="162"/>
      <c r="D839" s="162"/>
      <c r="E839" s="162"/>
      <c r="F839" s="162"/>
      <c r="G839" s="162"/>
      <c r="H839" s="162"/>
      <c r="I839" s="162"/>
      <c r="J839" s="162"/>
      <c r="K839" s="162"/>
      <c r="L839" s="162"/>
      <c r="M839" s="162"/>
      <c r="N839" s="162"/>
      <c r="O839" s="162"/>
      <c r="P839" s="162"/>
      <c r="Q839" s="162"/>
      <c r="R839" s="162"/>
      <c r="S839" s="162"/>
      <c r="T839" s="162"/>
      <c r="U839" s="162"/>
      <c r="V839" s="162"/>
      <c r="W839" s="162"/>
      <c r="X839" s="162"/>
      <c r="Y839" s="162"/>
      <c r="Z839" s="162"/>
    </row>
    <row r="840">
      <c r="A840" s="162"/>
      <c r="B840" s="162"/>
      <c r="C840" s="162"/>
      <c r="D840" s="162"/>
      <c r="E840" s="162"/>
      <c r="F840" s="162"/>
      <c r="G840" s="162"/>
      <c r="H840" s="162"/>
      <c r="I840" s="162"/>
      <c r="J840" s="162"/>
      <c r="K840" s="162"/>
      <c r="L840" s="162"/>
      <c r="M840" s="162"/>
      <c r="N840" s="162"/>
      <c r="O840" s="162"/>
      <c r="P840" s="162"/>
      <c r="Q840" s="162"/>
      <c r="R840" s="162"/>
      <c r="S840" s="162"/>
      <c r="T840" s="162"/>
      <c r="U840" s="162"/>
      <c r="V840" s="162"/>
      <c r="W840" s="162"/>
      <c r="X840" s="162"/>
      <c r="Y840" s="162"/>
      <c r="Z840" s="162"/>
    </row>
    <row r="841">
      <c r="A841" s="162"/>
      <c r="B841" s="162"/>
      <c r="C841" s="162"/>
      <c r="D841" s="162"/>
      <c r="E841" s="162"/>
      <c r="F841" s="162"/>
      <c r="G841" s="162"/>
      <c r="H841" s="162"/>
      <c r="I841" s="162"/>
      <c r="J841" s="162"/>
      <c r="K841" s="162"/>
      <c r="L841" s="162"/>
      <c r="M841" s="162"/>
      <c r="N841" s="162"/>
      <c r="O841" s="162"/>
      <c r="P841" s="162"/>
      <c r="Q841" s="162"/>
      <c r="R841" s="162"/>
      <c r="S841" s="162"/>
      <c r="T841" s="162"/>
      <c r="U841" s="162"/>
      <c r="V841" s="162"/>
      <c r="W841" s="162"/>
      <c r="X841" s="162"/>
      <c r="Y841" s="162"/>
      <c r="Z841" s="162"/>
    </row>
    <row r="842">
      <c r="A842" s="162"/>
      <c r="B842" s="162"/>
      <c r="C842" s="162"/>
      <c r="D842" s="162"/>
      <c r="E842" s="162"/>
      <c r="F842" s="162"/>
      <c r="G842" s="162"/>
      <c r="H842" s="162"/>
      <c r="I842" s="162"/>
      <c r="J842" s="162"/>
      <c r="K842" s="162"/>
      <c r="L842" s="162"/>
      <c r="M842" s="162"/>
      <c r="N842" s="162"/>
      <c r="O842" s="162"/>
      <c r="P842" s="162"/>
      <c r="Q842" s="162"/>
      <c r="R842" s="162"/>
      <c r="S842" s="162"/>
      <c r="T842" s="162"/>
      <c r="U842" s="162"/>
      <c r="V842" s="162"/>
      <c r="W842" s="162"/>
      <c r="X842" s="162"/>
      <c r="Y842" s="162"/>
      <c r="Z842" s="162"/>
    </row>
    <row r="843">
      <c r="A843" s="162"/>
      <c r="B843" s="162"/>
      <c r="C843" s="162"/>
      <c r="D843" s="162"/>
      <c r="E843" s="162"/>
      <c r="F843" s="162"/>
      <c r="G843" s="162"/>
      <c r="H843" s="162"/>
      <c r="I843" s="162"/>
      <c r="J843" s="162"/>
      <c r="K843" s="162"/>
      <c r="L843" s="162"/>
      <c r="M843" s="162"/>
      <c r="N843" s="162"/>
      <c r="O843" s="162"/>
      <c r="P843" s="162"/>
      <c r="Q843" s="162"/>
      <c r="R843" s="162"/>
      <c r="S843" s="162"/>
      <c r="T843" s="162"/>
      <c r="U843" s="162"/>
      <c r="V843" s="162"/>
      <c r="W843" s="162"/>
      <c r="X843" s="162"/>
      <c r="Y843" s="162"/>
      <c r="Z843" s="162"/>
    </row>
    <row r="844">
      <c r="A844" s="162"/>
      <c r="B844" s="162"/>
      <c r="C844" s="162"/>
      <c r="D844" s="162"/>
      <c r="E844" s="162"/>
      <c r="F844" s="162"/>
      <c r="G844" s="162"/>
      <c r="H844" s="162"/>
      <c r="I844" s="162"/>
      <c r="J844" s="162"/>
      <c r="K844" s="162"/>
      <c r="L844" s="162"/>
      <c r="M844" s="162"/>
      <c r="N844" s="162"/>
      <c r="O844" s="162"/>
      <c r="P844" s="162"/>
      <c r="Q844" s="162"/>
      <c r="R844" s="162"/>
      <c r="S844" s="162"/>
      <c r="T844" s="162"/>
      <c r="U844" s="162"/>
      <c r="V844" s="162"/>
      <c r="W844" s="162"/>
      <c r="X844" s="162"/>
      <c r="Y844" s="162"/>
      <c r="Z844" s="162"/>
    </row>
    <row r="845">
      <c r="A845" s="162"/>
      <c r="B845" s="162"/>
      <c r="C845" s="162"/>
      <c r="D845" s="162"/>
      <c r="E845" s="162"/>
      <c r="F845" s="162"/>
      <c r="G845" s="162"/>
      <c r="H845" s="162"/>
      <c r="I845" s="162"/>
      <c r="J845" s="162"/>
      <c r="K845" s="162"/>
      <c r="L845" s="162"/>
      <c r="M845" s="162"/>
      <c r="N845" s="162"/>
      <c r="O845" s="162"/>
      <c r="P845" s="162"/>
      <c r="Q845" s="162"/>
      <c r="R845" s="162"/>
      <c r="S845" s="162"/>
      <c r="T845" s="162"/>
      <c r="U845" s="162"/>
      <c r="V845" s="162"/>
      <c r="W845" s="162"/>
      <c r="X845" s="162"/>
      <c r="Y845" s="162"/>
      <c r="Z845" s="162"/>
    </row>
    <row r="846">
      <c r="A846" s="162"/>
      <c r="B846" s="162"/>
      <c r="C846" s="162"/>
      <c r="D846" s="162"/>
      <c r="E846" s="162"/>
      <c r="F846" s="162"/>
      <c r="G846" s="162"/>
      <c r="H846" s="162"/>
      <c r="I846" s="162"/>
      <c r="J846" s="162"/>
      <c r="K846" s="162"/>
      <c r="L846" s="162"/>
      <c r="M846" s="162"/>
      <c r="N846" s="162"/>
      <c r="O846" s="162"/>
      <c r="P846" s="162"/>
      <c r="Q846" s="162"/>
      <c r="R846" s="162"/>
      <c r="S846" s="162"/>
      <c r="T846" s="162"/>
      <c r="U846" s="162"/>
      <c r="V846" s="162"/>
      <c r="W846" s="162"/>
      <c r="X846" s="162"/>
      <c r="Y846" s="162"/>
      <c r="Z846" s="162"/>
    </row>
    <row r="847">
      <c r="A847" s="162"/>
      <c r="B847" s="162"/>
      <c r="C847" s="162"/>
      <c r="D847" s="162"/>
      <c r="E847" s="162"/>
      <c r="F847" s="162"/>
      <c r="G847" s="162"/>
      <c r="H847" s="162"/>
      <c r="I847" s="162"/>
      <c r="J847" s="162"/>
      <c r="K847" s="162"/>
      <c r="L847" s="162"/>
      <c r="M847" s="162"/>
      <c r="N847" s="162"/>
      <c r="O847" s="162"/>
      <c r="P847" s="162"/>
      <c r="Q847" s="162"/>
      <c r="R847" s="162"/>
      <c r="S847" s="162"/>
      <c r="T847" s="162"/>
      <c r="U847" s="162"/>
      <c r="V847" s="162"/>
      <c r="W847" s="162"/>
      <c r="X847" s="162"/>
      <c r="Y847" s="162"/>
      <c r="Z847" s="162"/>
    </row>
    <row r="848">
      <c r="A848" s="162"/>
      <c r="B848" s="162"/>
      <c r="C848" s="162"/>
      <c r="D848" s="162"/>
      <c r="E848" s="162"/>
      <c r="F848" s="162"/>
      <c r="G848" s="162"/>
      <c r="H848" s="162"/>
      <c r="I848" s="162"/>
      <c r="J848" s="162"/>
      <c r="K848" s="162"/>
      <c r="L848" s="162"/>
      <c r="M848" s="162"/>
      <c r="N848" s="162"/>
      <c r="O848" s="162"/>
      <c r="P848" s="162"/>
      <c r="Q848" s="162"/>
      <c r="R848" s="162"/>
      <c r="S848" s="162"/>
      <c r="T848" s="162"/>
      <c r="U848" s="162"/>
      <c r="V848" s="162"/>
      <c r="W848" s="162"/>
      <c r="X848" s="162"/>
      <c r="Y848" s="162"/>
      <c r="Z848" s="162"/>
    </row>
    <row r="849">
      <c r="A849" s="162"/>
      <c r="B849" s="162"/>
      <c r="C849" s="162"/>
      <c r="D849" s="162"/>
      <c r="E849" s="162"/>
      <c r="F849" s="162"/>
      <c r="G849" s="162"/>
      <c r="H849" s="162"/>
      <c r="I849" s="162"/>
      <c r="J849" s="162"/>
      <c r="K849" s="162"/>
      <c r="L849" s="162"/>
      <c r="M849" s="162"/>
      <c r="N849" s="162"/>
      <c r="O849" s="162"/>
      <c r="P849" s="162"/>
      <c r="Q849" s="162"/>
      <c r="R849" s="162"/>
      <c r="S849" s="162"/>
      <c r="T849" s="162"/>
      <c r="U849" s="162"/>
      <c r="V849" s="162"/>
      <c r="W849" s="162"/>
      <c r="X849" s="162"/>
      <c r="Y849" s="162"/>
      <c r="Z849" s="162"/>
    </row>
    <row r="850">
      <c r="A850" s="162"/>
      <c r="B850" s="162"/>
      <c r="C850" s="162"/>
      <c r="D850" s="162"/>
      <c r="E850" s="162"/>
      <c r="F850" s="162"/>
      <c r="G850" s="162"/>
      <c r="H850" s="162"/>
      <c r="I850" s="162"/>
      <c r="J850" s="162"/>
      <c r="K850" s="162"/>
      <c r="L850" s="162"/>
      <c r="M850" s="162"/>
      <c r="N850" s="162"/>
      <c r="O850" s="162"/>
      <c r="P850" s="162"/>
      <c r="Q850" s="162"/>
      <c r="R850" s="162"/>
      <c r="S850" s="162"/>
      <c r="T850" s="162"/>
      <c r="U850" s="162"/>
      <c r="V850" s="162"/>
      <c r="W850" s="162"/>
      <c r="X850" s="162"/>
      <c r="Y850" s="162"/>
      <c r="Z850" s="162"/>
    </row>
    <row r="851">
      <c r="A851" s="162"/>
      <c r="B851" s="162"/>
      <c r="C851" s="162"/>
      <c r="D851" s="162"/>
      <c r="E851" s="162"/>
      <c r="F851" s="162"/>
      <c r="G851" s="162"/>
      <c r="H851" s="162"/>
      <c r="I851" s="162"/>
      <c r="J851" s="162"/>
      <c r="K851" s="162"/>
      <c r="L851" s="162"/>
      <c r="M851" s="162"/>
      <c r="N851" s="162"/>
      <c r="O851" s="162"/>
      <c r="P851" s="162"/>
      <c r="Q851" s="162"/>
      <c r="R851" s="162"/>
      <c r="S851" s="162"/>
      <c r="T851" s="162"/>
      <c r="U851" s="162"/>
      <c r="V851" s="162"/>
      <c r="W851" s="162"/>
      <c r="X851" s="162"/>
      <c r="Y851" s="162"/>
      <c r="Z851" s="162"/>
    </row>
    <row r="852">
      <c r="A852" s="162"/>
      <c r="B852" s="162"/>
      <c r="C852" s="162"/>
      <c r="D852" s="162"/>
      <c r="E852" s="162"/>
      <c r="F852" s="162"/>
      <c r="G852" s="162"/>
      <c r="H852" s="162"/>
      <c r="I852" s="162"/>
      <c r="J852" s="162"/>
      <c r="K852" s="162"/>
      <c r="L852" s="162"/>
      <c r="M852" s="162"/>
      <c r="N852" s="162"/>
      <c r="O852" s="162"/>
      <c r="P852" s="162"/>
      <c r="Q852" s="162"/>
      <c r="R852" s="162"/>
      <c r="S852" s="162"/>
      <c r="T852" s="162"/>
      <c r="U852" s="162"/>
      <c r="V852" s="162"/>
      <c r="W852" s="162"/>
      <c r="X852" s="162"/>
      <c r="Y852" s="162"/>
      <c r="Z852" s="162"/>
    </row>
    <row r="853">
      <c r="A853" s="162"/>
      <c r="B853" s="162"/>
      <c r="C853" s="162"/>
      <c r="D853" s="162"/>
      <c r="E853" s="162"/>
      <c r="F853" s="162"/>
      <c r="G853" s="162"/>
      <c r="H853" s="162"/>
      <c r="I853" s="162"/>
      <c r="J853" s="162"/>
      <c r="K853" s="162"/>
      <c r="L853" s="162"/>
      <c r="M853" s="162"/>
      <c r="N853" s="162"/>
      <c r="O853" s="162"/>
      <c r="P853" s="162"/>
      <c r="Q853" s="162"/>
      <c r="R853" s="162"/>
      <c r="S853" s="162"/>
      <c r="T853" s="162"/>
      <c r="U853" s="162"/>
      <c r="V853" s="162"/>
      <c r="W853" s="162"/>
      <c r="X853" s="162"/>
      <c r="Y853" s="162"/>
      <c r="Z853" s="162"/>
    </row>
    <row r="854">
      <c r="A854" s="162"/>
      <c r="B854" s="162"/>
      <c r="C854" s="162"/>
      <c r="D854" s="162"/>
      <c r="E854" s="162"/>
      <c r="F854" s="162"/>
      <c r="G854" s="162"/>
      <c r="H854" s="162"/>
      <c r="I854" s="162"/>
      <c r="J854" s="162"/>
      <c r="K854" s="162"/>
      <c r="L854" s="162"/>
      <c r="M854" s="162"/>
      <c r="N854" s="162"/>
      <c r="O854" s="162"/>
      <c r="P854" s="162"/>
      <c r="Q854" s="162"/>
      <c r="R854" s="162"/>
      <c r="S854" s="162"/>
      <c r="T854" s="162"/>
      <c r="U854" s="162"/>
      <c r="V854" s="162"/>
      <c r="W854" s="162"/>
      <c r="X854" s="162"/>
      <c r="Y854" s="162"/>
      <c r="Z854" s="162"/>
    </row>
    <row r="855">
      <c r="A855" s="162"/>
      <c r="B855" s="162"/>
      <c r="C855" s="162"/>
      <c r="D855" s="162"/>
      <c r="E855" s="162"/>
      <c r="F855" s="162"/>
      <c r="G855" s="162"/>
      <c r="H855" s="162"/>
      <c r="I855" s="162"/>
      <c r="J855" s="162"/>
      <c r="K855" s="162"/>
      <c r="L855" s="162"/>
      <c r="M855" s="162"/>
      <c r="N855" s="162"/>
      <c r="O855" s="162"/>
      <c r="P855" s="162"/>
      <c r="Q855" s="162"/>
      <c r="R855" s="162"/>
      <c r="S855" s="162"/>
      <c r="T855" s="162"/>
      <c r="U855" s="162"/>
      <c r="V855" s="162"/>
      <c r="W855" s="162"/>
      <c r="X855" s="162"/>
      <c r="Y855" s="162"/>
      <c r="Z855" s="162"/>
    </row>
    <row r="856">
      <c r="A856" s="162"/>
      <c r="B856" s="162"/>
      <c r="C856" s="162"/>
      <c r="D856" s="162"/>
      <c r="E856" s="162"/>
      <c r="F856" s="162"/>
      <c r="G856" s="162"/>
      <c r="H856" s="162"/>
      <c r="I856" s="162"/>
      <c r="J856" s="162"/>
      <c r="K856" s="162"/>
      <c r="L856" s="162"/>
      <c r="M856" s="162"/>
      <c r="N856" s="162"/>
      <c r="O856" s="162"/>
      <c r="P856" s="162"/>
      <c r="Q856" s="162"/>
      <c r="R856" s="162"/>
      <c r="S856" s="162"/>
      <c r="T856" s="162"/>
      <c r="U856" s="162"/>
      <c r="V856" s="162"/>
      <c r="W856" s="162"/>
      <c r="X856" s="162"/>
      <c r="Y856" s="162"/>
      <c r="Z856" s="162"/>
    </row>
    <row r="857">
      <c r="A857" s="162"/>
      <c r="B857" s="162"/>
      <c r="C857" s="162"/>
      <c r="D857" s="162"/>
      <c r="E857" s="162"/>
      <c r="F857" s="162"/>
      <c r="G857" s="162"/>
      <c r="H857" s="162"/>
      <c r="I857" s="162"/>
      <c r="J857" s="162"/>
      <c r="K857" s="162"/>
      <c r="L857" s="162"/>
      <c r="M857" s="162"/>
      <c r="N857" s="162"/>
      <c r="O857" s="162"/>
      <c r="P857" s="162"/>
      <c r="Q857" s="162"/>
      <c r="R857" s="162"/>
      <c r="S857" s="162"/>
      <c r="T857" s="162"/>
      <c r="U857" s="162"/>
      <c r="V857" s="162"/>
      <c r="W857" s="162"/>
      <c r="X857" s="162"/>
      <c r="Y857" s="162"/>
      <c r="Z857" s="162"/>
    </row>
    <row r="858">
      <c r="A858" s="162"/>
      <c r="B858" s="162"/>
      <c r="C858" s="162"/>
      <c r="D858" s="162"/>
      <c r="E858" s="162"/>
      <c r="F858" s="162"/>
      <c r="G858" s="162"/>
      <c r="H858" s="162"/>
      <c r="I858" s="162"/>
      <c r="J858" s="162"/>
      <c r="K858" s="162"/>
      <c r="L858" s="162"/>
      <c r="M858" s="162"/>
      <c r="N858" s="162"/>
      <c r="O858" s="162"/>
      <c r="P858" s="162"/>
      <c r="Q858" s="162"/>
      <c r="R858" s="162"/>
      <c r="S858" s="162"/>
      <c r="T858" s="162"/>
      <c r="U858" s="162"/>
      <c r="V858" s="162"/>
      <c r="W858" s="162"/>
      <c r="X858" s="162"/>
      <c r="Y858" s="162"/>
      <c r="Z858" s="162"/>
    </row>
    <row r="859">
      <c r="A859" s="162"/>
      <c r="B859" s="162"/>
      <c r="C859" s="162"/>
      <c r="D859" s="162"/>
      <c r="E859" s="162"/>
      <c r="F859" s="162"/>
      <c r="G859" s="162"/>
      <c r="H859" s="162"/>
      <c r="I859" s="162"/>
      <c r="J859" s="162"/>
      <c r="K859" s="162"/>
      <c r="L859" s="162"/>
      <c r="M859" s="162"/>
      <c r="N859" s="162"/>
      <c r="O859" s="162"/>
      <c r="P859" s="162"/>
      <c r="Q859" s="162"/>
      <c r="R859" s="162"/>
      <c r="S859" s="162"/>
      <c r="T859" s="162"/>
      <c r="U859" s="162"/>
      <c r="V859" s="162"/>
      <c r="W859" s="162"/>
      <c r="X859" s="162"/>
      <c r="Y859" s="162"/>
      <c r="Z859" s="162"/>
    </row>
    <row r="860">
      <c r="A860" s="162"/>
      <c r="B860" s="162"/>
      <c r="C860" s="162"/>
      <c r="D860" s="162"/>
      <c r="E860" s="162"/>
      <c r="F860" s="162"/>
      <c r="G860" s="162"/>
      <c r="H860" s="162"/>
      <c r="I860" s="162"/>
      <c r="J860" s="162"/>
      <c r="K860" s="162"/>
      <c r="L860" s="162"/>
      <c r="M860" s="162"/>
      <c r="N860" s="162"/>
      <c r="O860" s="162"/>
      <c r="P860" s="162"/>
      <c r="Q860" s="162"/>
      <c r="R860" s="162"/>
      <c r="S860" s="162"/>
      <c r="T860" s="162"/>
      <c r="U860" s="162"/>
      <c r="V860" s="162"/>
      <c r="W860" s="162"/>
      <c r="X860" s="162"/>
      <c r="Y860" s="162"/>
      <c r="Z860" s="162"/>
    </row>
    <row r="861">
      <c r="A861" s="162"/>
      <c r="B861" s="162"/>
      <c r="C861" s="162"/>
      <c r="D861" s="162"/>
      <c r="E861" s="162"/>
      <c r="F861" s="162"/>
      <c r="G861" s="162"/>
      <c r="H861" s="162"/>
      <c r="I861" s="162"/>
      <c r="J861" s="162"/>
      <c r="K861" s="162"/>
      <c r="L861" s="162"/>
      <c r="M861" s="162"/>
      <c r="N861" s="162"/>
      <c r="O861" s="162"/>
      <c r="P861" s="162"/>
      <c r="Q861" s="162"/>
      <c r="R861" s="162"/>
      <c r="S861" s="162"/>
      <c r="T861" s="162"/>
      <c r="U861" s="162"/>
      <c r="V861" s="162"/>
      <c r="W861" s="162"/>
      <c r="X861" s="162"/>
      <c r="Y861" s="162"/>
      <c r="Z861" s="162"/>
    </row>
    <row r="862">
      <c r="A862" s="162"/>
      <c r="B862" s="162"/>
      <c r="C862" s="162"/>
      <c r="D862" s="162"/>
      <c r="E862" s="162"/>
      <c r="F862" s="162"/>
      <c r="G862" s="162"/>
      <c r="H862" s="162"/>
      <c r="I862" s="162"/>
      <c r="J862" s="162"/>
      <c r="K862" s="162"/>
      <c r="L862" s="162"/>
      <c r="M862" s="162"/>
      <c r="N862" s="162"/>
      <c r="O862" s="162"/>
      <c r="P862" s="162"/>
      <c r="Q862" s="162"/>
      <c r="R862" s="162"/>
      <c r="S862" s="162"/>
      <c r="T862" s="162"/>
      <c r="U862" s="162"/>
      <c r="V862" s="162"/>
      <c r="W862" s="162"/>
      <c r="X862" s="162"/>
      <c r="Y862" s="162"/>
      <c r="Z862" s="162"/>
    </row>
    <row r="863">
      <c r="A863" s="162"/>
      <c r="B863" s="162"/>
      <c r="C863" s="162"/>
      <c r="D863" s="162"/>
      <c r="E863" s="162"/>
      <c r="F863" s="162"/>
      <c r="G863" s="162"/>
      <c r="H863" s="162"/>
      <c r="I863" s="162"/>
      <c r="J863" s="162"/>
      <c r="K863" s="162"/>
      <c r="L863" s="162"/>
      <c r="M863" s="162"/>
      <c r="N863" s="162"/>
      <c r="O863" s="162"/>
      <c r="P863" s="162"/>
      <c r="Q863" s="162"/>
      <c r="R863" s="162"/>
      <c r="S863" s="162"/>
      <c r="T863" s="162"/>
      <c r="U863" s="162"/>
      <c r="V863" s="162"/>
      <c r="W863" s="162"/>
      <c r="X863" s="162"/>
      <c r="Y863" s="162"/>
      <c r="Z863" s="162"/>
    </row>
    <row r="864">
      <c r="A864" s="162"/>
      <c r="B864" s="162"/>
      <c r="C864" s="162"/>
      <c r="D864" s="162"/>
      <c r="E864" s="162"/>
      <c r="F864" s="162"/>
      <c r="G864" s="162"/>
      <c r="H864" s="162"/>
      <c r="I864" s="162"/>
      <c r="J864" s="162"/>
      <c r="K864" s="162"/>
      <c r="L864" s="162"/>
      <c r="M864" s="162"/>
      <c r="N864" s="162"/>
      <c r="O864" s="162"/>
      <c r="P864" s="162"/>
      <c r="Q864" s="162"/>
      <c r="R864" s="162"/>
      <c r="S864" s="162"/>
      <c r="T864" s="162"/>
      <c r="U864" s="162"/>
      <c r="V864" s="162"/>
      <c r="W864" s="162"/>
      <c r="X864" s="162"/>
      <c r="Y864" s="162"/>
      <c r="Z864" s="162"/>
    </row>
    <row r="865">
      <c r="A865" s="162"/>
      <c r="B865" s="162"/>
      <c r="C865" s="162"/>
      <c r="D865" s="162"/>
      <c r="E865" s="162"/>
      <c r="F865" s="162"/>
      <c r="G865" s="162"/>
      <c r="H865" s="162"/>
      <c r="I865" s="162"/>
      <c r="J865" s="162"/>
      <c r="K865" s="162"/>
      <c r="L865" s="162"/>
      <c r="M865" s="162"/>
      <c r="N865" s="162"/>
      <c r="O865" s="162"/>
      <c r="P865" s="162"/>
      <c r="Q865" s="162"/>
      <c r="R865" s="162"/>
      <c r="S865" s="162"/>
      <c r="T865" s="162"/>
      <c r="U865" s="162"/>
      <c r="V865" s="162"/>
      <c r="W865" s="162"/>
      <c r="X865" s="162"/>
      <c r="Y865" s="162"/>
      <c r="Z865" s="162"/>
    </row>
    <row r="866">
      <c r="A866" s="162"/>
      <c r="B866" s="162"/>
      <c r="C866" s="162"/>
      <c r="D866" s="162"/>
      <c r="E866" s="162"/>
      <c r="F866" s="162"/>
      <c r="G866" s="162"/>
      <c r="H866" s="162"/>
      <c r="I866" s="162"/>
      <c r="J866" s="162"/>
      <c r="K866" s="162"/>
      <c r="L866" s="162"/>
      <c r="M866" s="162"/>
      <c r="N866" s="162"/>
      <c r="O866" s="162"/>
      <c r="P866" s="162"/>
      <c r="Q866" s="162"/>
      <c r="R866" s="162"/>
      <c r="S866" s="162"/>
      <c r="T866" s="162"/>
      <c r="U866" s="162"/>
      <c r="V866" s="162"/>
      <c r="W866" s="162"/>
      <c r="X866" s="162"/>
      <c r="Y866" s="162"/>
      <c r="Z866" s="162"/>
    </row>
    <row r="867">
      <c r="A867" s="162"/>
      <c r="B867" s="162"/>
      <c r="C867" s="162"/>
      <c r="D867" s="162"/>
      <c r="E867" s="162"/>
      <c r="F867" s="162"/>
      <c r="G867" s="162"/>
      <c r="H867" s="162"/>
      <c r="I867" s="162"/>
      <c r="J867" s="162"/>
      <c r="K867" s="162"/>
      <c r="L867" s="162"/>
      <c r="M867" s="162"/>
      <c r="N867" s="162"/>
      <c r="O867" s="162"/>
      <c r="P867" s="162"/>
      <c r="Q867" s="162"/>
      <c r="R867" s="162"/>
      <c r="S867" s="162"/>
      <c r="T867" s="162"/>
      <c r="U867" s="162"/>
      <c r="V867" s="162"/>
      <c r="W867" s="162"/>
      <c r="X867" s="162"/>
      <c r="Y867" s="162"/>
      <c r="Z867" s="162"/>
    </row>
    <row r="868">
      <c r="A868" s="162"/>
      <c r="B868" s="162"/>
      <c r="C868" s="162"/>
      <c r="D868" s="162"/>
      <c r="E868" s="162"/>
      <c r="F868" s="162"/>
      <c r="G868" s="162"/>
      <c r="H868" s="162"/>
      <c r="I868" s="162"/>
      <c r="J868" s="162"/>
      <c r="K868" s="162"/>
      <c r="L868" s="162"/>
      <c r="M868" s="162"/>
      <c r="N868" s="162"/>
      <c r="O868" s="162"/>
      <c r="P868" s="162"/>
      <c r="Q868" s="162"/>
      <c r="R868" s="162"/>
      <c r="S868" s="162"/>
      <c r="T868" s="162"/>
      <c r="U868" s="162"/>
      <c r="V868" s="162"/>
      <c r="W868" s="162"/>
      <c r="X868" s="162"/>
      <c r="Y868" s="162"/>
      <c r="Z868" s="162"/>
    </row>
    <row r="869">
      <c r="A869" s="162"/>
      <c r="B869" s="162"/>
      <c r="C869" s="162"/>
      <c r="D869" s="162"/>
      <c r="E869" s="162"/>
      <c r="F869" s="162"/>
      <c r="G869" s="162"/>
      <c r="H869" s="162"/>
      <c r="I869" s="162"/>
      <c r="J869" s="162"/>
      <c r="K869" s="162"/>
      <c r="L869" s="162"/>
      <c r="M869" s="162"/>
      <c r="N869" s="162"/>
      <c r="O869" s="162"/>
      <c r="P869" s="162"/>
      <c r="Q869" s="162"/>
      <c r="R869" s="162"/>
      <c r="S869" s="162"/>
      <c r="T869" s="162"/>
      <c r="U869" s="162"/>
      <c r="V869" s="162"/>
      <c r="W869" s="162"/>
      <c r="X869" s="162"/>
      <c r="Y869" s="162"/>
      <c r="Z869" s="162"/>
    </row>
    <row r="870">
      <c r="A870" s="162"/>
      <c r="B870" s="162"/>
      <c r="C870" s="162"/>
      <c r="D870" s="162"/>
      <c r="E870" s="162"/>
      <c r="F870" s="162"/>
      <c r="G870" s="162"/>
      <c r="H870" s="162"/>
      <c r="I870" s="162"/>
      <c r="J870" s="162"/>
      <c r="K870" s="162"/>
      <c r="L870" s="162"/>
      <c r="M870" s="162"/>
      <c r="N870" s="162"/>
      <c r="O870" s="162"/>
      <c r="P870" s="162"/>
      <c r="Q870" s="162"/>
      <c r="R870" s="162"/>
      <c r="S870" s="162"/>
      <c r="T870" s="162"/>
      <c r="U870" s="162"/>
      <c r="V870" s="162"/>
      <c r="W870" s="162"/>
      <c r="X870" s="162"/>
      <c r="Y870" s="162"/>
      <c r="Z870" s="162"/>
    </row>
    <row r="871">
      <c r="A871" s="162"/>
      <c r="B871" s="162"/>
      <c r="C871" s="162"/>
      <c r="D871" s="162"/>
      <c r="E871" s="162"/>
      <c r="F871" s="162"/>
      <c r="G871" s="162"/>
      <c r="H871" s="162"/>
      <c r="I871" s="162"/>
      <c r="J871" s="162"/>
      <c r="K871" s="162"/>
      <c r="L871" s="162"/>
      <c r="M871" s="162"/>
      <c r="N871" s="162"/>
      <c r="O871" s="162"/>
      <c r="P871" s="162"/>
      <c r="Q871" s="162"/>
      <c r="R871" s="162"/>
      <c r="S871" s="162"/>
      <c r="T871" s="162"/>
      <c r="U871" s="162"/>
      <c r="V871" s="162"/>
      <c r="W871" s="162"/>
      <c r="X871" s="162"/>
      <c r="Y871" s="162"/>
      <c r="Z871" s="162"/>
    </row>
    <row r="872">
      <c r="A872" s="162"/>
      <c r="B872" s="162"/>
      <c r="C872" s="162"/>
      <c r="D872" s="162"/>
      <c r="E872" s="162"/>
      <c r="F872" s="162"/>
      <c r="G872" s="162"/>
      <c r="H872" s="162"/>
      <c r="I872" s="162"/>
      <c r="J872" s="162"/>
      <c r="K872" s="162"/>
      <c r="L872" s="162"/>
      <c r="M872" s="162"/>
      <c r="N872" s="162"/>
      <c r="O872" s="162"/>
      <c r="P872" s="162"/>
      <c r="Q872" s="162"/>
      <c r="R872" s="162"/>
      <c r="S872" s="162"/>
      <c r="T872" s="162"/>
      <c r="U872" s="162"/>
      <c r="V872" s="162"/>
      <c r="W872" s="162"/>
      <c r="X872" s="162"/>
      <c r="Y872" s="162"/>
      <c r="Z872" s="162"/>
    </row>
    <row r="873">
      <c r="A873" s="162"/>
      <c r="B873" s="162"/>
      <c r="C873" s="162"/>
      <c r="D873" s="162"/>
      <c r="E873" s="162"/>
      <c r="F873" s="162"/>
      <c r="G873" s="162"/>
      <c r="H873" s="162"/>
      <c r="I873" s="162"/>
      <c r="J873" s="162"/>
      <c r="K873" s="162"/>
      <c r="L873" s="162"/>
      <c r="M873" s="162"/>
      <c r="N873" s="162"/>
      <c r="O873" s="162"/>
      <c r="P873" s="162"/>
      <c r="Q873" s="162"/>
      <c r="R873" s="162"/>
      <c r="S873" s="162"/>
      <c r="T873" s="162"/>
      <c r="U873" s="162"/>
      <c r="V873" s="162"/>
      <c r="W873" s="162"/>
      <c r="X873" s="162"/>
      <c r="Y873" s="162"/>
      <c r="Z873" s="162"/>
    </row>
    <row r="874">
      <c r="A874" s="162"/>
      <c r="B874" s="162"/>
      <c r="C874" s="162"/>
      <c r="D874" s="162"/>
      <c r="E874" s="162"/>
      <c r="F874" s="162"/>
      <c r="G874" s="162"/>
      <c r="H874" s="162"/>
      <c r="I874" s="162"/>
      <c r="J874" s="162"/>
      <c r="K874" s="162"/>
      <c r="L874" s="162"/>
      <c r="M874" s="162"/>
      <c r="N874" s="162"/>
      <c r="O874" s="162"/>
      <c r="P874" s="162"/>
      <c r="Q874" s="162"/>
      <c r="R874" s="162"/>
      <c r="S874" s="162"/>
      <c r="T874" s="162"/>
      <c r="U874" s="162"/>
      <c r="V874" s="162"/>
      <c r="W874" s="162"/>
      <c r="X874" s="162"/>
      <c r="Y874" s="162"/>
      <c r="Z874" s="162"/>
    </row>
    <row r="875">
      <c r="A875" s="162"/>
      <c r="B875" s="162"/>
      <c r="C875" s="162"/>
      <c r="D875" s="162"/>
      <c r="E875" s="162"/>
      <c r="F875" s="162"/>
      <c r="G875" s="162"/>
      <c r="H875" s="162"/>
      <c r="I875" s="162"/>
      <c r="J875" s="162"/>
      <c r="K875" s="162"/>
      <c r="L875" s="162"/>
      <c r="M875" s="162"/>
      <c r="N875" s="162"/>
      <c r="O875" s="162"/>
      <c r="P875" s="162"/>
      <c r="Q875" s="162"/>
      <c r="R875" s="162"/>
      <c r="S875" s="162"/>
      <c r="T875" s="162"/>
      <c r="U875" s="162"/>
      <c r="V875" s="162"/>
      <c r="W875" s="162"/>
      <c r="X875" s="162"/>
      <c r="Y875" s="162"/>
      <c r="Z875" s="162"/>
    </row>
    <row r="876">
      <c r="A876" s="162"/>
      <c r="B876" s="162"/>
      <c r="C876" s="162"/>
      <c r="D876" s="162"/>
      <c r="E876" s="162"/>
      <c r="F876" s="162"/>
      <c r="G876" s="162"/>
      <c r="H876" s="162"/>
      <c r="I876" s="162"/>
      <c r="J876" s="162"/>
      <c r="K876" s="162"/>
      <c r="L876" s="162"/>
      <c r="M876" s="162"/>
      <c r="N876" s="162"/>
      <c r="O876" s="162"/>
      <c r="P876" s="162"/>
      <c r="Q876" s="162"/>
      <c r="R876" s="162"/>
      <c r="S876" s="162"/>
      <c r="T876" s="162"/>
      <c r="U876" s="162"/>
      <c r="V876" s="162"/>
      <c r="W876" s="162"/>
      <c r="X876" s="162"/>
      <c r="Y876" s="162"/>
      <c r="Z876" s="162"/>
    </row>
    <row r="877">
      <c r="A877" s="162"/>
      <c r="B877" s="162"/>
      <c r="C877" s="162"/>
      <c r="D877" s="162"/>
      <c r="E877" s="162"/>
      <c r="F877" s="162"/>
      <c r="G877" s="162"/>
      <c r="H877" s="162"/>
      <c r="I877" s="162"/>
      <c r="J877" s="162"/>
      <c r="K877" s="162"/>
      <c r="L877" s="162"/>
      <c r="M877" s="162"/>
      <c r="N877" s="162"/>
      <c r="O877" s="162"/>
      <c r="P877" s="162"/>
      <c r="Q877" s="162"/>
      <c r="R877" s="162"/>
      <c r="S877" s="162"/>
      <c r="T877" s="162"/>
      <c r="U877" s="162"/>
      <c r="V877" s="162"/>
      <c r="W877" s="162"/>
      <c r="X877" s="162"/>
      <c r="Y877" s="162"/>
      <c r="Z877" s="162"/>
    </row>
    <row r="878">
      <c r="A878" s="162"/>
      <c r="B878" s="162"/>
      <c r="C878" s="162"/>
      <c r="D878" s="162"/>
      <c r="E878" s="162"/>
      <c r="F878" s="162"/>
      <c r="G878" s="162"/>
      <c r="H878" s="162"/>
      <c r="I878" s="162"/>
      <c r="J878" s="162"/>
      <c r="K878" s="162"/>
      <c r="L878" s="162"/>
      <c r="M878" s="162"/>
      <c r="N878" s="162"/>
      <c r="O878" s="162"/>
      <c r="P878" s="162"/>
      <c r="Q878" s="162"/>
      <c r="R878" s="162"/>
      <c r="S878" s="162"/>
      <c r="T878" s="162"/>
      <c r="U878" s="162"/>
      <c r="V878" s="162"/>
      <c r="W878" s="162"/>
      <c r="X878" s="162"/>
      <c r="Y878" s="162"/>
      <c r="Z878" s="162"/>
    </row>
    <row r="879">
      <c r="A879" s="162"/>
      <c r="B879" s="162"/>
      <c r="C879" s="162"/>
      <c r="D879" s="162"/>
      <c r="E879" s="162"/>
      <c r="F879" s="162"/>
      <c r="G879" s="162"/>
      <c r="H879" s="162"/>
      <c r="I879" s="162"/>
      <c r="J879" s="162"/>
      <c r="K879" s="162"/>
      <c r="L879" s="162"/>
      <c r="M879" s="162"/>
      <c r="N879" s="162"/>
      <c r="O879" s="162"/>
      <c r="P879" s="162"/>
      <c r="Q879" s="162"/>
      <c r="R879" s="162"/>
      <c r="S879" s="162"/>
      <c r="T879" s="162"/>
      <c r="U879" s="162"/>
      <c r="V879" s="162"/>
      <c r="W879" s="162"/>
      <c r="X879" s="162"/>
      <c r="Y879" s="162"/>
      <c r="Z879" s="162"/>
    </row>
    <row r="880">
      <c r="A880" s="162"/>
      <c r="B880" s="162"/>
      <c r="C880" s="162"/>
      <c r="D880" s="162"/>
      <c r="E880" s="162"/>
      <c r="F880" s="162"/>
      <c r="G880" s="162"/>
      <c r="H880" s="162"/>
      <c r="I880" s="162"/>
      <c r="J880" s="162"/>
      <c r="K880" s="162"/>
      <c r="L880" s="162"/>
      <c r="M880" s="162"/>
      <c r="N880" s="162"/>
      <c r="O880" s="162"/>
      <c r="P880" s="162"/>
      <c r="Q880" s="162"/>
      <c r="R880" s="162"/>
      <c r="S880" s="162"/>
      <c r="T880" s="162"/>
      <c r="U880" s="162"/>
      <c r="V880" s="162"/>
      <c r="W880" s="162"/>
      <c r="X880" s="162"/>
      <c r="Y880" s="162"/>
      <c r="Z880" s="162"/>
    </row>
    <row r="881">
      <c r="A881" s="162"/>
      <c r="B881" s="162"/>
      <c r="C881" s="162"/>
      <c r="D881" s="162"/>
      <c r="E881" s="162"/>
      <c r="F881" s="162"/>
      <c r="G881" s="162"/>
      <c r="H881" s="162"/>
      <c r="I881" s="162"/>
      <c r="J881" s="162"/>
      <c r="K881" s="162"/>
      <c r="L881" s="162"/>
      <c r="M881" s="162"/>
      <c r="N881" s="162"/>
      <c r="O881" s="162"/>
      <c r="P881" s="162"/>
      <c r="Q881" s="162"/>
      <c r="R881" s="162"/>
      <c r="S881" s="162"/>
      <c r="T881" s="162"/>
      <c r="U881" s="162"/>
      <c r="V881" s="162"/>
      <c r="W881" s="162"/>
      <c r="X881" s="162"/>
      <c r="Y881" s="162"/>
      <c r="Z881" s="162"/>
    </row>
    <row r="882">
      <c r="A882" s="162"/>
      <c r="B882" s="162"/>
      <c r="C882" s="162"/>
      <c r="D882" s="162"/>
      <c r="E882" s="162"/>
      <c r="F882" s="162"/>
      <c r="G882" s="162"/>
      <c r="H882" s="162"/>
      <c r="I882" s="162"/>
      <c r="J882" s="162"/>
      <c r="K882" s="162"/>
      <c r="L882" s="162"/>
      <c r="M882" s="162"/>
      <c r="N882" s="162"/>
      <c r="O882" s="162"/>
      <c r="P882" s="162"/>
      <c r="Q882" s="162"/>
      <c r="R882" s="162"/>
      <c r="S882" s="162"/>
      <c r="T882" s="162"/>
      <c r="U882" s="162"/>
      <c r="V882" s="162"/>
      <c r="W882" s="162"/>
      <c r="X882" s="162"/>
      <c r="Y882" s="162"/>
      <c r="Z882" s="162"/>
    </row>
    <row r="883">
      <c r="A883" s="162"/>
      <c r="B883" s="162"/>
      <c r="C883" s="162"/>
      <c r="D883" s="162"/>
      <c r="E883" s="162"/>
      <c r="F883" s="162"/>
      <c r="G883" s="162"/>
      <c r="H883" s="162"/>
      <c r="I883" s="162"/>
      <c r="J883" s="162"/>
      <c r="K883" s="162"/>
      <c r="L883" s="162"/>
      <c r="M883" s="162"/>
      <c r="N883" s="162"/>
      <c r="O883" s="162"/>
      <c r="P883" s="162"/>
      <c r="Q883" s="162"/>
      <c r="R883" s="162"/>
      <c r="S883" s="162"/>
      <c r="T883" s="162"/>
      <c r="U883" s="162"/>
      <c r="V883" s="162"/>
      <c r="W883" s="162"/>
      <c r="X883" s="162"/>
      <c r="Y883" s="162"/>
      <c r="Z883" s="162"/>
    </row>
    <row r="884">
      <c r="A884" s="162"/>
      <c r="B884" s="162"/>
      <c r="C884" s="162"/>
      <c r="D884" s="162"/>
      <c r="E884" s="162"/>
      <c r="F884" s="162"/>
      <c r="G884" s="162"/>
      <c r="H884" s="162"/>
      <c r="I884" s="162"/>
      <c r="J884" s="162"/>
      <c r="K884" s="162"/>
      <c r="L884" s="162"/>
      <c r="M884" s="162"/>
      <c r="N884" s="162"/>
      <c r="O884" s="162"/>
      <c r="P884" s="162"/>
      <c r="Q884" s="162"/>
      <c r="R884" s="162"/>
      <c r="S884" s="162"/>
      <c r="T884" s="162"/>
      <c r="U884" s="162"/>
      <c r="V884" s="162"/>
      <c r="W884" s="162"/>
      <c r="X884" s="162"/>
      <c r="Y884" s="162"/>
      <c r="Z884" s="162"/>
    </row>
    <row r="885">
      <c r="A885" s="162"/>
      <c r="B885" s="162"/>
      <c r="C885" s="162"/>
      <c r="D885" s="162"/>
      <c r="E885" s="162"/>
      <c r="F885" s="162"/>
      <c r="G885" s="162"/>
      <c r="H885" s="162"/>
      <c r="I885" s="162"/>
      <c r="J885" s="162"/>
      <c r="K885" s="162"/>
      <c r="L885" s="162"/>
      <c r="M885" s="162"/>
      <c r="N885" s="162"/>
      <c r="O885" s="162"/>
      <c r="P885" s="162"/>
      <c r="Q885" s="162"/>
      <c r="R885" s="162"/>
      <c r="S885" s="162"/>
      <c r="T885" s="162"/>
      <c r="U885" s="162"/>
      <c r="V885" s="162"/>
      <c r="W885" s="162"/>
      <c r="X885" s="162"/>
      <c r="Y885" s="162"/>
      <c r="Z885" s="162"/>
    </row>
    <row r="886">
      <c r="A886" s="162"/>
      <c r="B886" s="162"/>
      <c r="C886" s="162"/>
      <c r="D886" s="162"/>
      <c r="E886" s="162"/>
      <c r="F886" s="162"/>
      <c r="G886" s="162"/>
      <c r="H886" s="162"/>
      <c r="I886" s="162"/>
      <c r="J886" s="162"/>
      <c r="K886" s="162"/>
      <c r="L886" s="162"/>
      <c r="M886" s="162"/>
      <c r="N886" s="162"/>
      <c r="O886" s="162"/>
      <c r="P886" s="162"/>
      <c r="Q886" s="162"/>
      <c r="R886" s="162"/>
      <c r="S886" s="162"/>
      <c r="T886" s="162"/>
      <c r="U886" s="162"/>
      <c r="V886" s="162"/>
      <c r="W886" s="162"/>
      <c r="X886" s="162"/>
      <c r="Y886" s="162"/>
      <c r="Z886" s="162"/>
    </row>
    <row r="887">
      <c r="A887" s="162"/>
      <c r="B887" s="162"/>
      <c r="C887" s="162"/>
      <c r="D887" s="162"/>
      <c r="E887" s="162"/>
      <c r="F887" s="162"/>
      <c r="G887" s="162"/>
      <c r="H887" s="162"/>
      <c r="I887" s="162"/>
      <c r="J887" s="162"/>
      <c r="K887" s="162"/>
      <c r="L887" s="162"/>
      <c r="M887" s="162"/>
      <c r="N887" s="162"/>
      <c r="O887" s="162"/>
      <c r="P887" s="162"/>
      <c r="Q887" s="162"/>
      <c r="R887" s="162"/>
      <c r="S887" s="162"/>
      <c r="T887" s="162"/>
      <c r="U887" s="162"/>
      <c r="V887" s="162"/>
      <c r="W887" s="162"/>
      <c r="X887" s="162"/>
      <c r="Y887" s="162"/>
      <c r="Z887" s="162"/>
    </row>
    <row r="888">
      <c r="A888" s="162"/>
      <c r="B888" s="162"/>
      <c r="C888" s="162"/>
      <c r="D888" s="162"/>
      <c r="E888" s="162"/>
      <c r="F888" s="162"/>
      <c r="G888" s="162"/>
      <c r="H888" s="162"/>
      <c r="I888" s="162"/>
      <c r="J888" s="162"/>
      <c r="K888" s="162"/>
      <c r="L888" s="162"/>
      <c r="M888" s="162"/>
      <c r="N888" s="162"/>
      <c r="O888" s="162"/>
      <c r="P888" s="162"/>
      <c r="Q888" s="162"/>
      <c r="R888" s="162"/>
      <c r="S888" s="162"/>
      <c r="T888" s="162"/>
      <c r="U888" s="162"/>
      <c r="V888" s="162"/>
      <c r="W888" s="162"/>
      <c r="X888" s="162"/>
      <c r="Y888" s="162"/>
      <c r="Z888" s="162"/>
    </row>
    <row r="889">
      <c r="A889" s="162"/>
      <c r="B889" s="162"/>
      <c r="C889" s="162"/>
      <c r="D889" s="162"/>
      <c r="E889" s="162"/>
      <c r="F889" s="162"/>
      <c r="G889" s="162"/>
      <c r="H889" s="162"/>
      <c r="I889" s="162"/>
      <c r="J889" s="162"/>
      <c r="K889" s="162"/>
      <c r="L889" s="162"/>
      <c r="M889" s="162"/>
      <c r="N889" s="162"/>
      <c r="O889" s="162"/>
      <c r="P889" s="162"/>
      <c r="Q889" s="162"/>
      <c r="R889" s="162"/>
      <c r="S889" s="162"/>
      <c r="T889" s="162"/>
      <c r="U889" s="162"/>
      <c r="V889" s="162"/>
      <c r="W889" s="162"/>
      <c r="X889" s="162"/>
      <c r="Y889" s="162"/>
      <c r="Z889" s="162"/>
    </row>
    <row r="890">
      <c r="A890" s="162"/>
      <c r="B890" s="162"/>
      <c r="C890" s="162"/>
      <c r="D890" s="162"/>
      <c r="E890" s="162"/>
      <c r="F890" s="162"/>
      <c r="G890" s="162"/>
      <c r="H890" s="162"/>
      <c r="I890" s="162"/>
      <c r="J890" s="162"/>
      <c r="K890" s="162"/>
      <c r="L890" s="162"/>
      <c r="M890" s="162"/>
      <c r="N890" s="162"/>
      <c r="O890" s="162"/>
      <c r="P890" s="162"/>
      <c r="Q890" s="162"/>
      <c r="R890" s="162"/>
      <c r="S890" s="162"/>
      <c r="T890" s="162"/>
      <c r="U890" s="162"/>
      <c r="V890" s="162"/>
      <c r="W890" s="162"/>
      <c r="X890" s="162"/>
      <c r="Y890" s="162"/>
      <c r="Z890" s="162"/>
    </row>
    <row r="891">
      <c r="A891" s="162"/>
      <c r="B891" s="162"/>
      <c r="C891" s="162"/>
      <c r="D891" s="162"/>
      <c r="E891" s="162"/>
      <c r="F891" s="162"/>
      <c r="G891" s="162"/>
      <c r="H891" s="162"/>
      <c r="I891" s="162"/>
      <c r="J891" s="162"/>
      <c r="K891" s="162"/>
      <c r="L891" s="162"/>
      <c r="M891" s="162"/>
      <c r="N891" s="162"/>
      <c r="O891" s="162"/>
      <c r="P891" s="162"/>
      <c r="Q891" s="162"/>
      <c r="R891" s="162"/>
      <c r="S891" s="162"/>
      <c r="T891" s="162"/>
      <c r="U891" s="162"/>
      <c r="V891" s="162"/>
      <c r="W891" s="162"/>
      <c r="X891" s="162"/>
      <c r="Y891" s="162"/>
      <c r="Z891" s="162"/>
    </row>
    <row r="892">
      <c r="A892" s="162"/>
      <c r="B892" s="162"/>
      <c r="C892" s="162"/>
      <c r="D892" s="162"/>
      <c r="E892" s="162"/>
      <c r="F892" s="162"/>
      <c r="G892" s="162"/>
      <c r="H892" s="162"/>
      <c r="I892" s="162"/>
      <c r="J892" s="162"/>
      <c r="K892" s="162"/>
      <c r="L892" s="162"/>
      <c r="M892" s="162"/>
      <c r="N892" s="162"/>
      <c r="O892" s="162"/>
      <c r="P892" s="162"/>
      <c r="Q892" s="162"/>
      <c r="R892" s="162"/>
      <c r="S892" s="162"/>
      <c r="T892" s="162"/>
      <c r="U892" s="162"/>
      <c r="V892" s="162"/>
      <c r="W892" s="162"/>
      <c r="X892" s="162"/>
      <c r="Y892" s="162"/>
      <c r="Z892" s="162"/>
    </row>
    <row r="893">
      <c r="A893" s="162"/>
      <c r="B893" s="162"/>
      <c r="C893" s="162"/>
      <c r="D893" s="162"/>
      <c r="E893" s="162"/>
      <c r="F893" s="162"/>
      <c r="G893" s="162"/>
      <c r="H893" s="162"/>
      <c r="I893" s="162"/>
      <c r="J893" s="162"/>
      <c r="K893" s="162"/>
      <c r="L893" s="162"/>
      <c r="M893" s="162"/>
      <c r="N893" s="162"/>
      <c r="O893" s="162"/>
      <c r="P893" s="162"/>
      <c r="Q893" s="162"/>
      <c r="R893" s="162"/>
      <c r="S893" s="162"/>
      <c r="T893" s="162"/>
      <c r="U893" s="162"/>
      <c r="V893" s="162"/>
      <c r="W893" s="162"/>
      <c r="X893" s="162"/>
      <c r="Y893" s="162"/>
      <c r="Z893" s="162"/>
    </row>
    <row r="894">
      <c r="A894" s="162"/>
      <c r="B894" s="162"/>
      <c r="C894" s="162"/>
      <c r="D894" s="162"/>
      <c r="E894" s="162"/>
      <c r="F894" s="162"/>
      <c r="G894" s="162"/>
      <c r="H894" s="162"/>
      <c r="I894" s="162"/>
      <c r="J894" s="162"/>
      <c r="K894" s="162"/>
      <c r="L894" s="162"/>
      <c r="M894" s="162"/>
      <c r="N894" s="162"/>
      <c r="O894" s="162"/>
      <c r="P894" s="162"/>
      <c r="Q894" s="162"/>
      <c r="R894" s="162"/>
      <c r="S894" s="162"/>
      <c r="T894" s="162"/>
      <c r="U894" s="162"/>
      <c r="V894" s="162"/>
      <c r="W894" s="162"/>
      <c r="X894" s="162"/>
      <c r="Y894" s="162"/>
      <c r="Z894" s="162"/>
    </row>
    <row r="895">
      <c r="A895" s="162"/>
      <c r="B895" s="162"/>
      <c r="C895" s="162"/>
      <c r="D895" s="162"/>
      <c r="E895" s="162"/>
      <c r="F895" s="162"/>
      <c r="G895" s="162"/>
      <c r="H895" s="162"/>
      <c r="I895" s="162"/>
      <c r="J895" s="162"/>
      <c r="K895" s="162"/>
      <c r="L895" s="162"/>
      <c r="M895" s="162"/>
      <c r="N895" s="162"/>
      <c r="O895" s="162"/>
      <c r="P895" s="162"/>
      <c r="Q895" s="162"/>
      <c r="R895" s="162"/>
      <c r="S895" s="162"/>
      <c r="T895" s="162"/>
      <c r="U895" s="162"/>
      <c r="V895" s="162"/>
      <c r="W895" s="162"/>
      <c r="X895" s="162"/>
      <c r="Y895" s="162"/>
      <c r="Z895" s="162"/>
    </row>
    <row r="896">
      <c r="A896" s="162"/>
      <c r="B896" s="162"/>
      <c r="C896" s="162"/>
      <c r="D896" s="162"/>
      <c r="E896" s="162"/>
      <c r="F896" s="162"/>
      <c r="G896" s="162"/>
      <c r="H896" s="162"/>
      <c r="I896" s="162"/>
      <c r="J896" s="162"/>
      <c r="K896" s="162"/>
      <c r="L896" s="162"/>
      <c r="M896" s="162"/>
      <c r="N896" s="162"/>
      <c r="O896" s="162"/>
      <c r="P896" s="162"/>
      <c r="Q896" s="162"/>
      <c r="R896" s="162"/>
      <c r="S896" s="162"/>
      <c r="T896" s="162"/>
      <c r="U896" s="162"/>
      <c r="V896" s="162"/>
      <c r="W896" s="162"/>
      <c r="X896" s="162"/>
      <c r="Y896" s="162"/>
      <c r="Z896" s="162"/>
    </row>
    <row r="897">
      <c r="A897" s="162"/>
      <c r="B897" s="162"/>
      <c r="C897" s="162"/>
      <c r="D897" s="162"/>
      <c r="E897" s="162"/>
      <c r="F897" s="162"/>
      <c r="G897" s="162"/>
      <c r="H897" s="162"/>
      <c r="I897" s="162"/>
      <c r="J897" s="162"/>
      <c r="K897" s="162"/>
      <c r="L897" s="162"/>
      <c r="M897" s="162"/>
      <c r="N897" s="162"/>
      <c r="O897" s="162"/>
      <c r="P897" s="162"/>
      <c r="Q897" s="162"/>
      <c r="R897" s="162"/>
      <c r="S897" s="162"/>
      <c r="T897" s="162"/>
      <c r="U897" s="162"/>
      <c r="V897" s="162"/>
      <c r="W897" s="162"/>
      <c r="X897" s="162"/>
      <c r="Y897" s="162"/>
      <c r="Z897" s="162"/>
    </row>
    <row r="898">
      <c r="A898" s="162"/>
      <c r="B898" s="162"/>
      <c r="C898" s="162"/>
      <c r="D898" s="162"/>
      <c r="E898" s="162"/>
      <c r="F898" s="162"/>
      <c r="G898" s="162"/>
      <c r="H898" s="162"/>
      <c r="I898" s="162"/>
      <c r="J898" s="162"/>
      <c r="K898" s="162"/>
      <c r="L898" s="162"/>
      <c r="M898" s="162"/>
      <c r="N898" s="162"/>
      <c r="O898" s="162"/>
      <c r="P898" s="162"/>
      <c r="Q898" s="162"/>
      <c r="R898" s="162"/>
      <c r="S898" s="162"/>
      <c r="T898" s="162"/>
      <c r="U898" s="162"/>
      <c r="V898" s="162"/>
      <c r="W898" s="162"/>
      <c r="X898" s="162"/>
      <c r="Y898" s="162"/>
      <c r="Z898" s="162"/>
    </row>
    <row r="899">
      <c r="A899" s="162"/>
      <c r="B899" s="162"/>
      <c r="C899" s="162"/>
      <c r="D899" s="162"/>
      <c r="E899" s="162"/>
      <c r="F899" s="162"/>
      <c r="G899" s="162"/>
      <c r="H899" s="162"/>
      <c r="I899" s="162"/>
      <c r="J899" s="162"/>
      <c r="K899" s="162"/>
      <c r="L899" s="162"/>
      <c r="M899" s="162"/>
      <c r="N899" s="162"/>
      <c r="O899" s="162"/>
      <c r="P899" s="162"/>
      <c r="Q899" s="162"/>
      <c r="R899" s="162"/>
      <c r="S899" s="162"/>
      <c r="T899" s="162"/>
      <c r="U899" s="162"/>
      <c r="V899" s="162"/>
      <c r="W899" s="162"/>
      <c r="X899" s="162"/>
      <c r="Y899" s="162"/>
      <c r="Z899" s="162"/>
    </row>
    <row r="900">
      <c r="A900" s="162"/>
      <c r="B900" s="162"/>
      <c r="C900" s="162"/>
      <c r="D900" s="162"/>
      <c r="E900" s="162"/>
      <c r="F900" s="162"/>
      <c r="G900" s="162"/>
      <c r="H900" s="162"/>
      <c r="I900" s="162"/>
      <c r="J900" s="162"/>
      <c r="K900" s="162"/>
      <c r="L900" s="162"/>
      <c r="M900" s="162"/>
      <c r="N900" s="162"/>
      <c r="O900" s="162"/>
      <c r="P900" s="162"/>
      <c r="Q900" s="162"/>
      <c r="R900" s="162"/>
      <c r="S900" s="162"/>
      <c r="T900" s="162"/>
      <c r="U900" s="162"/>
      <c r="V900" s="162"/>
      <c r="W900" s="162"/>
      <c r="X900" s="162"/>
      <c r="Y900" s="162"/>
      <c r="Z900" s="162"/>
    </row>
    <row r="901">
      <c r="A901" s="162"/>
      <c r="B901" s="162"/>
      <c r="C901" s="162"/>
      <c r="D901" s="162"/>
      <c r="E901" s="162"/>
      <c r="F901" s="162"/>
      <c r="G901" s="162"/>
      <c r="H901" s="162"/>
      <c r="I901" s="162"/>
      <c r="J901" s="162"/>
      <c r="K901" s="162"/>
      <c r="L901" s="162"/>
      <c r="M901" s="162"/>
      <c r="N901" s="162"/>
      <c r="O901" s="162"/>
      <c r="P901" s="162"/>
      <c r="Q901" s="162"/>
      <c r="R901" s="162"/>
      <c r="S901" s="162"/>
      <c r="T901" s="162"/>
      <c r="U901" s="162"/>
      <c r="V901" s="162"/>
      <c r="W901" s="162"/>
      <c r="X901" s="162"/>
      <c r="Y901" s="162"/>
      <c r="Z901" s="162"/>
    </row>
    <row r="902">
      <c r="A902" s="162"/>
      <c r="B902" s="162"/>
      <c r="C902" s="162"/>
      <c r="D902" s="162"/>
      <c r="E902" s="162"/>
      <c r="F902" s="162"/>
      <c r="G902" s="162"/>
      <c r="H902" s="162"/>
      <c r="I902" s="162"/>
      <c r="J902" s="162"/>
      <c r="K902" s="162"/>
      <c r="L902" s="162"/>
      <c r="M902" s="162"/>
      <c r="N902" s="162"/>
      <c r="O902" s="162"/>
      <c r="P902" s="162"/>
      <c r="Q902" s="162"/>
      <c r="R902" s="162"/>
      <c r="S902" s="162"/>
      <c r="T902" s="162"/>
      <c r="U902" s="162"/>
      <c r="V902" s="162"/>
      <c r="W902" s="162"/>
      <c r="X902" s="162"/>
      <c r="Y902" s="162"/>
      <c r="Z902" s="162"/>
    </row>
    <row r="903">
      <c r="A903" s="162"/>
      <c r="B903" s="162"/>
      <c r="C903" s="162"/>
      <c r="D903" s="162"/>
      <c r="E903" s="162"/>
      <c r="F903" s="162"/>
      <c r="G903" s="162"/>
      <c r="H903" s="162"/>
      <c r="I903" s="162"/>
      <c r="J903" s="162"/>
      <c r="K903" s="162"/>
      <c r="L903" s="162"/>
      <c r="M903" s="162"/>
      <c r="N903" s="162"/>
      <c r="O903" s="162"/>
      <c r="P903" s="162"/>
      <c r="Q903" s="162"/>
      <c r="R903" s="162"/>
      <c r="S903" s="162"/>
      <c r="T903" s="162"/>
      <c r="U903" s="162"/>
      <c r="V903" s="162"/>
      <c r="W903" s="162"/>
      <c r="X903" s="162"/>
      <c r="Y903" s="162"/>
      <c r="Z903" s="162"/>
    </row>
    <row r="904">
      <c r="A904" s="162"/>
      <c r="B904" s="162"/>
      <c r="C904" s="162"/>
      <c r="D904" s="162"/>
      <c r="E904" s="162"/>
      <c r="F904" s="162"/>
      <c r="G904" s="162"/>
      <c r="H904" s="162"/>
      <c r="I904" s="162"/>
      <c r="J904" s="162"/>
      <c r="K904" s="162"/>
      <c r="L904" s="162"/>
      <c r="M904" s="162"/>
      <c r="N904" s="162"/>
      <c r="O904" s="162"/>
      <c r="P904" s="162"/>
      <c r="Q904" s="162"/>
      <c r="R904" s="162"/>
      <c r="S904" s="162"/>
      <c r="T904" s="162"/>
      <c r="U904" s="162"/>
      <c r="V904" s="162"/>
      <c r="W904" s="162"/>
      <c r="X904" s="162"/>
      <c r="Y904" s="162"/>
      <c r="Z904" s="162"/>
    </row>
    <row r="905">
      <c r="A905" s="162"/>
      <c r="B905" s="162"/>
      <c r="C905" s="162"/>
      <c r="D905" s="162"/>
      <c r="E905" s="162"/>
      <c r="F905" s="162"/>
      <c r="G905" s="162"/>
      <c r="H905" s="162"/>
      <c r="I905" s="162"/>
      <c r="J905" s="162"/>
      <c r="K905" s="162"/>
      <c r="L905" s="162"/>
      <c r="M905" s="162"/>
      <c r="N905" s="162"/>
      <c r="O905" s="162"/>
      <c r="P905" s="162"/>
      <c r="Q905" s="162"/>
      <c r="R905" s="162"/>
      <c r="S905" s="162"/>
      <c r="T905" s="162"/>
      <c r="U905" s="162"/>
      <c r="V905" s="162"/>
      <c r="W905" s="162"/>
      <c r="X905" s="162"/>
      <c r="Y905" s="162"/>
      <c r="Z905" s="162"/>
    </row>
    <row r="906">
      <c r="A906" s="162"/>
      <c r="B906" s="162"/>
      <c r="C906" s="162"/>
      <c r="D906" s="162"/>
      <c r="E906" s="162"/>
      <c r="F906" s="162"/>
      <c r="G906" s="162"/>
      <c r="H906" s="162"/>
      <c r="I906" s="162"/>
      <c r="J906" s="162"/>
      <c r="K906" s="162"/>
      <c r="L906" s="162"/>
      <c r="M906" s="162"/>
      <c r="N906" s="162"/>
      <c r="O906" s="162"/>
      <c r="P906" s="162"/>
      <c r="Q906" s="162"/>
      <c r="R906" s="162"/>
      <c r="S906" s="162"/>
      <c r="T906" s="162"/>
      <c r="U906" s="162"/>
      <c r="V906" s="162"/>
      <c r="W906" s="162"/>
      <c r="X906" s="162"/>
      <c r="Y906" s="162"/>
      <c r="Z906" s="162"/>
    </row>
    <row r="907">
      <c r="A907" s="162"/>
      <c r="B907" s="162"/>
      <c r="C907" s="162"/>
      <c r="D907" s="162"/>
      <c r="E907" s="162"/>
      <c r="F907" s="162"/>
      <c r="G907" s="162"/>
      <c r="H907" s="162"/>
      <c r="I907" s="162"/>
      <c r="J907" s="162"/>
      <c r="K907" s="162"/>
      <c r="L907" s="162"/>
      <c r="M907" s="162"/>
      <c r="N907" s="162"/>
      <c r="O907" s="162"/>
      <c r="P907" s="162"/>
      <c r="Q907" s="162"/>
      <c r="R907" s="162"/>
      <c r="S907" s="162"/>
      <c r="T907" s="162"/>
      <c r="U907" s="162"/>
      <c r="V907" s="162"/>
      <c r="W907" s="162"/>
      <c r="X907" s="162"/>
      <c r="Y907" s="162"/>
      <c r="Z907" s="162"/>
    </row>
    <row r="908">
      <c r="A908" s="162"/>
      <c r="B908" s="162"/>
      <c r="C908" s="162"/>
      <c r="D908" s="162"/>
      <c r="E908" s="162"/>
      <c r="F908" s="162"/>
      <c r="G908" s="162"/>
      <c r="H908" s="162"/>
      <c r="I908" s="162"/>
      <c r="J908" s="162"/>
      <c r="K908" s="162"/>
      <c r="L908" s="162"/>
      <c r="M908" s="162"/>
      <c r="N908" s="162"/>
      <c r="O908" s="162"/>
      <c r="P908" s="162"/>
      <c r="Q908" s="162"/>
      <c r="R908" s="162"/>
      <c r="S908" s="162"/>
      <c r="T908" s="162"/>
      <c r="U908" s="162"/>
      <c r="V908" s="162"/>
      <c r="W908" s="162"/>
      <c r="X908" s="162"/>
      <c r="Y908" s="162"/>
      <c r="Z908" s="162"/>
    </row>
    <row r="909">
      <c r="A909" s="162"/>
      <c r="B909" s="162"/>
      <c r="C909" s="162"/>
      <c r="D909" s="162"/>
      <c r="E909" s="162"/>
      <c r="F909" s="162"/>
      <c r="G909" s="162"/>
      <c r="H909" s="162"/>
      <c r="I909" s="162"/>
      <c r="J909" s="162"/>
      <c r="K909" s="162"/>
      <c r="L909" s="162"/>
      <c r="M909" s="162"/>
      <c r="N909" s="162"/>
      <c r="O909" s="162"/>
      <c r="P909" s="162"/>
      <c r="Q909" s="162"/>
      <c r="R909" s="162"/>
      <c r="S909" s="162"/>
      <c r="T909" s="162"/>
      <c r="U909" s="162"/>
      <c r="V909" s="162"/>
      <c r="W909" s="162"/>
      <c r="X909" s="162"/>
      <c r="Y909" s="162"/>
      <c r="Z909" s="162"/>
    </row>
    <row r="910">
      <c r="A910" s="162"/>
      <c r="B910" s="162"/>
      <c r="C910" s="162"/>
      <c r="D910" s="162"/>
      <c r="E910" s="162"/>
      <c r="F910" s="162"/>
      <c r="G910" s="162"/>
      <c r="H910" s="162"/>
      <c r="I910" s="162"/>
      <c r="J910" s="162"/>
      <c r="K910" s="162"/>
      <c r="L910" s="162"/>
      <c r="M910" s="162"/>
      <c r="N910" s="162"/>
      <c r="O910" s="162"/>
      <c r="P910" s="162"/>
      <c r="Q910" s="162"/>
      <c r="R910" s="162"/>
      <c r="S910" s="162"/>
      <c r="T910" s="162"/>
      <c r="U910" s="162"/>
      <c r="V910" s="162"/>
      <c r="W910" s="162"/>
      <c r="X910" s="162"/>
      <c r="Y910" s="162"/>
      <c r="Z910" s="162"/>
    </row>
    <row r="911">
      <c r="A911" s="162"/>
      <c r="B911" s="162"/>
      <c r="C911" s="162"/>
      <c r="D911" s="162"/>
      <c r="E911" s="162"/>
      <c r="F911" s="162"/>
      <c r="G911" s="162"/>
      <c r="H911" s="162"/>
      <c r="I911" s="162"/>
      <c r="J911" s="162"/>
      <c r="K911" s="162"/>
      <c r="L911" s="162"/>
      <c r="M911" s="162"/>
      <c r="N911" s="162"/>
      <c r="O911" s="162"/>
      <c r="P911" s="162"/>
      <c r="Q911" s="162"/>
      <c r="R911" s="162"/>
      <c r="S911" s="162"/>
      <c r="T911" s="162"/>
      <c r="U911" s="162"/>
      <c r="V911" s="162"/>
      <c r="W911" s="162"/>
      <c r="X911" s="162"/>
      <c r="Y911" s="162"/>
      <c r="Z911" s="162"/>
    </row>
    <row r="912">
      <c r="A912" s="162"/>
      <c r="B912" s="162"/>
      <c r="C912" s="162"/>
      <c r="D912" s="162"/>
      <c r="E912" s="162"/>
      <c r="F912" s="162"/>
      <c r="G912" s="162"/>
      <c r="H912" s="162"/>
      <c r="I912" s="162"/>
      <c r="J912" s="162"/>
      <c r="K912" s="162"/>
      <c r="L912" s="162"/>
      <c r="M912" s="162"/>
      <c r="N912" s="162"/>
      <c r="O912" s="162"/>
      <c r="P912" s="162"/>
      <c r="Q912" s="162"/>
      <c r="R912" s="162"/>
      <c r="S912" s="162"/>
      <c r="T912" s="162"/>
      <c r="U912" s="162"/>
      <c r="V912" s="162"/>
      <c r="W912" s="162"/>
      <c r="X912" s="162"/>
      <c r="Y912" s="162"/>
      <c r="Z912" s="162"/>
    </row>
    <row r="913">
      <c r="A913" s="162"/>
      <c r="B913" s="162"/>
      <c r="C913" s="162"/>
      <c r="D913" s="162"/>
      <c r="E913" s="162"/>
      <c r="F913" s="162"/>
      <c r="G913" s="162"/>
      <c r="H913" s="162"/>
      <c r="I913" s="162"/>
      <c r="J913" s="162"/>
      <c r="K913" s="162"/>
      <c r="L913" s="162"/>
      <c r="M913" s="162"/>
      <c r="N913" s="162"/>
      <c r="O913" s="162"/>
      <c r="P913" s="162"/>
      <c r="Q913" s="162"/>
      <c r="R913" s="162"/>
      <c r="S913" s="162"/>
      <c r="T913" s="162"/>
      <c r="U913" s="162"/>
      <c r="V913" s="162"/>
      <c r="W913" s="162"/>
      <c r="X913" s="162"/>
      <c r="Y913" s="162"/>
      <c r="Z913" s="162"/>
    </row>
    <row r="914">
      <c r="A914" s="162"/>
      <c r="B914" s="162"/>
      <c r="C914" s="162"/>
      <c r="D914" s="162"/>
      <c r="E914" s="162"/>
      <c r="F914" s="162"/>
      <c r="G914" s="162"/>
      <c r="H914" s="162"/>
      <c r="I914" s="162"/>
      <c r="J914" s="162"/>
      <c r="K914" s="162"/>
      <c r="L914" s="162"/>
      <c r="M914" s="162"/>
      <c r="N914" s="162"/>
      <c r="O914" s="162"/>
      <c r="P914" s="162"/>
      <c r="Q914" s="162"/>
      <c r="R914" s="162"/>
      <c r="S914" s="162"/>
      <c r="T914" s="162"/>
      <c r="U914" s="162"/>
      <c r="V914" s="162"/>
      <c r="W914" s="162"/>
      <c r="X914" s="162"/>
      <c r="Y914" s="162"/>
      <c r="Z914" s="162"/>
    </row>
    <row r="915">
      <c r="A915" s="162"/>
      <c r="B915" s="162"/>
      <c r="C915" s="162"/>
      <c r="D915" s="162"/>
      <c r="E915" s="162"/>
      <c r="F915" s="162"/>
      <c r="G915" s="162"/>
      <c r="H915" s="162"/>
      <c r="I915" s="162"/>
      <c r="J915" s="162"/>
      <c r="K915" s="162"/>
      <c r="L915" s="162"/>
      <c r="M915" s="162"/>
      <c r="N915" s="162"/>
      <c r="O915" s="162"/>
      <c r="P915" s="162"/>
      <c r="Q915" s="162"/>
      <c r="R915" s="162"/>
      <c r="S915" s="162"/>
      <c r="T915" s="162"/>
      <c r="U915" s="162"/>
      <c r="V915" s="162"/>
      <c r="W915" s="162"/>
      <c r="X915" s="162"/>
      <c r="Y915" s="162"/>
      <c r="Z915" s="162"/>
    </row>
    <row r="916">
      <c r="A916" s="162"/>
      <c r="B916" s="162"/>
      <c r="C916" s="162"/>
      <c r="D916" s="162"/>
      <c r="E916" s="162"/>
      <c r="F916" s="162"/>
      <c r="G916" s="162"/>
      <c r="H916" s="162"/>
      <c r="I916" s="162"/>
      <c r="J916" s="162"/>
      <c r="K916" s="162"/>
      <c r="L916" s="162"/>
      <c r="M916" s="162"/>
      <c r="N916" s="162"/>
      <c r="O916" s="162"/>
      <c r="P916" s="162"/>
      <c r="Q916" s="162"/>
      <c r="R916" s="162"/>
      <c r="S916" s="162"/>
      <c r="T916" s="162"/>
      <c r="U916" s="162"/>
      <c r="V916" s="162"/>
      <c r="W916" s="162"/>
      <c r="X916" s="162"/>
      <c r="Y916" s="162"/>
      <c r="Z916" s="162"/>
    </row>
    <row r="917">
      <c r="A917" s="162"/>
      <c r="B917" s="162"/>
      <c r="C917" s="162"/>
      <c r="D917" s="162"/>
      <c r="E917" s="162"/>
      <c r="F917" s="162"/>
      <c r="G917" s="162"/>
      <c r="H917" s="162"/>
      <c r="I917" s="162"/>
      <c r="J917" s="162"/>
      <c r="K917" s="162"/>
      <c r="L917" s="162"/>
      <c r="M917" s="162"/>
      <c r="N917" s="162"/>
      <c r="O917" s="162"/>
      <c r="P917" s="162"/>
      <c r="Q917" s="162"/>
      <c r="R917" s="162"/>
      <c r="S917" s="162"/>
      <c r="T917" s="162"/>
      <c r="U917" s="162"/>
      <c r="V917" s="162"/>
      <c r="W917" s="162"/>
      <c r="X917" s="162"/>
      <c r="Y917" s="162"/>
      <c r="Z917" s="162"/>
    </row>
    <row r="918">
      <c r="A918" s="162"/>
      <c r="B918" s="162"/>
      <c r="C918" s="162"/>
      <c r="D918" s="162"/>
      <c r="E918" s="162"/>
      <c r="F918" s="162"/>
      <c r="G918" s="162"/>
      <c r="H918" s="162"/>
      <c r="I918" s="162"/>
      <c r="J918" s="162"/>
      <c r="K918" s="162"/>
      <c r="L918" s="162"/>
      <c r="M918" s="162"/>
      <c r="N918" s="162"/>
      <c r="O918" s="162"/>
      <c r="P918" s="162"/>
      <c r="Q918" s="162"/>
      <c r="R918" s="162"/>
      <c r="S918" s="162"/>
      <c r="T918" s="162"/>
      <c r="U918" s="162"/>
      <c r="V918" s="162"/>
      <c r="W918" s="162"/>
      <c r="X918" s="162"/>
      <c r="Y918" s="162"/>
      <c r="Z918" s="162"/>
    </row>
    <row r="919">
      <c r="A919" s="162"/>
      <c r="B919" s="162"/>
      <c r="C919" s="162"/>
      <c r="D919" s="162"/>
      <c r="E919" s="162"/>
      <c r="F919" s="162"/>
      <c r="G919" s="162"/>
      <c r="H919" s="162"/>
      <c r="I919" s="162"/>
      <c r="J919" s="162"/>
      <c r="K919" s="162"/>
      <c r="L919" s="162"/>
      <c r="M919" s="162"/>
      <c r="N919" s="162"/>
      <c r="O919" s="162"/>
      <c r="P919" s="162"/>
      <c r="Q919" s="162"/>
      <c r="R919" s="162"/>
      <c r="S919" s="162"/>
      <c r="T919" s="162"/>
      <c r="U919" s="162"/>
      <c r="V919" s="162"/>
      <c r="W919" s="162"/>
      <c r="X919" s="162"/>
      <c r="Y919" s="162"/>
      <c r="Z919" s="162"/>
    </row>
    <row r="920">
      <c r="A920" s="162"/>
      <c r="B920" s="162"/>
      <c r="C920" s="162"/>
      <c r="D920" s="162"/>
      <c r="E920" s="162"/>
      <c r="F920" s="162"/>
      <c r="G920" s="162"/>
      <c r="H920" s="162"/>
      <c r="I920" s="162"/>
      <c r="J920" s="162"/>
      <c r="K920" s="162"/>
      <c r="L920" s="162"/>
      <c r="M920" s="162"/>
      <c r="N920" s="162"/>
      <c r="O920" s="162"/>
      <c r="P920" s="162"/>
      <c r="Q920" s="162"/>
      <c r="R920" s="162"/>
      <c r="S920" s="162"/>
      <c r="T920" s="162"/>
      <c r="U920" s="162"/>
      <c r="V920" s="162"/>
      <c r="W920" s="162"/>
      <c r="X920" s="162"/>
      <c r="Y920" s="162"/>
      <c r="Z920" s="162"/>
    </row>
    <row r="921">
      <c r="A921" s="162"/>
      <c r="B921" s="162"/>
      <c r="C921" s="162"/>
      <c r="D921" s="162"/>
      <c r="E921" s="162"/>
      <c r="F921" s="162"/>
      <c r="G921" s="162"/>
      <c r="H921" s="162"/>
      <c r="I921" s="162"/>
      <c r="J921" s="162"/>
      <c r="K921" s="162"/>
      <c r="L921" s="162"/>
      <c r="M921" s="162"/>
      <c r="N921" s="162"/>
      <c r="O921" s="162"/>
      <c r="P921" s="162"/>
      <c r="Q921" s="162"/>
      <c r="R921" s="162"/>
      <c r="S921" s="162"/>
      <c r="T921" s="162"/>
      <c r="U921" s="162"/>
      <c r="V921" s="162"/>
      <c r="W921" s="162"/>
      <c r="X921" s="162"/>
      <c r="Y921" s="162"/>
      <c r="Z921" s="162"/>
    </row>
    <row r="922">
      <c r="A922" s="162"/>
      <c r="B922" s="162"/>
      <c r="C922" s="162"/>
      <c r="D922" s="162"/>
      <c r="E922" s="162"/>
      <c r="F922" s="162"/>
      <c r="G922" s="162"/>
      <c r="H922" s="162"/>
      <c r="I922" s="162"/>
      <c r="J922" s="162"/>
      <c r="K922" s="162"/>
      <c r="L922" s="162"/>
      <c r="M922" s="162"/>
      <c r="N922" s="162"/>
      <c r="O922" s="162"/>
      <c r="P922" s="162"/>
      <c r="Q922" s="162"/>
      <c r="R922" s="162"/>
      <c r="S922" s="162"/>
      <c r="T922" s="162"/>
      <c r="U922" s="162"/>
      <c r="V922" s="162"/>
      <c r="W922" s="162"/>
      <c r="X922" s="162"/>
      <c r="Y922" s="162"/>
      <c r="Z922" s="162"/>
    </row>
    <row r="923">
      <c r="A923" s="162"/>
      <c r="B923" s="162"/>
      <c r="C923" s="162"/>
      <c r="D923" s="162"/>
      <c r="E923" s="162"/>
      <c r="F923" s="162"/>
      <c r="G923" s="162"/>
      <c r="H923" s="162"/>
      <c r="I923" s="162"/>
      <c r="J923" s="162"/>
      <c r="K923" s="162"/>
      <c r="L923" s="162"/>
      <c r="M923" s="162"/>
      <c r="N923" s="162"/>
      <c r="O923" s="162"/>
      <c r="P923" s="162"/>
      <c r="Q923" s="162"/>
      <c r="R923" s="162"/>
      <c r="S923" s="162"/>
      <c r="T923" s="162"/>
      <c r="U923" s="162"/>
      <c r="V923" s="162"/>
      <c r="W923" s="162"/>
      <c r="X923" s="162"/>
      <c r="Y923" s="162"/>
      <c r="Z923" s="162"/>
    </row>
    <row r="924">
      <c r="A924" s="162"/>
      <c r="B924" s="162"/>
      <c r="C924" s="162"/>
      <c r="D924" s="162"/>
      <c r="E924" s="162"/>
      <c r="F924" s="162"/>
      <c r="G924" s="162"/>
      <c r="H924" s="162"/>
      <c r="I924" s="162"/>
      <c r="J924" s="162"/>
      <c r="K924" s="162"/>
      <c r="L924" s="162"/>
      <c r="M924" s="162"/>
      <c r="N924" s="162"/>
      <c r="O924" s="162"/>
      <c r="P924" s="162"/>
      <c r="Q924" s="162"/>
      <c r="R924" s="162"/>
      <c r="S924" s="162"/>
      <c r="T924" s="162"/>
      <c r="U924" s="162"/>
      <c r="V924" s="162"/>
      <c r="W924" s="162"/>
      <c r="X924" s="162"/>
      <c r="Y924" s="162"/>
      <c r="Z924" s="162"/>
    </row>
    <row r="925">
      <c r="A925" s="162"/>
      <c r="B925" s="162"/>
      <c r="C925" s="162"/>
      <c r="D925" s="162"/>
      <c r="E925" s="162"/>
      <c r="F925" s="162"/>
      <c r="G925" s="162"/>
      <c r="H925" s="162"/>
      <c r="I925" s="162"/>
      <c r="J925" s="162"/>
      <c r="K925" s="162"/>
      <c r="L925" s="162"/>
      <c r="M925" s="162"/>
      <c r="N925" s="162"/>
      <c r="O925" s="162"/>
      <c r="P925" s="162"/>
      <c r="Q925" s="162"/>
      <c r="R925" s="162"/>
      <c r="S925" s="162"/>
      <c r="T925" s="162"/>
      <c r="U925" s="162"/>
      <c r="V925" s="162"/>
      <c r="W925" s="162"/>
      <c r="X925" s="162"/>
      <c r="Y925" s="162"/>
      <c r="Z925" s="162"/>
    </row>
    <row r="926">
      <c r="A926" s="162"/>
      <c r="B926" s="162"/>
      <c r="C926" s="162"/>
      <c r="D926" s="162"/>
      <c r="E926" s="162"/>
      <c r="F926" s="162"/>
      <c r="G926" s="162"/>
      <c r="H926" s="162"/>
      <c r="I926" s="162"/>
      <c r="J926" s="162"/>
      <c r="K926" s="162"/>
      <c r="L926" s="162"/>
      <c r="M926" s="162"/>
      <c r="N926" s="162"/>
      <c r="O926" s="162"/>
      <c r="P926" s="162"/>
      <c r="Q926" s="162"/>
      <c r="R926" s="162"/>
      <c r="S926" s="162"/>
      <c r="T926" s="162"/>
      <c r="U926" s="162"/>
      <c r="V926" s="162"/>
      <c r="W926" s="162"/>
      <c r="X926" s="162"/>
      <c r="Y926" s="162"/>
      <c r="Z926" s="162"/>
    </row>
    <row r="927">
      <c r="A927" s="162"/>
      <c r="B927" s="162"/>
      <c r="C927" s="162"/>
      <c r="D927" s="162"/>
      <c r="E927" s="162"/>
      <c r="F927" s="162"/>
      <c r="G927" s="162"/>
      <c r="H927" s="162"/>
      <c r="I927" s="162"/>
      <c r="J927" s="162"/>
      <c r="K927" s="162"/>
      <c r="L927" s="162"/>
      <c r="M927" s="162"/>
      <c r="N927" s="162"/>
      <c r="O927" s="162"/>
      <c r="P927" s="162"/>
      <c r="Q927" s="162"/>
      <c r="R927" s="162"/>
      <c r="S927" s="162"/>
      <c r="T927" s="162"/>
      <c r="U927" s="162"/>
      <c r="V927" s="162"/>
      <c r="W927" s="162"/>
      <c r="X927" s="162"/>
      <c r="Y927" s="162"/>
      <c r="Z927" s="162"/>
    </row>
    <row r="928">
      <c r="A928" s="162"/>
      <c r="B928" s="162"/>
      <c r="C928" s="162"/>
      <c r="D928" s="162"/>
      <c r="E928" s="162"/>
      <c r="F928" s="162"/>
      <c r="G928" s="162"/>
      <c r="H928" s="162"/>
      <c r="I928" s="162"/>
      <c r="J928" s="162"/>
      <c r="K928" s="162"/>
      <c r="L928" s="162"/>
      <c r="M928" s="162"/>
      <c r="N928" s="162"/>
      <c r="O928" s="162"/>
      <c r="P928" s="162"/>
      <c r="Q928" s="162"/>
      <c r="R928" s="162"/>
      <c r="S928" s="162"/>
      <c r="T928" s="162"/>
      <c r="U928" s="162"/>
      <c r="V928" s="162"/>
      <c r="W928" s="162"/>
      <c r="X928" s="162"/>
      <c r="Y928" s="162"/>
      <c r="Z928" s="162"/>
    </row>
    <row r="929">
      <c r="A929" s="162"/>
      <c r="B929" s="162"/>
      <c r="C929" s="162"/>
      <c r="D929" s="162"/>
      <c r="E929" s="162"/>
      <c r="F929" s="162"/>
      <c r="G929" s="162"/>
      <c r="H929" s="162"/>
      <c r="I929" s="162"/>
      <c r="J929" s="162"/>
      <c r="K929" s="162"/>
      <c r="L929" s="162"/>
      <c r="M929" s="162"/>
      <c r="N929" s="162"/>
      <c r="O929" s="162"/>
      <c r="P929" s="162"/>
      <c r="Q929" s="162"/>
      <c r="R929" s="162"/>
      <c r="S929" s="162"/>
      <c r="T929" s="162"/>
      <c r="U929" s="162"/>
      <c r="V929" s="162"/>
      <c r="W929" s="162"/>
      <c r="X929" s="162"/>
      <c r="Y929" s="162"/>
      <c r="Z929" s="162"/>
    </row>
    <row r="930">
      <c r="A930" s="162"/>
      <c r="B930" s="162"/>
      <c r="C930" s="162"/>
      <c r="D930" s="162"/>
      <c r="E930" s="162"/>
      <c r="F930" s="162"/>
      <c r="G930" s="162"/>
      <c r="H930" s="162"/>
      <c r="I930" s="162"/>
      <c r="J930" s="162"/>
      <c r="K930" s="162"/>
      <c r="L930" s="162"/>
      <c r="M930" s="162"/>
      <c r="N930" s="162"/>
      <c r="O930" s="162"/>
      <c r="P930" s="162"/>
      <c r="Q930" s="162"/>
      <c r="R930" s="162"/>
      <c r="S930" s="162"/>
      <c r="T930" s="162"/>
      <c r="U930" s="162"/>
      <c r="V930" s="162"/>
      <c r="W930" s="162"/>
      <c r="X930" s="162"/>
      <c r="Y930" s="162"/>
      <c r="Z930" s="162"/>
    </row>
    <row r="931">
      <c r="A931" s="162"/>
      <c r="B931" s="162"/>
      <c r="C931" s="162"/>
      <c r="D931" s="162"/>
      <c r="E931" s="162"/>
      <c r="F931" s="162"/>
      <c r="G931" s="162"/>
      <c r="H931" s="162"/>
      <c r="I931" s="162"/>
      <c r="J931" s="162"/>
      <c r="K931" s="162"/>
      <c r="L931" s="162"/>
      <c r="M931" s="162"/>
      <c r="N931" s="162"/>
      <c r="O931" s="162"/>
      <c r="P931" s="162"/>
      <c r="Q931" s="162"/>
      <c r="R931" s="162"/>
      <c r="S931" s="162"/>
      <c r="T931" s="162"/>
      <c r="U931" s="162"/>
      <c r="V931" s="162"/>
      <c r="W931" s="162"/>
      <c r="X931" s="162"/>
      <c r="Y931" s="162"/>
      <c r="Z931" s="162"/>
    </row>
    <row r="932">
      <c r="A932" s="162"/>
      <c r="B932" s="162"/>
      <c r="C932" s="162"/>
      <c r="D932" s="162"/>
      <c r="E932" s="162"/>
      <c r="F932" s="162"/>
      <c r="G932" s="162"/>
      <c r="H932" s="162"/>
      <c r="I932" s="162"/>
      <c r="J932" s="162"/>
      <c r="K932" s="162"/>
      <c r="L932" s="162"/>
      <c r="M932" s="162"/>
      <c r="N932" s="162"/>
      <c r="O932" s="162"/>
      <c r="P932" s="162"/>
      <c r="Q932" s="162"/>
      <c r="R932" s="162"/>
      <c r="S932" s="162"/>
      <c r="T932" s="162"/>
      <c r="U932" s="162"/>
      <c r="V932" s="162"/>
      <c r="W932" s="162"/>
      <c r="X932" s="162"/>
      <c r="Y932" s="162"/>
      <c r="Z932" s="162"/>
    </row>
    <row r="933">
      <c r="A933" s="162"/>
      <c r="B933" s="162"/>
      <c r="C933" s="162"/>
      <c r="D933" s="162"/>
      <c r="E933" s="162"/>
      <c r="F933" s="162"/>
      <c r="G933" s="162"/>
      <c r="H933" s="162"/>
      <c r="I933" s="162"/>
      <c r="J933" s="162"/>
      <c r="K933" s="162"/>
      <c r="L933" s="162"/>
      <c r="M933" s="162"/>
      <c r="N933" s="162"/>
      <c r="O933" s="162"/>
      <c r="P933" s="162"/>
      <c r="Q933" s="162"/>
      <c r="R933" s="162"/>
      <c r="S933" s="162"/>
      <c r="T933" s="162"/>
      <c r="U933" s="162"/>
      <c r="V933" s="162"/>
      <c r="W933" s="162"/>
      <c r="X933" s="162"/>
      <c r="Y933" s="162"/>
      <c r="Z933" s="162"/>
    </row>
    <row r="934">
      <c r="A934" s="162"/>
      <c r="B934" s="162"/>
      <c r="C934" s="162"/>
      <c r="D934" s="162"/>
      <c r="E934" s="162"/>
      <c r="F934" s="162"/>
      <c r="G934" s="162"/>
      <c r="H934" s="162"/>
      <c r="I934" s="162"/>
      <c r="J934" s="162"/>
      <c r="K934" s="162"/>
      <c r="L934" s="162"/>
      <c r="M934" s="162"/>
      <c r="N934" s="162"/>
      <c r="O934" s="162"/>
      <c r="P934" s="162"/>
      <c r="Q934" s="162"/>
      <c r="R934" s="162"/>
      <c r="S934" s="162"/>
      <c r="T934" s="162"/>
      <c r="U934" s="162"/>
      <c r="V934" s="162"/>
      <c r="W934" s="162"/>
      <c r="X934" s="162"/>
      <c r="Y934" s="162"/>
      <c r="Z934" s="162"/>
    </row>
    <row r="935">
      <c r="A935" s="162"/>
      <c r="B935" s="162"/>
      <c r="C935" s="162"/>
      <c r="D935" s="162"/>
      <c r="E935" s="162"/>
      <c r="F935" s="162"/>
      <c r="G935" s="162"/>
      <c r="H935" s="162"/>
      <c r="I935" s="162"/>
      <c r="J935" s="162"/>
      <c r="K935" s="162"/>
      <c r="L935" s="162"/>
      <c r="M935" s="162"/>
      <c r="N935" s="162"/>
      <c r="O935" s="162"/>
      <c r="P935" s="162"/>
      <c r="Q935" s="162"/>
      <c r="R935" s="162"/>
      <c r="S935" s="162"/>
      <c r="T935" s="162"/>
      <c r="U935" s="162"/>
      <c r="V935" s="162"/>
      <c r="W935" s="162"/>
      <c r="X935" s="162"/>
      <c r="Y935" s="162"/>
      <c r="Z935" s="162"/>
    </row>
    <row r="936">
      <c r="A936" s="162"/>
      <c r="B936" s="162"/>
      <c r="C936" s="162"/>
      <c r="D936" s="162"/>
      <c r="E936" s="162"/>
      <c r="F936" s="162"/>
      <c r="G936" s="162"/>
      <c r="H936" s="162"/>
      <c r="I936" s="162"/>
      <c r="J936" s="162"/>
      <c r="K936" s="162"/>
      <c r="L936" s="162"/>
      <c r="M936" s="162"/>
      <c r="N936" s="162"/>
      <c r="O936" s="162"/>
      <c r="P936" s="162"/>
      <c r="Q936" s="162"/>
      <c r="R936" s="162"/>
      <c r="S936" s="162"/>
      <c r="T936" s="162"/>
      <c r="U936" s="162"/>
      <c r="V936" s="162"/>
      <c r="W936" s="162"/>
      <c r="X936" s="162"/>
      <c r="Y936" s="162"/>
      <c r="Z936" s="162"/>
    </row>
    <row r="937">
      <c r="A937" s="162"/>
      <c r="B937" s="162"/>
      <c r="C937" s="162"/>
      <c r="D937" s="162"/>
      <c r="E937" s="162"/>
      <c r="F937" s="162"/>
      <c r="G937" s="162"/>
      <c r="H937" s="162"/>
      <c r="I937" s="162"/>
      <c r="J937" s="162"/>
      <c r="K937" s="162"/>
      <c r="L937" s="162"/>
      <c r="M937" s="162"/>
      <c r="N937" s="162"/>
      <c r="O937" s="162"/>
      <c r="P937" s="162"/>
      <c r="Q937" s="162"/>
      <c r="R937" s="162"/>
      <c r="S937" s="162"/>
      <c r="T937" s="162"/>
      <c r="U937" s="162"/>
      <c r="V937" s="162"/>
      <c r="W937" s="162"/>
      <c r="X937" s="162"/>
      <c r="Y937" s="162"/>
      <c r="Z937" s="162"/>
    </row>
    <row r="938">
      <c r="A938" s="162"/>
      <c r="B938" s="162"/>
      <c r="C938" s="162"/>
      <c r="D938" s="162"/>
      <c r="E938" s="162"/>
      <c r="F938" s="162"/>
      <c r="G938" s="162"/>
      <c r="H938" s="162"/>
      <c r="I938" s="162"/>
      <c r="J938" s="162"/>
      <c r="K938" s="162"/>
      <c r="L938" s="162"/>
      <c r="M938" s="162"/>
      <c r="N938" s="162"/>
      <c r="O938" s="162"/>
      <c r="P938" s="162"/>
      <c r="Q938" s="162"/>
      <c r="R938" s="162"/>
      <c r="S938" s="162"/>
      <c r="T938" s="162"/>
      <c r="U938" s="162"/>
      <c r="V938" s="162"/>
      <c r="W938" s="162"/>
      <c r="X938" s="162"/>
      <c r="Y938" s="162"/>
      <c r="Z938" s="162"/>
    </row>
    <row r="939">
      <c r="A939" s="162"/>
      <c r="B939" s="162"/>
      <c r="C939" s="162"/>
      <c r="D939" s="162"/>
      <c r="E939" s="162"/>
      <c r="F939" s="162"/>
      <c r="G939" s="162"/>
      <c r="H939" s="162"/>
      <c r="I939" s="162"/>
      <c r="J939" s="162"/>
      <c r="K939" s="162"/>
      <c r="L939" s="162"/>
      <c r="M939" s="162"/>
      <c r="N939" s="162"/>
      <c r="O939" s="162"/>
      <c r="P939" s="162"/>
      <c r="Q939" s="162"/>
      <c r="R939" s="162"/>
      <c r="S939" s="162"/>
      <c r="T939" s="162"/>
      <c r="U939" s="162"/>
      <c r="V939" s="162"/>
      <c r="W939" s="162"/>
      <c r="X939" s="162"/>
      <c r="Y939" s="162"/>
      <c r="Z939" s="162"/>
    </row>
    <row r="940">
      <c r="A940" s="162"/>
      <c r="B940" s="162"/>
      <c r="C940" s="162"/>
      <c r="D940" s="162"/>
      <c r="E940" s="162"/>
      <c r="F940" s="162"/>
      <c r="G940" s="162"/>
      <c r="H940" s="162"/>
      <c r="I940" s="162"/>
      <c r="J940" s="162"/>
      <c r="K940" s="162"/>
      <c r="L940" s="162"/>
      <c r="M940" s="162"/>
      <c r="N940" s="162"/>
      <c r="O940" s="162"/>
      <c r="P940" s="162"/>
      <c r="Q940" s="162"/>
      <c r="R940" s="162"/>
      <c r="S940" s="162"/>
      <c r="T940" s="162"/>
      <c r="U940" s="162"/>
      <c r="V940" s="162"/>
      <c r="W940" s="162"/>
      <c r="X940" s="162"/>
      <c r="Y940" s="162"/>
      <c r="Z940" s="162"/>
    </row>
    <row r="941">
      <c r="A941" s="162"/>
      <c r="B941" s="162"/>
      <c r="C941" s="162"/>
      <c r="D941" s="162"/>
      <c r="E941" s="162"/>
      <c r="F941" s="162"/>
      <c r="G941" s="162"/>
      <c r="H941" s="162"/>
      <c r="I941" s="162"/>
      <c r="J941" s="162"/>
      <c r="K941" s="162"/>
      <c r="L941" s="162"/>
      <c r="M941" s="162"/>
      <c r="N941" s="162"/>
      <c r="O941" s="162"/>
      <c r="P941" s="162"/>
      <c r="Q941" s="162"/>
      <c r="R941" s="162"/>
      <c r="S941" s="162"/>
      <c r="T941" s="162"/>
      <c r="U941" s="162"/>
      <c r="V941" s="162"/>
      <c r="W941" s="162"/>
      <c r="X941" s="162"/>
      <c r="Y941" s="162"/>
      <c r="Z941" s="162"/>
    </row>
    <row r="942">
      <c r="A942" s="162"/>
      <c r="B942" s="162"/>
      <c r="C942" s="162"/>
      <c r="D942" s="162"/>
      <c r="E942" s="162"/>
      <c r="F942" s="162"/>
      <c r="G942" s="162"/>
      <c r="H942" s="162"/>
      <c r="I942" s="162"/>
      <c r="J942" s="162"/>
      <c r="K942" s="162"/>
      <c r="L942" s="162"/>
      <c r="M942" s="162"/>
      <c r="N942" s="162"/>
      <c r="O942" s="162"/>
      <c r="P942" s="162"/>
      <c r="Q942" s="162"/>
      <c r="R942" s="162"/>
      <c r="S942" s="162"/>
      <c r="T942" s="162"/>
      <c r="U942" s="162"/>
      <c r="V942" s="162"/>
      <c r="W942" s="162"/>
      <c r="X942" s="162"/>
      <c r="Y942" s="162"/>
      <c r="Z942" s="162"/>
    </row>
    <row r="943">
      <c r="A943" s="162"/>
      <c r="B943" s="162"/>
      <c r="C943" s="162"/>
      <c r="D943" s="162"/>
      <c r="E943" s="162"/>
      <c r="F943" s="162"/>
      <c r="G943" s="162"/>
      <c r="H943" s="162"/>
      <c r="I943" s="162"/>
      <c r="J943" s="162"/>
      <c r="K943" s="162"/>
      <c r="L943" s="162"/>
      <c r="M943" s="162"/>
      <c r="N943" s="162"/>
      <c r="O943" s="162"/>
      <c r="P943" s="162"/>
      <c r="Q943" s="162"/>
      <c r="R943" s="162"/>
      <c r="S943" s="162"/>
      <c r="T943" s="162"/>
      <c r="U943" s="162"/>
      <c r="V943" s="162"/>
      <c r="W943" s="162"/>
      <c r="X943" s="162"/>
      <c r="Y943" s="162"/>
      <c r="Z943" s="162"/>
    </row>
    <row r="944">
      <c r="A944" s="162"/>
      <c r="B944" s="162"/>
      <c r="C944" s="162"/>
      <c r="D944" s="162"/>
      <c r="E944" s="162"/>
      <c r="F944" s="162"/>
      <c r="G944" s="162"/>
      <c r="H944" s="162"/>
      <c r="I944" s="162"/>
      <c r="J944" s="162"/>
      <c r="K944" s="162"/>
      <c r="L944" s="162"/>
      <c r="M944" s="162"/>
      <c r="N944" s="162"/>
      <c r="O944" s="162"/>
      <c r="P944" s="162"/>
      <c r="Q944" s="162"/>
      <c r="R944" s="162"/>
      <c r="S944" s="162"/>
      <c r="T944" s="162"/>
      <c r="U944" s="162"/>
      <c r="V944" s="162"/>
      <c r="W944" s="162"/>
      <c r="X944" s="162"/>
      <c r="Y944" s="162"/>
      <c r="Z944" s="162"/>
    </row>
    <row r="945">
      <c r="A945" s="162"/>
      <c r="B945" s="162"/>
      <c r="C945" s="162"/>
      <c r="D945" s="162"/>
      <c r="E945" s="162"/>
      <c r="F945" s="162"/>
      <c r="G945" s="162"/>
      <c r="H945" s="162"/>
      <c r="I945" s="162"/>
      <c r="J945" s="162"/>
      <c r="K945" s="162"/>
      <c r="L945" s="162"/>
      <c r="M945" s="162"/>
      <c r="N945" s="162"/>
      <c r="O945" s="162"/>
      <c r="P945" s="162"/>
      <c r="Q945" s="162"/>
      <c r="R945" s="162"/>
      <c r="S945" s="162"/>
      <c r="T945" s="162"/>
      <c r="U945" s="162"/>
      <c r="V945" s="162"/>
      <c r="W945" s="162"/>
      <c r="X945" s="162"/>
      <c r="Y945" s="162"/>
      <c r="Z945" s="162"/>
    </row>
    <row r="946">
      <c r="A946" s="162"/>
      <c r="B946" s="162"/>
      <c r="C946" s="162"/>
      <c r="D946" s="162"/>
      <c r="E946" s="162"/>
      <c r="F946" s="162"/>
      <c r="G946" s="162"/>
      <c r="H946" s="162"/>
      <c r="I946" s="162"/>
      <c r="J946" s="162"/>
      <c r="K946" s="162"/>
      <c r="L946" s="162"/>
      <c r="M946" s="162"/>
      <c r="N946" s="162"/>
      <c r="O946" s="162"/>
      <c r="P946" s="162"/>
      <c r="Q946" s="162"/>
      <c r="R946" s="162"/>
      <c r="S946" s="162"/>
      <c r="T946" s="162"/>
      <c r="U946" s="162"/>
      <c r="V946" s="162"/>
      <c r="W946" s="162"/>
      <c r="X946" s="162"/>
      <c r="Y946" s="162"/>
      <c r="Z946" s="162"/>
    </row>
    <row r="947">
      <c r="A947" s="162"/>
      <c r="B947" s="162"/>
      <c r="C947" s="162"/>
      <c r="D947" s="162"/>
      <c r="E947" s="162"/>
      <c r="F947" s="162"/>
      <c r="G947" s="162"/>
      <c r="H947" s="162"/>
      <c r="I947" s="162"/>
      <c r="J947" s="162"/>
      <c r="K947" s="162"/>
      <c r="L947" s="162"/>
      <c r="M947" s="162"/>
      <c r="N947" s="162"/>
      <c r="O947" s="162"/>
      <c r="P947" s="162"/>
      <c r="Q947" s="162"/>
      <c r="R947" s="162"/>
      <c r="S947" s="162"/>
      <c r="T947" s="162"/>
      <c r="U947" s="162"/>
      <c r="V947" s="162"/>
      <c r="W947" s="162"/>
      <c r="X947" s="162"/>
      <c r="Y947" s="162"/>
      <c r="Z947" s="162"/>
    </row>
    <row r="948">
      <c r="A948" s="162"/>
      <c r="B948" s="162"/>
      <c r="C948" s="162"/>
      <c r="D948" s="162"/>
      <c r="E948" s="162"/>
      <c r="F948" s="162"/>
      <c r="G948" s="162"/>
      <c r="H948" s="162"/>
      <c r="I948" s="162"/>
      <c r="J948" s="162"/>
      <c r="K948" s="162"/>
      <c r="L948" s="162"/>
      <c r="M948" s="162"/>
      <c r="N948" s="162"/>
      <c r="O948" s="162"/>
      <c r="P948" s="162"/>
      <c r="Q948" s="162"/>
      <c r="R948" s="162"/>
      <c r="S948" s="162"/>
      <c r="T948" s="162"/>
      <c r="U948" s="162"/>
      <c r="V948" s="162"/>
      <c r="W948" s="162"/>
      <c r="X948" s="162"/>
      <c r="Y948" s="162"/>
      <c r="Z948" s="162"/>
    </row>
    <row r="949">
      <c r="A949" s="162"/>
      <c r="B949" s="162"/>
      <c r="C949" s="162"/>
      <c r="D949" s="162"/>
      <c r="E949" s="162"/>
      <c r="F949" s="162"/>
      <c r="G949" s="162"/>
      <c r="H949" s="162"/>
      <c r="I949" s="162"/>
      <c r="J949" s="162"/>
      <c r="K949" s="162"/>
      <c r="L949" s="162"/>
      <c r="M949" s="162"/>
      <c r="N949" s="162"/>
      <c r="O949" s="162"/>
      <c r="P949" s="162"/>
      <c r="Q949" s="162"/>
      <c r="R949" s="162"/>
      <c r="S949" s="162"/>
      <c r="T949" s="162"/>
      <c r="U949" s="162"/>
      <c r="V949" s="162"/>
      <c r="W949" s="162"/>
      <c r="X949" s="162"/>
      <c r="Y949" s="162"/>
      <c r="Z949" s="162"/>
    </row>
    <row r="950">
      <c r="A950" s="162"/>
      <c r="B950" s="162"/>
      <c r="C950" s="162"/>
      <c r="D950" s="162"/>
      <c r="E950" s="162"/>
      <c r="F950" s="162"/>
      <c r="G950" s="162"/>
      <c r="H950" s="162"/>
      <c r="I950" s="162"/>
      <c r="J950" s="162"/>
      <c r="K950" s="162"/>
      <c r="L950" s="162"/>
      <c r="M950" s="162"/>
      <c r="N950" s="162"/>
      <c r="O950" s="162"/>
      <c r="P950" s="162"/>
      <c r="Q950" s="162"/>
      <c r="R950" s="162"/>
      <c r="S950" s="162"/>
      <c r="T950" s="162"/>
      <c r="U950" s="162"/>
      <c r="V950" s="162"/>
      <c r="W950" s="162"/>
      <c r="X950" s="162"/>
      <c r="Y950" s="162"/>
      <c r="Z950" s="162"/>
    </row>
    <row r="951">
      <c r="A951" s="162"/>
      <c r="B951" s="162"/>
      <c r="C951" s="162"/>
      <c r="D951" s="162"/>
      <c r="E951" s="162"/>
      <c r="F951" s="162"/>
      <c r="G951" s="162"/>
      <c r="H951" s="162"/>
      <c r="I951" s="162"/>
      <c r="J951" s="162"/>
      <c r="K951" s="162"/>
      <c r="L951" s="162"/>
      <c r="M951" s="162"/>
      <c r="N951" s="162"/>
      <c r="O951" s="162"/>
      <c r="P951" s="162"/>
      <c r="Q951" s="162"/>
      <c r="R951" s="162"/>
      <c r="S951" s="162"/>
      <c r="T951" s="162"/>
      <c r="U951" s="162"/>
      <c r="V951" s="162"/>
      <c r="W951" s="162"/>
      <c r="X951" s="162"/>
      <c r="Y951" s="162"/>
      <c r="Z951" s="162"/>
    </row>
    <row r="952">
      <c r="A952" s="162"/>
      <c r="B952" s="162"/>
      <c r="C952" s="162"/>
      <c r="D952" s="162"/>
      <c r="E952" s="162"/>
      <c r="F952" s="162"/>
      <c r="G952" s="162"/>
      <c r="H952" s="162"/>
      <c r="I952" s="162"/>
      <c r="J952" s="162"/>
      <c r="K952" s="162"/>
      <c r="L952" s="162"/>
      <c r="M952" s="162"/>
      <c r="N952" s="162"/>
      <c r="O952" s="162"/>
      <c r="P952" s="162"/>
      <c r="Q952" s="162"/>
      <c r="R952" s="162"/>
      <c r="S952" s="162"/>
      <c r="T952" s="162"/>
      <c r="U952" s="162"/>
      <c r="V952" s="162"/>
      <c r="W952" s="162"/>
      <c r="X952" s="162"/>
      <c r="Y952" s="162"/>
      <c r="Z952" s="162"/>
    </row>
    <row r="953">
      <c r="A953" s="162"/>
      <c r="B953" s="162"/>
      <c r="C953" s="162"/>
      <c r="D953" s="162"/>
      <c r="E953" s="162"/>
      <c r="F953" s="162"/>
      <c r="G953" s="162"/>
      <c r="H953" s="162"/>
      <c r="I953" s="162"/>
      <c r="J953" s="162"/>
      <c r="K953" s="162"/>
      <c r="L953" s="162"/>
      <c r="M953" s="162"/>
      <c r="N953" s="162"/>
      <c r="O953" s="162"/>
      <c r="P953" s="162"/>
      <c r="Q953" s="162"/>
      <c r="R953" s="162"/>
      <c r="S953" s="162"/>
      <c r="T953" s="162"/>
      <c r="U953" s="162"/>
      <c r="V953" s="162"/>
      <c r="W953" s="162"/>
      <c r="X953" s="162"/>
      <c r="Y953" s="162"/>
      <c r="Z953" s="162"/>
    </row>
    <row r="954">
      <c r="A954" s="162"/>
      <c r="B954" s="162"/>
      <c r="C954" s="162"/>
      <c r="D954" s="162"/>
      <c r="E954" s="162"/>
      <c r="F954" s="162"/>
      <c r="G954" s="162"/>
      <c r="H954" s="162"/>
      <c r="I954" s="162"/>
      <c r="J954" s="162"/>
      <c r="K954" s="162"/>
      <c r="L954" s="162"/>
      <c r="M954" s="162"/>
      <c r="N954" s="162"/>
      <c r="O954" s="162"/>
      <c r="P954" s="162"/>
      <c r="Q954" s="162"/>
      <c r="R954" s="162"/>
      <c r="S954" s="162"/>
      <c r="T954" s="162"/>
      <c r="U954" s="162"/>
      <c r="V954" s="162"/>
      <c r="W954" s="162"/>
      <c r="X954" s="162"/>
      <c r="Y954" s="162"/>
      <c r="Z954" s="162"/>
    </row>
    <row r="955">
      <c r="A955" s="162"/>
      <c r="B955" s="162"/>
      <c r="C955" s="162"/>
      <c r="D955" s="162"/>
      <c r="E955" s="162"/>
      <c r="F955" s="162"/>
      <c r="G955" s="162"/>
      <c r="H955" s="162"/>
      <c r="I955" s="162"/>
      <c r="J955" s="162"/>
      <c r="K955" s="162"/>
      <c r="L955" s="162"/>
      <c r="M955" s="162"/>
      <c r="N955" s="162"/>
      <c r="O955" s="162"/>
      <c r="P955" s="162"/>
      <c r="Q955" s="162"/>
      <c r="R955" s="162"/>
      <c r="S955" s="162"/>
      <c r="T955" s="162"/>
      <c r="U955" s="162"/>
      <c r="V955" s="162"/>
      <c r="W955" s="162"/>
      <c r="X955" s="162"/>
      <c r="Y955" s="162"/>
      <c r="Z955" s="162"/>
    </row>
    <row r="956">
      <c r="A956" s="162"/>
      <c r="B956" s="162"/>
      <c r="C956" s="162"/>
      <c r="D956" s="162"/>
      <c r="E956" s="162"/>
      <c r="F956" s="162"/>
      <c r="G956" s="162"/>
      <c r="H956" s="162"/>
      <c r="I956" s="162"/>
      <c r="J956" s="162"/>
      <c r="K956" s="162"/>
      <c r="L956" s="162"/>
      <c r="M956" s="162"/>
      <c r="N956" s="162"/>
      <c r="O956" s="162"/>
      <c r="P956" s="162"/>
      <c r="Q956" s="162"/>
      <c r="R956" s="162"/>
      <c r="S956" s="162"/>
      <c r="T956" s="162"/>
      <c r="U956" s="162"/>
      <c r="V956" s="162"/>
      <c r="W956" s="162"/>
      <c r="X956" s="162"/>
      <c r="Y956" s="162"/>
      <c r="Z956" s="162"/>
    </row>
    <row r="957">
      <c r="A957" s="162"/>
      <c r="B957" s="162"/>
      <c r="C957" s="162"/>
      <c r="D957" s="162"/>
      <c r="E957" s="162"/>
      <c r="F957" s="162"/>
      <c r="G957" s="162"/>
      <c r="H957" s="162"/>
      <c r="I957" s="162"/>
      <c r="J957" s="162"/>
      <c r="K957" s="162"/>
      <c r="L957" s="162"/>
      <c r="M957" s="162"/>
      <c r="N957" s="162"/>
      <c r="O957" s="162"/>
      <c r="P957" s="162"/>
      <c r="Q957" s="162"/>
      <c r="R957" s="162"/>
      <c r="S957" s="162"/>
      <c r="T957" s="162"/>
      <c r="U957" s="162"/>
      <c r="V957" s="162"/>
      <c r="W957" s="162"/>
      <c r="X957" s="162"/>
      <c r="Y957" s="162"/>
      <c r="Z957" s="162"/>
    </row>
    <row r="958">
      <c r="A958" s="162"/>
      <c r="B958" s="162"/>
      <c r="C958" s="162"/>
      <c r="D958" s="162"/>
      <c r="E958" s="162"/>
      <c r="F958" s="162"/>
      <c r="G958" s="162"/>
      <c r="H958" s="162"/>
      <c r="I958" s="162"/>
      <c r="J958" s="162"/>
      <c r="K958" s="162"/>
      <c r="L958" s="162"/>
      <c r="M958" s="162"/>
      <c r="N958" s="162"/>
      <c r="O958" s="162"/>
      <c r="P958" s="162"/>
      <c r="Q958" s="162"/>
      <c r="R958" s="162"/>
      <c r="S958" s="162"/>
      <c r="T958" s="162"/>
      <c r="U958" s="162"/>
      <c r="V958" s="162"/>
      <c r="W958" s="162"/>
      <c r="X958" s="162"/>
      <c r="Y958" s="162"/>
      <c r="Z958" s="162"/>
    </row>
    <row r="959">
      <c r="A959" s="162"/>
      <c r="B959" s="162"/>
      <c r="C959" s="162"/>
      <c r="D959" s="162"/>
      <c r="E959" s="162"/>
      <c r="F959" s="162"/>
      <c r="G959" s="162"/>
      <c r="H959" s="162"/>
      <c r="I959" s="162"/>
      <c r="J959" s="162"/>
      <c r="K959" s="162"/>
      <c r="L959" s="162"/>
      <c r="M959" s="162"/>
      <c r="N959" s="162"/>
      <c r="O959" s="162"/>
      <c r="P959" s="162"/>
      <c r="Q959" s="162"/>
      <c r="R959" s="162"/>
      <c r="S959" s="162"/>
      <c r="T959" s="162"/>
      <c r="U959" s="162"/>
      <c r="V959" s="162"/>
      <c r="W959" s="162"/>
      <c r="X959" s="162"/>
      <c r="Y959" s="162"/>
      <c r="Z959" s="162"/>
    </row>
    <row r="960">
      <c r="A960" s="162"/>
      <c r="B960" s="162"/>
      <c r="C960" s="162"/>
      <c r="D960" s="162"/>
      <c r="E960" s="162"/>
      <c r="F960" s="162"/>
      <c r="G960" s="162"/>
      <c r="H960" s="162"/>
      <c r="I960" s="162"/>
      <c r="J960" s="162"/>
      <c r="K960" s="162"/>
      <c r="L960" s="162"/>
      <c r="M960" s="162"/>
      <c r="N960" s="162"/>
      <c r="O960" s="162"/>
      <c r="P960" s="162"/>
      <c r="Q960" s="162"/>
      <c r="R960" s="162"/>
      <c r="S960" s="162"/>
      <c r="T960" s="162"/>
      <c r="U960" s="162"/>
      <c r="V960" s="162"/>
      <c r="W960" s="162"/>
      <c r="X960" s="162"/>
      <c r="Y960" s="162"/>
      <c r="Z960" s="162"/>
    </row>
    <row r="961">
      <c r="A961" s="162"/>
      <c r="B961" s="162"/>
      <c r="C961" s="162"/>
      <c r="D961" s="162"/>
      <c r="E961" s="162"/>
      <c r="F961" s="162"/>
      <c r="G961" s="162"/>
      <c r="H961" s="162"/>
      <c r="I961" s="162"/>
      <c r="J961" s="162"/>
      <c r="K961" s="162"/>
      <c r="L961" s="162"/>
      <c r="M961" s="162"/>
      <c r="N961" s="162"/>
      <c r="O961" s="162"/>
      <c r="P961" s="162"/>
      <c r="Q961" s="162"/>
      <c r="R961" s="162"/>
      <c r="S961" s="162"/>
      <c r="T961" s="162"/>
      <c r="U961" s="162"/>
      <c r="V961" s="162"/>
      <c r="W961" s="162"/>
      <c r="X961" s="162"/>
      <c r="Y961" s="162"/>
      <c r="Z961" s="162"/>
    </row>
    <row r="962">
      <c r="A962" s="162"/>
      <c r="B962" s="162"/>
      <c r="C962" s="162"/>
      <c r="D962" s="162"/>
      <c r="E962" s="162"/>
      <c r="F962" s="162"/>
      <c r="G962" s="162"/>
      <c r="H962" s="162"/>
      <c r="I962" s="162"/>
      <c r="J962" s="162"/>
      <c r="K962" s="162"/>
      <c r="L962" s="162"/>
      <c r="M962" s="162"/>
      <c r="N962" s="162"/>
      <c r="O962" s="162"/>
      <c r="P962" s="162"/>
      <c r="Q962" s="162"/>
      <c r="R962" s="162"/>
      <c r="S962" s="162"/>
      <c r="T962" s="162"/>
      <c r="U962" s="162"/>
      <c r="V962" s="162"/>
      <c r="W962" s="162"/>
      <c r="X962" s="162"/>
      <c r="Y962" s="162"/>
      <c r="Z962" s="162"/>
    </row>
    <row r="963">
      <c r="A963" s="162"/>
      <c r="B963" s="162"/>
      <c r="C963" s="162"/>
      <c r="D963" s="162"/>
      <c r="E963" s="162"/>
      <c r="F963" s="162"/>
      <c r="G963" s="162"/>
      <c r="H963" s="162"/>
      <c r="I963" s="162"/>
      <c r="J963" s="162"/>
      <c r="K963" s="162"/>
      <c r="L963" s="162"/>
      <c r="M963" s="162"/>
      <c r="N963" s="162"/>
      <c r="O963" s="162"/>
      <c r="P963" s="162"/>
      <c r="Q963" s="162"/>
      <c r="R963" s="162"/>
      <c r="S963" s="162"/>
      <c r="T963" s="162"/>
      <c r="U963" s="162"/>
      <c r="V963" s="162"/>
      <c r="W963" s="162"/>
      <c r="X963" s="162"/>
      <c r="Y963" s="162"/>
      <c r="Z963" s="162"/>
    </row>
    <row r="964">
      <c r="A964" s="162"/>
      <c r="B964" s="162"/>
      <c r="C964" s="162"/>
      <c r="D964" s="162"/>
      <c r="E964" s="162"/>
      <c r="F964" s="162"/>
      <c r="G964" s="162"/>
      <c r="H964" s="162"/>
      <c r="I964" s="162"/>
      <c r="J964" s="162"/>
      <c r="K964" s="162"/>
      <c r="L964" s="162"/>
      <c r="M964" s="162"/>
      <c r="N964" s="162"/>
      <c r="O964" s="162"/>
      <c r="P964" s="162"/>
      <c r="Q964" s="162"/>
      <c r="R964" s="162"/>
      <c r="S964" s="162"/>
      <c r="T964" s="162"/>
      <c r="U964" s="162"/>
      <c r="V964" s="162"/>
      <c r="W964" s="162"/>
      <c r="X964" s="162"/>
      <c r="Y964" s="162"/>
      <c r="Z964" s="162"/>
    </row>
    <row r="965">
      <c r="A965" s="162"/>
      <c r="B965" s="162"/>
      <c r="C965" s="162"/>
      <c r="D965" s="162"/>
      <c r="E965" s="162"/>
      <c r="F965" s="162"/>
      <c r="G965" s="162"/>
      <c r="H965" s="162"/>
      <c r="I965" s="162"/>
      <c r="J965" s="162"/>
      <c r="K965" s="162"/>
      <c r="L965" s="162"/>
      <c r="M965" s="162"/>
      <c r="N965" s="162"/>
      <c r="O965" s="162"/>
      <c r="P965" s="162"/>
      <c r="Q965" s="162"/>
      <c r="R965" s="162"/>
      <c r="S965" s="162"/>
      <c r="T965" s="162"/>
      <c r="U965" s="162"/>
      <c r="V965" s="162"/>
      <c r="W965" s="162"/>
      <c r="X965" s="162"/>
      <c r="Y965" s="162"/>
      <c r="Z965" s="162"/>
    </row>
    <row r="966">
      <c r="A966" s="162"/>
      <c r="B966" s="162"/>
      <c r="C966" s="162"/>
      <c r="D966" s="162"/>
      <c r="E966" s="162"/>
      <c r="F966" s="162"/>
      <c r="G966" s="162"/>
      <c r="H966" s="162"/>
      <c r="I966" s="162"/>
      <c r="J966" s="162"/>
      <c r="K966" s="162"/>
      <c r="L966" s="162"/>
      <c r="M966" s="162"/>
      <c r="N966" s="162"/>
      <c r="O966" s="162"/>
      <c r="P966" s="162"/>
      <c r="Q966" s="162"/>
      <c r="R966" s="162"/>
      <c r="S966" s="162"/>
      <c r="T966" s="162"/>
      <c r="U966" s="162"/>
      <c r="V966" s="162"/>
      <c r="W966" s="162"/>
      <c r="X966" s="162"/>
      <c r="Y966" s="162"/>
      <c r="Z966" s="162"/>
    </row>
    <row r="967">
      <c r="A967" s="162"/>
      <c r="B967" s="162"/>
      <c r="C967" s="162"/>
      <c r="D967" s="162"/>
      <c r="E967" s="162"/>
      <c r="F967" s="162"/>
      <c r="G967" s="162"/>
      <c r="H967" s="162"/>
      <c r="I967" s="162"/>
      <c r="J967" s="162"/>
      <c r="K967" s="162"/>
      <c r="L967" s="162"/>
      <c r="M967" s="162"/>
      <c r="N967" s="162"/>
      <c r="O967" s="162"/>
      <c r="P967" s="162"/>
      <c r="Q967" s="162"/>
      <c r="R967" s="162"/>
      <c r="S967" s="162"/>
      <c r="T967" s="162"/>
      <c r="U967" s="162"/>
      <c r="V967" s="162"/>
      <c r="W967" s="162"/>
      <c r="X967" s="162"/>
      <c r="Y967" s="162"/>
      <c r="Z967" s="162"/>
    </row>
    <row r="968">
      <c r="A968" s="162"/>
      <c r="B968" s="162"/>
      <c r="C968" s="162"/>
      <c r="D968" s="162"/>
      <c r="E968" s="162"/>
      <c r="F968" s="162"/>
      <c r="G968" s="162"/>
      <c r="H968" s="162"/>
      <c r="I968" s="162"/>
      <c r="J968" s="162"/>
      <c r="K968" s="162"/>
      <c r="L968" s="162"/>
      <c r="M968" s="162"/>
      <c r="N968" s="162"/>
      <c r="O968" s="162"/>
      <c r="P968" s="162"/>
      <c r="Q968" s="162"/>
      <c r="R968" s="162"/>
      <c r="S968" s="162"/>
      <c r="T968" s="162"/>
      <c r="U968" s="162"/>
      <c r="V968" s="162"/>
      <c r="W968" s="162"/>
      <c r="X968" s="162"/>
      <c r="Y968" s="162"/>
      <c r="Z968" s="162"/>
    </row>
    <row r="969">
      <c r="A969" s="162"/>
      <c r="B969" s="162"/>
      <c r="C969" s="162"/>
      <c r="D969" s="162"/>
      <c r="E969" s="162"/>
      <c r="F969" s="162"/>
      <c r="G969" s="162"/>
      <c r="H969" s="162"/>
      <c r="I969" s="162"/>
      <c r="J969" s="162"/>
      <c r="K969" s="162"/>
      <c r="L969" s="162"/>
      <c r="M969" s="162"/>
      <c r="N969" s="162"/>
      <c r="O969" s="162"/>
      <c r="P969" s="162"/>
      <c r="Q969" s="162"/>
      <c r="R969" s="162"/>
      <c r="S969" s="162"/>
      <c r="T969" s="162"/>
      <c r="U969" s="162"/>
      <c r="V969" s="162"/>
      <c r="W969" s="162"/>
      <c r="X969" s="162"/>
      <c r="Y969" s="162"/>
      <c r="Z969" s="162"/>
    </row>
    <row r="970">
      <c r="A970" s="162"/>
      <c r="B970" s="162"/>
      <c r="C970" s="162"/>
      <c r="D970" s="162"/>
      <c r="E970" s="162"/>
      <c r="F970" s="162"/>
      <c r="G970" s="162"/>
      <c r="H970" s="162"/>
      <c r="I970" s="162"/>
      <c r="J970" s="162"/>
      <c r="K970" s="162"/>
      <c r="L970" s="162"/>
      <c r="M970" s="162"/>
      <c r="N970" s="162"/>
      <c r="O970" s="162"/>
      <c r="P970" s="162"/>
      <c r="Q970" s="162"/>
      <c r="R970" s="162"/>
      <c r="S970" s="162"/>
      <c r="T970" s="162"/>
      <c r="U970" s="162"/>
      <c r="V970" s="162"/>
      <c r="W970" s="162"/>
      <c r="X970" s="162"/>
      <c r="Y970" s="162"/>
      <c r="Z970" s="162"/>
    </row>
    <row r="971">
      <c r="A971" s="162"/>
      <c r="B971" s="162"/>
      <c r="C971" s="162"/>
      <c r="D971" s="162"/>
      <c r="E971" s="162"/>
      <c r="F971" s="162"/>
      <c r="G971" s="162"/>
      <c r="H971" s="162"/>
      <c r="I971" s="162"/>
      <c r="J971" s="162"/>
      <c r="K971" s="162"/>
      <c r="L971" s="162"/>
      <c r="M971" s="162"/>
      <c r="N971" s="162"/>
      <c r="O971" s="162"/>
      <c r="P971" s="162"/>
      <c r="Q971" s="162"/>
      <c r="R971" s="162"/>
      <c r="S971" s="162"/>
      <c r="T971" s="162"/>
      <c r="U971" s="162"/>
      <c r="V971" s="162"/>
      <c r="W971" s="162"/>
      <c r="X971" s="162"/>
      <c r="Y971" s="162"/>
      <c r="Z971" s="162"/>
    </row>
    <row r="972">
      <c r="A972" s="162"/>
      <c r="B972" s="162"/>
      <c r="C972" s="162"/>
      <c r="D972" s="162"/>
      <c r="E972" s="162"/>
      <c r="F972" s="162"/>
      <c r="G972" s="162"/>
      <c r="H972" s="162"/>
      <c r="I972" s="162"/>
      <c r="J972" s="162"/>
      <c r="K972" s="162"/>
      <c r="L972" s="162"/>
      <c r="M972" s="162"/>
      <c r="N972" s="162"/>
      <c r="O972" s="162"/>
      <c r="P972" s="162"/>
      <c r="Q972" s="162"/>
      <c r="R972" s="162"/>
      <c r="S972" s="162"/>
      <c r="T972" s="162"/>
      <c r="U972" s="162"/>
      <c r="V972" s="162"/>
      <c r="W972" s="162"/>
      <c r="X972" s="162"/>
      <c r="Y972" s="162"/>
      <c r="Z972" s="162"/>
    </row>
    <row r="973">
      <c r="A973" s="162"/>
      <c r="B973" s="162"/>
      <c r="C973" s="162"/>
      <c r="D973" s="162"/>
      <c r="E973" s="162"/>
      <c r="F973" s="162"/>
      <c r="G973" s="162"/>
      <c r="H973" s="162"/>
      <c r="I973" s="162"/>
      <c r="J973" s="162"/>
      <c r="K973" s="162"/>
      <c r="L973" s="162"/>
      <c r="M973" s="162"/>
      <c r="N973" s="162"/>
      <c r="O973" s="162"/>
      <c r="P973" s="162"/>
      <c r="Q973" s="162"/>
      <c r="R973" s="162"/>
      <c r="S973" s="162"/>
      <c r="T973" s="162"/>
      <c r="U973" s="162"/>
      <c r="V973" s="162"/>
      <c r="W973" s="162"/>
      <c r="X973" s="162"/>
      <c r="Y973" s="162"/>
      <c r="Z973" s="162"/>
    </row>
    <row r="974">
      <c r="A974" s="162"/>
      <c r="B974" s="162"/>
      <c r="C974" s="162"/>
      <c r="D974" s="162"/>
      <c r="E974" s="162"/>
      <c r="F974" s="162"/>
      <c r="G974" s="162"/>
      <c r="H974" s="162"/>
      <c r="I974" s="162"/>
      <c r="J974" s="162"/>
      <c r="K974" s="162"/>
      <c r="L974" s="162"/>
      <c r="M974" s="162"/>
      <c r="N974" s="162"/>
      <c r="O974" s="162"/>
      <c r="P974" s="162"/>
      <c r="Q974" s="162"/>
      <c r="R974" s="162"/>
      <c r="S974" s="162"/>
      <c r="T974" s="162"/>
      <c r="U974" s="162"/>
      <c r="V974" s="162"/>
      <c r="W974" s="162"/>
      <c r="X974" s="162"/>
      <c r="Y974" s="162"/>
      <c r="Z974" s="162"/>
    </row>
    <row r="975">
      <c r="A975" s="162"/>
      <c r="B975" s="162"/>
      <c r="C975" s="162"/>
      <c r="D975" s="162"/>
      <c r="E975" s="162"/>
      <c r="F975" s="162"/>
      <c r="G975" s="162"/>
      <c r="H975" s="162"/>
      <c r="I975" s="162"/>
      <c r="J975" s="162"/>
      <c r="K975" s="162"/>
      <c r="L975" s="162"/>
      <c r="M975" s="162"/>
      <c r="N975" s="162"/>
      <c r="O975" s="162"/>
      <c r="P975" s="162"/>
      <c r="Q975" s="162"/>
      <c r="R975" s="162"/>
      <c r="S975" s="162"/>
      <c r="T975" s="162"/>
      <c r="U975" s="162"/>
      <c r="V975" s="162"/>
      <c r="W975" s="162"/>
      <c r="X975" s="162"/>
      <c r="Y975" s="162"/>
      <c r="Z975" s="162"/>
    </row>
    <row r="976">
      <c r="A976" s="162"/>
      <c r="B976" s="162"/>
      <c r="C976" s="162"/>
      <c r="D976" s="162"/>
      <c r="E976" s="162"/>
      <c r="F976" s="162"/>
      <c r="G976" s="162"/>
      <c r="H976" s="162"/>
      <c r="I976" s="162"/>
      <c r="J976" s="162"/>
      <c r="K976" s="162"/>
      <c r="L976" s="162"/>
      <c r="M976" s="162"/>
      <c r="N976" s="162"/>
      <c r="O976" s="162"/>
      <c r="P976" s="162"/>
      <c r="Q976" s="162"/>
      <c r="R976" s="162"/>
      <c r="S976" s="162"/>
      <c r="T976" s="162"/>
      <c r="U976" s="162"/>
      <c r="V976" s="162"/>
      <c r="W976" s="162"/>
      <c r="X976" s="162"/>
      <c r="Y976" s="162"/>
      <c r="Z976" s="162"/>
    </row>
    <row r="977">
      <c r="A977" s="162"/>
      <c r="B977" s="162"/>
      <c r="C977" s="162"/>
      <c r="D977" s="162"/>
      <c r="E977" s="162"/>
      <c r="F977" s="162"/>
      <c r="G977" s="162"/>
      <c r="H977" s="162"/>
      <c r="I977" s="162"/>
      <c r="J977" s="162"/>
      <c r="K977" s="162"/>
      <c r="L977" s="162"/>
      <c r="M977" s="162"/>
      <c r="N977" s="162"/>
      <c r="O977" s="162"/>
      <c r="P977" s="162"/>
      <c r="Q977" s="162"/>
      <c r="R977" s="162"/>
      <c r="S977" s="162"/>
      <c r="T977" s="162"/>
      <c r="U977" s="162"/>
      <c r="V977" s="162"/>
      <c r="W977" s="162"/>
      <c r="X977" s="162"/>
      <c r="Y977" s="162"/>
      <c r="Z977" s="162"/>
    </row>
    <row r="978">
      <c r="A978" s="162"/>
      <c r="B978" s="162"/>
      <c r="C978" s="162"/>
      <c r="D978" s="162"/>
      <c r="E978" s="162"/>
      <c r="F978" s="162"/>
      <c r="G978" s="162"/>
      <c r="H978" s="162"/>
      <c r="I978" s="162"/>
      <c r="J978" s="162"/>
      <c r="K978" s="162"/>
      <c r="L978" s="162"/>
      <c r="M978" s="162"/>
      <c r="N978" s="162"/>
      <c r="O978" s="162"/>
      <c r="P978" s="162"/>
      <c r="Q978" s="162"/>
      <c r="R978" s="162"/>
      <c r="S978" s="162"/>
      <c r="T978" s="162"/>
      <c r="U978" s="162"/>
      <c r="V978" s="162"/>
      <c r="W978" s="162"/>
      <c r="X978" s="162"/>
      <c r="Y978" s="162"/>
      <c r="Z978" s="162"/>
    </row>
    <row r="979">
      <c r="A979" s="162"/>
      <c r="B979" s="162"/>
      <c r="C979" s="162"/>
      <c r="D979" s="162"/>
      <c r="E979" s="162"/>
      <c r="F979" s="162"/>
      <c r="G979" s="162"/>
      <c r="H979" s="162"/>
      <c r="I979" s="162"/>
      <c r="J979" s="162"/>
      <c r="K979" s="162"/>
      <c r="L979" s="162"/>
      <c r="M979" s="162"/>
      <c r="N979" s="162"/>
      <c r="O979" s="162"/>
      <c r="P979" s="162"/>
      <c r="Q979" s="162"/>
      <c r="R979" s="162"/>
      <c r="S979" s="162"/>
      <c r="T979" s="162"/>
      <c r="U979" s="162"/>
      <c r="V979" s="162"/>
      <c r="W979" s="162"/>
      <c r="X979" s="162"/>
      <c r="Y979" s="162"/>
      <c r="Z979" s="162"/>
    </row>
    <row r="980">
      <c r="A980" s="162"/>
      <c r="B980" s="162"/>
      <c r="C980" s="162"/>
      <c r="D980" s="162"/>
      <c r="E980" s="162"/>
      <c r="F980" s="162"/>
      <c r="G980" s="162"/>
      <c r="H980" s="162"/>
      <c r="I980" s="162"/>
      <c r="J980" s="162"/>
      <c r="K980" s="162"/>
      <c r="L980" s="162"/>
      <c r="M980" s="162"/>
      <c r="N980" s="162"/>
      <c r="O980" s="162"/>
      <c r="P980" s="162"/>
      <c r="Q980" s="162"/>
      <c r="R980" s="162"/>
      <c r="S980" s="162"/>
      <c r="T980" s="162"/>
      <c r="U980" s="162"/>
      <c r="V980" s="162"/>
      <c r="W980" s="162"/>
      <c r="X980" s="162"/>
      <c r="Y980" s="162"/>
      <c r="Z980" s="162"/>
    </row>
    <row r="981">
      <c r="A981" s="162"/>
      <c r="B981" s="162"/>
      <c r="C981" s="162"/>
      <c r="D981" s="162"/>
      <c r="E981" s="162"/>
      <c r="F981" s="162"/>
      <c r="G981" s="162"/>
      <c r="H981" s="162"/>
      <c r="I981" s="162"/>
      <c r="J981" s="162"/>
      <c r="K981" s="162"/>
      <c r="L981" s="162"/>
      <c r="M981" s="162"/>
      <c r="N981" s="162"/>
      <c r="O981" s="162"/>
      <c r="P981" s="162"/>
      <c r="Q981" s="162"/>
      <c r="R981" s="162"/>
      <c r="S981" s="162"/>
      <c r="T981" s="162"/>
      <c r="U981" s="162"/>
      <c r="V981" s="162"/>
      <c r="W981" s="162"/>
      <c r="X981" s="162"/>
      <c r="Y981" s="162"/>
      <c r="Z981" s="162"/>
    </row>
    <row r="982">
      <c r="A982" s="162"/>
      <c r="B982" s="162"/>
      <c r="C982" s="162"/>
      <c r="D982" s="162"/>
      <c r="E982" s="162"/>
      <c r="F982" s="162"/>
      <c r="G982" s="162"/>
      <c r="H982" s="162"/>
      <c r="I982" s="162"/>
      <c r="J982" s="162"/>
      <c r="K982" s="162"/>
      <c r="L982" s="162"/>
      <c r="M982" s="162"/>
      <c r="N982" s="162"/>
      <c r="O982" s="162"/>
      <c r="P982" s="162"/>
      <c r="Q982" s="162"/>
      <c r="R982" s="162"/>
      <c r="S982" s="162"/>
      <c r="T982" s="162"/>
      <c r="U982" s="162"/>
      <c r="V982" s="162"/>
      <c r="W982" s="162"/>
      <c r="X982" s="162"/>
      <c r="Y982" s="162"/>
      <c r="Z982" s="162"/>
    </row>
    <row r="983">
      <c r="A983" s="162"/>
      <c r="B983" s="162"/>
      <c r="C983" s="162"/>
      <c r="D983" s="162"/>
      <c r="E983" s="162"/>
      <c r="F983" s="162"/>
      <c r="G983" s="162"/>
      <c r="H983" s="162"/>
      <c r="I983" s="162"/>
      <c r="J983" s="162"/>
      <c r="K983" s="162"/>
      <c r="L983" s="162"/>
      <c r="M983" s="162"/>
      <c r="N983" s="162"/>
      <c r="O983" s="162"/>
      <c r="P983" s="162"/>
      <c r="Q983" s="162"/>
      <c r="R983" s="162"/>
      <c r="S983" s="162"/>
      <c r="T983" s="162"/>
      <c r="U983" s="162"/>
      <c r="V983" s="162"/>
      <c r="W983" s="162"/>
      <c r="X983" s="162"/>
      <c r="Y983" s="162"/>
      <c r="Z983" s="162"/>
    </row>
    <row r="984">
      <c r="A984" s="162"/>
      <c r="B984" s="162"/>
      <c r="C984" s="162"/>
      <c r="D984" s="162"/>
      <c r="E984" s="162"/>
      <c r="F984" s="162"/>
      <c r="G984" s="162"/>
      <c r="H984" s="162"/>
      <c r="I984" s="162"/>
      <c r="J984" s="162"/>
      <c r="K984" s="162"/>
      <c r="L984" s="162"/>
      <c r="M984" s="162"/>
      <c r="N984" s="162"/>
      <c r="O984" s="162"/>
      <c r="P984" s="162"/>
      <c r="Q984" s="162"/>
      <c r="R984" s="162"/>
      <c r="S984" s="162"/>
      <c r="T984" s="162"/>
      <c r="U984" s="162"/>
      <c r="V984" s="162"/>
      <c r="W984" s="162"/>
      <c r="X984" s="162"/>
      <c r="Y984" s="162"/>
      <c r="Z984" s="162"/>
    </row>
    <row r="985">
      <c r="A985" s="162"/>
      <c r="B985" s="162"/>
      <c r="C985" s="162"/>
      <c r="D985" s="162"/>
      <c r="E985" s="162"/>
      <c r="F985" s="162"/>
      <c r="G985" s="162"/>
      <c r="H985" s="162"/>
      <c r="I985" s="162"/>
      <c r="J985" s="162"/>
      <c r="K985" s="162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2"/>
      <c r="X985" s="162"/>
      <c r="Y985" s="162"/>
      <c r="Z985" s="162"/>
    </row>
    <row r="986">
      <c r="A986" s="162"/>
      <c r="B986" s="162"/>
      <c r="C986" s="162"/>
      <c r="D986" s="162"/>
      <c r="E986" s="162"/>
      <c r="F986" s="162"/>
      <c r="G986" s="162"/>
      <c r="H986" s="162"/>
      <c r="I986" s="162"/>
      <c r="J986" s="162"/>
      <c r="K986" s="162"/>
      <c r="L986" s="162"/>
      <c r="M986" s="162"/>
      <c r="N986" s="162"/>
      <c r="O986" s="162"/>
      <c r="P986" s="162"/>
      <c r="Q986" s="162"/>
      <c r="R986" s="162"/>
      <c r="S986" s="162"/>
      <c r="T986" s="162"/>
      <c r="U986" s="162"/>
      <c r="V986" s="162"/>
      <c r="W986" s="162"/>
      <c r="X986" s="162"/>
      <c r="Y986" s="162"/>
      <c r="Z986" s="162"/>
    </row>
    <row r="987">
      <c r="A987" s="162"/>
      <c r="B987" s="162"/>
      <c r="C987" s="162"/>
      <c r="D987" s="162"/>
      <c r="E987" s="162"/>
      <c r="F987" s="162"/>
      <c r="G987" s="162"/>
      <c r="H987" s="162"/>
      <c r="I987" s="162"/>
      <c r="J987" s="162"/>
      <c r="K987" s="162"/>
      <c r="L987" s="162"/>
      <c r="M987" s="162"/>
      <c r="N987" s="162"/>
      <c r="O987" s="162"/>
      <c r="P987" s="162"/>
      <c r="Q987" s="162"/>
      <c r="R987" s="162"/>
      <c r="S987" s="162"/>
      <c r="T987" s="162"/>
      <c r="U987" s="162"/>
      <c r="V987" s="162"/>
      <c r="W987" s="162"/>
      <c r="X987" s="162"/>
      <c r="Y987" s="162"/>
      <c r="Z987" s="162"/>
    </row>
    <row r="988">
      <c r="A988" s="162"/>
      <c r="B988" s="162"/>
      <c r="C988" s="162"/>
      <c r="D988" s="162"/>
      <c r="E988" s="162"/>
      <c r="F988" s="162"/>
      <c r="G988" s="162"/>
      <c r="H988" s="162"/>
      <c r="I988" s="162"/>
      <c r="J988" s="162"/>
      <c r="K988" s="162"/>
      <c r="L988" s="162"/>
      <c r="M988" s="162"/>
      <c r="N988" s="162"/>
      <c r="O988" s="162"/>
      <c r="P988" s="162"/>
      <c r="Q988" s="162"/>
      <c r="R988" s="162"/>
      <c r="S988" s="162"/>
      <c r="T988" s="162"/>
      <c r="U988" s="162"/>
      <c r="V988" s="162"/>
      <c r="W988" s="162"/>
      <c r="X988" s="162"/>
      <c r="Y988" s="162"/>
      <c r="Z988" s="162"/>
    </row>
    <row r="989">
      <c r="A989" s="162"/>
      <c r="B989" s="162"/>
      <c r="C989" s="162"/>
      <c r="D989" s="162"/>
      <c r="E989" s="162"/>
      <c r="F989" s="162"/>
      <c r="G989" s="162"/>
      <c r="H989" s="162"/>
      <c r="I989" s="162"/>
      <c r="J989" s="162"/>
      <c r="K989" s="162"/>
      <c r="L989" s="162"/>
      <c r="M989" s="162"/>
      <c r="N989" s="162"/>
      <c r="O989" s="162"/>
      <c r="P989" s="162"/>
      <c r="Q989" s="162"/>
      <c r="R989" s="162"/>
      <c r="S989" s="162"/>
      <c r="T989" s="162"/>
      <c r="U989" s="162"/>
      <c r="V989" s="162"/>
      <c r="W989" s="162"/>
      <c r="X989" s="162"/>
      <c r="Y989" s="162"/>
      <c r="Z989" s="162"/>
    </row>
    <row r="990">
      <c r="A990" s="162"/>
      <c r="B990" s="162"/>
      <c r="C990" s="162"/>
      <c r="D990" s="162"/>
      <c r="E990" s="162"/>
      <c r="F990" s="162"/>
      <c r="G990" s="162"/>
      <c r="H990" s="162"/>
      <c r="I990" s="162"/>
      <c r="J990" s="162"/>
      <c r="K990" s="162"/>
      <c r="L990" s="162"/>
      <c r="M990" s="162"/>
      <c r="N990" s="162"/>
      <c r="O990" s="162"/>
      <c r="P990" s="162"/>
      <c r="Q990" s="162"/>
      <c r="R990" s="162"/>
      <c r="S990" s="162"/>
      <c r="T990" s="162"/>
      <c r="U990" s="162"/>
      <c r="V990" s="162"/>
      <c r="W990" s="162"/>
      <c r="X990" s="162"/>
      <c r="Y990" s="162"/>
      <c r="Z990" s="162"/>
    </row>
    <row r="991">
      <c r="A991" s="162"/>
      <c r="B991" s="162"/>
      <c r="C991" s="162"/>
      <c r="D991" s="162"/>
      <c r="E991" s="162"/>
      <c r="F991" s="162"/>
      <c r="G991" s="162"/>
      <c r="H991" s="162"/>
      <c r="I991" s="162"/>
      <c r="J991" s="162"/>
      <c r="K991" s="162"/>
      <c r="L991" s="162"/>
      <c r="M991" s="162"/>
      <c r="N991" s="162"/>
      <c r="O991" s="162"/>
      <c r="P991" s="162"/>
      <c r="Q991" s="162"/>
      <c r="R991" s="162"/>
      <c r="S991" s="162"/>
      <c r="T991" s="162"/>
      <c r="U991" s="162"/>
      <c r="V991" s="162"/>
      <c r="W991" s="162"/>
      <c r="X991" s="162"/>
      <c r="Y991" s="162"/>
      <c r="Z991" s="162"/>
    </row>
    <row r="992">
      <c r="A992" s="162"/>
      <c r="B992" s="162"/>
      <c r="C992" s="162"/>
      <c r="D992" s="162"/>
      <c r="E992" s="162"/>
      <c r="F992" s="162"/>
      <c r="G992" s="162"/>
      <c r="H992" s="162"/>
      <c r="I992" s="162"/>
      <c r="J992" s="162"/>
      <c r="K992" s="162"/>
      <c r="L992" s="162"/>
      <c r="M992" s="162"/>
      <c r="N992" s="162"/>
      <c r="O992" s="162"/>
      <c r="P992" s="162"/>
      <c r="Q992" s="162"/>
      <c r="R992" s="162"/>
      <c r="S992" s="162"/>
      <c r="T992" s="162"/>
      <c r="U992" s="162"/>
      <c r="V992" s="162"/>
      <c r="W992" s="162"/>
      <c r="X992" s="162"/>
      <c r="Y992" s="162"/>
      <c r="Z992" s="162"/>
    </row>
    <row r="993">
      <c r="A993" s="162"/>
      <c r="B993" s="162"/>
      <c r="C993" s="162"/>
      <c r="D993" s="162"/>
      <c r="E993" s="162"/>
      <c r="F993" s="162"/>
      <c r="G993" s="162"/>
      <c r="H993" s="162"/>
      <c r="I993" s="162"/>
      <c r="J993" s="162"/>
      <c r="K993" s="162"/>
      <c r="L993" s="162"/>
      <c r="M993" s="162"/>
      <c r="N993" s="162"/>
      <c r="O993" s="162"/>
      <c r="P993" s="162"/>
      <c r="Q993" s="162"/>
      <c r="R993" s="162"/>
      <c r="S993" s="162"/>
      <c r="T993" s="162"/>
      <c r="U993" s="162"/>
      <c r="V993" s="162"/>
      <c r="W993" s="162"/>
      <c r="X993" s="162"/>
      <c r="Y993" s="162"/>
      <c r="Z993" s="162"/>
    </row>
    <row r="994">
      <c r="A994" s="162"/>
      <c r="B994" s="162"/>
      <c r="C994" s="162"/>
      <c r="D994" s="162"/>
      <c r="E994" s="162"/>
      <c r="F994" s="162"/>
      <c r="G994" s="162"/>
      <c r="H994" s="162"/>
      <c r="I994" s="162"/>
      <c r="J994" s="162"/>
      <c r="K994" s="162"/>
      <c r="L994" s="162"/>
      <c r="M994" s="162"/>
      <c r="N994" s="162"/>
      <c r="O994" s="162"/>
      <c r="P994" s="162"/>
      <c r="Q994" s="162"/>
      <c r="R994" s="162"/>
      <c r="S994" s="162"/>
      <c r="T994" s="162"/>
      <c r="U994" s="162"/>
      <c r="V994" s="162"/>
      <c r="W994" s="162"/>
      <c r="X994" s="162"/>
      <c r="Y994" s="162"/>
      <c r="Z994" s="162"/>
    </row>
    <row r="995">
      <c r="A995" s="162"/>
      <c r="B995" s="162"/>
      <c r="C995" s="162"/>
      <c r="D995" s="162"/>
      <c r="E995" s="162"/>
      <c r="F995" s="162"/>
      <c r="G995" s="162"/>
      <c r="H995" s="162"/>
      <c r="I995" s="162"/>
      <c r="J995" s="162"/>
      <c r="K995" s="162"/>
      <c r="L995" s="162"/>
      <c r="M995" s="162"/>
      <c r="N995" s="162"/>
      <c r="O995" s="162"/>
      <c r="P995" s="162"/>
      <c r="Q995" s="162"/>
      <c r="R995" s="162"/>
      <c r="S995" s="162"/>
      <c r="T995" s="162"/>
      <c r="U995" s="162"/>
      <c r="V995" s="162"/>
      <c r="W995" s="162"/>
      <c r="X995" s="162"/>
      <c r="Y995" s="162"/>
      <c r="Z995" s="162"/>
    </row>
    <row r="996">
      <c r="A996" s="162"/>
      <c r="B996" s="162"/>
      <c r="C996" s="162"/>
      <c r="D996" s="162"/>
      <c r="E996" s="162"/>
      <c r="F996" s="162"/>
      <c r="G996" s="162"/>
      <c r="H996" s="162"/>
      <c r="I996" s="162"/>
      <c r="J996" s="162"/>
      <c r="K996" s="162"/>
      <c r="L996" s="162"/>
      <c r="M996" s="162"/>
      <c r="N996" s="162"/>
      <c r="O996" s="162"/>
      <c r="P996" s="162"/>
      <c r="Q996" s="162"/>
      <c r="R996" s="162"/>
      <c r="S996" s="162"/>
      <c r="T996" s="162"/>
      <c r="U996" s="162"/>
      <c r="V996" s="162"/>
      <c r="W996" s="162"/>
      <c r="X996" s="162"/>
      <c r="Y996" s="162"/>
      <c r="Z996" s="162"/>
    </row>
    <row r="997">
      <c r="A997" s="162"/>
      <c r="B997" s="162"/>
      <c r="C997" s="162"/>
      <c r="D997" s="162"/>
      <c r="E997" s="162"/>
      <c r="F997" s="162"/>
      <c r="G997" s="162"/>
      <c r="H997" s="162"/>
      <c r="I997" s="162"/>
      <c r="J997" s="162"/>
      <c r="K997" s="162"/>
      <c r="L997" s="162"/>
      <c r="M997" s="162"/>
      <c r="N997" s="162"/>
      <c r="O997" s="162"/>
      <c r="P997" s="162"/>
      <c r="Q997" s="162"/>
      <c r="R997" s="162"/>
      <c r="S997" s="162"/>
      <c r="T997" s="162"/>
      <c r="U997" s="162"/>
      <c r="V997" s="162"/>
      <c r="W997" s="162"/>
      <c r="X997" s="162"/>
      <c r="Y997" s="162"/>
      <c r="Z997" s="162"/>
    </row>
    <row r="998">
      <c r="A998" s="162"/>
      <c r="B998" s="162"/>
      <c r="C998" s="162"/>
      <c r="D998" s="162"/>
      <c r="E998" s="162"/>
      <c r="F998" s="162"/>
      <c r="G998" s="162"/>
      <c r="H998" s="162"/>
      <c r="I998" s="162"/>
      <c r="J998" s="162"/>
      <c r="K998" s="162"/>
      <c r="L998" s="162"/>
      <c r="M998" s="162"/>
      <c r="N998" s="162"/>
      <c r="O998" s="162"/>
      <c r="P998" s="162"/>
      <c r="Q998" s="162"/>
      <c r="R998" s="162"/>
      <c r="S998" s="162"/>
      <c r="T998" s="162"/>
      <c r="U998" s="162"/>
      <c r="V998" s="162"/>
      <c r="W998" s="162"/>
      <c r="X998" s="162"/>
      <c r="Y998" s="162"/>
      <c r="Z998" s="162"/>
    </row>
    <row r="999">
      <c r="A999" s="162"/>
      <c r="B999" s="162"/>
      <c r="C999" s="162"/>
      <c r="D999" s="162"/>
      <c r="E999" s="162"/>
      <c r="F999" s="162"/>
      <c r="G999" s="162"/>
      <c r="H999" s="162"/>
      <c r="I999" s="162"/>
      <c r="J999" s="162"/>
      <c r="K999" s="162"/>
      <c r="L999" s="162"/>
      <c r="M999" s="162"/>
      <c r="N999" s="162"/>
      <c r="O999" s="162"/>
      <c r="P999" s="162"/>
      <c r="Q999" s="162"/>
      <c r="R999" s="162"/>
      <c r="S999" s="162"/>
      <c r="T999" s="162"/>
      <c r="U999" s="162"/>
      <c r="V999" s="162"/>
      <c r="W999" s="162"/>
      <c r="X999" s="162"/>
      <c r="Y999" s="162"/>
      <c r="Z999" s="162"/>
    </row>
    <row r="1000">
      <c r="A1000" s="162"/>
      <c r="B1000" s="162"/>
      <c r="C1000" s="162"/>
      <c r="D1000" s="162"/>
      <c r="E1000" s="162"/>
      <c r="F1000" s="162"/>
      <c r="G1000" s="162"/>
      <c r="H1000" s="162"/>
      <c r="I1000" s="162"/>
      <c r="J1000" s="162"/>
      <c r="K1000" s="162"/>
      <c r="L1000" s="162"/>
      <c r="M1000" s="162"/>
      <c r="N1000" s="162"/>
      <c r="O1000" s="162"/>
      <c r="P1000" s="162"/>
      <c r="Q1000" s="162"/>
      <c r="R1000" s="162"/>
      <c r="S1000" s="162"/>
      <c r="T1000" s="162"/>
      <c r="U1000" s="162"/>
      <c r="V1000" s="162"/>
      <c r="W1000" s="162"/>
      <c r="X1000" s="162"/>
      <c r="Y1000" s="162"/>
      <c r="Z1000" s="162"/>
    </row>
    <row r="1001">
      <c r="A1001" s="162"/>
      <c r="B1001" s="162"/>
      <c r="C1001" s="162"/>
      <c r="D1001" s="162"/>
      <c r="E1001" s="162"/>
      <c r="F1001" s="162"/>
      <c r="G1001" s="162"/>
      <c r="H1001" s="162"/>
      <c r="I1001" s="162"/>
      <c r="J1001" s="162"/>
      <c r="K1001" s="162"/>
      <c r="L1001" s="162"/>
      <c r="M1001" s="162"/>
      <c r="N1001" s="162"/>
      <c r="O1001" s="162"/>
      <c r="P1001" s="162"/>
      <c r="Q1001" s="162"/>
      <c r="R1001" s="162"/>
      <c r="S1001" s="162"/>
      <c r="T1001" s="162"/>
      <c r="U1001" s="162"/>
      <c r="V1001" s="162"/>
      <c r="W1001" s="162"/>
      <c r="X1001" s="162"/>
      <c r="Y1001" s="162"/>
      <c r="Z1001" s="162"/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1.63"/>
    <col customWidth="1" min="3" max="3" width="17.38"/>
    <col customWidth="1" min="6" max="6" width="69.25"/>
    <col customWidth="1" min="7" max="7" width="4.5"/>
  </cols>
  <sheetData>
    <row r="1">
      <c r="A1" s="16"/>
      <c r="B1" s="135"/>
      <c r="C1" s="135"/>
      <c r="D1" s="135"/>
      <c r="E1" s="135"/>
      <c r="F1" s="135"/>
      <c r="G1" s="16"/>
    </row>
    <row r="2">
      <c r="A2" s="138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38"/>
    </row>
    <row r="3">
      <c r="A3" s="102"/>
      <c r="B3" s="139" t="s">
        <v>9873</v>
      </c>
      <c r="C3" s="139" t="s">
        <v>1035</v>
      </c>
      <c r="D3" s="140">
        <v>40512.0</v>
      </c>
      <c r="E3" s="139" t="s">
        <v>15</v>
      </c>
      <c r="F3" s="139" t="s">
        <v>928</v>
      </c>
      <c r="G3" s="102"/>
    </row>
    <row r="4">
      <c r="A4" s="102"/>
      <c r="B4" s="141" t="s">
        <v>9874</v>
      </c>
      <c r="C4" s="141" t="s">
        <v>6191</v>
      </c>
      <c r="D4" s="150"/>
      <c r="E4" s="150"/>
      <c r="F4" s="150"/>
      <c r="G4" s="102"/>
    </row>
    <row r="5">
      <c r="A5" s="102"/>
      <c r="B5" s="141" t="s">
        <v>9749</v>
      </c>
      <c r="C5" s="141" t="s">
        <v>5195</v>
      </c>
      <c r="D5" s="150"/>
      <c r="E5" s="150"/>
      <c r="F5" s="150"/>
      <c r="G5" s="102"/>
    </row>
    <row r="6">
      <c r="A6" s="102"/>
      <c r="B6" s="139" t="s">
        <v>1175</v>
      </c>
      <c r="C6" s="139" t="s">
        <v>1176</v>
      </c>
      <c r="D6" s="209">
        <v>40120.0</v>
      </c>
      <c r="E6" s="151" t="s">
        <v>4274</v>
      </c>
      <c r="F6" s="151" t="s">
        <v>5510</v>
      </c>
      <c r="G6" s="102"/>
    </row>
    <row r="7">
      <c r="A7" s="102"/>
      <c r="B7" s="141" t="s">
        <v>7849</v>
      </c>
      <c r="C7" s="141" t="s">
        <v>1179</v>
      </c>
      <c r="D7" s="150"/>
      <c r="E7" s="150"/>
      <c r="F7" s="150"/>
      <c r="G7" s="102"/>
    </row>
    <row r="8">
      <c r="A8" s="102"/>
      <c r="B8" s="139" t="s">
        <v>6369</v>
      </c>
      <c r="C8" s="139" t="s">
        <v>927</v>
      </c>
      <c r="D8" s="163">
        <v>39427.0</v>
      </c>
      <c r="E8" s="139" t="s">
        <v>15</v>
      </c>
      <c r="F8" s="139" t="s">
        <v>6370</v>
      </c>
      <c r="G8" s="102"/>
    </row>
    <row r="9">
      <c r="A9" s="102"/>
      <c r="B9" s="139" t="s">
        <v>6889</v>
      </c>
      <c r="C9" s="139" t="s">
        <v>5412</v>
      </c>
      <c r="D9" s="140">
        <v>39714.0</v>
      </c>
      <c r="E9" s="139" t="s">
        <v>15</v>
      </c>
      <c r="F9" s="139" t="s">
        <v>928</v>
      </c>
      <c r="G9" s="102"/>
    </row>
    <row r="10">
      <c r="A10" s="102"/>
      <c r="B10" s="139" t="s">
        <v>4272</v>
      </c>
      <c r="C10" s="139" t="s">
        <v>1058</v>
      </c>
      <c r="D10" s="140">
        <v>42894.0</v>
      </c>
      <c r="E10" s="139" t="s">
        <v>15</v>
      </c>
      <c r="F10" s="139" t="s">
        <v>928</v>
      </c>
      <c r="G10" s="102"/>
    </row>
    <row r="11">
      <c r="A11" s="102"/>
      <c r="B11" s="139" t="s">
        <v>4273</v>
      </c>
      <c r="C11" s="139" t="s">
        <v>1192</v>
      </c>
      <c r="D11" s="216">
        <v>40120.0</v>
      </c>
      <c r="E11" s="139" t="s">
        <v>4274</v>
      </c>
      <c r="F11" s="139" t="s">
        <v>4275</v>
      </c>
      <c r="G11" s="102"/>
    </row>
    <row r="12">
      <c r="A12" s="102"/>
      <c r="B12" s="141" t="s">
        <v>9875</v>
      </c>
      <c r="C12" s="141" t="s">
        <v>9876</v>
      </c>
      <c r="D12" s="150"/>
      <c r="E12" s="150"/>
      <c r="F12" s="150"/>
      <c r="G12" s="102"/>
    </row>
    <row r="13">
      <c r="A13" s="102"/>
      <c r="B13" s="141" t="s">
        <v>5840</v>
      </c>
      <c r="C13" s="141" t="s">
        <v>940</v>
      </c>
      <c r="D13" s="150"/>
      <c r="E13" s="150"/>
      <c r="F13" s="150"/>
      <c r="G13" s="102"/>
    </row>
    <row r="14">
      <c r="A14" s="102"/>
      <c r="B14" s="139" t="s">
        <v>9877</v>
      </c>
      <c r="C14" s="139" t="s">
        <v>1198</v>
      </c>
      <c r="D14" s="140">
        <v>42619.0</v>
      </c>
      <c r="E14" s="139" t="s">
        <v>15</v>
      </c>
      <c r="F14" s="139" t="s">
        <v>928</v>
      </c>
      <c r="G14" s="102"/>
    </row>
    <row r="15">
      <c r="A15" s="102"/>
      <c r="B15" s="139" t="s">
        <v>5541</v>
      </c>
      <c r="C15" s="139" t="s">
        <v>5542</v>
      </c>
      <c r="D15" s="209">
        <v>40036.0</v>
      </c>
      <c r="E15" s="186" t="s">
        <v>15</v>
      </c>
      <c r="F15" s="151" t="s">
        <v>5543</v>
      </c>
      <c r="G15" s="102"/>
    </row>
    <row r="16">
      <c r="A16" s="102"/>
      <c r="B16" s="141" t="s">
        <v>8559</v>
      </c>
      <c r="C16" s="141" t="s">
        <v>8560</v>
      </c>
      <c r="D16" s="150"/>
      <c r="E16" s="150"/>
      <c r="F16" s="150"/>
      <c r="G16" s="102"/>
    </row>
    <row r="17">
      <c r="A17" s="102"/>
      <c r="B17" s="141" t="s">
        <v>9878</v>
      </c>
      <c r="C17" s="141" t="s">
        <v>9879</v>
      </c>
      <c r="D17" s="150"/>
      <c r="E17" s="150"/>
      <c r="F17" s="150"/>
      <c r="G17" s="102"/>
    </row>
    <row r="18">
      <c r="A18" s="102"/>
      <c r="B18" s="139" t="s">
        <v>1227</v>
      </c>
      <c r="C18" s="139" t="s">
        <v>1225</v>
      </c>
      <c r="D18" s="140">
        <v>40120.0</v>
      </c>
      <c r="E18" s="139" t="s">
        <v>4274</v>
      </c>
      <c r="F18" s="139" t="s">
        <v>6700</v>
      </c>
      <c r="G18" s="102"/>
    </row>
    <row r="19">
      <c r="A19" s="102"/>
      <c r="B19" s="220" t="s">
        <v>1348</v>
      </c>
      <c r="C19" s="220" t="s">
        <v>161</v>
      </c>
      <c r="D19" s="221">
        <v>40477.0</v>
      </c>
      <c r="E19" s="220" t="s">
        <v>4380</v>
      </c>
      <c r="F19" s="220" t="s">
        <v>4381</v>
      </c>
      <c r="G19" s="102"/>
    </row>
    <row r="20">
      <c r="A20" s="102"/>
      <c r="B20" s="141" t="s">
        <v>9880</v>
      </c>
      <c r="C20" s="141" t="s">
        <v>9881</v>
      </c>
      <c r="D20" s="150"/>
      <c r="E20" s="150"/>
      <c r="F20" s="150"/>
      <c r="G20" s="102"/>
    </row>
    <row r="21">
      <c r="A21" s="102"/>
      <c r="B21" s="141" t="s">
        <v>9882</v>
      </c>
      <c r="C21" s="141" t="s">
        <v>6067</v>
      </c>
      <c r="D21" s="150"/>
      <c r="E21" s="150"/>
      <c r="F21" s="150"/>
      <c r="G21" s="102"/>
    </row>
    <row r="22">
      <c r="A22" s="102"/>
      <c r="B22" s="139" t="s">
        <v>4702</v>
      </c>
      <c r="C22" s="139" t="s">
        <v>1363</v>
      </c>
      <c r="D22" s="140">
        <v>40281.0</v>
      </c>
      <c r="E22" s="139" t="s">
        <v>15</v>
      </c>
      <c r="F22" s="151" t="s">
        <v>932</v>
      </c>
      <c r="G22" s="102"/>
    </row>
    <row r="23">
      <c r="A23" s="102"/>
      <c r="B23" s="139" t="s">
        <v>9883</v>
      </c>
      <c r="C23" s="139" t="s">
        <v>997</v>
      </c>
      <c r="D23" s="140">
        <v>41149.0</v>
      </c>
      <c r="E23" s="139" t="s">
        <v>6110</v>
      </c>
      <c r="F23" s="139" t="s">
        <v>6111</v>
      </c>
      <c r="G23" s="102"/>
    </row>
    <row r="24">
      <c r="A24" s="102"/>
      <c r="B24" s="139" t="s">
        <v>7804</v>
      </c>
      <c r="C24" s="103" t="s">
        <v>397</v>
      </c>
      <c r="D24" s="140">
        <v>43951.0</v>
      </c>
      <c r="E24" s="103" t="s">
        <v>15</v>
      </c>
      <c r="F24" s="176" t="s">
        <v>3214</v>
      </c>
      <c r="G24" s="102"/>
    </row>
    <row r="25">
      <c r="A25" s="102"/>
      <c r="B25" s="139" t="s">
        <v>1240</v>
      </c>
      <c r="C25" s="139" t="s">
        <v>1241</v>
      </c>
      <c r="D25" s="209">
        <v>39705.0</v>
      </c>
      <c r="E25" s="151" t="s">
        <v>4243</v>
      </c>
      <c r="F25" s="151" t="s">
        <v>8635</v>
      </c>
      <c r="G25" s="102"/>
    </row>
    <row r="26">
      <c r="A26" s="102"/>
      <c r="B26" s="139" t="s">
        <v>9884</v>
      </c>
      <c r="C26" s="139" t="s">
        <v>981</v>
      </c>
      <c r="D26" s="140">
        <v>39406.0</v>
      </c>
      <c r="E26" s="139" t="s">
        <v>15</v>
      </c>
      <c r="F26" s="139" t="s">
        <v>7787</v>
      </c>
      <c r="G26" s="102"/>
    </row>
    <row r="27">
      <c r="A27" s="102"/>
      <c r="B27" s="141" t="s">
        <v>9885</v>
      </c>
      <c r="C27" s="141" t="s">
        <v>4313</v>
      </c>
      <c r="D27" s="150"/>
      <c r="E27" s="150"/>
      <c r="F27" s="150"/>
      <c r="G27" s="102"/>
    </row>
    <row r="28">
      <c r="A28" s="102"/>
      <c r="B28" s="141" t="s">
        <v>9886</v>
      </c>
      <c r="C28" s="141" t="s">
        <v>9887</v>
      </c>
      <c r="D28" s="150"/>
      <c r="E28" s="150"/>
      <c r="F28" s="150"/>
      <c r="G28" s="102"/>
    </row>
    <row r="29">
      <c r="A29" s="102"/>
      <c r="B29" s="141" t="s">
        <v>9888</v>
      </c>
      <c r="C29" s="141" t="s">
        <v>6155</v>
      </c>
      <c r="D29" s="150"/>
      <c r="E29" s="150"/>
      <c r="F29" s="150"/>
      <c r="G29" s="102"/>
    </row>
    <row r="30">
      <c r="A30" s="102"/>
      <c r="B30" s="141" t="s">
        <v>9889</v>
      </c>
      <c r="C30" s="141" t="s">
        <v>8949</v>
      </c>
      <c r="D30" s="150"/>
      <c r="E30" s="150"/>
      <c r="F30" s="150"/>
      <c r="G30" s="102"/>
    </row>
    <row r="31">
      <c r="A31" s="102"/>
      <c r="B31" s="139" t="s">
        <v>7816</v>
      </c>
      <c r="C31" s="139" t="s">
        <v>134</v>
      </c>
      <c r="D31" s="140">
        <v>43048.0</v>
      </c>
      <c r="E31" s="139" t="s">
        <v>15</v>
      </c>
      <c r="F31" s="139" t="s">
        <v>7817</v>
      </c>
      <c r="G31" s="102"/>
    </row>
    <row r="32">
      <c r="A32" s="102"/>
      <c r="B32" s="143"/>
      <c r="C32" s="143"/>
      <c r="D32" s="143"/>
      <c r="E32" s="143"/>
      <c r="F32" s="143"/>
      <c r="G32" s="102"/>
    </row>
    <row r="33">
      <c r="A33" s="102"/>
      <c r="B33" s="143"/>
      <c r="C33" s="143"/>
      <c r="D33" s="143"/>
      <c r="E33" s="143"/>
      <c r="F33" s="143"/>
      <c r="G33" s="102"/>
    </row>
    <row r="34">
      <c r="A34" s="102"/>
      <c r="B34" s="144" t="s">
        <v>1</v>
      </c>
      <c r="C34" s="145">
        <f>COUNT(D:D)</f>
        <v>16</v>
      </c>
      <c r="D34" s="143"/>
      <c r="E34" s="143"/>
      <c r="F34" s="143"/>
      <c r="G34" s="102"/>
    </row>
    <row r="35">
      <c r="A35" s="102"/>
      <c r="B35" s="144" t="s">
        <v>2</v>
      </c>
      <c r="C35" s="146">
        <v>29.0</v>
      </c>
      <c r="D35" s="143"/>
      <c r="E35" s="143"/>
      <c r="F35" s="143"/>
      <c r="G35" s="102"/>
    </row>
    <row r="36">
      <c r="A36" s="102"/>
      <c r="B36" s="144" t="s">
        <v>1014</v>
      </c>
      <c r="C36" s="147">
        <f>IFERROR(__xludf.DUMMYFUNCTION("TO_PERCENT(C34/C35)"),0.5517241379310345)</f>
        <v>0.5517241379</v>
      </c>
      <c r="D36" s="143"/>
      <c r="E36" s="143"/>
      <c r="F36" s="143"/>
      <c r="G36" s="102"/>
    </row>
    <row r="37">
      <c r="A37" s="102"/>
      <c r="B37" s="143"/>
      <c r="C37" s="143"/>
      <c r="D37" s="143"/>
      <c r="E37" s="143"/>
      <c r="F37" s="143"/>
      <c r="G37" s="102"/>
    </row>
    <row r="38">
      <c r="A38" s="102"/>
      <c r="B38" s="143"/>
      <c r="C38" s="143"/>
      <c r="D38" s="143"/>
      <c r="E38" s="143"/>
      <c r="F38" s="143"/>
      <c r="G38" s="102"/>
    </row>
    <row r="39">
      <c r="A39" s="102"/>
      <c r="B39" s="143"/>
      <c r="C39" s="143"/>
      <c r="D39" s="143"/>
      <c r="E39" s="143"/>
      <c r="F39" s="143"/>
      <c r="G39" s="102"/>
    </row>
    <row r="40">
      <c r="A40" s="102"/>
      <c r="B40" s="143"/>
      <c r="C40" s="143"/>
      <c r="D40" s="143"/>
      <c r="E40" s="143"/>
      <c r="F40" s="143"/>
      <c r="G40" s="102"/>
    </row>
    <row r="41">
      <c r="A41" s="102"/>
      <c r="B41" s="242"/>
      <c r="C41" s="242"/>
      <c r="D41" s="242"/>
      <c r="E41" s="242"/>
      <c r="F41" s="242"/>
      <c r="G41" s="102"/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24.25"/>
    <col customWidth="1" min="4" max="4" width="10.13"/>
    <col customWidth="1" min="5" max="5" width="36.13"/>
  </cols>
  <sheetData>
    <row r="1">
      <c r="A1" s="445" t="s">
        <v>113</v>
      </c>
      <c r="B1" s="445" t="s">
        <v>110</v>
      </c>
      <c r="C1" s="445" t="s">
        <v>902</v>
      </c>
      <c r="D1" s="445" t="s">
        <v>903</v>
      </c>
      <c r="E1" s="445" t="s">
        <v>904</v>
      </c>
    </row>
    <row r="2">
      <c r="A2" s="112" t="s">
        <v>9890</v>
      </c>
      <c r="B2" s="112" t="s">
        <v>9891</v>
      </c>
      <c r="C2" s="162"/>
      <c r="D2" s="162"/>
      <c r="E2" s="162"/>
      <c r="F2" s="162"/>
    </row>
    <row r="3">
      <c r="A3" s="112" t="s">
        <v>9892</v>
      </c>
      <c r="B3" s="112" t="s">
        <v>9893</v>
      </c>
      <c r="C3" s="162"/>
      <c r="D3" s="162"/>
      <c r="E3" s="162"/>
    </row>
    <row r="4">
      <c r="A4" s="112" t="s">
        <v>9894</v>
      </c>
      <c r="B4" s="112" t="s">
        <v>6392</v>
      </c>
      <c r="C4" s="162"/>
      <c r="D4" s="162"/>
      <c r="E4" s="162"/>
      <c r="F4" s="162"/>
    </row>
    <row r="5">
      <c r="A5" s="112" t="s">
        <v>9895</v>
      </c>
      <c r="B5" s="112" t="s">
        <v>9896</v>
      </c>
      <c r="C5" s="162"/>
      <c r="D5" s="162"/>
      <c r="E5" s="162"/>
    </row>
    <row r="6">
      <c r="A6" s="112" t="s">
        <v>9897</v>
      </c>
      <c r="B6" s="112" t="s">
        <v>9898</v>
      </c>
      <c r="C6" s="162"/>
      <c r="D6" s="162"/>
      <c r="E6" s="162"/>
    </row>
    <row r="7">
      <c r="A7" s="112" t="s">
        <v>9899</v>
      </c>
      <c r="B7" s="112" t="s">
        <v>9900</v>
      </c>
      <c r="C7" s="162"/>
      <c r="D7" s="162"/>
      <c r="E7" s="162"/>
    </row>
    <row r="8">
      <c r="A8" s="112" t="s">
        <v>9901</v>
      </c>
      <c r="B8" s="112" t="s">
        <v>9902</v>
      </c>
      <c r="C8" s="162"/>
      <c r="D8" s="162"/>
      <c r="E8" s="162"/>
      <c r="F8" s="162"/>
    </row>
    <row r="9">
      <c r="A9" s="112" t="s">
        <v>9903</v>
      </c>
      <c r="B9" s="112" t="s">
        <v>9904</v>
      </c>
      <c r="C9" s="162"/>
      <c r="D9" s="162"/>
      <c r="E9" s="162"/>
      <c r="F9" s="162"/>
    </row>
    <row r="10">
      <c r="A10" s="112" t="s">
        <v>60</v>
      </c>
      <c r="B10" s="112" t="s">
        <v>9905</v>
      </c>
      <c r="C10" s="162"/>
      <c r="D10" s="162"/>
      <c r="E10" s="162"/>
      <c r="F10" s="162"/>
    </row>
    <row r="11">
      <c r="A11" s="103" t="s">
        <v>9906</v>
      </c>
      <c r="B11" s="103" t="s">
        <v>422</v>
      </c>
      <c r="C11" s="239">
        <v>39699.0</v>
      </c>
      <c r="D11" s="103" t="s">
        <v>15</v>
      </c>
      <c r="E11" s="103" t="s">
        <v>5004</v>
      </c>
      <c r="F11" s="452"/>
      <c r="G11" s="453"/>
      <c r="H11" s="453"/>
      <c r="I11" s="453"/>
      <c r="J11" s="453"/>
      <c r="K11" s="453"/>
      <c r="L11" s="453"/>
      <c r="M11" s="453"/>
      <c r="N11" s="453"/>
      <c r="O11" s="453"/>
      <c r="P11" s="453"/>
      <c r="Q11" s="453"/>
      <c r="R11" s="453"/>
      <c r="S11" s="453"/>
      <c r="T11" s="453"/>
      <c r="U11" s="453"/>
      <c r="V11" s="453"/>
      <c r="W11" s="453"/>
      <c r="X11" s="453"/>
      <c r="Y11" s="453"/>
      <c r="Z11" s="453"/>
    </row>
    <row r="12">
      <c r="A12" s="112" t="s">
        <v>9907</v>
      </c>
      <c r="B12" s="112" t="s">
        <v>9908</v>
      </c>
      <c r="C12" s="162"/>
      <c r="D12" s="162"/>
      <c r="E12" s="162"/>
    </row>
    <row r="13">
      <c r="A13" s="112" t="s">
        <v>9909</v>
      </c>
      <c r="B13" s="112" t="s">
        <v>9910</v>
      </c>
      <c r="C13" s="162"/>
      <c r="D13" s="162"/>
      <c r="E13" s="162"/>
    </row>
    <row r="14">
      <c r="A14" s="112" t="s">
        <v>6714</v>
      </c>
      <c r="B14" s="112" t="s">
        <v>9911</v>
      </c>
      <c r="C14" s="162"/>
      <c r="D14" s="162"/>
      <c r="E14" s="162"/>
    </row>
    <row r="15">
      <c r="A15" s="112" t="s">
        <v>9912</v>
      </c>
      <c r="B15" s="112" t="s">
        <v>9913</v>
      </c>
      <c r="C15" s="162"/>
      <c r="D15" s="162"/>
      <c r="E15" s="162"/>
    </row>
    <row r="16">
      <c r="A16" s="112" t="s">
        <v>9914</v>
      </c>
      <c r="B16" s="112" t="s">
        <v>9915</v>
      </c>
      <c r="C16" s="162"/>
      <c r="D16" s="162"/>
      <c r="E16" s="162"/>
      <c r="F16" s="162"/>
    </row>
    <row r="17">
      <c r="A17" s="112" t="s">
        <v>9916</v>
      </c>
      <c r="B17" s="112" t="s">
        <v>9917</v>
      </c>
      <c r="C17" s="162"/>
      <c r="D17" s="162"/>
      <c r="E17" s="162"/>
    </row>
    <row r="18">
      <c r="A18" s="103" t="s">
        <v>9918</v>
      </c>
      <c r="B18" s="103" t="s">
        <v>4346</v>
      </c>
      <c r="C18" s="218">
        <v>39791.0</v>
      </c>
      <c r="D18" s="388" t="s">
        <v>15</v>
      </c>
      <c r="E18" s="232" t="s">
        <v>9919</v>
      </c>
      <c r="F18" s="452"/>
      <c r="G18" s="453"/>
      <c r="H18" s="453"/>
      <c r="I18" s="453"/>
      <c r="J18" s="453"/>
      <c r="K18" s="453"/>
      <c r="L18" s="453"/>
      <c r="M18" s="453"/>
      <c r="N18" s="453"/>
      <c r="O18" s="453"/>
      <c r="P18" s="453"/>
      <c r="Q18" s="453"/>
      <c r="R18" s="453"/>
      <c r="S18" s="453"/>
      <c r="T18" s="453"/>
      <c r="U18" s="453"/>
      <c r="V18" s="453"/>
      <c r="W18" s="453"/>
      <c r="X18" s="453"/>
      <c r="Y18" s="453"/>
      <c r="Z18" s="453"/>
    </row>
    <row r="19">
      <c r="A19" s="112" t="s">
        <v>9920</v>
      </c>
      <c r="B19" s="112" t="s">
        <v>9921</v>
      </c>
      <c r="C19" s="162"/>
      <c r="D19" s="162"/>
      <c r="E19" s="162"/>
      <c r="F19" s="162"/>
    </row>
    <row r="20">
      <c r="A20" s="112" t="s">
        <v>9922</v>
      </c>
      <c r="B20" s="112" t="s">
        <v>7518</v>
      </c>
      <c r="C20" s="162"/>
      <c r="D20" s="162"/>
      <c r="E20" s="162"/>
      <c r="F20" s="162"/>
    </row>
    <row r="21">
      <c r="A21" s="112" t="s">
        <v>9923</v>
      </c>
      <c r="B21" s="112" t="s">
        <v>9924</v>
      </c>
      <c r="C21" s="162"/>
      <c r="D21" s="162"/>
      <c r="E21" s="162"/>
      <c r="F21" s="162"/>
    </row>
    <row r="22">
      <c r="A22" s="112" t="s">
        <v>9925</v>
      </c>
      <c r="B22" s="112" t="s">
        <v>3433</v>
      </c>
      <c r="C22" s="162"/>
      <c r="D22" s="162"/>
      <c r="E22" s="162"/>
      <c r="F22" s="162"/>
    </row>
    <row r="23">
      <c r="A23" s="112" t="s">
        <v>9926</v>
      </c>
      <c r="B23" s="112" t="s">
        <v>9927</v>
      </c>
      <c r="C23" s="162"/>
      <c r="D23" s="162"/>
      <c r="E23" s="162"/>
    </row>
    <row r="24">
      <c r="A24" s="112" t="s">
        <v>9928</v>
      </c>
      <c r="B24" s="112" t="s">
        <v>9929</v>
      </c>
      <c r="C24" s="162"/>
      <c r="D24" s="162"/>
      <c r="E24" s="162"/>
    </row>
    <row r="25">
      <c r="A25" s="112" t="s">
        <v>9930</v>
      </c>
      <c r="B25" s="112" t="s">
        <v>9931</v>
      </c>
      <c r="C25" s="162"/>
      <c r="D25" s="162"/>
      <c r="E25" s="162"/>
    </row>
    <row r="26">
      <c r="A26" s="112" t="s">
        <v>9932</v>
      </c>
      <c r="B26" s="112" t="s">
        <v>3933</v>
      </c>
      <c r="C26" s="162"/>
      <c r="D26" s="162"/>
      <c r="E26" s="162"/>
    </row>
    <row r="27">
      <c r="A27" s="112" t="s">
        <v>9933</v>
      </c>
      <c r="B27" s="112" t="s">
        <v>3933</v>
      </c>
      <c r="C27" s="162"/>
      <c r="D27" s="162"/>
      <c r="E27" s="162"/>
    </row>
    <row r="28">
      <c r="A28" s="112" t="s">
        <v>9934</v>
      </c>
      <c r="B28" s="112" t="s">
        <v>9935</v>
      </c>
      <c r="C28" s="162"/>
      <c r="D28" s="162"/>
      <c r="E28" s="162"/>
    </row>
    <row r="31">
      <c r="A31" s="448" t="s">
        <v>1</v>
      </c>
      <c r="B31" s="449">
        <f>COUNT(C:C)</f>
        <v>2</v>
      </c>
    </row>
    <row r="32">
      <c r="A32" s="448" t="s">
        <v>2</v>
      </c>
      <c r="B32" s="450">
        <v>27.0</v>
      </c>
    </row>
    <row r="33">
      <c r="A33" s="448" t="s">
        <v>1014</v>
      </c>
      <c r="B33" s="451">
        <f>IFERROR(__xludf.DUMMYFUNCTION("TO_PERCENT(B31/B32)"),0.07407407407407407)</f>
        <v>0.07407407407</v>
      </c>
    </row>
  </sheetData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63.63"/>
    <col customWidth="1" min="5" max="5" width="36.13"/>
  </cols>
  <sheetData>
    <row r="1">
      <c r="A1" s="445" t="s">
        <v>113</v>
      </c>
      <c r="B1" s="445" t="s">
        <v>110</v>
      </c>
      <c r="C1" s="445" t="s">
        <v>902</v>
      </c>
      <c r="D1" s="445" t="s">
        <v>903</v>
      </c>
      <c r="E1" s="445" t="s">
        <v>904</v>
      </c>
    </row>
    <row r="2">
      <c r="A2" s="112" t="s">
        <v>9936</v>
      </c>
      <c r="B2" s="112" t="s">
        <v>9937</v>
      </c>
      <c r="C2" s="162"/>
      <c r="D2" s="162"/>
      <c r="E2" s="162"/>
    </row>
    <row r="3">
      <c r="A3" s="112" t="s">
        <v>9938</v>
      </c>
      <c r="B3" s="112" t="s">
        <v>9939</v>
      </c>
      <c r="C3" s="162"/>
      <c r="D3" s="162"/>
      <c r="E3" s="162"/>
    </row>
    <row r="4">
      <c r="A4" s="103" t="s">
        <v>5508</v>
      </c>
      <c r="B4" s="103" t="s">
        <v>277</v>
      </c>
      <c r="C4" s="234">
        <v>40022.0</v>
      </c>
      <c r="D4" s="103" t="s">
        <v>15</v>
      </c>
      <c r="E4" s="103" t="s">
        <v>5509</v>
      </c>
      <c r="F4" s="453"/>
      <c r="G4" s="453"/>
      <c r="H4" s="453"/>
      <c r="I4" s="453"/>
      <c r="J4" s="453"/>
      <c r="K4" s="453"/>
      <c r="L4" s="453"/>
      <c r="M4" s="453"/>
      <c r="N4" s="453"/>
      <c r="O4" s="453"/>
      <c r="P4" s="453"/>
      <c r="Q4" s="453"/>
      <c r="R4" s="453"/>
      <c r="S4" s="453"/>
      <c r="T4" s="453"/>
      <c r="U4" s="453"/>
      <c r="V4" s="453"/>
      <c r="W4" s="453"/>
      <c r="X4" s="453"/>
      <c r="Y4" s="453"/>
      <c r="Z4" s="453"/>
    </row>
    <row r="5">
      <c r="A5" s="112" t="s">
        <v>9940</v>
      </c>
      <c r="B5" s="112" t="s">
        <v>9941</v>
      </c>
      <c r="C5" s="162"/>
      <c r="D5" s="162"/>
      <c r="E5" s="162"/>
    </row>
    <row r="6">
      <c r="A6" s="112" t="s">
        <v>9942</v>
      </c>
      <c r="B6" s="112" t="s">
        <v>9943</v>
      </c>
      <c r="C6" s="162"/>
      <c r="D6" s="162"/>
      <c r="E6" s="162"/>
    </row>
    <row r="7">
      <c r="A7" s="112" t="s">
        <v>9944</v>
      </c>
      <c r="B7" s="112" t="s">
        <v>9945</v>
      </c>
      <c r="C7" s="162"/>
      <c r="D7" s="162"/>
      <c r="E7" s="162"/>
    </row>
    <row r="8">
      <c r="A8" s="112" t="s">
        <v>9946</v>
      </c>
      <c r="B8" s="112" t="s">
        <v>501</v>
      </c>
      <c r="C8" s="162"/>
      <c r="D8" s="162"/>
      <c r="E8" s="162"/>
    </row>
    <row r="9">
      <c r="A9" s="112" t="s">
        <v>9947</v>
      </c>
      <c r="B9" s="112" t="s">
        <v>9948</v>
      </c>
      <c r="C9" s="162"/>
      <c r="D9" s="162"/>
      <c r="E9" s="162"/>
    </row>
    <row r="10">
      <c r="A10" s="181" t="s">
        <v>9949</v>
      </c>
      <c r="B10" s="103" t="s">
        <v>422</v>
      </c>
      <c r="C10" s="239">
        <v>39546.0</v>
      </c>
      <c r="D10" s="103" t="s">
        <v>15</v>
      </c>
      <c r="E10" s="103" t="s">
        <v>9950</v>
      </c>
      <c r="F10" s="453"/>
      <c r="G10" s="453"/>
      <c r="H10" s="453"/>
      <c r="I10" s="453"/>
      <c r="J10" s="453"/>
      <c r="K10" s="453"/>
      <c r="L10" s="453"/>
      <c r="M10" s="453"/>
      <c r="N10" s="453"/>
      <c r="O10" s="453"/>
      <c r="P10" s="453"/>
      <c r="Q10" s="453"/>
      <c r="R10" s="453"/>
      <c r="S10" s="453"/>
      <c r="T10" s="453"/>
      <c r="U10" s="453"/>
      <c r="V10" s="453"/>
      <c r="W10" s="453"/>
      <c r="X10" s="453"/>
      <c r="Y10" s="453"/>
      <c r="Z10" s="453"/>
    </row>
    <row r="11">
      <c r="A11" s="112" t="s">
        <v>8549</v>
      </c>
      <c r="B11" s="112" t="s">
        <v>9951</v>
      </c>
      <c r="C11" s="162"/>
      <c r="D11" s="162"/>
      <c r="E11" s="162"/>
    </row>
    <row r="12">
      <c r="A12" s="112" t="s">
        <v>9952</v>
      </c>
      <c r="B12" s="112" t="s">
        <v>115</v>
      </c>
      <c r="C12" s="162"/>
      <c r="D12" s="162"/>
      <c r="E12" s="162"/>
    </row>
    <row r="13">
      <c r="A13" s="112" t="s">
        <v>9953</v>
      </c>
      <c r="B13" s="112" t="s">
        <v>9954</v>
      </c>
      <c r="C13" s="162"/>
      <c r="D13" s="162"/>
      <c r="E13" s="162"/>
    </row>
    <row r="14">
      <c r="A14" s="112" t="s">
        <v>9955</v>
      </c>
      <c r="B14" s="112" t="s">
        <v>9913</v>
      </c>
      <c r="C14" s="162"/>
      <c r="D14" s="162"/>
      <c r="E14" s="162"/>
    </row>
    <row r="15">
      <c r="A15" s="112" t="s">
        <v>9956</v>
      </c>
      <c r="B15" s="112" t="s">
        <v>9957</v>
      </c>
      <c r="C15" s="162"/>
      <c r="D15" s="162"/>
      <c r="E15" s="162"/>
    </row>
    <row r="16">
      <c r="A16" s="112" t="s">
        <v>9958</v>
      </c>
      <c r="B16" s="112" t="s">
        <v>9959</v>
      </c>
      <c r="C16" s="162"/>
      <c r="D16" s="162"/>
      <c r="E16" s="162"/>
    </row>
    <row r="17">
      <c r="A17" s="112" t="s">
        <v>7769</v>
      </c>
      <c r="B17" s="112" t="s">
        <v>9960</v>
      </c>
      <c r="C17" s="162"/>
      <c r="D17" s="162"/>
      <c r="E17" s="162"/>
    </row>
    <row r="18">
      <c r="A18" s="103" t="s">
        <v>9961</v>
      </c>
      <c r="B18" s="103" t="s">
        <v>9962</v>
      </c>
      <c r="C18" s="239">
        <v>40736.0</v>
      </c>
      <c r="D18" s="103" t="s">
        <v>15</v>
      </c>
      <c r="E18" s="103" t="s">
        <v>9963</v>
      </c>
      <c r="F18" s="453"/>
      <c r="G18" s="453"/>
      <c r="H18" s="453"/>
      <c r="I18" s="453"/>
      <c r="J18" s="453"/>
      <c r="K18" s="453"/>
      <c r="L18" s="453"/>
      <c r="M18" s="453"/>
      <c r="N18" s="453"/>
      <c r="O18" s="453"/>
      <c r="P18" s="453"/>
      <c r="Q18" s="453"/>
      <c r="R18" s="453"/>
      <c r="S18" s="453"/>
      <c r="T18" s="453"/>
      <c r="U18" s="453"/>
      <c r="V18" s="453"/>
      <c r="W18" s="453"/>
      <c r="X18" s="453"/>
      <c r="Y18" s="453"/>
      <c r="Z18" s="453"/>
    </row>
    <row r="19">
      <c r="A19" s="112" t="s">
        <v>9964</v>
      </c>
      <c r="B19" s="112" t="s">
        <v>5988</v>
      </c>
      <c r="C19" s="162"/>
      <c r="D19" s="162"/>
      <c r="E19" s="162"/>
    </row>
    <row r="20">
      <c r="A20" s="112" t="s">
        <v>9965</v>
      </c>
      <c r="B20" s="112" t="s">
        <v>7231</v>
      </c>
      <c r="C20" s="162"/>
      <c r="D20" s="162"/>
      <c r="E20" s="162"/>
    </row>
    <row r="21">
      <c r="A21" s="112" t="s">
        <v>7774</v>
      </c>
      <c r="B21" s="112" t="s">
        <v>9966</v>
      </c>
      <c r="C21" s="162"/>
      <c r="D21" s="162"/>
      <c r="E21" s="162"/>
    </row>
    <row r="22">
      <c r="A22" s="112" t="s">
        <v>9967</v>
      </c>
      <c r="B22" s="112" t="s">
        <v>9968</v>
      </c>
      <c r="C22" s="162"/>
      <c r="D22" s="162"/>
      <c r="E22" s="162"/>
    </row>
    <row r="23">
      <c r="A23" s="103" t="s">
        <v>9969</v>
      </c>
      <c r="B23" s="103" t="s">
        <v>8752</v>
      </c>
      <c r="C23" s="218">
        <v>40673.0</v>
      </c>
      <c r="D23" s="388" t="s">
        <v>15</v>
      </c>
      <c r="E23" s="232" t="s">
        <v>9963</v>
      </c>
      <c r="F23" s="453"/>
      <c r="G23" s="453"/>
      <c r="H23" s="453"/>
      <c r="I23" s="453"/>
      <c r="J23" s="453"/>
      <c r="K23" s="453"/>
      <c r="L23" s="453"/>
      <c r="M23" s="453"/>
      <c r="N23" s="453"/>
      <c r="O23" s="453"/>
      <c r="P23" s="453"/>
      <c r="Q23" s="453"/>
      <c r="R23" s="453"/>
      <c r="S23" s="453"/>
      <c r="T23" s="453"/>
      <c r="U23" s="453"/>
      <c r="V23" s="453"/>
      <c r="W23" s="453"/>
      <c r="X23" s="453"/>
      <c r="Y23" s="453"/>
      <c r="Z23" s="453"/>
    </row>
    <row r="24">
      <c r="A24" s="112" t="s">
        <v>9970</v>
      </c>
      <c r="B24" s="112" t="s">
        <v>346</v>
      </c>
      <c r="C24" s="162"/>
      <c r="D24" s="162"/>
      <c r="E24" s="162"/>
    </row>
    <row r="25">
      <c r="A25" s="112" t="s">
        <v>9971</v>
      </c>
      <c r="B25" s="112" t="s">
        <v>9745</v>
      </c>
      <c r="C25" s="162"/>
      <c r="D25" s="162"/>
      <c r="E25" s="162"/>
    </row>
    <row r="26">
      <c r="A26" s="103" t="s">
        <v>3934</v>
      </c>
      <c r="B26" s="103" t="s">
        <v>3933</v>
      </c>
      <c r="C26" s="239">
        <v>42465.0</v>
      </c>
      <c r="D26" s="103" t="s">
        <v>15</v>
      </c>
      <c r="E26" s="103" t="s">
        <v>9972</v>
      </c>
      <c r="F26" s="453"/>
      <c r="G26" s="453"/>
      <c r="H26" s="453"/>
      <c r="I26" s="453"/>
      <c r="J26" s="453"/>
      <c r="K26" s="453"/>
      <c r="L26" s="453"/>
      <c r="M26" s="453"/>
      <c r="N26" s="453"/>
      <c r="O26" s="453"/>
      <c r="P26" s="453"/>
      <c r="Q26" s="453"/>
      <c r="R26" s="453"/>
      <c r="S26" s="453"/>
      <c r="T26" s="453"/>
      <c r="U26" s="453"/>
      <c r="V26" s="453"/>
      <c r="W26" s="453"/>
      <c r="X26" s="453"/>
      <c r="Y26" s="453"/>
      <c r="Z26" s="453"/>
    </row>
    <row r="27">
      <c r="A27" s="103" t="s">
        <v>6997</v>
      </c>
      <c r="B27" s="103" t="s">
        <v>307</v>
      </c>
      <c r="C27" s="218">
        <v>42486.0</v>
      </c>
      <c r="D27" s="388" t="s">
        <v>15</v>
      </c>
      <c r="E27" s="232" t="s">
        <v>928</v>
      </c>
      <c r="F27" s="453"/>
      <c r="G27" s="453"/>
      <c r="H27" s="453"/>
      <c r="I27" s="453"/>
      <c r="J27" s="453"/>
      <c r="K27" s="453"/>
      <c r="L27" s="453"/>
      <c r="M27" s="453"/>
      <c r="N27" s="453"/>
      <c r="O27" s="453"/>
      <c r="P27" s="453"/>
      <c r="Q27" s="453"/>
      <c r="R27" s="453"/>
      <c r="S27" s="453"/>
      <c r="T27" s="453"/>
      <c r="U27" s="453"/>
      <c r="V27" s="453"/>
      <c r="W27" s="453"/>
      <c r="X27" s="453"/>
      <c r="Y27" s="453"/>
      <c r="Z27" s="453"/>
    </row>
    <row r="28">
      <c r="A28" s="162"/>
      <c r="B28" s="162"/>
      <c r="C28" s="162"/>
      <c r="D28" s="162"/>
      <c r="E28" s="162"/>
    </row>
    <row r="30">
      <c r="A30" s="448" t="s">
        <v>1</v>
      </c>
      <c r="B30" s="449">
        <f>COUNT(C:C)</f>
        <v>6</v>
      </c>
    </row>
    <row r="31">
      <c r="A31" s="448" t="s">
        <v>2</v>
      </c>
      <c r="B31" s="450">
        <v>26.0</v>
      </c>
    </row>
    <row r="32">
      <c r="A32" s="448" t="s">
        <v>1014</v>
      </c>
      <c r="B32" s="451">
        <f>IFERROR(__xludf.DUMMYFUNCTION("TO_PERCENT(B30/B31)"),0.23076923076923078)</f>
        <v>0.2307692308</v>
      </c>
    </row>
  </sheetData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35.25"/>
  </cols>
  <sheetData>
    <row r="1">
      <c r="A1" s="445" t="s">
        <v>113</v>
      </c>
      <c r="B1" s="445" t="s">
        <v>110</v>
      </c>
      <c r="C1" s="445" t="s">
        <v>902</v>
      </c>
      <c r="D1" s="445" t="s">
        <v>903</v>
      </c>
      <c r="E1" s="445" t="s">
        <v>904</v>
      </c>
      <c r="F1" s="454"/>
      <c r="G1" s="454"/>
      <c r="H1" s="455"/>
      <c r="I1" s="455"/>
      <c r="J1" s="455"/>
      <c r="K1" s="455"/>
      <c r="L1" s="455"/>
      <c r="M1" s="455"/>
      <c r="N1" s="455"/>
      <c r="O1" s="455"/>
      <c r="P1" s="455"/>
      <c r="Q1" s="455"/>
      <c r="R1" s="455"/>
      <c r="S1" s="455"/>
      <c r="T1" s="455"/>
      <c r="U1" s="455"/>
      <c r="V1" s="456"/>
      <c r="W1" s="456"/>
      <c r="X1" s="456"/>
      <c r="Y1" s="456"/>
      <c r="Z1" s="456"/>
    </row>
    <row r="2">
      <c r="A2" s="457" t="s">
        <v>9973</v>
      </c>
      <c r="B2" s="112" t="s">
        <v>9974</v>
      </c>
      <c r="C2" s="458"/>
      <c r="D2" s="458"/>
      <c r="E2" s="458"/>
    </row>
    <row r="3">
      <c r="A3" s="457" t="s">
        <v>9975</v>
      </c>
      <c r="B3" s="112" t="s">
        <v>9976</v>
      </c>
      <c r="C3" s="458"/>
      <c r="D3" s="458"/>
      <c r="E3" s="458"/>
    </row>
    <row r="4">
      <c r="A4" s="457" t="s">
        <v>9977</v>
      </c>
      <c r="B4" s="112" t="s">
        <v>9978</v>
      </c>
      <c r="C4" s="458"/>
      <c r="D4" s="458"/>
      <c r="E4" s="458"/>
    </row>
    <row r="5">
      <c r="A5" s="457" t="s">
        <v>9979</v>
      </c>
      <c r="B5" s="112" t="s">
        <v>9980</v>
      </c>
      <c r="C5" s="458"/>
      <c r="D5" s="458"/>
      <c r="E5" s="458"/>
    </row>
    <row r="6">
      <c r="A6" s="457" t="s">
        <v>9981</v>
      </c>
      <c r="B6" s="112" t="s">
        <v>9982</v>
      </c>
      <c r="C6" s="458"/>
      <c r="D6" s="458"/>
      <c r="E6" s="458"/>
    </row>
    <row r="7">
      <c r="A7" s="457" t="s">
        <v>9983</v>
      </c>
      <c r="B7" s="112" t="s">
        <v>9984</v>
      </c>
      <c r="C7" s="458"/>
      <c r="D7" s="458"/>
      <c r="E7" s="458"/>
    </row>
    <row r="8">
      <c r="A8" s="457" t="s">
        <v>9985</v>
      </c>
      <c r="B8" s="112" t="s">
        <v>6</v>
      </c>
      <c r="C8" s="458"/>
      <c r="D8" s="458"/>
      <c r="E8" s="458"/>
    </row>
    <row r="9">
      <c r="A9" s="457" t="s">
        <v>9986</v>
      </c>
      <c r="B9" s="112" t="s">
        <v>6</v>
      </c>
      <c r="C9" s="458"/>
      <c r="D9" s="458"/>
      <c r="E9" s="458"/>
    </row>
    <row r="10">
      <c r="A10" s="457" t="s">
        <v>9987</v>
      </c>
      <c r="B10" s="112" t="s">
        <v>6</v>
      </c>
      <c r="C10" s="458"/>
      <c r="D10" s="458"/>
      <c r="E10" s="458"/>
    </row>
    <row r="11">
      <c r="A11" s="457" t="s">
        <v>9988</v>
      </c>
      <c r="B11" s="112" t="s">
        <v>6</v>
      </c>
      <c r="C11" s="458"/>
      <c r="D11" s="458"/>
      <c r="E11" s="458"/>
    </row>
    <row r="12">
      <c r="A12" s="457" t="s">
        <v>9989</v>
      </c>
      <c r="B12" s="112" t="s">
        <v>6</v>
      </c>
      <c r="C12" s="458"/>
      <c r="D12" s="458"/>
      <c r="E12" s="458"/>
    </row>
    <row r="13">
      <c r="A13" s="457" t="s">
        <v>9990</v>
      </c>
      <c r="B13" s="112" t="s">
        <v>6</v>
      </c>
      <c r="C13" s="458"/>
      <c r="D13" s="458"/>
      <c r="E13" s="458"/>
    </row>
    <row r="14">
      <c r="A14" s="457" t="s">
        <v>9991</v>
      </c>
      <c r="B14" s="112" t="s">
        <v>6</v>
      </c>
      <c r="C14" s="458"/>
      <c r="D14" s="458"/>
      <c r="E14" s="458"/>
    </row>
    <row r="15">
      <c r="A15" s="457" t="s">
        <v>9992</v>
      </c>
      <c r="B15" s="112" t="s">
        <v>6</v>
      </c>
      <c r="C15" s="458"/>
      <c r="D15" s="458"/>
      <c r="E15" s="458"/>
    </row>
    <row r="16">
      <c r="A16" s="457" t="s">
        <v>9993</v>
      </c>
      <c r="B16" s="112" t="s">
        <v>6</v>
      </c>
      <c r="C16" s="458"/>
      <c r="D16" s="458"/>
      <c r="E16" s="458"/>
    </row>
    <row r="17">
      <c r="A17" s="457" t="s">
        <v>9994</v>
      </c>
      <c r="B17" s="112" t="s">
        <v>9995</v>
      </c>
      <c r="C17" s="458"/>
      <c r="D17" s="458"/>
      <c r="E17" s="458"/>
    </row>
    <row r="18">
      <c r="A18" s="457" t="s">
        <v>9996</v>
      </c>
      <c r="B18" s="112" t="s">
        <v>2724</v>
      </c>
      <c r="C18" s="458"/>
      <c r="D18" s="458"/>
      <c r="E18" s="458"/>
    </row>
    <row r="19">
      <c r="A19" s="457" t="s">
        <v>9997</v>
      </c>
      <c r="B19" s="112" t="s">
        <v>9998</v>
      </c>
      <c r="C19" s="458"/>
      <c r="D19" s="458"/>
      <c r="E19" s="458"/>
    </row>
    <row r="20">
      <c r="A20" s="457" t="s">
        <v>9999</v>
      </c>
      <c r="B20" s="112" t="s">
        <v>9998</v>
      </c>
      <c r="C20" s="458"/>
      <c r="D20" s="458"/>
      <c r="E20" s="458"/>
    </row>
    <row r="21">
      <c r="A21" s="457" t="s">
        <v>10000</v>
      </c>
      <c r="B21" s="112" t="s">
        <v>10001</v>
      </c>
      <c r="C21" s="458"/>
      <c r="D21" s="458"/>
      <c r="E21" s="458"/>
    </row>
    <row r="22">
      <c r="A22" s="457" t="s">
        <v>10002</v>
      </c>
      <c r="B22" s="112" t="s">
        <v>10003</v>
      </c>
      <c r="C22" s="458"/>
      <c r="D22" s="458"/>
      <c r="E22" s="458"/>
    </row>
    <row r="23">
      <c r="A23" s="459" t="s">
        <v>10004</v>
      </c>
      <c r="B23" s="250" t="s">
        <v>10005</v>
      </c>
      <c r="C23" s="460">
        <v>42283.0</v>
      </c>
      <c r="D23" s="461" t="s">
        <v>4323</v>
      </c>
      <c r="E23" s="461" t="s">
        <v>10006</v>
      </c>
      <c r="F23" s="462"/>
      <c r="G23" s="462"/>
      <c r="H23" s="462"/>
      <c r="I23" s="462"/>
      <c r="J23" s="462"/>
      <c r="K23" s="462"/>
      <c r="L23" s="462"/>
      <c r="M23" s="462"/>
      <c r="N23" s="462"/>
      <c r="O23" s="462"/>
      <c r="P23" s="462"/>
      <c r="Q23" s="462"/>
      <c r="R23" s="462"/>
      <c r="S23" s="462"/>
      <c r="T23" s="462"/>
      <c r="U23" s="462"/>
      <c r="V23" s="462"/>
      <c r="W23" s="462"/>
      <c r="X23" s="462"/>
      <c r="Y23" s="462"/>
      <c r="Z23" s="462"/>
    </row>
    <row r="24">
      <c r="A24" s="457" t="s">
        <v>10007</v>
      </c>
      <c r="B24" s="112" t="s">
        <v>10008</v>
      </c>
      <c r="C24" s="458"/>
      <c r="D24" s="458"/>
      <c r="E24" s="458"/>
    </row>
    <row r="25">
      <c r="A25" s="457" t="s">
        <v>10009</v>
      </c>
      <c r="B25" s="112" t="s">
        <v>9913</v>
      </c>
      <c r="C25" s="458"/>
      <c r="D25" s="458"/>
      <c r="E25" s="458"/>
    </row>
    <row r="26">
      <c r="A26" s="457" t="s">
        <v>10010</v>
      </c>
      <c r="B26" s="112" t="s">
        <v>2914</v>
      </c>
      <c r="C26" s="458"/>
      <c r="D26" s="458"/>
      <c r="E26" s="458"/>
    </row>
    <row r="27">
      <c r="A27" s="457" t="s">
        <v>10011</v>
      </c>
      <c r="B27" s="112" t="s">
        <v>10012</v>
      </c>
      <c r="C27" s="458"/>
      <c r="D27" s="458"/>
      <c r="E27" s="458"/>
    </row>
    <row r="28">
      <c r="A28" s="457" t="s">
        <v>10013</v>
      </c>
      <c r="B28" s="112" t="s">
        <v>10014</v>
      </c>
      <c r="C28" s="458"/>
      <c r="D28" s="458"/>
      <c r="E28" s="458"/>
    </row>
    <row r="29">
      <c r="A29" s="457" t="s">
        <v>10015</v>
      </c>
      <c r="B29" s="112" t="s">
        <v>3744</v>
      </c>
      <c r="C29" s="458"/>
      <c r="D29" s="458"/>
      <c r="E29" s="458"/>
    </row>
    <row r="30">
      <c r="A30" s="457" t="s">
        <v>10016</v>
      </c>
      <c r="B30" s="112" t="s">
        <v>10017</v>
      </c>
      <c r="C30" s="458"/>
      <c r="D30" s="458"/>
      <c r="E30" s="458"/>
    </row>
    <row r="31">
      <c r="A31" s="457" t="s">
        <v>4787</v>
      </c>
      <c r="B31" s="112" t="s">
        <v>10018</v>
      </c>
      <c r="C31" s="458"/>
      <c r="D31" s="458"/>
      <c r="E31" s="458"/>
    </row>
    <row r="32">
      <c r="A32" s="162"/>
      <c r="B32" s="162"/>
    </row>
    <row r="33">
      <c r="A33" s="162"/>
      <c r="B33" s="162"/>
    </row>
    <row r="34">
      <c r="A34" s="448" t="s">
        <v>1</v>
      </c>
      <c r="B34" s="449">
        <f>COUNT(C:C)</f>
        <v>1</v>
      </c>
    </row>
    <row r="35">
      <c r="A35" s="448" t="s">
        <v>2</v>
      </c>
      <c r="B35" s="450">
        <v>30.0</v>
      </c>
    </row>
    <row r="36">
      <c r="A36" s="448" t="s">
        <v>1014</v>
      </c>
      <c r="B36" s="451">
        <f>IFERROR(__xludf.DUMMYFUNCTION("TO_PERCENT(B34/B35)"),0.03333333333333333)</f>
        <v>0.03333333333</v>
      </c>
    </row>
    <row r="37">
      <c r="A37" s="162"/>
      <c r="B37" s="162"/>
    </row>
    <row r="38">
      <c r="A38" s="162"/>
      <c r="B38" s="162"/>
    </row>
    <row r="39">
      <c r="A39" s="162"/>
      <c r="B39" s="162"/>
    </row>
    <row r="40">
      <c r="A40" s="162"/>
      <c r="B40" s="162"/>
    </row>
    <row r="41">
      <c r="A41" s="162"/>
      <c r="B41" s="162"/>
    </row>
    <row r="42">
      <c r="A42" s="162"/>
      <c r="B42" s="162"/>
    </row>
    <row r="43">
      <c r="A43" s="162"/>
      <c r="B43" s="162"/>
    </row>
    <row r="44">
      <c r="A44" s="162"/>
      <c r="B44" s="162"/>
    </row>
    <row r="45">
      <c r="A45" s="162"/>
      <c r="B45" s="162"/>
    </row>
    <row r="46">
      <c r="A46" s="162"/>
      <c r="B46" s="162"/>
    </row>
    <row r="47">
      <c r="A47" s="162"/>
      <c r="B47" s="162"/>
    </row>
    <row r="48">
      <c r="A48" s="162"/>
      <c r="B48" s="162"/>
    </row>
    <row r="49">
      <c r="A49" s="162"/>
      <c r="B49" s="162"/>
    </row>
    <row r="50">
      <c r="A50" s="162"/>
      <c r="B50" s="162"/>
    </row>
    <row r="51">
      <c r="A51" s="162"/>
      <c r="B51" s="162"/>
    </row>
    <row r="52">
      <c r="A52" s="162"/>
      <c r="B52" s="162"/>
    </row>
    <row r="53">
      <c r="A53" s="162"/>
      <c r="B53" s="162"/>
    </row>
    <row r="54">
      <c r="A54" s="162"/>
      <c r="B54" s="162"/>
    </row>
    <row r="55">
      <c r="A55" s="162"/>
      <c r="B55" s="162"/>
    </row>
    <row r="56">
      <c r="A56" s="162"/>
      <c r="B56" s="162"/>
    </row>
    <row r="57">
      <c r="A57" s="162"/>
      <c r="B57" s="162"/>
    </row>
    <row r="58">
      <c r="A58" s="162"/>
      <c r="B58" s="162"/>
    </row>
    <row r="59">
      <c r="A59" s="162"/>
      <c r="B59" s="162"/>
    </row>
    <row r="60">
      <c r="A60" s="162"/>
      <c r="B60" s="162"/>
    </row>
    <row r="61">
      <c r="A61" s="162"/>
      <c r="B61" s="162"/>
    </row>
    <row r="62">
      <c r="A62" s="162"/>
      <c r="B62" s="162"/>
    </row>
    <row r="63">
      <c r="A63" s="162"/>
      <c r="B63" s="162"/>
    </row>
    <row r="64">
      <c r="A64" s="162"/>
      <c r="B64" s="162"/>
    </row>
    <row r="65">
      <c r="A65" s="162"/>
      <c r="B65" s="162"/>
    </row>
    <row r="66">
      <c r="A66" s="162"/>
      <c r="B66" s="162"/>
    </row>
    <row r="67">
      <c r="A67" s="162"/>
      <c r="B67" s="162"/>
    </row>
    <row r="68">
      <c r="A68" s="162"/>
      <c r="B68" s="162"/>
    </row>
    <row r="69">
      <c r="A69" s="162"/>
      <c r="B69" s="162"/>
    </row>
    <row r="70">
      <c r="A70" s="162"/>
      <c r="B70" s="162"/>
    </row>
    <row r="71">
      <c r="A71" s="162"/>
      <c r="B71" s="162"/>
    </row>
    <row r="72">
      <c r="A72" s="162"/>
      <c r="B72" s="162"/>
    </row>
    <row r="73">
      <c r="A73" s="162"/>
      <c r="B73" s="162"/>
    </row>
    <row r="74">
      <c r="A74" s="162"/>
      <c r="B74" s="162"/>
    </row>
    <row r="75">
      <c r="A75" s="162"/>
      <c r="B75" s="162"/>
    </row>
    <row r="76">
      <c r="A76" s="162"/>
      <c r="B76" s="162"/>
    </row>
    <row r="77">
      <c r="A77" s="162"/>
      <c r="B77" s="162"/>
    </row>
    <row r="78">
      <c r="A78" s="162"/>
      <c r="B78" s="162"/>
    </row>
    <row r="79">
      <c r="A79" s="162"/>
      <c r="B79" s="162"/>
    </row>
    <row r="80">
      <c r="A80" s="162"/>
      <c r="B80" s="162"/>
    </row>
    <row r="81">
      <c r="A81" s="162"/>
      <c r="B81" s="162"/>
    </row>
    <row r="82">
      <c r="A82" s="162"/>
      <c r="B82" s="162"/>
    </row>
    <row r="83">
      <c r="A83" s="162"/>
      <c r="B83" s="162"/>
    </row>
    <row r="84">
      <c r="A84" s="162"/>
      <c r="B84" s="162"/>
    </row>
    <row r="85">
      <c r="A85" s="162"/>
      <c r="B85" s="162"/>
    </row>
    <row r="86">
      <c r="A86" s="162"/>
      <c r="B86" s="162"/>
    </row>
    <row r="87">
      <c r="A87" s="162"/>
      <c r="B87" s="162"/>
    </row>
    <row r="88">
      <c r="A88" s="162"/>
      <c r="B88" s="162"/>
    </row>
    <row r="89">
      <c r="A89" s="162"/>
      <c r="B89" s="162"/>
    </row>
    <row r="90">
      <c r="A90" s="162"/>
      <c r="B90" s="162"/>
    </row>
    <row r="91">
      <c r="A91" s="162"/>
      <c r="B91" s="162"/>
    </row>
    <row r="92">
      <c r="A92" s="162"/>
      <c r="B92" s="162"/>
    </row>
    <row r="93">
      <c r="A93" s="162"/>
      <c r="B93" s="162"/>
    </row>
    <row r="94">
      <c r="A94" s="162"/>
      <c r="B94" s="162"/>
    </row>
    <row r="95">
      <c r="A95" s="162"/>
      <c r="B95" s="162"/>
    </row>
    <row r="96">
      <c r="A96" s="162"/>
      <c r="B96" s="162"/>
    </row>
    <row r="97">
      <c r="A97" s="162"/>
      <c r="B97" s="162"/>
    </row>
    <row r="98">
      <c r="A98" s="162"/>
      <c r="B98" s="162"/>
    </row>
    <row r="99">
      <c r="A99" s="162"/>
      <c r="B99" s="162"/>
    </row>
    <row r="100">
      <c r="A100" s="162"/>
      <c r="B100" s="162"/>
    </row>
    <row r="101">
      <c r="A101" s="162"/>
      <c r="B101" s="162"/>
    </row>
    <row r="102">
      <c r="A102" s="162"/>
      <c r="B102" s="162"/>
    </row>
    <row r="103">
      <c r="A103" s="162"/>
      <c r="B103" s="162"/>
    </row>
    <row r="104">
      <c r="A104" s="162"/>
      <c r="B104" s="162"/>
    </row>
    <row r="105">
      <c r="A105" s="162"/>
      <c r="B105" s="162"/>
    </row>
    <row r="106">
      <c r="A106" s="162"/>
      <c r="B106" s="162"/>
    </row>
    <row r="107">
      <c r="A107" s="162"/>
      <c r="B107" s="162"/>
    </row>
    <row r="108">
      <c r="A108" s="162"/>
      <c r="B108" s="162"/>
    </row>
    <row r="109">
      <c r="A109" s="162"/>
      <c r="B109" s="162"/>
    </row>
    <row r="110">
      <c r="A110" s="162"/>
      <c r="B110" s="162"/>
    </row>
    <row r="111">
      <c r="A111" s="162"/>
      <c r="B111" s="162"/>
    </row>
    <row r="112">
      <c r="A112" s="162"/>
      <c r="B112" s="162"/>
    </row>
    <row r="113">
      <c r="A113" s="162"/>
      <c r="B113" s="162"/>
    </row>
    <row r="114">
      <c r="A114" s="162"/>
      <c r="B114" s="162"/>
    </row>
    <row r="115">
      <c r="A115" s="162"/>
      <c r="B115" s="162"/>
    </row>
    <row r="116">
      <c r="A116" s="162"/>
      <c r="B116" s="162"/>
    </row>
    <row r="117">
      <c r="A117" s="162"/>
      <c r="B117" s="162"/>
    </row>
    <row r="118">
      <c r="A118" s="162"/>
      <c r="B118" s="162"/>
    </row>
    <row r="119">
      <c r="A119" s="162"/>
      <c r="B119" s="162"/>
    </row>
    <row r="120">
      <c r="A120" s="162"/>
      <c r="B120" s="162"/>
    </row>
    <row r="121">
      <c r="A121" s="162"/>
      <c r="B121" s="162"/>
    </row>
    <row r="122">
      <c r="A122" s="162"/>
      <c r="B122" s="162"/>
    </row>
    <row r="123">
      <c r="A123" s="162"/>
      <c r="B123" s="162"/>
    </row>
    <row r="124">
      <c r="A124" s="162"/>
      <c r="B124" s="162"/>
    </row>
    <row r="125">
      <c r="A125" s="162"/>
      <c r="B125" s="162"/>
    </row>
    <row r="126">
      <c r="A126" s="162"/>
      <c r="B126" s="162"/>
    </row>
    <row r="127">
      <c r="A127" s="162"/>
      <c r="B127" s="162"/>
    </row>
    <row r="128">
      <c r="A128" s="162"/>
      <c r="B128" s="162"/>
    </row>
    <row r="129">
      <c r="A129" s="162"/>
      <c r="B129" s="162"/>
    </row>
    <row r="130">
      <c r="A130" s="162"/>
      <c r="B130" s="162"/>
    </row>
    <row r="131">
      <c r="A131" s="162"/>
      <c r="B131" s="162"/>
    </row>
    <row r="132">
      <c r="A132" s="162"/>
      <c r="B132" s="162"/>
    </row>
    <row r="133">
      <c r="A133" s="162"/>
      <c r="B133" s="162"/>
    </row>
    <row r="134">
      <c r="A134" s="162"/>
      <c r="B134" s="162"/>
    </row>
    <row r="135">
      <c r="A135" s="162"/>
      <c r="B135" s="162"/>
    </row>
    <row r="136">
      <c r="A136" s="162"/>
      <c r="B136" s="162"/>
    </row>
    <row r="137">
      <c r="A137" s="162"/>
      <c r="B137" s="162"/>
    </row>
    <row r="138">
      <c r="A138" s="162"/>
      <c r="B138" s="162"/>
    </row>
    <row r="139">
      <c r="A139" s="162"/>
      <c r="B139" s="162"/>
    </row>
    <row r="140">
      <c r="A140" s="162"/>
      <c r="B140" s="162"/>
    </row>
    <row r="141">
      <c r="A141" s="162"/>
      <c r="B141" s="162"/>
    </row>
    <row r="142">
      <c r="A142" s="162"/>
      <c r="B142" s="162"/>
    </row>
    <row r="143">
      <c r="A143" s="162"/>
      <c r="B143" s="162"/>
    </row>
    <row r="144">
      <c r="A144" s="162"/>
      <c r="B144" s="162"/>
    </row>
    <row r="145">
      <c r="A145" s="162"/>
      <c r="B145" s="162"/>
    </row>
    <row r="146">
      <c r="A146" s="162"/>
      <c r="B146" s="162"/>
    </row>
    <row r="147">
      <c r="A147" s="162"/>
      <c r="B147" s="162"/>
    </row>
    <row r="148">
      <c r="A148" s="162"/>
      <c r="B148" s="162"/>
    </row>
    <row r="149">
      <c r="A149" s="162"/>
      <c r="B149" s="162"/>
    </row>
    <row r="150">
      <c r="A150" s="162"/>
      <c r="B150" s="162"/>
    </row>
    <row r="151">
      <c r="A151" s="162"/>
      <c r="B151" s="162"/>
    </row>
    <row r="152">
      <c r="A152" s="162"/>
      <c r="B152" s="162"/>
    </row>
    <row r="153">
      <c r="A153" s="162"/>
      <c r="B153" s="162"/>
    </row>
    <row r="154">
      <c r="A154" s="162"/>
      <c r="B154" s="162"/>
    </row>
    <row r="155">
      <c r="A155" s="162"/>
      <c r="B155" s="162"/>
    </row>
    <row r="156">
      <c r="A156" s="162"/>
      <c r="B156" s="162"/>
    </row>
    <row r="157">
      <c r="A157" s="162"/>
      <c r="B157" s="162"/>
    </row>
    <row r="158">
      <c r="A158" s="162"/>
      <c r="B158" s="162"/>
    </row>
    <row r="159">
      <c r="A159" s="162"/>
      <c r="B159" s="162"/>
    </row>
    <row r="160">
      <c r="A160" s="162"/>
      <c r="B160" s="162"/>
    </row>
    <row r="161">
      <c r="A161" s="162"/>
      <c r="B161" s="162"/>
    </row>
    <row r="162">
      <c r="A162" s="162"/>
      <c r="B162" s="162"/>
    </row>
    <row r="163">
      <c r="A163" s="162"/>
      <c r="B163" s="162"/>
    </row>
    <row r="164">
      <c r="A164" s="162"/>
      <c r="B164" s="162"/>
    </row>
    <row r="165">
      <c r="A165" s="162"/>
      <c r="B165" s="162"/>
    </row>
    <row r="166">
      <c r="A166" s="162"/>
      <c r="B166" s="162"/>
    </row>
    <row r="167">
      <c r="A167" s="162"/>
      <c r="B167" s="162"/>
    </row>
    <row r="168">
      <c r="A168" s="162"/>
      <c r="B168" s="162"/>
    </row>
    <row r="169">
      <c r="A169" s="162"/>
      <c r="B169" s="162"/>
    </row>
    <row r="170">
      <c r="A170" s="162"/>
      <c r="B170" s="162"/>
    </row>
    <row r="171">
      <c r="A171" s="162"/>
      <c r="B171" s="162"/>
    </row>
    <row r="172">
      <c r="A172" s="162"/>
      <c r="B172" s="162"/>
    </row>
    <row r="173">
      <c r="A173" s="162"/>
      <c r="B173" s="162"/>
    </row>
    <row r="174">
      <c r="A174" s="162"/>
      <c r="B174" s="162"/>
    </row>
    <row r="175">
      <c r="A175" s="162"/>
      <c r="B175" s="162"/>
    </row>
    <row r="176">
      <c r="A176" s="162"/>
      <c r="B176" s="162"/>
    </row>
    <row r="177">
      <c r="A177" s="162"/>
      <c r="B177" s="162"/>
    </row>
    <row r="178">
      <c r="A178" s="162"/>
      <c r="B178" s="162"/>
    </row>
    <row r="179">
      <c r="A179" s="162"/>
      <c r="B179" s="162"/>
    </row>
    <row r="180">
      <c r="A180" s="162"/>
      <c r="B180" s="162"/>
    </row>
    <row r="181">
      <c r="A181" s="162"/>
      <c r="B181" s="162"/>
    </row>
    <row r="182">
      <c r="A182" s="162"/>
      <c r="B182" s="162"/>
    </row>
    <row r="183">
      <c r="A183" s="162"/>
      <c r="B183" s="162"/>
    </row>
    <row r="184">
      <c r="A184" s="162"/>
      <c r="B184" s="162"/>
    </row>
    <row r="185">
      <c r="A185" s="162"/>
      <c r="B185" s="162"/>
    </row>
    <row r="186">
      <c r="A186" s="162"/>
      <c r="B186" s="162"/>
    </row>
    <row r="187">
      <c r="A187" s="162"/>
      <c r="B187" s="162"/>
    </row>
    <row r="188">
      <c r="A188" s="162"/>
      <c r="B188" s="162"/>
    </row>
    <row r="189">
      <c r="A189" s="162"/>
      <c r="B189" s="162"/>
    </row>
    <row r="190">
      <c r="A190" s="162"/>
      <c r="B190" s="162"/>
    </row>
    <row r="191">
      <c r="A191" s="162"/>
      <c r="B191" s="162"/>
    </row>
    <row r="192">
      <c r="A192" s="162"/>
      <c r="B192" s="162"/>
    </row>
    <row r="193">
      <c r="A193" s="162"/>
      <c r="B193" s="162"/>
    </row>
    <row r="194">
      <c r="A194" s="162"/>
      <c r="B194" s="162"/>
    </row>
    <row r="195">
      <c r="A195" s="162"/>
      <c r="B195" s="162"/>
    </row>
    <row r="196">
      <c r="A196" s="162"/>
      <c r="B196" s="162"/>
    </row>
    <row r="197">
      <c r="A197" s="162"/>
      <c r="B197" s="162"/>
    </row>
    <row r="198">
      <c r="A198" s="162"/>
      <c r="B198" s="162"/>
    </row>
    <row r="199">
      <c r="A199" s="162"/>
      <c r="B199" s="162"/>
    </row>
    <row r="200">
      <c r="A200" s="162"/>
      <c r="B200" s="162"/>
    </row>
    <row r="201">
      <c r="A201" s="162"/>
      <c r="B201" s="162"/>
    </row>
    <row r="202">
      <c r="A202" s="162"/>
      <c r="B202" s="162"/>
    </row>
    <row r="203">
      <c r="A203" s="162"/>
      <c r="B203" s="162"/>
    </row>
    <row r="204">
      <c r="A204" s="162"/>
      <c r="B204" s="162"/>
    </row>
    <row r="205">
      <c r="A205" s="162"/>
      <c r="B205" s="162"/>
    </row>
    <row r="206">
      <c r="A206" s="162"/>
      <c r="B206" s="162"/>
    </row>
    <row r="207">
      <c r="A207" s="162"/>
      <c r="B207" s="162"/>
    </row>
    <row r="208">
      <c r="A208" s="162"/>
      <c r="B208" s="162"/>
    </row>
    <row r="209">
      <c r="A209" s="162"/>
      <c r="B209" s="162"/>
    </row>
    <row r="210">
      <c r="A210" s="162"/>
      <c r="B210" s="162"/>
    </row>
    <row r="211">
      <c r="A211" s="162"/>
      <c r="B211" s="162"/>
    </row>
    <row r="212">
      <c r="A212" s="162"/>
      <c r="B212" s="162"/>
    </row>
    <row r="213">
      <c r="A213" s="162"/>
      <c r="B213" s="162"/>
    </row>
    <row r="214">
      <c r="A214" s="162"/>
      <c r="B214" s="162"/>
    </row>
    <row r="215">
      <c r="A215" s="162"/>
      <c r="B215" s="162"/>
    </row>
    <row r="216">
      <c r="A216" s="162"/>
      <c r="B216" s="162"/>
    </row>
    <row r="217">
      <c r="A217" s="162"/>
      <c r="B217" s="162"/>
    </row>
    <row r="218">
      <c r="A218" s="162"/>
      <c r="B218" s="162"/>
    </row>
    <row r="219">
      <c r="A219" s="162"/>
      <c r="B219" s="162"/>
    </row>
    <row r="220">
      <c r="A220" s="162"/>
      <c r="B220" s="162"/>
    </row>
    <row r="221">
      <c r="A221" s="162"/>
      <c r="B221" s="162"/>
    </row>
    <row r="222">
      <c r="A222" s="162"/>
      <c r="B222" s="162"/>
    </row>
    <row r="223">
      <c r="A223" s="162"/>
      <c r="B223" s="162"/>
    </row>
    <row r="224">
      <c r="A224" s="162"/>
      <c r="B224" s="162"/>
    </row>
    <row r="225">
      <c r="A225" s="162"/>
      <c r="B225" s="162"/>
    </row>
    <row r="226">
      <c r="A226" s="162"/>
      <c r="B226" s="162"/>
    </row>
    <row r="227">
      <c r="A227" s="162"/>
      <c r="B227" s="162"/>
    </row>
    <row r="228">
      <c r="A228" s="162"/>
      <c r="B228" s="162"/>
    </row>
    <row r="229">
      <c r="A229" s="162"/>
      <c r="B229" s="162"/>
    </row>
    <row r="230">
      <c r="A230" s="162"/>
      <c r="B230" s="162"/>
    </row>
    <row r="231">
      <c r="A231" s="162"/>
      <c r="B231" s="162"/>
    </row>
    <row r="232">
      <c r="A232" s="162"/>
      <c r="B232" s="162"/>
    </row>
    <row r="233">
      <c r="A233" s="162"/>
      <c r="B233" s="162"/>
    </row>
    <row r="234">
      <c r="A234" s="162"/>
      <c r="B234" s="162"/>
    </row>
    <row r="235">
      <c r="A235" s="162"/>
      <c r="B235" s="162"/>
    </row>
    <row r="236">
      <c r="A236" s="162"/>
      <c r="B236" s="162"/>
    </row>
    <row r="237">
      <c r="A237" s="162"/>
      <c r="B237" s="162"/>
    </row>
    <row r="238">
      <c r="A238" s="162"/>
      <c r="B238" s="162"/>
    </row>
    <row r="239">
      <c r="A239" s="162"/>
      <c r="B239" s="162"/>
    </row>
    <row r="240">
      <c r="A240" s="162"/>
      <c r="B240" s="162"/>
    </row>
    <row r="241">
      <c r="A241" s="162"/>
      <c r="B241" s="162"/>
    </row>
    <row r="242">
      <c r="A242" s="162"/>
      <c r="B242" s="162"/>
    </row>
    <row r="243">
      <c r="A243" s="162"/>
      <c r="B243" s="162"/>
    </row>
    <row r="244">
      <c r="A244" s="162"/>
      <c r="B244" s="162"/>
    </row>
    <row r="245">
      <c r="A245" s="162"/>
      <c r="B245" s="162"/>
    </row>
    <row r="246">
      <c r="A246" s="162"/>
      <c r="B246" s="162"/>
    </row>
    <row r="247">
      <c r="A247" s="162"/>
      <c r="B247" s="162"/>
    </row>
    <row r="248">
      <c r="A248" s="162"/>
      <c r="B248" s="162"/>
    </row>
    <row r="249">
      <c r="A249" s="162"/>
      <c r="B249" s="162"/>
    </row>
    <row r="250">
      <c r="A250" s="162"/>
      <c r="B250" s="162"/>
    </row>
    <row r="251">
      <c r="A251" s="162"/>
      <c r="B251" s="162"/>
    </row>
    <row r="252">
      <c r="A252" s="162"/>
      <c r="B252" s="162"/>
    </row>
    <row r="253">
      <c r="A253" s="162"/>
      <c r="B253" s="162"/>
    </row>
    <row r="254">
      <c r="A254" s="162"/>
      <c r="B254" s="162"/>
    </row>
    <row r="255">
      <c r="A255" s="162"/>
      <c r="B255" s="162"/>
    </row>
    <row r="256">
      <c r="A256" s="162"/>
      <c r="B256" s="162"/>
    </row>
    <row r="257">
      <c r="A257" s="162"/>
      <c r="B257" s="162"/>
    </row>
    <row r="258">
      <c r="A258" s="162"/>
      <c r="B258" s="162"/>
    </row>
    <row r="259">
      <c r="A259" s="162"/>
      <c r="B259" s="162"/>
    </row>
    <row r="260">
      <c r="A260" s="162"/>
      <c r="B260" s="162"/>
    </row>
    <row r="261">
      <c r="A261" s="162"/>
      <c r="B261" s="162"/>
    </row>
    <row r="262">
      <c r="A262" s="162"/>
      <c r="B262" s="162"/>
    </row>
    <row r="263">
      <c r="A263" s="162"/>
      <c r="B263" s="162"/>
    </row>
    <row r="264">
      <c r="A264" s="162"/>
      <c r="B264" s="162"/>
    </row>
    <row r="265">
      <c r="A265" s="162"/>
      <c r="B265" s="162"/>
    </row>
    <row r="266">
      <c r="A266" s="162"/>
      <c r="B266" s="162"/>
    </row>
    <row r="267">
      <c r="A267" s="162"/>
      <c r="B267" s="162"/>
    </row>
    <row r="268">
      <c r="A268" s="162"/>
      <c r="B268" s="162"/>
    </row>
    <row r="269">
      <c r="A269" s="162"/>
      <c r="B269" s="162"/>
    </row>
    <row r="270">
      <c r="A270" s="162"/>
      <c r="B270" s="162"/>
    </row>
    <row r="271">
      <c r="A271" s="162"/>
      <c r="B271" s="162"/>
    </row>
    <row r="272">
      <c r="A272" s="162"/>
      <c r="B272" s="162"/>
    </row>
    <row r="273">
      <c r="A273" s="162"/>
      <c r="B273" s="162"/>
    </row>
    <row r="274">
      <c r="A274" s="162"/>
      <c r="B274" s="162"/>
    </row>
    <row r="275">
      <c r="A275" s="162"/>
      <c r="B275" s="162"/>
    </row>
    <row r="276">
      <c r="A276" s="162"/>
      <c r="B276" s="162"/>
    </row>
    <row r="277">
      <c r="A277" s="162"/>
      <c r="B277" s="162"/>
    </row>
    <row r="278">
      <c r="A278" s="162"/>
      <c r="B278" s="162"/>
    </row>
    <row r="279">
      <c r="A279" s="162"/>
      <c r="B279" s="162"/>
    </row>
    <row r="280">
      <c r="A280" s="162"/>
      <c r="B280" s="162"/>
    </row>
    <row r="281">
      <c r="A281" s="162"/>
      <c r="B281" s="162"/>
    </row>
    <row r="282">
      <c r="A282" s="162"/>
      <c r="B282" s="162"/>
    </row>
    <row r="283">
      <c r="A283" s="162"/>
      <c r="B283" s="162"/>
    </row>
    <row r="284">
      <c r="A284" s="162"/>
      <c r="B284" s="162"/>
    </row>
    <row r="285">
      <c r="A285" s="162"/>
      <c r="B285" s="162"/>
    </row>
    <row r="286">
      <c r="A286" s="162"/>
      <c r="B286" s="162"/>
    </row>
    <row r="287">
      <c r="A287" s="162"/>
      <c r="B287" s="162"/>
    </row>
    <row r="288">
      <c r="A288" s="162"/>
      <c r="B288" s="162"/>
    </row>
    <row r="289">
      <c r="A289" s="162"/>
      <c r="B289" s="162"/>
    </row>
    <row r="290">
      <c r="A290" s="162"/>
      <c r="B290" s="162"/>
    </row>
    <row r="291">
      <c r="A291" s="162"/>
      <c r="B291" s="162"/>
    </row>
    <row r="292">
      <c r="A292" s="162"/>
      <c r="B292" s="162"/>
    </row>
    <row r="293">
      <c r="A293" s="162"/>
      <c r="B293" s="162"/>
    </row>
    <row r="294">
      <c r="A294" s="162"/>
      <c r="B294" s="162"/>
    </row>
    <row r="295">
      <c r="A295" s="162"/>
      <c r="B295" s="162"/>
    </row>
    <row r="296">
      <c r="A296" s="162"/>
      <c r="B296" s="162"/>
    </row>
    <row r="297">
      <c r="A297" s="162"/>
      <c r="B297" s="162"/>
    </row>
    <row r="298">
      <c r="A298" s="162"/>
      <c r="B298" s="162"/>
    </row>
    <row r="299">
      <c r="A299" s="162"/>
      <c r="B299" s="162"/>
    </row>
    <row r="300">
      <c r="A300" s="162"/>
      <c r="B300" s="162"/>
    </row>
    <row r="301">
      <c r="A301" s="162"/>
      <c r="B301" s="162"/>
    </row>
    <row r="302">
      <c r="A302" s="162"/>
      <c r="B302" s="162"/>
    </row>
    <row r="303">
      <c r="A303" s="162"/>
      <c r="B303" s="162"/>
    </row>
    <row r="304">
      <c r="A304" s="162"/>
      <c r="B304" s="162"/>
    </row>
    <row r="305">
      <c r="A305" s="162"/>
      <c r="B305" s="162"/>
    </row>
    <row r="306">
      <c r="A306" s="162"/>
      <c r="B306" s="162"/>
    </row>
    <row r="307">
      <c r="A307" s="162"/>
      <c r="B307" s="162"/>
    </row>
    <row r="308">
      <c r="A308" s="162"/>
      <c r="B308" s="162"/>
    </row>
    <row r="309">
      <c r="A309" s="162"/>
      <c r="B309" s="162"/>
    </row>
    <row r="310">
      <c r="A310" s="162"/>
      <c r="B310" s="162"/>
    </row>
    <row r="311">
      <c r="A311" s="162"/>
      <c r="B311" s="162"/>
    </row>
    <row r="312">
      <c r="A312" s="162"/>
      <c r="B312" s="162"/>
    </row>
    <row r="313">
      <c r="A313" s="162"/>
      <c r="B313" s="162"/>
    </row>
    <row r="314">
      <c r="A314" s="162"/>
      <c r="B314" s="162"/>
    </row>
    <row r="315">
      <c r="A315" s="162"/>
      <c r="B315" s="162"/>
    </row>
    <row r="316">
      <c r="A316" s="162"/>
      <c r="B316" s="162"/>
    </row>
    <row r="317">
      <c r="A317" s="162"/>
      <c r="B317" s="162"/>
    </row>
    <row r="318">
      <c r="A318" s="162"/>
      <c r="B318" s="162"/>
    </row>
    <row r="319">
      <c r="A319" s="162"/>
      <c r="B319" s="162"/>
    </row>
    <row r="320">
      <c r="A320" s="162"/>
      <c r="B320" s="162"/>
    </row>
    <row r="321">
      <c r="A321" s="162"/>
      <c r="B321" s="162"/>
    </row>
    <row r="322">
      <c r="A322" s="162"/>
      <c r="B322" s="162"/>
    </row>
    <row r="323">
      <c r="A323" s="162"/>
      <c r="B323" s="162"/>
    </row>
    <row r="324">
      <c r="A324" s="162"/>
      <c r="B324" s="162"/>
    </row>
    <row r="325">
      <c r="A325" s="162"/>
      <c r="B325" s="162"/>
    </row>
    <row r="326">
      <c r="A326" s="162"/>
      <c r="B326" s="162"/>
    </row>
    <row r="327">
      <c r="A327" s="162"/>
      <c r="B327" s="162"/>
    </row>
    <row r="328">
      <c r="A328" s="162"/>
      <c r="B328" s="162"/>
    </row>
    <row r="329">
      <c r="A329" s="162"/>
      <c r="B329" s="162"/>
    </row>
    <row r="330">
      <c r="A330" s="162"/>
      <c r="B330" s="162"/>
    </row>
    <row r="331">
      <c r="A331" s="162"/>
      <c r="B331" s="162"/>
    </row>
    <row r="332">
      <c r="A332" s="162"/>
      <c r="B332" s="162"/>
    </row>
    <row r="333">
      <c r="A333" s="162"/>
      <c r="B333" s="162"/>
    </row>
    <row r="334">
      <c r="A334" s="162"/>
      <c r="B334" s="162"/>
    </row>
    <row r="335">
      <c r="A335" s="162"/>
      <c r="B335" s="162"/>
    </row>
    <row r="336">
      <c r="A336" s="162"/>
      <c r="B336" s="162"/>
    </row>
    <row r="337">
      <c r="A337" s="162"/>
      <c r="B337" s="162"/>
    </row>
    <row r="338">
      <c r="A338" s="162"/>
      <c r="B338" s="162"/>
    </row>
    <row r="339">
      <c r="A339" s="162"/>
      <c r="B339" s="162"/>
    </row>
    <row r="340">
      <c r="A340" s="162"/>
      <c r="B340" s="162"/>
    </row>
    <row r="341">
      <c r="A341" s="162"/>
      <c r="B341" s="162"/>
    </row>
    <row r="342">
      <c r="A342" s="162"/>
      <c r="B342" s="162"/>
    </row>
    <row r="343">
      <c r="A343" s="162"/>
      <c r="B343" s="162"/>
    </row>
    <row r="344">
      <c r="A344" s="162"/>
      <c r="B344" s="162"/>
    </row>
    <row r="345">
      <c r="A345" s="162"/>
      <c r="B345" s="162"/>
    </row>
    <row r="346">
      <c r="A346" s="162"/>
      <c r="B346" s="162"/>
    </row>
    <row r="347">
      <c r="A347" s="162"/>
      <c r="B347" s="162"/>
    </row>
    <row r="348">
      <c r="A348" s="162"/>
      <c r="B348" s="162"/>
    </row>
    <row r="349">
      <c r="A349" s="162"/>
      <c r="B349" s="162"/>
    </row>
    <row r="350">
      <c r="A350" s="162"/>
      <c r="B350" s="162"/>
    </row>
    <row r="351">
      <c r="A351" s="162"/>
      <c r="B351" s="162"/>
    </row>
    <row r="352">
      <c r="A352" s="162"/>
      <c r="B352" s="162"/>
    </row>
    <row r="353">
      <c r="A353" s="162"/>
      <c r="B353" s="162"/>
    </row>
    <row r="354">
      <c r="A354" s="162"/>
      <c r="B354" s="162"/>
    </row>
    <row r="355">
      <c r="A355" s="162"/>
      <c r="B355" s="162"/>
    </row>
    <row r="356">
      <c r="A356" s="162"/>
      <c r="B356" s="162"/>
    </row>
    <row r="357">
      <c r="A357" s="162"/>
      <c r="B357" s="162"/>
    </row>
    <row r="358">
      <c r="A358" s="162"/>
      <c r="B358" s="162"/>
    </row>
    <row r="359">
      <c r="A359" s="162"/>
      <c r="B359" s="162"/>
    </row>
    <row r="360">
      <c r="A360" s="162"/>
      <c r="B360" s="162"/>
    </row>
    <row r="361">
      <c r="A361" s="162"/>
      <c r="B361" s="162"/>
    </row>
    <row r="362">
      <c r="A362" s="162"/>
      <c r="B362" s="162"/>
    </row>
    <row r="363">
      <c r="A363" s="162"/>
      <c r="B363" s="162"/>
    </row>
    <row r="364">
      <c r="A364" s="162"/>
      <c r="B364" s="162"/>
    </row>
    <row r="365">
      <c r="A365" s="162"/>
      <c r="B365" s="162"/>
    </row>
    <row r="366">
      <c r="A366" s="162"/>
      <c r="B366" s="162"/>
    </row>
    <row r="367">
      <c r="A367" s="162"/>
      <c r="B367" s="162"/>
    </row>
    <row r="368">
      <c r="A368" s="162"/>
      <c r="B368" s="162"/>
    </row>
    <row r="369">
      <c r="A369" s="162"/>
      <c r="B369" s="162"/>
    </row>
    <row r="370">
      <c r="A370" s="162"/>
      <c r="B370" s="162"/>
    </row>
    <row r="371">
      <c r="A371" s="162"/>
      <c r="B371" s="162"/>
    </row>
    <row r="372">
      <c r="A372" s="162"/>
      <c r="B372" s="162"/>
    </row>
    <row r="373">
      <c r="A373" s="162"/>
      <c r="B373" s="162"/>
    </row>
    <row r="374">
      <c r="A374" s="162"/>
      <c r="B374" s="162"/>
    </row>
    <row r="375">
      <c r="A375" s="162"/>
      <c r="B375" s="162"/>
    </row>
    <row r="376">
      <c r="A376" s="162"/>
      <c r="B376" s="162"/>
    </row>
    <row r="377">
      <c r="A377" s="162"/>
      <c r="B377" s="162"/>
    </row>
    <row r="378">
      <c r="A378" s="162"/>
      <c r="B378" s="162"/>
    </row>
    <row r="379">
      <c r="A379" s="162"/>
      <c r="B379" s="162"/>
    </row>
    <row r="380">
      <c r="A380" s="162"/>
      <c r="B380" s="162"/>
    </row>
    <row r="381">
      <c r="A381" s="162"/>
      <c r="B381" s="162"/>
    </row>
    <row r="382">
      <c r="A382" s="162"/>
      <c r="B382" s="162"/>
    </row>
    <row r="383">
      <c r="A383" s="162"/>
      <c r="B383" s="162"/>
    </row>
    <row r="384">
      <c r="A384" s="162"/>
      <c r="B384" s="162"/>
    </row>
    <row r="385">
      <c r="A385" s="162"/>
      <c r="B385" s="162"/>
    </row>
    <row r="386">
      <c r="A386" s="162"/>
      <c r="B386" s="162"/>
    </row>
    <row r="387">
      <c r="A387" s="162"/>
      <c r="B387" s="162"/>
    </row>
    <row r="388">
      <c r="A388" s="162"/>
      <c r="B388" s="162"/>
    </row>
    <row r="389">
      <c r="A389" s="162"/>
      <c r="B389" s="162"/>
    </row>
    <row r="390">
      <c r="A390" s="162"/>
      <c r="B390" s="162"/>
    </row>
    <row r="391">
      <c r="A391" s="162"/>
      <c r="B391" s="162"/>
    </row>
    <row r="392">
      <c r="A392" s="162"/>
      <c r="B392" s="162"/>
    </row>
    <row r="393">
      <c r="A393" s="162"/>
      <c r="B393" s="162"/>
    </row>
    <row r="394">
      <c r="A394" s="162"/>
      <c r="B394" s="162"/>
    </row>
    <row r="395">
      <c r="A395" s="162"/>
      <c r="B395" s="162"/>
    </row>
    <row r="396">
      <c r="A396" s="162"/>
      <c r="B396" s="162"/>
    </row>
    <row r="397">
      <c r="A397" s="162"/>
      <c r="B397" s="162"/>
    </row>
    <row r="398">
      <c r="A398" s="162"/>
      <c r="B398" s="162"/>
    </row>
    <row r="399">
      <c r="A399" s="162"/>
      <c r="B399" s="162"/>
    </row>
    <row r="400">
      <c r="A400" s="162"/>
      <c r="B400" s="162"/>
    </row>
    <row r="401">
      <c r="A401" s="162"/>
      <c r="B401" s="162"/>
    </row>
    <row r="402">
      <c r="A402" s="162"/>
      <c r="B402" s="162"/>
    </row>
    <row r="403">
      <c r="A403" s="162"/>
      <c r="B403" s="162"/>
    </row>
    <row r="404">
      <c r="A404" s="162"/>
      <c r="B404" s="162"/>
    </row>
    <row r="405">
      <c r="A405" s="162"/>
      <c r="B405" s="162"/>
    </row>
    <row r="406">
      <c r="A406" s="162"/>
      <c r="B406" s="162"/>
    </row>
    <row r="407">
      <c r="A407" s="162"/>
      <c r="B407" s="162"/>
    </row>
    <row r="408">
      <c r="A408" s="162"/>
      <c r="B408" s="162"/>
    </row>
    <row r="409">
      <c r="A409" s="162"/>
      <c r="B409" s="162"/>
    </row>
    <row r="410">
      <c r="A410" s="162"/>
      <c r="B410" s="162"/>
    </row>
    <row r="411">
      <c r="A411" s="162"/>
      <c r="B411" s="162"/>
    </row>
    <row r="412">
      <c r="A412" s="162"/>
      <c r="B412" s="162"/>
    </row>
    <row r="413">
      <c r="A413" s="162"/>
      <c r="B413" s="162"/>
    </row>
    <row r="414">
      <c r="A414" s="162"/>
      <c r="B414" s="162"/>
    </row>
    <row r="415">
      <c r="A415" s="162"/>
      <c r="B415" s="162"/>
    </row>
    <row r="416">
      <c r="A416" s="162"/>
      <c r="B416" s="162"/>
    </row>
    <row r="417">
      <c r="A417" s="162"/>
      <c r="B417" s="162"/>
    </row>
    <row r="418">
      <c r="A418" s="162"/>
      <c r="B418" s="162"/>
    </row>
    <row r="419">
      <c r="A419" s="162"/>
      <c r="B419" s="162"/>
    </row>
    <row r="420">
      <c r="A420" s="162"/>
      <c r="B420" s="162"/>
    </row>
    <row r="421">
      <c r="A421" s="162"/>
      <c r="B421" s="162"/>
    </row>
    <row r="422">
      <c r="A422" s="162"/>
      <c r="B422" s="162"/>
    </row>
    <row r="423">
      <c r="A423" s="162"/>
      <c r="B423" s="162"/>
    </row>
    <row r="424">
      <c r="A424" s="162"/>
      <c r="B424" s="162"/>
    </row>
    <row r="425">
      <c r="A425" s="162"/>
      <c r="B425" s="162"/>
    </row>
    <row r="426">
      <c r="A426" s="162"/>
      <c r="B426" s="162"/>
    </row>
    <row r="427">
      <c r="A427" s="162"/>
      <c r="B427" s="162"/>
    </row>
    <row r="428">
      <c r="A428" s="162"/>
      <c r="B428" s="162"/>
    </row>
    <row r="429">
      <c r="A429" s="162"/>
      <c r="B429" s="162"/>
    </row>
    <row r="430">
      <c r="A430" s="162"/>
      <c r="B430" s="162"/>
    </row>
    <row r="431">
      <c r="A431" s="162"/>
      <c r="B431" s="162"/>
    </row>
    <row r="432">
      <c r="A432" s="162"/>
      <c r="B432" s="162"/>
    </row>
    <row r="433">
      <c r="A433" s="162"/>
      <c r="B433" s="162"/>
    </row>
    <row r="434">
      <c r="A434" s="162"/>
      <c r="B434" s="162"/>
    </row>
    <row r="435">
      <c r="A435" s="162"/>
      <c r="B435" s="162"/>
    </row>
    <row r="436">
      <c r="A436" s="162"/>
      <c r="B436" s="162"/>
    </row>
    <row r="437">
      <c r="A437" s="162"/>
      <c r="B437" s="162"/>
    </row>
    <row r="438">
      <c r="A438" s="162"/>
      <c r="B438" s="162"/>
    </row>
    <row r="439">
      <c r="A439" s="162"/>
      <c r="B439" s="162"/>
    </row>
    <row r="440">
      <c r="A440" s="162"/>
      <c r="B440" s="162"/>
    </row>
    <row r="441">
      <c r="A441" s="162"/>
      <c r="B441" s="162"/>
    </row>
    <row r="442">
      <c r="A442" s="162"/>
      <c r="B442" s="162"/>
    </row>
    <row r="443">
      <c r="A443" s="162"/>
      <c r="B443" s="162"/>
    </row>
    <row r="444">
      <c r="A444" s="162"/>
      <c r="B444" s="162"/>
    </row>
    <row r="445">
      <c r="A445" s="162"/>
      <c r="B445" s="162"/>
    </row>
    <row r="446">
      <c r="A446" s="162"/>
      <c r="B446" s="162"/>
    </row>
    <row r="447">
      <c r="A447" s="162"/>
      <c r="B447" s="162"/>
    </row>
    <row r="448">
      <c r="A448" s="162"/>
      <c r="B448" s="162"/>
    </row>
    <row r="449">
      <c r="A449" s="162"/>
      <c r="B449" s="162"/>
    </row>
    <row r="450">
      <c r="A450" s="162"/>
      <c r="B450" s="162"/>
    </row>
    <row r="451">
      <c r="A451" s="162"/>
      <c r="B451" s="162"/>
    </row>
    <row r="452">
      <c r="A452" s="162"/>
      <c r="B452" s="162"/>
    </row>
    <row r="453">
      <c r="A453" s="162"/>
      <c r="B453" s="162"/>
    </row>
    <row r="454">
      <c r="A454" s="162"/>
      <c r="B454" s="162"/>
    </row>
    <row r="455">
      <c r="A455" s="162"/>
      <c r="B455" s="162"/>
    </row>
    <row r="456">
      <c r="A456" s="162"/>
      <c r="B456" s="162"/>
    </row>
    <row r="457">
      <c r="A457" s="162"/>
      <c r="B457" s="162"/>
    </row>
    <row r="458">
      <c r="A458" s="162"/>
      <c r="B458" s="162"/>
    </row>
    <row r="459">
      <c r="A459" s="162"/>
      <c r="B459" s="162"/>
    </row>
    <row r="460">
      <c r="A460" s="162"/>
      <c r="B460" s="162"/>
    </row>
    <row r="461">
      <c r="A461" s="162"/>
      <c r="B461" s="162"/>
    </row>
    <row r="462">
      <c r="A462" s="162"/>
      <c r="B462" s="162"/>
    </row>
    <row r="463">
      <c r="A463" s="162"/>
      <c r="B463" s="162"/>
    </row>
    <row r="464">
      <c r="A464" s="162"/>
      <c r="B464" s="162"/>
    </row>
    <row r="465">
      <c r="A465" s="162"/>
      <c r="B465" s="162"/>
    </row>
    <row r="466">
      <c r="A466" s="162"/>
      <c r="B466" s="162"/>
    </row>
    <row r="467">
      <c r="A467" s="162"/>
      <c r="B467" s="162"/>
    </row>
    <row r="468">
      <c r="A468" s="162"/>
      <c r="B468" s="162"/>
    </row>
    <row r="469">
      <c r="A469" s="162"/>
      <c r="B469" s="162"/>
    </row>
    <row r="470">
      <c r="A470" s="162"/>
      <c r="B470" s="162"/>
    </row>
    <row r="471">
      <c r="A471" s="162"/>
      <c r="B471" s="162"/>
    </row>
    <row r="472">
      <c r="A472" s="162"/>
      <c r="B472" s="162"/>
    </row>
    <row r="473">
      <c r="A473" s="162"/>
      <c r="B473" s="162"/>
    </row>
    <row r="474">
      <c r="A474" s="162"/>
      <c r="B474" s="162"/>
    </row>
    <row r="475">
      <c r="A475" s="162"/>
      <c r="B475" s="162"/>
    </row>
    <row r="476">
      <c r="A476" s="162"/>
      <c r="B476" s="162"/>
    </row>
    <row r="477">
      <c r="A477" s="162"/>
      <c r="B477" s="162"/>
    </row>
    <row r="478">
      <c r="A478" s="162"/>
      <c r="B478" s="162"/>
    </row>
    <row r="479">
      <c r="A479" s="162"/>
      <c r="B479" s="162"/>
    </row>
    <row r="480">
      <c r="A480" s="162"/>
      <c r="B480" s="162"/>
    </row>
    <row r="481">
      <c r="A481" s="162"/>
      <c r="B481" s="162"/>
    </row>
    <row r="482">
      <c r="A482" s="162"/>
      <c r="B482" s="162"/>
    </row>
    <row r="483">
      <c r="A483" s="162"/>
      <c r="B483" s="162"/>
    </row>
    <row r="484">
      <c r="A484" s="162"/>
      <c r="B484" s="162"/>
    </row>
    <row r="485">
      <c r="A485" s="162"/>
      <c r="B485" s="162"/>
    </row>
    <row r="486">
      <c r="A486" s="162"/>
      <c r="B486" s="162"/>
    </row>
    <row r="487">
      <c r="A487" s="162"/>
      <c r="B487" s="162"/>
    </row>
    <row r="488">
      <c r="A488" s="162"/>
      <c r="B488" s="162"/>
    </row>
    <row r="489">
      <c r="A489" s="162"/>
      <c r="B489" s="162"/>
    </row>
    <row r="490">
      <c r="A490" s="162"/>
      <c r="B490" s="162"/>
    </row>
    <row r="491">
      <c r="A491" s="162"/>
      <c r="B491" s="162"/>
    </row>
    <row r="492">
      <c r="A492" s="162"/>
      <c r="B492" s="162"/>
    </row>
    <row r="493">
      <c r="A493" s="162"/>
      <c r="B493" s="162"/>
    </row>
    <row r="494">
      <c r="A494" s="162"/>
      <c r="B494" s="162"/>
    </row>
    <row r="495">
      <c r="A495" s="162"/>
      <c r="B495" s="162"/>
    </row>
    <row r="496">
      <c r="A496" s="162"/>
      <c r="B496" s="162"/>
    </row>
    <row r="497">
      <c r="A497" s="162"/>
      <c r="B497" s="162"/>
    </row>
    <row r="498">
      <c r="A498" s="162"/>
      <c r="B498" s="162"/>
    </row>
    <row r="499">
      <c r="A499" s="162"/>
      <c r="B499" s="162"/>
    </row>
    <row r="500">
      <c r="A500" s="162"/>
      <c r="B500" s="162"/>
    </row>
    <row r="501">
      <c r="A501" s="162"/>
      <c r="B501" s="162"/>
    </row>
    <row r="502">
      <c r="A502" s="162"/>
      <c r="B502" s="162"/>
    </row>
    <row r="503">
      <c r="A503" s="162"/>
      <c r="B503" s="162"/>
    </row>
    <row r="504">
      <c r="A504" s="162"/>
      <c r="B504" s="162"/>
    </row>
    <row r="505">
      <c r="A505" s="162"/>
      <c r="B505" s="162"/>
    </row>
    <row r="506">
      <c r="A506" s="162"/>
      <c r="B506" s="162"/>
    </row>
    <row r="507">
      <c r="A507" s="162"/>
      <c r="B507" s="162"/>
    </row>
    <row r="508">
      <c r="A508" s="162"/>
      <c r="B508" s="162"/>
    </row>
    <row r="509">
      <c r="A509" s="162"/>
      <c r="B509" s="162"/>
    </row>
    <row r="510">
      <c r="A510" s="162"/>
      <c r="B510" s="162"/>
    </row>
    <row r="511">
      <c r="A511" s="162"/>
      <c r="B511" s="162"/>
    </row>
    <row r="512">
      <c r="A512" s="162"/>
      <c r="B512" s="162"/>
    </row>
    <row r="513">
      <c r="A513" s="162"/>
      <c r="B513" s="162"/>
    </row>
    <row r="514">
      <c r="A514" s="162"/>
      <c r="B514" s="162"/>
    </row>
    <row r="515">
      <c r="A515" s="162"/>
      <c r="B515" s="162"/>
    </row>
    <row r="516">
      <c r="A516" s="162"/>
      <c r="B516" s="162"/>
    </row>
    <row r="517">
      <c r="A517" s="162"/>
      <c r="B517" s="162"/>
    </row>
    <row r="518">
      <c r="A518" s="162"/>
      <c r="B518" s="162"/>
    </row>
    <row r="519">
      <c r="A519" s="162"/>
      <c r="B519" s="162"/>
    </row>
    <row r="520">
      <c r="A520" s="162"/>
      <c r="B520" s="162"/>
    </row>
    <row r="521">
      <c r="A521" s="162"/>
      <c r="B521" s="162"/>
    </row>
    <row r="522">
      <c r="A522" s="162"/>
      <c r="B522" s="162"/>
    </row>
    <row r="523">
      <c r="A523" s="162"/>
      <c r="B523" s="162"/>
    </row>
    <row r="524">
      <c r="A524" s="162"/>
      <c r="B524" s="162"/>
    </row>
    <row r="525">
      <c r="A525" s="162"/>
      <c r="B525" s="162"/>
    </row>
    <row r="526">
      <c r="A526" s="162"/>
      <c r="B526" s="162"/>
    </row>
    <row r="527">
      <c r="A527" s="162"/>
      <c r="B527" s="162"/>
    </row>
    <row r="528">
      <c r="A528" s="162"/>
      <c r="B528" s="162"/>
    </row>
    <row r="529">
      <c r="A529" s="162"/>
      <c r="B529" s="162"/>
    </row>
    <row r="530">
      <c r="A530" s="162"/>
      <c r="B530" s="162"/>
    </row>
    <row r="531">
      <c r="A531" s="162"/>
      <c r="B531" s="162"/>
    </row>
    <row r="532">
      <c r="A532" s="162"/>
      <c r="B532" s="162"/>
    </row>
    <row r="533">
      <c r="A533" s="162"/>
      <c r="B533" s="162"/>
    </row>
    <row r="534">
      <c r="A534" s="162"/>
      <c r="B534" s="162"/>
    </row>
    <row r="535">
      <c r="A535" s="162"/>
      <c r="B535" s="162"/>
    </row>
    <row r="536">
      <c r="A536" s="162"/>
      <c r="B536" s="162"/>
    </row>
    <row r="537">
      <c r="A537" s="162"/>
      <c r="B537" s="162"/>
    </row>
    <row r="538">
      <c r="A538" s="162"/>
      <c r="B538" s="162"/>
    </row>
    <row r="539">
      <c r="A539" s="162"/>
      <c r="B539" s="162"/>
    </row>
    <row r="540">
      <c r="A540" s="162"/>
      <c r="B540" s="162"/>
    </row>
    <row r="541">
      <c r="A541" s="162"/>
      <c r="B541" s="162"/>
    </row>
    <row r="542">
      <c r="A542" s="162"/>
      <c r="B542" s="162"/>
    </row>
    <row r="543">
      <c r="A543" s="162"/>
      <c r="B543" s="162"/>
    </row>
    <row r="544">
      <c r="A544" s="162"/>
      <c r="B544" s="162"/>
    </row>
    <row r="545">
      <c r="A545" s="162"/>
      <c r="B545" s="162"/>
    </row>
    <row r="546">
      <c r="A546" s="162"/>
      <c r="B546" s="162"/>
    </row>
    <row r="547">
      <c r="A547" s="162"/>
      <c r="B547" s="162"/>
    </row>
    <row r="548">
      <c r="A548" s="162"/>
      <c r="B548" s="162"/>
    </row>
    <row r="549">
      <c r="A549" s="162"/>
      <c r="B549" s="162"/>
    </row>
    <row r="550">
      <c r="A550" s="162"/>
      <c r="B550" s="162"/>
    </row>
    <row r="551">
      <c r="A551" s="162"/>
      <c r="B551" s="162"/>
    </row>
    <row r="552">
      <c r="A552" s="162"/>
      <c r="B552" s="162"/>
    </row>
    <row r="553">
      <c r="A553" s="162"/>
      <c r="B553" s="162"/>
    </row>
    <row r="554">
      <c r="A554" s="162"/>
      <c r="B554" s="162"/>
    </row>
    <row r="555">
      <c r="A555" s="162"/>
      <c r="B555" s="162"/>
    </row>
    <row r="556">
      <c r="A556" s="162"/>
      <c r="B556" s="162"/>
    </row>
    <row r="557">
      <c r="A557" s="162"/>
      <c r="B557" s="162"/>
    </row>
    <row r="558">
      <c r="A558" s="162"/>
      <c r="B558" s="162"/>
    </row>
    <row r="559">
      <c r="A559" s="162"/>
      <c r="B559" s="162"/>
    </row>
    <row r="560">
      <c r="A560" s="162"/>
      <c r="B560" s="162"/>
    </row>
    <row r="561">
      <c r="A561" s="162"/>
      <c r="B561" s="162"/>
    </row>
    <row r="562">
      <c r="A562" s="162"/>
      <c r="B562" s="162"/>
    </row>
    <row r="563">
      <c r="A563" s="162"/>
      <c r="B563" s="162"/>
    </row>
    <row r="564">
      <c r="A564" s="162"/>
      <c r="B564" s="162"/>
    </row>
    <row r="565">
      <c r="A565" s="162"/>
      <c r="B565" s="162"/>
    </row>
    <row r="566">
      <c r="A566" s="162"/>
      <c r="B566" s="162"/>
    </row>
    <row r="567">
      <c r="A567" s="162"/>
      <c r="B567" s="162"/>
    </row>
    <row r="568">
      <c r="A568" s="162"/>
      <c r="B568" s="162"/>
    </row>
    <row r="569">
      <c r="A569" s="162"/>
      <c r="B569" s="162"/>
    </row>
    <row r="570">
      <c r="A570" s="162"/>
      <c r="B570" s="162"/>
    </row>
    <row r="571">
      <c r="A571" s="162"/>
      <c r="B571" s="162"/>
    </row>
    <row r="572">
      <c r="A572" s="162"/>
      <c r="B572" s="162"/>
    </row>
    <row r="573">
      <c r="A573" s="162"/>
      <c r="B573" s="162"/>
    </row>
    <row r="574">
      <c r="A574" s="162"/>
      <c r="B574" s="162"/>
    </row>
    <row r="575">
      <c r="A575" s="162"/>
      <c r="B575" s="162"/>
    </row>
    <row r="576">
      <c r="A576" s="162"/>
      <c r="B576" s="162"/>
    </row>
    <row r="577">
      <c r="A577" s="162"/>
      <c r="B577" s="162"/>
    </row>
    <row r="578">
      <c r="A578" s="162"/>
      <c r="B578" s="162"/>
    </row>
    <row r="579">
      <c r="A579" s="162"/>
      <c r="B579" s="162"/>
    </row>
    <row r="580">
      <c r="A580" s="162"/>
      <c r="B580" s="162"/>
    </row>
    <row r="581">
      <c r="A581" s="162"/>
      <c r="B581" s="162"/>
    </row>
    <row r="582">
      <c r="A582" s="162"/>
      <c r="B582" s="162"/>
    </row>
    <row r="583">
      <c r="A583" s="162"/>
      <c r="B583" s="162"/>
    </row>
    <row r="584">
      <c r="A584" s="162"/>
      <c r="B584" s="162"/>
    </row>
    <row r="585">
      <c r="A585" s="162"/>
      <c r="B585" s="162"/>
    </row>
    <row r="586">
      <c r="A586" s="162"/>
      <c r="B586" s="162"/>
    </row>
    <row r="587">
      <c r="A587" s="162"/>
      <c r="B587" s="162"/>
    </row>
    <row r="588">
      <c r="A588" s="162"/>
      <c r="B588" s="162"/>
    </row>
    <row r="589">
      <c r="A589" s="162"/>
      <c r="B589" s="162"/>
    </row>
    <row r="590">
      <c r="A590" s="162"/>
      <c r="B590" s="162"/>
    </row>
    <row r="591">
      <c r="A591" s="162"/>
      <c r="B591" s="162"/>
    </row>
    <row r="592">
      <c r="A592" s="162"/>
      <c r="B592" s="162"/>
    </row>
    <row r="593">
      <c r="A593" s="162"/>
      <c r="B593" s="162"/>
    </row>
    <row r="594">
      <c r="A594" s="162"/>
      <c r="B594" s="162"/>
    </row>
    <row r="595">
      <c r="A595" s="162"/>
      <c r="B595" s="162"/>
    </row>
    <row r="596">
      <c r="A596" s="162"/>
      <c r="B596" s="162"/>
    </row>
    <row r="597">
      <c r="A597" s="162"/>
      <c r="B597" s="162"/>
    </row>
    <row r="598">
      <c r="A598" s="162"/>
      <c r="B598" s="162"/>
    </row>
    <row r="599">
      <c r="A599" s="162"/>
      <c r="B599" s="162"/>
    </row>
    <row r="600">
      <c r="A600" s="162"/>
      <c r="B600" s="162"/>
    </row>
    <row r="601">
      <c r="A601" s="162"/>
      <c r="B601" s="162"/>
    </row>
    <row r="602">
      <c r="A602" s="162"/>
      <c r="B602" s="162"/>
    </row>
    <row r="603">
      <c r="A603" s="162"/>
      <c r="B603" s="162"/>
    </row>
    <row r="604">
      <c r="A604" s="162"/>
      <c r="B604" s="162"/>
    </row>
    <row r="605">
      <c r="A605" s="162"/>
      <c r="B605" s="162"/>
    </row>
    <row r="606">
      <c r="A606" s="162"/>
      <c r="B606" s="162"/>
    </row>
    <row r="607">
      <c r="A607" s="162"/>
      <c r="B607" s="162"/>
    </row>
    <row r="608">
      <c r="A608" s="162"/>
      <c r="B608" s="162"/>
    </row>
    <row r="609">
      <c r="A609" s="162"/>
      <c r="B609" s="162"/>
    </row>
    <row r="610">
      <c r="A610" s="162"/>
      <c r="B610" s="162"/>
    </row>
    <row r="611">
      <c r="A611" s="162"/>
      <c r="B611" s="162"/>
    </row>
    <row r="612">
      <c r="A612" s="162"/>
      <c r="B612" s="162"/>
    </row>
    <row r="613">
      <c r="A613" s="162"/>
      <c r="B613" s="162"/>
    </row>
    <row r="614">
      <c r="A614" s="162"/>
      <c r="B614" s="162"/>
    </row>
    <row r="615">
      <c r="A615" s="162"/>
      <c r="B615" s="162"/>
    </row>
    <row r="616">
      <c r="A616" s="162"/>
      <c r="B616" s="162"/>
    </row>
    <row r="617">
      <c r="A617" s="162"/>
      <c r="B617" s="162"/>
    </row>
    <row r="618">
      <c r="A618" s="162"/>
      <c r="B618" s="162"/>
    </row>
    <row r="619">
      <c r="A619" s="162"/>
      <c r="B619" s="162"/>
    </row>
    <row r="620">
      <c r="A620" s="162"/>
      <c r="B620" s="162"/>
    </row>
    <row r="621">
      <c r="A621" s="162"/>
      <c r="B621" s="162"/>
    </row>
    <row r="622">
      <c r="A622" s="162"/>
      <c r="B622" s="162"/>
    </row>
    <row r="623">
      <c r="A623" s="162"/>
      <c r="B623" s="162"/>
    </row>
    <row r="624">
      <c r="A624" s="162"/>
      <c r="B624" s="162"/>
    </row>
    <row r="625">
      <c r="A625" s="162"/>
      <c r="B625" s="162"/>
    </row>
    <row r="626">
      <c r="A626" s="162"/>
      <c r="B626" s="162"/>
    </row>
    <row r="627">
      <c r="A627" s="162"/>
      <c r="B627" s="162"/>
    </row>
    <row r="628">
      <c r="A628" s="162"/>
      <c r="B628" s="162"/>
    </row>
    <row r="629">
      <c r="A629" s="162"/>
      <c r="B629" s="162"/>
    </row>
    <row r="630">
      <c r="A630" s="162"/>
      <c r="B630" s="162"/>
    </row>
    <row r="631">
      <c r="A631" s="162"/>
      <c r="B631" s="162"/>
    </row>
    <row r="632">
      <c r="A632" s="162"/>
      <c r="B632" s="162"/>
    </row>
    <row r="633">
      <c r="A633" s="162"/>
      <c r="B633" s="162"/>
    </row>
    <row r="634">
      <c r="A634" s="162"/>
      <c r="B634" s="162"/>
    </row>
    <row r="635">
      <c r="A635" s="162"/>
      <c r="B635" s="162"/>
    </row>
    <row r="636">
      <c r="A636" s="162"/>
      <c r="B636" s="162"/>
    </row>
    <row r="637">
      <c r="A637" s="162"/>
      <c r="B637" s="162"/>
    </row>
    <row r="638">
      <c r="A638" s="162"/>
      <c r="B638" s="162"/>
    </row>
    <row r="639">
      <c r="A639" s="162"/>
      <c r="B639" s="162"/>
    </row>
    <row r="640">
      <c r="A640" s="162"/>
      <c r="B640" s="162"/>
    </row>
    <row r="641">
      <c r="A641" s="162"/>
      <c r="B641" s="162"/>
    </row>
    <row r="642">
      <c r="A642" s="162"/>
      <c r="B642" s="162"/>
    </row>
    <row r="643">
      <c r="A643" s="162"/>
      <c r="B643" s="162"/>
    </row>
    <row r="644">
      <c r="A644" s="162"/>
      <c r="B644" s="162"/>
    </row>
    <row r="645">
      <c r="A645" s="162"/>
      <c r="B645" s="162"/>
    </row>
    <row r="646">
      <c r="A646" s="162"/>
      <c r="B646" s="162"/>
    </row>
    <row r="647">
      <c r="A647" s="162"/>
      <c r="B647" s="162"/>
    </row>
    <row r="648">
      <c r="A648" s="162"/>
      <c r="B648" s="162"/>
    </row>
    <row r="649">
      <c r="A649" s="162"/>
      <c r="B649" s="162"/>
    </row>
    <row r="650">
      <c r="A650" s="162"/>
      <c r="B650" s="162"/>
    </row>
    <row r="651">
      <c r="A651" s="162"/>
      <c r="B651" s="162"/>
    </row>
    <row r="652">
      <c r="A652" s="162"/>
      <c r="B652" s="162"/>
    </row>
    <row r="653">
      <c r="A653" s="162"/>
      <c r="B653" s="162"/>
    </row>
    <row r="654">
      <c r="A654" s="162"/>
      <c r="B654" s="162"/>
    </row>
    <row r="655">
      <c r="A655" s="162"/>
      <c r="B655" s="162"/>
    </row>
    <row r="656">
      <c r="A656" s="162"/>
      <c r="B656" s="162"/>
    </row>
    <row r="657">
      <c r="A657" s="162"/>
      <c r="B657" s="162"/>
    </row>
    <row r="658">
      <c r="A658" s="162"/>
      <c r="B658" s="162"/>
    </row>
    <row r="659">
      <c r="A659" s="162"/>
      <c r="B659" s="162"/>
    </row>
    <row r="660">
      <c r="A660" s="162"/>
      <c r="B660" s="162"/>
    </row>
    <row r="661">
      <c r="A661" s="162"/>
      <c r="B661" s="162"/>
    </row>
    <row r="662">
      <c r="A662" s="162"/>
      <c r="B662" s="162"/>
    </row>
    <row r="663">
      <c r="A663" s="162"/>
      <c r="B663" s="162"/>
    </row>
    <row r="664">
      <c r="A664" s="162"/>
      <c r="B664" s="162"/>
    </row>
    <row r="665">
      <c r="A665" s="162"/>
      <c r="B665" s="162"/>
    </row>
    <row r="666">
      <c r="A666" s="162"/>
      <c r="B666" s="162"/>
    </row>
    <row r="667">
      <c r="A667" s="162"/>
      <c r="B667" s="162"/>
    </row>
    <row r="668">
      <c r="A668" s="162"/>
      <c r="B668" s="162"/>
    </row>
    <row r="669">
      <c r="A669" s="162"/>
      <c r="B669" s="162"/>
    </row>
    <row r="670">
      <c r="A670" s="162"/>
      <c r="B670" s="162"/>
    </row>
    <row r="671">
      <c r="A671" s="162"/>
      <c r="B671" s="162"/>
    </row>
    <row r="672">
      <c r="A672" s="162"/>
      <c r="B672" s="162"/>
    </row>
    <row r="673">
      <c r="A673" s="162"/>
      <c r="B673" s="162"/>
    </row>
    <row r="674">
      <c r="A674" s="162"/>
      <c r="B674" s="162"/>
    </row>
    <row r="675">
      <c r="A675" s="162"/>
      <c r="B675" s="162"/>
    </row>
    <row r="676">
      <c r="A676" s="162"/>
      <c r="B676" s="162"/>
    </row>
    <row r="677">
      <c r="A677" s="162"/>
      <c r="B677" s="162"/>
    </row>
    <row r="678">
      <c r="A678" s="162"/>
      <c r="B678" s="162"/>
    </row>
    <row r="679">
      <c r="A679" s="162"/>
      <c r="B679" s="162"/>
    </row>
    <row r="680">
      <c r="A680" s="162"/>
      <c r="B680" s="162"/>
    </row>
    <row r="681">
      <c r="A681" s="162"/>
      <c r="B681" s="162"/>
    </row>
    <row r="682">
      <c r="A682" s="162"/>
      <c r="B682" s="162"/>
    </row>
    <row r="683">
      <c r="A683" s="162"/>
      <c r="B683" s="162"/>
    </row>
    <row r="684">
      <c r="A684" s="162"/>
      <c r="B684" s="162"/>
    </row>
    <row r="685">
      <c r="A685" s="162"/>
      <c r="B685" s="162"/>
    </row>
    <row r="686">
      <c r="A686" s="162"/>
      <c r="B686" s="162"/>
    </row>
    <row r="687">
      <c r="A687" s="162"/>
      <c r="B687" s="162"/>
    </row>
    <row r="688">
      <c r="A688" s="162"/>
      <c r="B688" s="162"/>
    </row>
    <row r="689">
      <c r="A689" s="162"/>
      <c r="B689" s="162"/>
    </row>
    <row r="690">
      <c r="A690" s="162"/>
      <c r="B690" s="162"/>
    </row>
    <row r="691">
      <c r="A691" s="162"/>
      <c r="B691" s="162"/>
    </row>
    <row r="692">
      <c r="A692" s="162"/>
      <c r="B692" s="162"/>
    </row>
    <row r="693">
      <c r="A693" s="162"/>
      <c r="B693" s="162"/>
    </row>
    <row r="694">
      <c r="A694" s="162"/>
      <c r="B694" s="162"/>
    </row>
    <row r="695">
      <c r="A695" s="162"/>
      <c r="B695" s="162"/>
    </row>
    <row r="696">
      <c r="A696" s="162"/>
      <c r="B696" s="162"/>
    </row>
    <row r="697">
      <c r="A697" s="162"/>
      <c r="B697" s="162"/>
    </row>
    <row r="698">
      <c r="A698" s="162"/>
      <c r="B698" s="162"/>
    </row>
    <row r="699">
      <c r="A699" s="162"/>
      <c r="B699" s="162"/>
    </row>
    <row r="700">
      <c r="A700" s="162"/>
      <c r="B700" s="162"/>
    </row>
    <row r="701">
      <c r="A701" s="162"/>
      <c r="B701" s="162"/>
    </row>
    <row r="702">
      <c r="A702" s="162"/>
      <c r="B702" s="162"/>
    </row>
    <row r="703">
      <c r="A703" s="162"/>
      <c r="B703" s="162"/>
    </row>
    <row r="704">
      <c r="A704" s="162"/>
      <c r="B704" s="162"/>
    </row>
    <row r="705">
      <c r="A705" s="162"/>
      <c r="B705" s="162"/>
    </row>
    <row r="706">
      <c r="A706" s="162"/>
      <c r="B706" s="162"/>
    </row>
    <row r="707">
      <c r="A707" s="162"/>
      <c r="B707" s="162"/>
    </row>
    <row r="708">
      <c r="A708" s="162"/>
      <c r="B708" s="162"/>
    </row>
    <row r="709">
      <c r="A709" s="162"/>
      <c r="B709" s="162"/>
    </row>
    <row r="710">
      <c r="A710" s="162"/>
      <c r="B710" s="162"/>
    </row>
    <row r="711">
      <c r="A711" s="162"/>
      <c r="B711" s="162"/>
    </row>
    <row r="712">
      <c r="A712" s="162"/>
      <c r="B712" s="162"/>
    </row>
    <row r="713">
      <c r="A713" s="162"/>
      <c r="B713" s="162"/>
    </row>
    <row r="714">
      <c r="A714" s="162"/>
      <c r="B714" s="162"/>
    </row>
    <row r="715">
      <c r="A715" s="162"/>
      <c r="B715" s="162"/>
    </row>
    <row r="716">
      <c r="A716" s="162"/>
      <c r="B716" s="162"/>
    </row>
    <row r="717">
      <c r="A717" s="162"/>
      <c r="B717" s="162"/>
    </row>
    <row r="718">
      <c r="A718" s="162"/>
      <c r="B718" s="162"/>
    </row>
    <row r="719">
      <c r="A719" s="162"/>
      <c r="B719" s="162"/>
    </row>
    <row r="720">
      <c r="A720" s="162"/>
      <c r="B720" s="162"/>
    </row>
    <row r="721">
      <c r="A721" s="162"/>
      <c r="B721" s="162"/>
    </row>
    <row r="722">
      <c r="A722" s="162"/>
      <c r="B722" s="162"/>
    </row>
    <row r="723">
      <c r="A723" s="162"/>
      <c r="B723" s="162"/>
    </row>
    <row r="724">
      <c r="A724" s="162"/>
      <c r="B724" s="162"/>
    </row>
    <row r="725">
      <c r="A725" s="162"/>
      <c r="B725" s="162"/>
    </row>
    <row r="726">
      <c r="A726" s="162"/>
      <c r="B726" s="162"/>
    </row>
    <row r="727">
      <c r="A727" s="162"/>
      <c r="B727" s="162"/>
    </row>
    <row r="728">
      <c r="A728" s="162"/>
      <c r="B728" s="162"/>
    </row>
    <row r="729">
      <c r="A729" s="162"/>
      <c r="B729" s="162"/>
    </row>
    <row r="730">
      <c r="A730" s="162"/>
      <c r="B730" s="162"/>
    </row>
    <row r="731">
      <c r="A731" s="162"/>
      <c r="B731" s="162"/>
    </row>
    <row r="732">
      <c r="A732" s="162"/>
      <c r="B732" s="162"/>
    </row>
    <row r="733">
      <c r="A733" s="162"/>
      <c r="B733" s="162"/>
    </row>
    <row r="734">
      <c r="A734" s="162"/>
      <c r="B734" s="162"/>
    </row>
    <row r="735">
      <c r="A735" s="162"/>
      <c r="B735" s="162"/>
    </row>
    <row r="736">
      <c r="A736" s="162"/>
      <c r="B736" s="162"/>
    </row>
    <row r="737">
      <c r="A737" s="162"/>
      <c r="B737" s="162"/>
    </row>
    <row r="738">
      <c r="A738" s="162"/>
      <c r="B738" s="162"/>
    </row>
    <row r="739">
      <c r="A739" s="162"/>
      <c r="B739" s="162"/>
    </row>
    <row r="740">
      <c r="A740" s="162"/>
      <c r="B740" s="162"/>
    </row>
    <row r="741">
      <c r="A741" s="162"/>
      <c r="B741" s="162"/>
    </row>
    <row r="742">
      <c r="A742" s="162"/>
      <c r="B742" s="162"/>
    </row>
    <row r="743">
      <c r="A743" s="162"/>
      <c r="B743" s="162"/>
    </row>
    <row r="744">
      <c r="A744" s="162"/>
      <c r="B744" s="162"/>
    </row>
    <row r="745">
      <c r="A745" s="162"/>
      <c r="B745" s="162"/>
    </row>
    <row r="746">
      <c r="A746" s="162"/>
      <c r="B746" s="162"/>
    </row>
    <row r="747">
      <c r="A747" s="162"/>
      <c r="B747" s="162"/>
    </row>
    <row r="748">
      <c r="A748" s="162"/>
      <c r="B748" s="162"/>
    </row>
    <row r="749">
      <c r="A749" s="162"/>
      <c r="B749" s="162"/>
    </row>
    <row r="750">
      <c r="A750" s="162"/>
      <c r="B750" s="162"/>
    </row>
    <row r="751">
      <c r="A751" s="162"/>
      <c r="B751" s="162"/>
    </row>
    <row r="752">
      <c r="A752" s="162"/>
      <c r="B752" s="162"/>
    </row>
    <row r="753">
      <c r="A753" s="162"/>
      <c r="B753" s="162"/>
    </row>
    <row r="754">
      <c r="A754" s="162"/>
      <c r="B754" s="162"/>
    </row>
    <row r="755">
      <c r="A755" s="162"/>
      <c r="B755" s="162"/>
    </row>
    <row r="756">
      <c r="A756" s="162"/>
      <c r="B756" s="162"/>
    </row>
    <row r="757">
      <c r="A757" s="162"/>
      <c r="B757" s="162"/>
    </row>
    <row r="758">
      <c r="A758" s="162"/>
      <c r="B758" s="162"/>
    </row>
    <row r="759">
      <c r="A759" s="162"/>
      <c r="B759" s="162"/>
    </row>
    <row r="760">
      <c r="A760" s="162"/>
      <c r="B760" s="162"/>
    </row>
    <row r="761">
      <c r="A761" s="162"/>
      <c r="B761" s="162"/>
    </row>
    <row r="762">
      <c r="A762" s="162"/>
      <c r="B762" s="162"/>
    </row>
    <row r="763">
      <c r="A763" s="162"/>
      <c r="B763" s="162"/>
    </row>
    <row r="764">
      <c r="A764" s="162"/>
      <c r="B764" s="162"/>
    </row>
    <row r="765">
      <c r="A765" s="162"/>
      <c r="B765" s="162"/>
    </row>
    <row r="766">
      <c r="A766" s="162"/>
      <c r="B766" s="162"/>
    </row>
    <row r="767">
      <c r="A767" s="162"/>
      <c r="B767" s="162"/>
    </row>
    <row r="768">
      <c r="A768" s="162"/>
      <c r="B768" s="162"/>
    </row>
    <row r="769">
      <c r="A769" s="162"/>
      <c r="B769" s="162"/>
    </row>
    <row r="770">
      <c r="A770" s="162"/>
      <c r="B770" s="162"/>
    </row>
    <row r="771">
      <c r="A771" s="162"/>
      <c r="B771" s="162"/>
    </row>
    <row r="772">
      <c r="A772" s="162"/>
      <c r="B772" s="162"/>
    </row>
    <row r="773">
      <c r="A773" s="162"/>
      <c r="B773" s="162"/>
    </row>
    <row r="774">
      <c r="A774" s="162"/>
      <c r="B774" s="162"/>
    </row>
    <row r="775">
      <c r="A775" s="162"/>
      <c r="B775" s="162"/>
    </row>
    <row r="776">
      <c r="A776" s="162"/>
      <c r="B776" s="162"/>
    </row>
    <row r="777">
      <c r="A777" s="162"/>
      <c r="B777" s="162"/>
    </row>
    <row r="778">
      <c r="A778" s="162"/>
      <c r="B778" s="162"/>
    </row>
    <row r="779">
      <c r="A779" s="162"/>
      <c r="B779" s="162"/>
    </row>
    <row r="780">
      <c r="A780" s="162"/>
      <c r="B780" s="162"/>
    </row>
    <row r="781">
      <c r="A781" s="162"/>
      <c r="B781" s="162"/>
    </row>
    <row r="782">
      <c r="A782" s="162"/>
      <c r="B782" s="162"/>
    </row>
    <row r="783">
      <c r="A783" s="162"/>
      <c r="B783" s="162"/>
    </row>
    <row r="784">
      <c r="A784" s="162"/>
      <c r="B784" s="162"/>
    </row>
    <row r="785">
      <c r="A785" s="162"/>
      <c r="B785" s="162"/>
    </row>
    <row r="786">
      <c r="A786" s="162"/>
      <c r="B786" s="162"/>
    </row>
    <row r="787">
      <c r="A787" s="162"/>
      <c r="B787" s="162"/>
    </row>
    <row r="788">
      <c r="A788" s="162"/>
      <c r="B788" s="162"/>
    </row>
    <row r="789">
      <c r="A789" s="162"/>
      <c r="B789" s="162"/>
    </row>
    <row r="790">
      <c r="A790" s="162"/>
      <c r="B790" s="162"/>
    </row>
    <row r="791">
      <c r="A791" s="162"/>
      <c r="B791" s="162"/>
    </row>
    <row r="792">
      <c r="A792" s="162"/>
      <c r="B792" s="162"/>
    </row>
    <row r="793">
      <c r="A793" s="162"/>
      <c r="B793" s="162"/>
    </row>
    <row r="794">
      <c r="A794" s="162"/>
      <c r="B794" s="162"/>
    </row>
    <row r="795">
      <c r="A795" s="162"/>
      <c r="B795" s="162"/>
    </row>
    <row r="796">
      <c r="A796" s="162"/>
      <c r="B796" s="162"/>
    </row>
    <row r="797">
      <c r="A797" s="162"/>
      <c r="B797" s="162"/>
    </row>
    <row r="798">
      <c r="A798" s="162"/>
      <c r="B798" s="162"/>
    </row>
    <row r="799">
      <c r="A799" s="162"/>
      <c r="B799" s="162"/>
    </row>
    <row r="800">
      <c r="A800" s="162"/>
      <c r="B800" s="162"/>
    </row>
    <row r="801">
      <c r="A801" s="162"/>
      <c r="B801" s="162"/>
    </row>
    <row r="802">
      <c r="A802" s="162"/>
      <c r="B802" s="162"/>
    </row>
    <row r="803">
      <c r="A803" s="162"/>
      <c r="B803" s="162"/>
    </row>
    <row r="804">
      <c r="A804" s="162"/>
      <c r="B804" s="162"/>
    </row>
    <row r="805">
      <c r="A805" s="162"/>
      <c r="B805" s="162"/>
    </row>
    <row r="806">
      <c r="A806" s="162"/>
      <c r="B806" s="162"/>
    </row>
    <row r="807">
      <c r="A807" s="162"/>
      <c r="B807" s="162"/>
    </row>
    <row r="808">
      <c r="A808" s="162"/>
      <c r="B808" s="162"/>
    </row>
    <row r="809">
      <c r="A809" s="162"/>
      <c r="B809" s="162"/>
    </row>
    <row r="810">
      <c r="A810" s="162"/>
      <c r="B810" s="162"/>
    </row>
    <row r="811">
      <c r="A811" s="162"/>
      <c r="B811" s="162"/>
    </row>
    <row r="812">
      <c r="A812" s="162"/>
      <c r="B812" s="162"/>
    </row>
    <row r="813">
      <c r="A813" s="162"/>
      <c r="B813" s="162"/>
    </row>
    <row r="814">
      <c r="A814" s="162"/>
      <c r="B814" s="162"/>
    </row>
    <row r="815">
      <c r="A815" s="162"/>
      <c r="B815" s="162"/>
    </row>
    <row r="816">
      <c r="A816" s="162"/>
      <c r="B816" s="162"/>
    </row>
    <row r="817">
      <c r="A817" s="162"/>
      <c r="B817" s="162"/>
    </row>
    <row r="818">
      <c r="A818" s="162"/>
      <c r="B818" s="162"/>
    </row>
    <row r="819">
      <c r="A819" s="162"/>
      <c r="B819" s="162"/>
    </row>
    <row r="820">
      <c r="A820" s="162"/>
      <c r="B820" s="162"/>
    </row>
    <row r="821">
      <c r="A821" s="162"/>
      <c r="B821" s="162"/>
    </row>
    <row r="822">
      <c r="A822" s="162"/>
      <c r="B822" s="162"/>
    </row>
    <row r="823">
      <c r="A823" s="162"/>
      <c r="B823" s="162"/>
    </row>
    <row r="824">
      <c r="A824" s="162"/>
      <c r="B824" s="162"/>
    </row>
    <row r="825">
      <c r="A825" s="162"/>
      <c r="B825" s="162"/>
    </row>
    <row r="826">
      <c r="A826" s="162"/>
      <c r="B826" s="162"/>
    </row>
    <row r="827">
      <c r="A827" s="162"/>
      <c r="B827" s="162"/>
    </row>
    <row r="828">
      <c r="A828" s="162"/>
      <c r="B828" s="162"/>
    </row>
    <row r="829">
      <c r="A829" s="162"/>
      <c r="B829" s="162"/>
    </row>
    <row r="830">
      <c r="A830" s="162"/>
      <c r="B830" s="162"/>
    </row>
    <row r="831">
      <c r="A831" s="162"/>
      <c r="B831" s="162"/>
    </row>
    <row r="832">
      <c r="A832" s="162"/>
      <c r="B832" s="162"/>
    </row>
    <row r="833">
      <c r="A833" s="162"/>
      <c r="B833" s="162"/>
    </row>
    <row r="834">
      <c r="A834" s="162"/>
      <c r="B834" s="162"/>
    </row>
    <row r="835">
      <c r="A835" s="162"/>
      <c r="B835" s="162"/>
    </row>
    <row r="836">
      <c r="A836" s="162"/>
      <c r="B836" s="162"/>
    </row>
    <row r="837">
      <c r="A837" s="162"/>
      <c r="B837" s="162"/>
    </row>
    <row r="838">
      <c r="A838" s="162"/>
      <c r="B838" s="162"/>
    </row>
    <row r="839">
      <c r="A839" s="162"/>
      <c r="B839" s="162"/>
    </row>
    <row r="840">
      <c r="A840" s="162"/>
      <c r="B840" s="162"/>
    </row>
    <row r="841">
      <c r="A841" s="162"/>
      <c r="B841" s="162"/>
    </row>
    <row r="842">
      <c r="A842" s="162"/>
      <c r="B842" s="162"/>
    </row>
    <row r="843">
      <c r="A843" s="162"/>
      <c r="B843" s="162"/>
    </row>
    <row r="844">
      <c r="A844" s="162"/>
      <c r="B844" s="162"/>
    </row>
    <row r="845">
      <c r="A845" s="162"/>
      <c r="B845" s="162"/>
    </row>
    <row r="846">
      <c r="A846" s="162"/>
      <c r="B846" s="162"/>
    </row>
    <row r="847">
      <c r="A847" s="162"/>
      <c r="B847" s="162"/>
    </row>
    <row r="848">
      <c r="A848" s="162"/>
      <c r="B848" s="162"/>
    </row>
    <row r="849">
      <c r="A849" s="162"/>
      <c r="B849" s="162"/>
    </row>
    <row r="850">
      <c r="A850" s="162"/>
      <c r="B850" s="162"/>
    </row>
    <row r="851">
      <c r="A851" s="162"/>
      <c r="B851" s="162"/>
    </row>
    <row r="852">
      <c r="A852" s="162"/>
      <c r="B852" s="162"/>
    </row>
    <row r="853">
      <c r="A853" s="162"/>
      <c r="B853" s="162"/>
    </row>
    <row r="854">
      <c r="A854" s="162"/>
      <c r="B854" s="162"/>
    </row>
    <row r="855">
      <c r="A855" s="162"/>
      <c r="B855" s="162"/>
    </row>
    <row r="856">
      <c r="A856" s="162"/>
      <c r="B856" s="162"/>
    </row>
    <row r="857">
      <c r="A857" s="162"/>
      <c r="B857" s="162"/>
    </row>
    <row r="858">
      <c r="A858" s="162"/>
      <c r="B858" s="162"/>
    </row>
    <row r="859">
      <c r="A859" s="162"/>
      <c r="B859" s="162"/>
    </row>
    <row r="860">
      <c r="A860" s="162"/>
      <c r="B860" s="162"/>
    </row>
    <row r="861">
      <c r="A861" s="162"/>
      <c r="B861" s="162"/>
    </row>
    <row r="862">
      <c r="A862" s="162"/>
      <c r="B862" s="162"/>
    </row>
    <row r="863">
      <c r="A863" s="162"/>
      <c r="B863" s="162"/>
    </row>
    <row r="864">
      <c r="A864" s="162"/>
      <c r="B864" s="162"/>
    </row>
    <row r="865">
      <c r="A865" s="162"/>
      <c r="B865" s="162"/>
    </row>
    <row r="866">
      <c r="A866" s="162"/>
      <c r="B866" s="162"/>
    </row>
    <row r="867">
      <c r="A867" s="162"/>
      <c r="B867" s="162"/>
    </row>
    <row r="868">
      <c r="A868" s="162"/>
      <c r="B868" s="162"/>
    </row>
    <row r="869">
      <c r="A869" s="162"/>
      <c r="B869" s="162"/>
    </row>
    <row r="870">
      <c r="A870" s="162"/>
      <c r="B870" s="162"/>
    </row>
    <row r="871">
      <c r="A871" s="162"/>
      <c r="B871" s="162"/>
    </row>
    <row r="872">
      <c r="A872" s="162"/>
      <c r="B872" s="162"/>
    </row>
    <row r="873">
      <c r="A873" s="162"/>
      <c r="B873" s="162"/>
    </row>
    <row r="874">
      <c r="A874" s="162"/>
      <c r="B874" s="162"/>
    </row>
    <row r="875">
      <c r="A875" s="162"/>
      <c r="B875" s="162"/>
    </row>
    <row r="876">
      <c r="A876" s="162"/>
      <c r="B876" s="162"/>
    </row>
    <row r="877">
      <c r="A877" s="162"/>
      <c r="B877" s="162"/>
    </row>
    <row r="878">
      <c r="A878" s="162"/>
      <c r="B878" s="162"/>
    </row>
    <row r="879">
      <c r="A879" s="162"/>
      <c r="B879" s="162"/>
    </row>
    <row r="880">
      <c r="A880" s="162"/>
      <c r="B880" s="162"/>
    </row>
    <row r="881">
      <c r="A881" s="162"/>
      <c r="B881" s="162"/>
    </row>
    <row r="882">
      <c r="A882" s="162"/>
      <c r="B882" s="162"/>
    </row>
    <row r="883">
      <c r="A883" s="162"/>
      <c r="B883" s="162"/>
    </row>
    <row r="884">
      <c r="A884" s="162"/>
      <c r="B884" s="162"/>
    </row>
    <row r="885">
      <c r="A885" s="162"/>
      <c r="B885" s="162"/>
    </row>
    <row r="886">
      <c r="A886" s="162"/>
      <c r="B886" s="162"/>
    </row>
    <row r="887">
      <c r="A887" s="162"/>
      <c r="B887" s="162"/>
    </row>
    <row r="888">
      <c r="A888" s="162"/>
      <c r="B888" s="162"/>
    </row>
    <row r="889">
      <c r="A889" s="162"/>
      <c r="B889" s="162"/>
    </row>
    <row r="890">
      <c r="A890" s="162"/>
      <c r="B890" s="162"/>
    </row>
    <row r="891">
      <c r="A891" s="162"/>
      <c r="B891" s="162"/>
    </row>
    <row r="892">
      <c r="A892" s="162"/>
      <c r="B892" s="162"/>
    </row>
    <row r="893">
      <c r="A893" s="162"/>
      <c r="B893" s="162"/>
    </row>
    <row r="894">
      <c r="A894" s="162"/>
      <c r="B894" s="162"/>
    </row>
    <row r="895">
      <c r="A895" s="162"/>
      <c r="B895" s="162"/>
    </row>
    <row r="896">
      <c r="A896" s="162"/>
      <c r="B896" s="162"/>
    </row>
    <row r="897">
      <c r="A897" s="162"/>
      <c r="B897" s="162"/>
    </row>
    <row r="898">
      <c r="A898" s="162"/>
      <c r="B898" s="162"/>
    </row>
    <row r="899">
      <c r="A899" s="162"/>
      <c r="B899" s="162"/>
    </row>
    <row r="900">
      <c r="A900" s="162"/>
      <c r="B900" s="162"/>
    </row>
    <row r="901">
      <c r="A901" s="162"/>
      <c r="B901" s="162"/>
    </row>
    <row r="902">
      <c r="A902" s="162"/>
      <c r="B902" s="162"/>
    </row>
    <row r="903">
      <c r="A903" s="162"/>
      <c r="B903" s="162"/>
    </row>
    <row r="904">
      <c r="A904" s="162"/>
      <c r="B904" s="162"/>
    </row>
    <row r="905">
      <c r="A905" s="162"/>
      <c r="B905" s="162"/>
    </row>
    <row r="906">
      <c r="A906" s="162"/>
      <c r="B906" s="162"/>
    </row>
    <row r="907">
      <c r="A907" s="162"/>
      <c r="B907" s="162"/>
    </row>
    <row r="908">
      <c r="A908" s="162"/>
      <c r="B908" s="162"/>
    </row>
    <row r="909">
      <c r="A909" s="162"/>
      <c r="B909" s="162"/>
    </row>
    <row r="910">
      <c r="A910" s="162"/>
      <c r="B910" s="162"/>
    </row>
    <row r="911">
      <c r="A911" s="162"/>
      <c r="B911" s="162"/>
    </row>
    <row r="912">
      <c r="A912" s="162"/>
      <c r="B912" s="162"/>
    </row>
    <row r="913">
      <c r="A913" s="162"/>
      <c r="B913" s="162"/>
    </row>
    <row r="914">
      <c r="A914" s="162"/>
      <c r="B914" s="162"/>
    </row>
    <row r="915">
      <c r="A915" s="162"/>
      <c r="B915" s="162"/>
    </row>
    <row r="916">
      <c r="A916" s="162"/>
      <c r="B916" s="162"/>
    </row>
    <row r="917">
      <c r="A917" s="162"/>
      <c r="B917" s="162"/>
    </row>
    <row r="918">
      <c r="A918" s="162"/>
      <c r="B918" s="162"/>
    </row>
    <row r="919">
      <c r="A919" s="162"/>
      <c r="B919" s="162"/>
    </row>
    <row r="920">
      <c r="A920" s="162"/>
      <c r="B920" s="162"/>
    </row>
    <row r="921">
      <c r="A921" s="162"/>
      <c r="B921" s="162"/>
    </row>
    <row r="922">
      <c r="A922" s="162"/>
      <c r="B922" s="162"/>
    </row>
    <row r="923">
      <c r="A923" s="162"/>
      <c r="B923" s="162"/>
    </row>
    <row r="924">
      <c r="A924" s="162"/>
      <c r="B924" s="162"/>
    </row>
    <row r="925">
      <c r="A925" s="162"/>
      <c r="B925" s="162"/>
    </row>
    <row r="926">
      <c r="A926" s="162"/>
      <c r="B926" s="162"/>
    </row>
    <row r="927">
      <c r="A927" s="162"/>
      <c r="B927" s="162"/>
    </row>
    <row r="928">
      <c r="A928" s="162"/>
      <c r="B928" s="162"/>
    </row>
    <row r="929">
      <c r="A929" s="162"/>
      <c r="B929" s="162"/>
    </row>
    <row r="930">
      <c r="A930" s="162"/>
      <c r="B930" s="162"/>
    </row>
    <row r="931">
      <c r="A931" s="162"/>
      <c r="B931" s="162"/>
    </row>
    <row r="932">
      <c r="A932" s="162"/>
      <c r="B932" s="162"/>
    </row>
    <row r="933">
      <c r="A933" s="162"/>
      <c r="B933" s="162"/>
    </row>
    <row r="934">
      <c r="A934" s="162"/>
      <c r="B934" s="162"/>
    </row>
    <row r="935">
      <c r="A935" s="162"/>
      <c r="B935" s="162"/>
    </row>
    <row r="936">
      <c r="A936" s="162"/>
      <c r="B936" s="162"/>
    </row>
    <row r="937">
      <c r="A937" s="162"/>
      <c r="B937" s="162"/>
    </row>
    <row r="938">
      <c r="A938" s="162"/>
      <c r="B938" s="162"/>
    </row>
    <row r="939">
      <c r="A939" s="162"/>
      <c r="B939" s="162"/>
    </row>
    <row r="940">
      <c r="A940" s="162"/>
      <c r="B940" s="162"/>
    </row>
    <row r="941">
      <c r="A941" s="162"/>
      <c r="B941" s="162"/>
    </row>
    <row r="942">
      <c r="A942" s="162"/>
      <c r="B942" s="162"/>
    </row>
    <row r="943">
      <c r="A943" s="162"/>
      <c r="B943" s="162"/>
    </row>
    <row r="944">
      <c r="A944" s="162"/>
      <c r="B944" s="162"/>
    </row>
    <row r="945">
      <c r="A945" s="162"/>
      <c r="B945" s="162"/>
    </row>
    <row r="946">
      <c r="A946" s="162"/>
      <c r="B946" s="162"/>
    </row>
    <row r="947">
      <c r="A947" s="162"/>
      <c r="B947" s="162"/>
    </row>
    <row r="948">
      <c r="A948" s="162"/>
      <c r="B948" s="162"/>
    </row>
    <row r="949">
      <c r="A949" s="162"/>
      <c r="B949" s="162"/>
    </row>
    <row r="950">
      <c r="A950" s="162"/>
      <c r="B950" s="162"/>
    </row>
    <row r="951">
      <c r="A951" s="162"/>
      <c r="B951" s="162"/>
    </row>
    <row r="952">
      <c r="A952" s="162"/>
      <c r="B952" s="162"/>
    </row>
    <row r="953">
      <c r="A953" s="162"/>
      <c r="B953" s="162"/>
    </row>
    <row r="954">
      <c r="A954" s="162"/>
      <c r="B954" s="162"/>
    </row>
    <row r="955">
      <c r="A955" s="162"/>
      <c r="B955" s="162"/>
    </row>
    <row r="956">
      <c r="A956" s="162"/>
      <c r="B956" s="162"/>
    </row>
    <row r="957">
      <c r="A957" s="162"/>
      <c r="B957" s="162"/>
    </row>
    <row r="958">
      <c r="A958" s="162"/>
      <c r="B958" s="162"/>
    </row>
    <row r="959">
      <c r="A959" s="162"/>
      <c r="B959" s="162"/>
    </row>
    <row r="960">
      <c r="A960" s="162"/>
      <c r="B960" s="162"/>
    </row>
    <row r="961">
      <c r="A961" s="162"/>
      <c r="B961" s="162"/>
    </row>
    <row r="962">
      <c r="A962" s="162"/>
      <c r="B962" s="162"/>
    </row>
    <row r="963">
      <c r="A963" s="162"/>
      <c r="B963" s="162"/>
    </row>
    <row r="964">
      <c r="A964" s="162"/>
      <c r="B964" s="162"/>
    </row>
    <row r="965">
      <c r="A965" s="162"/>
      <c r="B965" s="162"/>
    </row>
    <row r="966">
      <c r="A966" s="162"/>
      <c r="B966" s="162"/>
    </row>
    <row r="967">
      <c r="A967" s="162"/>
      <c r="B967" s="162"/>
    </row>
    <row r="968">
      <c r="A968" s="162"/>
      <c r="B968" s="162"/>
    </row>
    <row r="969">
      <c r="A969" s="162"/>
      <c r="B969" s="162"/>
    </row>
    <row r="970">
      <c r="A970" s="162"/>
      <c r="B970" s="162"/>
    </row>
    <row r="971">
      <c r="A971" s="162"/>
      <c r="B971" s="162"/>
    </row>
    <row r="972">
      <c r="A972" s="162"/>
      <c r="B972" s="162"/>
    </row>
    <row r="973">
      <c r="A973" s="162"/>
      <c r="B973" s="162"/>
    </row>
    <row r="974">
      <c r="A974" s="162"/>
      <c r="B974" s="162"/>
    </row>
    <row r="975">
      <c r="A975" s="162"/>
      <c r="B975" s="162"/>
    </row>
    <row r="976">
      <c r="A976" s="162"/>
      <c r="B976" s="162"/>
    </row>
    <row r="977">
      <c r="A977" s="162"/>
      <c r="B977" s="162"/>
    </row>
    <row r="978">
      <c r="A978" s="162"/>
      <c r="B978" s="162"/>
    </row>
    <row r="979">
      <c r="A979" s="162"/>
      <c r="B979" s="162"/>
    </row>
    <row r="980">
      <c r="A980" s="162"/>
      <c r="B980" s="162"/>
    </row>
    <row r="981">
      <c r="A981" s="162"/>
      <c r="B981" s="162"/>
    </row>
    <row r="982">
      <c r="A982" s="162"/>
      <c r="B982" s="162"/>
    </row>
    <row r="983">
      <c r="A983" s="162"/>
      <c r="B983" s="162"/>
    </row>
    <row r="984">
      <c r="A984" s="162"/>
      <c r="B984" s="162"/>
    </row>
    <row r="985">
      <c r="A985" s="162"/>
      <c r="B985" s="162"/>
    </row>
    <row r="986">
      <c r="A986" s="162"/>
      <c r="B986" s="162"/>
    </row>
    <row r="987">
      <c r="A987" s="162"/>
      <c r="B987" s="162"/>
    </row>
    <row r="988">
      <c r="A988" s="162"/>
      <c r="B988" s="162"/>
    </row>
    <row r="989">
      <c r="A989" s="162"/>
      <c r="B989" s="162"/>
    </row>
    <row r="990">
      <c r="A990" s="162"/>
      <c r="B990" s="162"/>
    </row>
    <row r="991">
      <c r="A991" s="162"/>
      <c r="B991" s="162"/>
    </row>
    <row r="992">
      <c r="A992" s="162"/>
      <c r="B992" s="162"/>
    </row>
    <row r="993">
      <c r="A993" s="162"/>
      <c r="B993" s="162"/>
    </row>
    <row r="994">
      <c r="A994" s="162"/>
      <c r="B994" s="162"/>
    </row>
    <row r="995">
      <c r="A995" s="162"/>
      <c r="B995" s="162"/>
    </row>
    <row r="996">
      <c r="A996" s="162"/>
      <c r="B996" s="162"/>
    </row>
    <row r="997">
      <c r="A997" s="162"/>
      <c r="B997" s="162"/>
    </row>
    <row r="998">
      <c r="A998" s="162"/>
      <c r="B998" s="162"/>
    </row>
    <row r="999">
      <c r="A999" s="162"/>
      <c r="B999" s="162"/>
    </row>
    <row r="1000">
      <c r="A1000" s="162"/>
      <c r="B1000" s="162"/>
    </row>
    <row r="1001">
      <c r="A1001" s="162"/>
      <c r="B1001" s="162"/>
    </row>
  </sheetData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5.13"/>
    <col customWidth="1" min="5" max="5" width="17.0"/>
  </cols>
  <sheetData>
    <row r="1">
      <c r="A1" s="445" t="s">
        <v>113</v>
      </c>
      <c r="B1" s="445" t="s">
        <v>110</v>
      </c>
      <c r="C1" s="445" t="s">
        <v>902</v>
      </c>
      <c r="D1" s="445" t="s">
        <v>903</v>
      </c>
      <c r="E1" s="445" t="s">
        <v>904</v>
      </c>
    </row>
    <row r="2">
      <c r="A2" s="463" t="s">
        <v>1682</v>
      </c>
      <c r="B2" s="463" t="s">
        <v>913</v>
      </c>
      <c r="C2" s="464">
        <v>40343.0</v>
      </c>
      <c r="D2" s="463" t="s">
        <v>5007</v>
      </c>
      <c r="E2" s="343" t="s">
        <v>5008</v>
      </c>
      <c r="F2" s="465"/>
      <c r="G2" s="465"/>
      <c r="H2" s="465"/>
      <c r="I2" s="465"/>
      <c r="J2" s="465"/>
      <c r="K2" s="465"/>
      <c r="L2" s="465"/>
      <c r="M2" s="465"/>
      <c r="N2" s="465"/>
      <c r="O2" s="465"/>
      <c r="P2" s="465"/>
      <c r="Q2" s="465"/>
      <c r="R2" s="465"/>
      <c r="S2" s="465"/>
      <c r="T2" s="465"/>
      <c r="U2" s="465"/>
      <c r="V2" s="465"/>
      <c r="W2" s="465"/>
      <c r="X2" s="465"/>
      <c r="Y2" s="465"/>
      <c r="Z2" s="465"/>
    </row>
    <row r="3">
      <c r="A3" s="17" t="s">
        <v>10019</v>
      </c>
      <c r="B3" s="17" t="s">
        <v>10020</v>
      </c>
      <c r="C3" s="458"/>
      <c r="D3" s="458"/>
      <c r="E3" s="458"/>
    </row>
    <row r="4">
      <c r="A4" s="17" t="s">
        <v>10021</v>
      </c>
      <c r="B4" s="17" t="s">
        <v>422</v>
      </c>
      <c r="C4" s="458"/>
      <c r="D4" s="458"/>
      <c r="E4" s="458"/>
    </row>
    <row r="5">
      <c r="A5" s="17" t="s">
        <v>10022</v>
      </c>
      <c r="B5" s="17" t="s">
        <v>10023</v>
      </c>
      <c r="C5" s="458"/>
      <c r="D5" s="458"/>
      <c r="E5" s="458"/>
    </row>
    <row r="6">
      <c r="A6" s="463" t="s">
        <v>2913</v>
      </c>
      <c r="B6" s="463" t="s">
        <v>2914</v>
      </c>
      <c r="C6" s="464">
        <v>40498.0</v>
      </c>
      <c r="D6" s="463" t="s">
        <v>5007</v>
      </c>
      <c r="E6" s="343" t="s">
        <v>5008</v>
      </c>
      <c r="F6" s="465"/>
      <c r="G6" s="465"/>
      <c r="H6" s="465"/>
      <c r="I6" s="465"/>
      <c r="J6" s="465"/>
      <c r="K6" s="465"/>
      <c r="L6" s="465"/>
      <c r="M6" s="465"/>
      <c r="N6" s="465"/>
      <c r="O6" s="465"/>
      <c r="P6" s="465"/>
      <c r="Q6" s="465"/>
      <c r="R6" s="465"/>
      <c r="S6" s="465"/>
      <c r="T6" s="465"/>
      <c r="U6" s="465"/>
      <c r="V6" s="465"/>
      <c r="W6" s="465"/>
      <c r="X6" s="465"/>
      <c r="Y6" s="465"/>
      <c r="Z6" s="465"/>
    </row>
    <row r="7">
      <c r="A7" s="17" t="s">
        <v>10024</v>
      </c>
      <c r="B7" s="17" t="s">
        <v>1148</v>
      </c>
      <c r="C7" s="458"/>
      <c r="D7" s="458"/>
      <c r="E7" s="458"/>
    </row>
    <row r="8">
      <c r="A8" s="463" t="s">
        <v>10025</v>
      </c>
      <c r="B8" s="463" t="s">
        <v>4070</v>
      </c>
      <c r="C8" s="464">
        <v>40252.0</v>
      </c>
      <c r="D8" s="463" t="s">
        <v>5007</v>
      </c>
      <c r="E8" s="343" t="s">
        <v>5008</v>
      </c>
      <c r="F8" s="465"/>
      <c r="G8" s="465"/>
      <c r="H8" s="465"/>
      <c r="I8" s="465"/>
      <c r="J8" s="465"/>
      <c r="K8" s="465"/>
      <c r="L8" s="465"/>
      <c r="M8" s="465"/>
      <c r="N8" s="465"/>
      <c r="O8" s="465"/>
      <c r="P8" s="465"/>
      <c r="Q8" s="465"/>
      <c r="R8" s="465"/>
      <c r="S8" s="465"/>
      <c r="T8" s="465"/>
      <c r="U8" s="465"/>
      <c r="V8" s="465"/>
      <c r="W8" s="465"/>
      <c r="X8" s="465"/>
      <c r="Y8" s="465"/>
      <c r="Z8" s="465"/>
    </row>
    <row r="9">
      <c r="A9" s="458"/>
      <c r="B9" s="458"/>
      <c r="C9" s="458"/>
      <c r="D9" s="458"/>
      <c r="E9" s="458"/>
    </row>
    <row r="10">
      <c r="A10" s="458"/>
      <c r="B10" s="458"/>
      <c r="C10" s="458"/>
      <c r="D10" s="458"/>
      <c r="E10" s="458"/>
    </row>
    <row r="11">
      <c r="A11" s="448" t="s">
        <v>1</v>
      </c>
      <c r="B11" s="449">
        <f>COUNT(C:C)</f>
        <v>3</v>
      </c>
    </row>
    <row r="12">
      <c r="A12" s="448" t="s">
        <v>2</v>
      </c>
      <c r="B12" s="450">
        <v>7.0</v>
      </c>
    </row>
    <row r="13">
      <c r="A13" s="448" t="s">
        <v>1014</v>
      </c>
      <c r="B13" s="451">
        <f>IFERROR(__xludf.DUMMYFUNCTION("TO_PERCENT(B11/B12)"),0.42857142857142855)</f>
        <v>0.4285714286</v>
      </c>
    </row>
  </sheetData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38.38"/>
    <col customWidth="1" min="3" max="3" width="19.75"/>
    <col customWidth="1" min="6" max="6" width="43.75"/>
    <col customWidth="1" min="7" max="7" width="3.88"/>
  </cols>
  <sheetData>
    <row r="1">
      <c r="A1" s="98"/>
      <c r="B1" s="466"/>
      <c r="C1" s="466"/>
      <c r="D1" s="467"/>
      <c r="E1" s="467"/>
      <c r="F1" s="467"/>
      <c r="G1" s="102"/>
    </row>
    <row r="2">
      <c r="A2" s="136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36"/>
    </row>
    <row r="3">
      <c r="A3" s="98"/>
      <c r="B3" s="141" t="s">
        <v>10026</v>
      </c>
      <c r="C3" s="141" t="s">
        <v>10027</v>
      </c>
      <c r="D3" s="150"/>
      <c r="E3" s="150"/>
      <c r="F3" s="150"/>
      <c r="G3" s="102"/>
    </row>
    <row r="4">
      <c r="A4" s="98"/>
      <c r="B4" s="141" t="s">
        <v>10028</v>
      </c>
      <c r="C4" s="141" t="s">
        <v>10029</v>
      </c>
      <c r="D4" s="150"/>
      <c r="E4" s="150"/>
      <c r="F4" s="150"/>
      <c r="G4" s="102"/>
    </row>
    <row r="5">
      <c r="A5" s="98"/>
      <c r="B5" s="141" t="s">
        <v>4509</v>
      </c>
      <c r="C5" s="141" t="s">
        <v>10030</v>
      </c>
      <c r="D5" s="150"/>
      <c r="E5" s="150"/>
      <c r="F5" s="150"/>
      <c r="G5" s="102"/>
    </row>
    <row r="6">
      <c r="A6" s="98"/>
      <c r="B6" s="139" t="s">
        <v>10031</v>
      </c>
      <c r="C6" s="139" t="s">
        <v>4383</v>
      </c>
      <c r="D6" s="140">
        <v>42409.0</v>
      </c>
      <c r="E6" s="139" t="s">
        <v>15</v>
      </c>
      <c r="F6" s="139" t="s">
        <v>1066</v>
      </c>
      <c r="G6" s="98"/>
    </row>
    <row r="7">
      <c r="A7" s="98"/>
      <c r="B7" s="141" t="s">
        <v>10032</v>
      </c>
      <c r="C7" s="141" t="s">
        <v>10033</v>
      </c>
      <c r="D7" s="150"/>
      <c r="E7" s="150"/>
      <c r="F7" s="150"/>
      <c r="G7" s="102"/>
    </row>
    <row r="8">
      <c r="A8" s="98"/>
      <c r="B8" s="139" t="s">
        <v>8169</v>
      </c>
      <c r="C8" s="139" t="s">
        <v>501</v>
      </c>
      <c r="D8" s="163">
        <v>40568.0</v>
      </c>
      <c r="E8" s="139" t="s">
        <v>15</v>
      </c>
      <c r="F8" s="139" t="s">
        <v>4992</v>
      </c>
      <c r="G8" s="98"/>
    </row>
    <row r="9">
      <c r="A9" s="98"/>
      <c r="B9" s="139" t="s">
        <v>10034</v>
      </c>
      <c r="C9" s="139" t="s">
        <v>137</v>
      </c>
      <c r="D9" s="140">
        <v>42739.0</v>
      </c>
      <c r="E9" s="139" t="s">
        <v>15</v>
      </c>
      <c r="F9" s="139" t="s">
        <v>10035</v>
      </c>
      <c r="G9" s="98"/>
    </row>
    <row r="10">
      <c r="A10" s="98"/>
      <c r="B10" s="141" t="s">
        <v>10036</v>
      </c>
      <c r="C10" s="141" t="s">
        <v>10037</v>
      </c>
      <c r="D10" s="150"/>
      <c r="E10" s="150"/>
      <c r="F10" s="150"/>
      <c r="G10" s="102"/>
    </row>
    <row r="11">
      <c r="A11" s="98"/>
      <c r="B11" s="141" t="s">
        <v>10038</v>
      </c>
      <c r="C11" s="141" t="s">
        <v>1190</v>
      </c>
      <c r="D11" s="150"/>
      <c r="E11" s="150"/>
      <c r="F11" s="141" t="s">
        <v>10039</v>
      </c>
      <c r="G11" s="98"/>
    </row>
    <row r="12">
      <c r="A12" s="98"/>
      <c r="B12" s="220" t="s">
        <v>10040</v>
      </c>
      <c r="C12" s="220" t="s">
        <v>1296</v>
      </c>
      <c r="D12" s="221">
        <v>40477.0</v>
      </c>
      <c r="E12" s="220" t="s">
        <v>4380</v>
      </c>
      <c r="F12" s="220" t="s">
        <v>4381</v>
      </c>
      <c r="G12" s="98"/>
    </row>
    <row r="13">
      <c r="A13" s="98"/>
      <c r="B13" s="141" t="s">
        <v>10041</v>
      </c>
      <c r="C13" s="141" t="s">
        <v>10042</v>
      </c>
      <c r="D13" s="150"/>
      <c r="E13" s="150"/>
      <c r="F13" s="150"/>
      <c r="G13" s="102"/>
    </row>
    <row r="14">
      <c r="A14" s="98"/>
      <c r="B14" s="139" t="s">
        <v>10043</v>
      </c>
      <c r="C14" s="139" t="s">
        <v>6476</v>
      </c>
      <c r="D14" s="139" t="s">
        <v>10044</v>
      </c>
      <c r="E14" s="139" t="s">
        <v>15</v>
      </c>
      <c r="F14" s="139" t="s">
        <v>928</v>
      </c>
      <c r="G14" s="98"/>
    </row>
    <row r="15">
      <c r="A15" s="98"/>
      <c r="B15" s="139" t="s">
        <v>5541</v>
      </c>
      <c r="C15" s="139" t="s">
        <v>5542</v>
      </c>
      <c r="D15" s="209">
        <v>40036.0</v>
      </c>
      <c r="E15" s="186" t="s">
        <v>15</v>
      </c>
      <c r="F15" s="151" t="s">
        <v>5543</v>
      </c>
      <c r="G15" s="331"/>
    </row>
    <row r="16">
      <c r="A16" s="98"/>
      <c r="B16" s="139" t="s">
        <v>4456</v>
      </c>
      <c r="C16" s="139" t="s">
        <v>548</v>
      </c>
      <c r="D16" s="140">
        <v>42542.0</v>
      </c>
      <c r="E16" s="139" t="s">
        <v>15</v>
      </c>
      <c r="F16" s="139" t="s">
        <v>928</v>
      </c>
      <c r="G16" s="98"/>
    </row>
    <row r="17">
      <c r="A17" s="98"/>
      <c r="B17" s="141" t="s">
        <v>10045</v>
      </c>
      <c r="C17" s="141" t="s">
        <v>10046</v>
      </c>
      <c r="D17" s="150"/>
      <c r="E17" s="150"/>
      <c r="F17" s="150"/>
      <c r="G17" s="102"/>
    </row>
    <row r="18">
      <c r="A18" s="98"/>
      <c r="B18" s="141" t="s">
        <v>10047</v>
      </c>
      <c r="C18" s="141" t="s">
        <v>10048</v>
      </c>
      <c r="D18" s="150"/>
      <c r="E18" s="150"/>
      <c r="F18" s="150"/>
      <c r="G18" s="102"/>
    </row>
    <row r="19">
      <c r="A19" s="98"/>
      <c r="B19" s="220" t="s">
        <v>1205</v>
      </c>
      <c r="C19" s="220" t="s">
        <v>1206</v>
      </c>
      <c r="D19" s="238">
        <v>40120.0</v>
      </c>
      <c r="E19" s="220" t="s">
        <v>4561</v>
      </c>
      <c r="F19" s="220" t="s">
        <v>5876</v>
      </c>
      <c r="G19" s="98"/>
    </row>
    <row r="20">
      <c r="A20" s="98"/>
      <c r="B20" s="141" t="s">
        <v>10049</v>
      </c>
      <c r="C20" s="141" t="s">
        <v>8441</v>
      </c>
      <c r="D20" s="372"/>
      <c r="E20" s="150"/>
      <c r="F20" s="150"/>
      <c r="G20" s="102"/>
    </row>
    <row r="21">
      <c r="A21" s="98"/>
      <c r="B21" s="141" t="s">
        <v>10050</v>
      </c>
      <c r="C21" s="141" t="s">
        <v>10051</v>
      </c>
      <c r="D21" s="150"/>
      <c r="E21" s="150"/>
      <c r="F21" s="150"/>
      <c r="G21" s="102"/>
    </row>
    <row r="22">
      <c r="A22" s="98"/>
      <c r="B22" s="139" t="s">
        <v>10052</v>
      </c>
      <c r="C22" s="139" t="s">
        <v>4478</v>
      </c>
      <c r="D22" s="140">
        <v>42761.0</v>
      </c>
      <c r="E22" s="139" t="s">
        <v>15</v>
      </c>
      <c r="F22" s="139" t="s">
        <v>10053</v>
      </c>
      <c r="G22" s="98"/>
    </row>
    <row r="23">
      <c r="A23" s="98"/>
      <c r="B23" s="139" t="s">
        <v>10054</v>
      </c>
      <c r="C23" s="139" t="s">
        <v>4487</v>
      </c>
      <c r="D23" s="140">
        <v>42719.0</v>
      </c>
      <c r="E23" s="139" t="s">
        <v>15</v>
      </c>
      <c r="F23" s="139" t="s">
        <v>10055</v>
      </c>
      <c r="G23" s="98"/>
    </row>
    <row r="24">
      <c r="A24" s="98"/>
      <c r="B24" s="141" t="s">
        <v>7496</v>
      </c>
      <c r="C24" s="141" t="s">
        <v>10056</v>
      </c>
      <c r="D24" s="150"/>
      <c r="E24" s="150"/>
      <c r="F24" s="150"/>
      <c r="G24" s="102"/>
    </row>
    <row r="25">
      <c r="A25" s="98"/>
      <c r="B25" s="141" t="s">
        <v>7503</v>
      </c>
      <c r="C25" s="141" t="s">
        <v>10057</v>
      </c>
      <c r="D25" s="150"/>
      <c r="E25" s="150"/>
      <c r="F25" s="150"/>
      <c r="G25" s="102"/>
    </row>
    <row r="26">
      <c r="A26" s="98"/>
      <c r="B26" s="139" t="s">
        <v>10058</v>
      </c>
      <c r="C26" s="139" t="s">
        <v>10059</v>
      </c>
      <c r="D26" s="177">
        <v>43601.0</v>
      </c>
      <c r="E26" s="176" t="s">
        <v>15</v>
      </c>
      <c r="F26" s="176" t="s">
        <v>928</v>
      </c>
      <c r="G26" s="173"/>
    </row>
    <row r="27">
      <c r="A27" s="98"/>
      <c r="B27" s="139" t="s">
        <v>4507</v>
      </c>
      <c r="C27" s="139" t="s">
        <v>4508</v>
      </c>
      <c r="D27" s="140">
        <v>40477.0</v>
      </c>
      <c r="E27" s="139" t="s">
        <v>15</v>
      </c>
      <c r="F27" s="139" t="s">
        <v>928</v>
      </c>
      <c r="G27" s="98"/>
    </row>
    <row r="28">
      <c r="A28" s="98"/>
      <c r="B28" s="141" t="s">
        <v>10060</v>
      </c>
      <c r="C28" s="141" t="s">
        <v>4868</v>
      </c>
      <c r="D28" s="150"/>
      <c r="E28" s="150"/>
      <c r="F28" s="150"/>
      <c r="G28" s="102"/>
    </row>
    <row r="29">
      <c r="A29" s="98"/>
      <c r="B29" s="141" t="s">
        <v>10061</v>
      </c>
      <c r="C29" s="141" t="s">
        <v>10062</v>
      </c>
      <c r="D29" s="150"/>
      <c r="E29" s="150"/>
      <c r="F29" s="150"/>
      <c r="G29" s="102"/>
    </row>
    <row r="30">
      <c r="A30" s="98"/>
      <c r="B30" s="139" t="s">
        <v>5117</v>
      </c>
      <c r="C30" s="139" t="s">
        <v>981</v>
      </c>
      <c r="D30" s="140">
        <v>39406.0</v>
      </c>
      <c r="E30" s="139" t="s">
        <v>15</v>
      </c>
      <c r="F30" s="139" t="s">
        <v>7787</v>
      </c>
      <c r="G30" s="98"/>
    </row>
    <row r="31">
      <c r="A31" s="98"/>
      <c r="B31" s="141" t="s">
        <v>10063</v>
      </c>
      <c r="C31" s="141" t="s">
        <v>10064</v>
      </c>
      <c r="D31" s="150"/>
      <c r="E31" s="150"/>
      <c r="F31" s="150"/>
      <c r="G31" s="102"/>
    </row>
    <row r="32">
      <c r="A32" s="98"/>
      <c r="B32" s="220" t="s">
        <v>1347</v>
      </c>
      <c r="C32" s="220" t="s">
        <v>1225</v>
      </c>
      <c r="D32" s="221">
        <v>40477.0</v>
      </c>
      <c r="E32" s="220" t="s">
        <v>4380</v>
      </c>
      <c r="F32" s="220" t="s">
        <v>4381</v>
      </c>
      <c r="G32" s="98"/>
    </row>
    <row r="33">
      <c r="A33" s="98"/>
      <c r="B33" s="139" t="s">
        <v>4356</v>
      </c>
      <c r="C33" s="139" t="s">
        <v>1392</v>
      </c>
      <c r="D33" s="209">
        <v>40246.0</v>
      </c>
      <c r="E33" s="186" t="s">
        <v>15</v>
      </c>
      <c r="F33" s="139" t="s">
        <v>4357</v>
      </c>
      <c r="G33" s="98"/>
    </row>
    <row r="34">
      <c r="A34" s="98"/>
      <c r="B34" s="141" t="s">
        <v>10065</v>
      </c>
      <c r="C34" s="141" t="s">
        <v>1009</v>
      </c>
      <c r="D34" s="150"/>
      <c r="E34" s="150"/>
      <c r="F34" s="372"/>
      <c r="G34" s="16"/>
    </row>
    <row r="35">
      <c r="A35" s="98"/>
      <c r="B35" s="141" t="s">
        <v>10066</v>
      </c>
      <c r="C35" s="141" t="s">
        <v>10067</v>
      </c>
      <c r="D35" s="150"/>
      <c r="E35" s="150"/>
      <c r="F35" s="372"/>
      <c r="G35" s="16"/>
    </row>
    <row r="36">
      <c r="A36" s="235"/>
      <c r="B36" s="468"/>
      <c r="C36" s="468"/>
      <c r="D36" s="468"/>
      <c r="E36" s="468"/>
      <c r="F36" s="440"/>
      <c r="G36" s="441"/>
    </row>
    <row r="37">
      <c r="A37" s="235"/>
      <c r="B37" s="468"/>
      <c r="C37" s="468"/>
      <c r="D37" s="468"/>
      <c r="E37" s="468"/>
      <c r="F37" s="440"/>
      <c r="G37" s="441"/>
    </row>
    <row r="38">
      <c r="A38" s="469"/>
      <c r="B38" s="144" t="s">
        <v>1</v>
      </c>
      <c r="C38" s="145">
        <f>COUNT(D:D)</f>
        <v>14</v>
      </c>
      <c r="D38" s="138"/>
      <c r="E38" s="138"/>
      <c r="F38" s="138"/>
      <c r="G38" s="138"/>
    </row>
    <row r="39">
      <c r="A39" s="469"/>
      <c r="B39" s="144" t="s">
        <v>2</v>
      </c>
      <c r="C39" s="146">
        <v>33.0</v>
      </c>
      <c r="D39" s="138"/>
      <c r="E39" s="138"/>
      <c r="F39" s="138"/>
      <c r="G39" s="138"/>
    </row>
    <row r="40">
      <c r="A40" s="469"/>
      <c r="B40" s="144" t="s">
        <v>1014</v>
      </c>
      <c r="C40" s="147">
        <f>IFERROR(__xludf.DUMMYFUNCTION("TO_PERCENT(C38/C39)"),0.42424242424242425)</f>
        <v>0.4242424242</v>
      </c>
      <c r="D40" s="138"/>
      <c r="E40" s="138"/>
      <c r="F40" s="138"/>
      <c r="G40" s="138"/>
    </row>
    <row r="41">
      <c r="A41" s="441"/>
      <c r="B41" s="440"/>
      <c r="C41" s="440"/>
      <c r="D41" s="440"/>
      <c r="E41" s="440"/>
      <c r="F41" s="440"/>
      <c r="G41" s="441"/>
    </row>
    <row r="42">
      <c r="A42" s="441"/>
      <c r="B42" s="440"/>
      <c r="C42" s="440"/>
      <c r="D42" s="440"/>
      <c r="E42" s="440"/>
      <c r="F42" s="440"/>
      <c r="G42" s="441"/>
    </row>
    <row r="43">
      <c r="A43" s="441"/>
      <c r="B43" s="440"/>
      <c r="C43" s="440"/>
      <c r="D43" s="440"/>
      <c r="E43" s="440"/>
      <c r="F43" s="440"/>
      <c r="G43" s="441"/>
    </row>
    <row r="44">
      <c r="A44" s="441"/>
      <c r="B44" s="440"/>
      <c r="C44" s="440"/>
      <c r="D44" s="440"/>
      <c r="E44" s="440"/>
      <c r="F44" s="440"/>
      <c r="G44" s="441"/>
    </row>
    <row r="45">
      <c r="A45" s="441"/>
      <c r="B45" s="470"/>
      <c r="C45" s="470"/>
      <c r="D45" s="470"/>
      <c r="E45" s="470"/>
      <c r="F45" s="470"/>
      <c r="G45" s="441"/>
    </row>
  </sheetData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41.75"/>
    <col customWidth="1" min="3" max="3" width="19.25"/>
    <col customWidth="1" min="6" max="6" width="49.38"/>
    <col customWidth="1" min="7" max="7" width="3.5"/>
  </cols>
  <sheetData>
    <row r="1">
      <c r="A1" s="149"/>
      <c r="B1" s="149"/>
      <c r="C1" s="149"/>
      <c r="D1" s="149"/>
      <c r="E1" s="149"/>
      <c r="F1" s="149"/>
      <c r="G1" s="16"/>
    </row>
    <row r="2">
      <c r="A2" s="149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38"/>
    </row>
    <row r="3">
      <c r="A3" s="98"/>
      <c r="B3" s="141" t="s">
        <v>10068</v>
      </c>
      <c r="C3" s="141" t="s">
        <v>10030</v>
      </c>
      <c r="D3" s="141"/>
      <c r="E3" s="141"/>
      <c r="F3" s="141"/>
      <c r="G3" s="471"/>
    </row>
    <row r="4">
      <c r="A4" s="98"/>
      <c r="B4" s="141" t="s">
        <v>10069</v>
      </c>
      <c r="C4" s="141" t="s">
        <v>10030</v>
      </c>
      <c r="D4" s="141"/>
      <c r="E4" s="141"/>
      <c r="F4" s="141"/>
      <c r="G4" s="471"/>
    </row>
    <row r="5">
      <c r="A5" s="98"/>
      <c r="B5" s="141" t="s">
        <v>10070</v>
      </c>
      <c r="C5" s="141" t="s">
        <v>6291</v>
      </c>
      <c r="D5" s="141"/>
      <c r="E5" s="141"/>
      <c r="F5" s="141"/>
      <c r="G5" s="471"/>
    </row>
    <row r="6">
      <c r="A6" s="98"/>
      <c r="B6" s="139" t="s">
        <v>295</v>
      </c>
      <c r="C6" s="139" t="s">
        <v>163</v>
      </c>
      <c r="D6" s="140">
        <v>43538.0</v>
      </c>
      <c r="E6" s="139" t="s">
        <v>15</v>
      </c>
      <c r="F6" s="176" t="s">
        <v>2198</v>
      </c>
      <c r="G6" s="471"/>
    </row>
    <row r="7">
      <c r="A7" s="98"/>
      <c r="B7" s="220" t="s">
        <v>1272</v>
      </c>
      <c r="C7" s="220" t="s">
        <v>1273</v>
      </c>
      <c r="D7" s="221">
        <v>40477.0</v>
      </c>
      <c r="E7" s="220" t="s">
        <v>4380</v>
      </c>
      <c r="F7" s="220" t="s">
        <v>4381</v>
      </c>
      <c r="G7" s="471"/>
    </row>
    <row r="8">
      <c r="A8" s="98"/>
      <c r="B8" s="141" t="s">
        <v>8394</v>
      </c>
      <c r="C8" s="141" t="s">
        <v>5812</v>
      </c>
      <c r="D8" s="141"/>
      <c r="E8" s="141"/>
      <c r="F8" s="141"/>
      <c r="G8" s="471"/>
    </row>
    <row r="9">
      <c r="A9" s="98"/>
      <c r="B9" s="141" t="s">
        <v>861</v>
      </c>
      <c r="C9" s="141" t="s">
        <v>4421</v>
      </c>
      <c r="D9" s="141"/>
      <c r="E9" s="141"/>
      <c r="F9" s="141"/>
      <c r="G9" s="471"/>
    </row>
    <row r="10">
      <c r="A10" s="98"/>
      <c r="B10" s="141" t="s">
        <v>10071</v>
      </c>
      <c r="C10" s="141" t="s">
        <v>4435</v>
      </c>
      <c r="D10" s="150"/>
      <c r="E10" s="150"/>
      <c r="F10" s="150"/>
      <c r="G10" s="59"/>
    </row>
    <row r="11">
      <c r="A11" s="98"/>
      <c r="B11" s="141" t="s">
        <v>10072</v>
      </c>
      <c r="C11" s="141" t="s">
        <v>10073</v>
      </c>
      <c r="D11" s="141"/>
      <c r="E11" s="141"/>
      <c r="F11" s="141"/>
      <c r="G11" s="471"/>
    </row>
    <row r="12">
      <c r="A12" s="98"/>
      <c r="B12" s="139" t="s">
        <v>10074</v>
      </c>
      <c r="C12" s="139" t="s">
        <v>4478</v>
      </c>
      <c r="D12" s="140">
        <v>42761.0</v>
      </c>
      <c r="E12" s="139" t="s">
        <v>15</v>
      </c>
      <c r="F12" s="139" t="s">
        <v>10053</v>
      </c>
      <c r="G12" s="471"/>
    </row>
    <row r="13">
      <c r="A13" s="98"/>
      <c r="B13" s="141" t="s">
        <v>10075</v>
      </c>
      <c r="C13" s="141" t="s">
        <v>185</v>
      </c>
      <c r="D13" s="141"/>
      <c r="E13" s="141"/>
      <c r="F13" s="141"/>
      <c r="G13" s="471"/>
    </row>
    <row r="14">
      <c r="A14" s="98"/>
      <c r="B14" s="141" t="s">
        <v>3886</v>
      </c>
      <c r="C14" s="141" t="s">
        <v>10076</v>
      </c>
      <c r="D14" s="141"/>
      <c r="E14" s="141"/>
      <c r="F14" s="141"/>
      <c r="G14" s="471"/>
    </row>
    <row r="15">
      <c r="A15" s="98"/>
      <c r="B15" s="139" t="s">
        <v>4295</v>
      </c>
      <c r="C15" s="139" t="s">
        <v>4296</v>
      </c>
      <c r="D15" s="140">
        <v>42817.0</v>
      </c>
      <c r="E15" s="139" t="s">
        <v>15</v>
      </c>
      <c r="F15" s="139" t="s">
        <v>928</v>
      </c>
      <c r="G15" s="471"/>
    </row>
    <row r="16">
      <c r="A16" s="98"/>
      <c r="B16" s="139" t="s">
        <v>10077</v>
      </c>
      <c r="C16" s="139" t="s">
        <v>984</v>
      </c>
      <c r="D16" s="140">
        <v>40456.0</v>
      </c>
      <c r="E16" s="139" t="s">
        <v>15</v>
      </c>
      <c r="F16" s="139" t="s">
        <v>6026</v>
      </c>
      <c r="G16" s="471"/>
    </row>
    <row r="17">
      <c r="A17" s="98"/>
      <c r="B17" s="141" t="s">
        <v>10078</v>
      </c>
      <c r="C17" s="141" t="s">
        <v>10079</v>
      </c>
      <c r="D17" s="141"/>
      <c r="E17" s="150"/>
      <c r="F17" s="150"/>
      <c r="G17" s="471"/>
    </row>
    <row r="18">
      <c r="A18" s="98"/>
      <c r="B18" s="139" t="s">
        <v>1145</v>
      </c>
      <c r="C18" s="139" t="s">
        <v>997</v>
      </c>
      <c r="D18" s="140">
        <v>41149.0</v>
      </c>
      <c r="E18" s="139" t="s">
        <v>6110</v>
      </c>
      <c r="F18" s="139" t="s">
        <v>6111</v>
      </c>
      <c r="G18" s="471"/>
    </row>
    <row r="19">
      <c r="A19" s="98"/>
      <c r="B19" s="139" t="s">
        <v>4898</v>
      </c>
      <c r="C19" s="139" t="s">
        <v>1161</v>
      </c>
      <c r="D19" s="140">
        <v>40491.0</v>
      </c>
      <c r="E19" s="139" t="s">
        <v>4899</v>
      </c>
      <c r="F19" s="139" t="s">
        <v>1066</v>
      </c>
      <c r="G19" s="471"/>
    </row>
    <row r="20">
      <c r="A20" s="48"/>
      <c r="B20" s="141" t="s">
        <v>10080</v>
      </c>
      <c r="C20" s="141" t="s">
        <v>10081</v>
      </c>
      <c r="D20" s="141"/>
      <c r="E20" s="141"/>
      <c r="F20" s="141"/>
      <c r="G20" s="471"/>
    </row>
    <row r="21">
      <c r="A21" s="16"/>
      <c r="B21" s="254"/>
      <c r="C21" s="254"/>
      <c r="D21" s="254"/>
      <c r="E21" s="254"/>
      <c r="F21" s="254"/>
      <c r="G21" s="16"/>
    </row>
    <row r="22">
      <c r="A22" s="16"/>
      <c r="B22" s="254"/>
      <c r="C22" s="254"/>
      <c r="D22" s="254"/>
      <c r="E22" s="254"/>
      <c r="F22" s="254"/>
      <c r="G22" s="16"/>
    </row>
    <row r="23">
      <c r="A23" s="75"/>
      <c r="B23" s="144" t="s">
        <v>1</v>
      </c>
      <c r="C23" s="145">
        <f>COUNT(D:D)</f>
        <v>7</v>
      </c>
      <c r="D23" s="254"/>
      <c r="E23" s="254"/>
      <c r="F23" s="254"/>
      <c r="G23" s="16"/>
    </row>
    <row r="24">
      <c r="A24" s="75"/>
      <c r="B24" s="144" t="s">
        <v>2</v>
      </c>
      <c r="C24" s="146">
        <v>18.0</v>
      </c>
      <c r="D24" s="254"/>
      <c r="E24" s="254"/>
      <c r="F24" s="254"/>
      <c r="G24" s="16"/>
    </row>
    <row r="25">
      <c r="A25" s="75"/>
      <c r="B25" s="144" t="s">
        <v>1014</v>
      </c>
      <c r="C25" s="147">
        <f>IFERROR(__xludf.DUMMYFUNCTION("TO_PERCENT(C23/C24)"),0.3888888888888889)</f>
        <v>0.3888888889</v>
      </c>
      <c r="D25" s="254"/>
      <c r="E25" s="254"/>
      <c r="F25" s="254"/>
      <c r="G25" s="16"/>
    </row>
    <row r="26">
      <c r="A26" s="16"/>
      <c r="B26" s="254"/>
      <c r="C26" s="254"/>
      <c r="D26" s="254"/>
      <c r="E26" s="254"/>
      <c r="F26" s="254"/>
      <c r="G26" s="16"/>
    </row>
    <row r="27">
      <c r="A27" s="16"/>
      <c r="B27" s="254"/>
      <c r="C27" s="254"/>
      <c r="D27" s="254"/>
      <c r="E27" s="254"/>
      <c r="F27" s="254"/>
      <c r="G27" s="16"/>
    </row>
    <row r="28">
      <c r="A28" s="16"/>
      <c r="B28" s="254"/>
      <c r="C28" s="254"/>
      <c r="D28" s="254"/>
      <c r="E28" s="254"/>
      <c r="F28" s="254"/>
      <c r="G28" s="16"/>
    </row>
    <row r="29">
      <c r="A29" s="16"/>
      <c r="B29" s="254"/>
      <c r="C29" s="254"/>
      <c r="D29" s="254"/>
      <c r="E29" s="254"/>
      <c r="F29" s="254"/>
      <c r="G29" s="16"/>
    </row>
    <row r="30">
      <c r="A30" s="16"/>
      <c r="B30" s="385"/>
      <c r="C30" s="385"/>
      <c r="D30" s="385"/>
      <c r="E30" s="385"/>
      <c r="F30" s="385"/>
      <c r="G30" s="16"/>
    </row>
  </sheetData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33.5"/>
    <col customWidth="1" min="3" max="3" width="36.63"/>
    <col customWidth="1" min="6" max="6" width="42.13"/>
    <col customWidth="1" min="7" max="7" width="4.0"/>
  </cols>
  <sheetData>
    <row r="1">
      <c r="A1" s="339"/>
      <c r="B1" s="149"/>
      <c r="C1" s="149"/>
      <c r="D1" s="149"/>
      <c r="E1" s="149"/>
      <c r="F1" s="149"/>
      <c r="G1" s="339"/>
    </row>
    <row r="2">
      <c r="A2" s="340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340"/>
    </row>
    <row r="3">
      <c r="A3" s="102"/>
      <c r="B3" s="141" t="s">
        <v>10082</v>
      </c>
      <c r="C3" s="141" t="s">
        <v>10083</v>
      </c>
      <c r="D3" s="150"/>
      <c r="E3" s="150"/>
      <c r="F3" s="150"/>
      <c r="G3" s="102"/>
    </row>
    <row r="4">
      <c r="A4" s="102"/>
      <c r="B4" s="141" t="s">
        <v>10084</v>
      </c>
      <c r="C4" s="141" t="s">
        <v>10085</v>
      </c>
      <c r="D4" s="150"/>
      <c r="E4" s="150"/>
      <c r="F4" s="150"/>
      <c r="G4" s="102"/>
    </row>
    <row r="5">
      <c r="A5" s="102"/>
      <c r="B5" s="141" t="s">
        <v>10086</v>
      </c>
      <c r="C5" s="141" t="s">
        <v>10087</v>
      </c>
      <c r="D5" s="150"/>
      <c r="E5" s="150"/>
      <c r="F5" s="150"/>
      <c r="G5" s="102"/>
    </row>
    <row r="6">
      <c r="A6" s="102"/>
      <c r="B6" s="141" t="s">
        <v>10088</v>
      </c>
      <c r="C6" s="141" t="s">
        <v>10089</v>
      </c>
      <c r="D6" s="150"/>
      <c r="E6" s="150"/>
      <c r="F6" s="150"/>
      <c r="G6" s="102"/>
    </row>
    <row r="7">
      <c r="A7" s="102"/>
      <c r="B7" s="141" t="s">
        <v>10090</v>
      </c>
      <c r="C7" s="141" t="s">
        <v>10091</v>
      </c>
      <c r="D7" s="150"/>
      <c r="E7" s="150"/>
      <c r="F7" s="150"/>
      <c r="G7" s="102"/>
    </row>
    <row r="8">
      <c r="A8" s="102"/>
      <c r="B8" s="141" t="s">
        <v>10092</v>
      </c>
      <c r="C8" s="141" t="s">
        <v>10093</v>
      </c>
      <c r="D8" s="150"/>
      <c r="E8" s="150"/>
      <c r="F8" s="150"/>
      <c r="G8" s="102"/>
    </row>
    <row r="9">
      <c r="A9" s="102"/>
      <c r="B9" s="141" t="s">
        <v>10094</v>
      </c>
      <c r="C9" s="141" t="s">
        <v>10093</v>
      </c>
      <c r="D9" s="150"/>
      <c r="E9" s="150"/>
      <c r="F9" s="150"/>
      <c r="G9" s="102"/>
    </row>
    <row r="10">
      <c r="A10" s="102"/>
      <c r="B10" s="141" t="s">
        <v>10095</v>
      </c>
      <c r="C10" s="141" t="s">
        <v>10096</v>
      </c>
      <c r="D10" s="150"/>
      <c r="E10" s="150"/>
      <c r="F10" s="150"/>
      <c r="G10" s="102"/>
    </row>
    <row r="11">
      <c r="A11" s="102"/>
      <c r="B11" s="141" t="s">
        <v>10097</v>
      </c>
      <c r="C11" s="141" t="s">
        <v>10098</v>
      </c>
      <c r="D11" s="150"/>
      <c r="E11" s="150"/>
      <c r="F11" s="150"/>
      <c r="G11" s="102"/>
    </row>
    <row r="12">
      <c r="A12" s="102"/>
      <c r="B12" s="141" t="s">
        <v>10099</v>
      </c>
      <c r="C12" s="141" t="s">
        <v>4618</v>
      </c>
      <c r="D12" s="150"/>
      <c r="E12" s="150"/>
      <c r="F12" s="150"/>
      <c r="G12" s="102"/>
    </row>
    <row r="13">
      <c r="A13" s="102"/>
      <c r="B13" s="139" t="s">
        <v>314</v>
      </c>
      <c r="C13" s="139" t="s">
        <v>315</v>
      </c>
      <c r="D13" s="140">
        <v>43727.0</v>
      </c>
      <c r="E13" s="139" t="s">
        <v>15</v>
      </c>
      <c r="F13" s="176" t="s">
        <v>8207</v>
      </c>
      <c r="G13" s="102"/>
    </row>
    <row r="14">
      <c r="A14" s="102"/>
      <c r="B14" s="141" t="s">
        <v>10100</v>
      </c>
      <c r="C14" s="141" t="s">
        <v>10101</v>
      </c>
      <c r="D14" s="150"/>
      <c r="E14" s="150"/>
      <c r="F14" s="150"/>
      <c r="G14" s="102"/>
    </row>
    <row r="15">
      <c r="A15" s="102"/>
      <c r="B15" s="141" t="s">
        <v>10102</v>
      </c>
      <c r="C15" s="141" t="s">
        <v>10103</v>
      </c>
      <c r="D15" s="150"/>
      <c r="E15" s="150"/>
      <c r="F15" s="150"/>
      <c r="G15" s="102"/>
    </row>
    <row r="16">
      <c r="A16" s="102"/>
      <c r="B16" s="141" t="s">
        <v>8442</v>
      </c>
      <c r="C16" s="141" t="s">
        <v>10104</v>
      </c>
      <c r="D16" s="150"/>
      <c r="E16" s="150"/>
      <c r="F16" s="150"/>
      <c r="G16" s="102"/>
    </row>
    <row r="17">
      <c r="A17" s="102"/>
      <c r="B17" s="141" t="s">
        <v>9999</v>
      </c>
      <c r="C17" s="141" t="s">
        <v>10105</v>
      </c>
      <c r="D17" s="150"/>
      <c r="E17" s="150"/>
      <c r="F17" s="150"/>
      <c r="G17" s="102"/>
    </row>
    <row r="18">
      <c r="A18" s="102"/>
      <c r="B18" s="141" t="s">
        <v>10106</v>
      </c>
      <c r="C18" s="141" t="s">
        <v>10107</v>
      </c>
      <c r="D18" s="150"/>
      <c r="E18" s="150"/>
      <c r="F18" s="150"/>
      <c r="G18" s="102"/>
    </row>
    <row r="19">
      <c r="A19" s="102"/>
      <c r="B19" s="141" t="s">
        <v>10108</v>
      </c>
      <c r="C19" s="141" t="s">
        <v>10001</v>
      </c>
      <c r="D19" s="150"/>
      <c r="E19" s="150"/>
      <c r="F19" s="150"/>
      <c r="G19" s="102"/>
    </row>
    <row r="20">
      <c r="A20" s="102"/>
      <c r="B20" s="141" t="s">
        <v>10109</v>
      </c>
      <c r="C20" s="141" t="s">
        <v>10110</v>
      </c>
      <c r="D20" s="150"/>
      <c r="E20" s="150"/>
      <c r="F20" s="150"/>
      <c r="G20" s="102"/>
    </row>
    <row r="21">
      <c r="A21" s="102"/>
      <c r="B21" s="141" t="s">
        <v>10111</v>
      </c>
      <c r="C21" s="141" t="s">
        <v>10112</v>
      </c>
      <c r="D21" s="150"/>
      <c r="E21" s="150"/>
      <c r="F21" s="150"/>
      <c r="G21" s="102"/>
    </row>
    <row r="22">
      <c r="A22" s="102"/>
      <c r="B22" s="141" t="s">
        <v>5940</v>
      </c>
      <c r="C22" s="141" t="s">
        <v>6570</v>
      </c>
      <c r="D22" s="150"/>
      <c r="E22" s="150"/>
      <c r="F22" s="150"/>
      <c r="G22" s="102"/>
    </row>
    <row r="23">
      <c r="A23" s="102"/>
      <c r="B23" s="141" t="s">
        <v>10113</v>
      </c>
      <c r="C23" s="141" t="s">
        <v>10114</v>
      </c>
      <c r="D23" s="150"/>
      <c r="E23" s="150"/>
      <c r="F23" s="150"/>
      <c r="G23" s="102"/>
    </row>
    <row r="24">
      <c r="A24" s="102"/>
      <c r="B24" s="141" t="s">
        <v>10115</v>
      </c>
      <c r="C24" s="141" t="s">
        <v>10116</v>
      </c>
      <c r="D24" s="150"/>
      <c r="E24" s="150"/>
      <c r="F24" s="150"/>
      <c r="G24" s="102"/>
    </row>
    <row r="25">
      <c r="A25" s="102"/>
      <c r="B25" s="141" t="s">
        <v>10117</v>
      </c>
      <c r="C25" s="141" t="s">
        <v>10012</v>
      </c>
      <c r="D25" s="150"/>
      <c r="E25" s="150"/>
      <c r="F25" s="150"/>
      <c r="G25" s="102"/>
    </row>
    <row r="26">
      <c r="A26" s="102"/>
      <c r="B26" s="141" t="s">
        <v>10118</v>
      </c>
      <c r="C26" s="141" t="s">
        <v>10119</v>
      </c>
      <c r="D26" s="150"/>
      <c r="E26" s="150"/>
      <c r="F26" s="150"/>
      <c r="G26" s="102"/>
    </row>
    <row r="27">
      <c r="A27" s="102"/>
      <c r="B27" s="141" t="s">
        <v>10120</v>
      </c>
      <c r="C27" s="141" t="s">
        <v>7381</v>
      </c>
      <c r="D27" s="150"/>
      <c r="E27" s="150"/>
      <c r="F27" s="150"/>
      <c r="G27" s="102"/>
    </row>
    <row r="28">
      <c r="A28" s="102"/>
      <c r="B28" s="141" t="s">
        <v>10121</v>
      </c>
      <c r="C28" s="141" t="s">
        <v>10122</v>
      </c>
      <c r="D28" s="150"/>
      <c r="E28" s="150"/>
      <c r="F28" s="150"/>
      <c r="G28" s="102"/>
    </row>
    <row r="29">
      <c r="A29" s="102"/>
      <c r="B29" s="139" t="s">
        <v>4671</v>
      </c>
      <c r="C29" s="139" t="s">
        <v>6935</v>
      </c>
      <c r="D29" s="140">
        <v>43748.0</v>
      </c>
      <c r="E29" s="139" t="s">
        <v>15</v>
      </c>
      <c r="F29" s="139" t="s">
        <v>10123</v>
      </c>
      <c r="G29" s="102"/>
    </row>
    <row r="30">
      <c r="A30" s="102"/>
      <c r="B30" s="141" t="s">
        <v>10124</v>
      </c>
      <c r="C30" s="141" t="s">
        <v>10125</v>
      </c>
      <c r="D30" s="150"/>
      <c r="E30" s="150"/>
      <c r="F30" s="150"/>
      <c r="G30" s="102"/>
    </row>
    <row r="31">
      <c r="A31" s="102"/>
      <c r="B31" s="141" t="s">
        <v>10126</v>
      </c>
      <c r="C31" s="141" t="s">
        <v>10127</v>
      </c>
      <c r="D31" s="150"/>
      <c r="E31" s="150"/>
      <c r="F31" s="150"/>
      <c r="G31" s="102"/>
    </row>
    <row r="32">
      <c r="A32" s="102"/>
      <c r="B32" s="139" t="s">
        <v>10128</v>
      </c>
      <c r="C32" s="139" t="s">
        <v>3933</v>
      </c>
      <c r="D32" s="177">
        <v>42465.0</v>
      </c>
      <c r="E32" s="139" t="s">
        <v>15</v>
      </c>
      <c r="F32" s="139" t="s">
        <v>907</v>
      </c>
      <c r="G32" s="102"/>
    </row>
    <row r="33">
      <c r="A33" s="102"/>
      <c r="B33" s="141" t="s">
        <v>10129</v>
      </c>
      <c r="C33" s="141" t="s">
        <v>7651</v>
      </c>
      <c r="D33" s="150"/>
      <c r="E33" s="150"/>
      <c r="F33" s="150"/>
      <c r="G33" s="102"/>
    </row>
    <row r="34">
      <c r="A34" s="102"/>
      <c r="B34" s="141" t="s">
        <v>10130</v>
      </c>
      <c r="C34" s="141" t="s">
        <v>10131</v>
      </c>
      <c r="D34" s="150"/>
      <c r="E34" s="150"/>
      <c r="F34" s="150"/>
      <c r="G34" s="102"/>
    </row>
    <row r="35">
      <c r="A35" s="102"/>
      <c r="B35" s="141" t="s">
        <v>7183</v>
      </c>
      <c r="C35" s="141" t="s">
        <v>10132</v>
      </c>
      <c r="D35" s="150"/>
      <c r="E35" s="150"/>
      <c r="F35" s="150"/>
      <c r="G35" s="102"/>
    </row>
    <row r="36">
      <c r="A36" s="102"/>
      <c r="B36" s="143"/>
      <c r="C36" s="143"/>
      <c r="D36" s="143"/>
      <c r="E36" s="143"/>
      <c r="F36" s="143"/>
      <c r="G36" s="102"/>
    </row>
    <row r="37">
      <c r="A37" s="102"/>
      <c r="B37" s="143"/>
      <c r="C37" s="143"/>
      <c r="D37" s="143"/>
      <c r="E37" s="143"/>
      <c r="F37" s="143"/>
      <c r="G37" s="102"/>
    </row>
    <row r="38">
      <c r="A38" s="102"/>
      <c r="B38" s="144" t="s">
        <v>1</v>
      </c>
      <c r="C38" s="145">
        <f>COUNT(D:D)</f>
        <v>3</v>
      </c>
      <c r="D38" s="143"/>
      <c r="E38" s="143"/>
      <c r="F38" s="143"/>
      <c r="G38" s="102"/>
    </row>
    <row r="39">
      <c r="A39" s="102"/>
      <c r="B39" s="144" t="s">
        <v>2</v>
      </c>
      <c r="C39" s="146">
        <v>33.0</v>
      </c>
      <c r="D39" s="143"/>
      <c r="E39" s="143"/>
      <c r="F39" s="143"/>
      <c r="G39" s="102"/>
    </row>
    <row r="40">
      <c r="A40" s="102"/>
      <c r="B40" s="144" t="s">
        <v>1014</v>
      </c>
      <c r="C40" s="147">
        <f>IFERROR(__xludf.DUMMYFUNCTION("TO_PERCENT(C38/C39)"),0.09090909090909091)</f>
        <v>0.09090909091</v>
      </c>
      <c r="D40" s="143"/>
      <c r="E40" s="143"/>
      <c r="F40" s="143"/>
      <c r="G40" s="102"/>
    </row>
    <row r="41">
      <c r="A41" s="102"/>
      <c r="B41" s="143"/>
      <c r="C41" s="143"/>
      <c r="D41" s="143"/>
      <c r="E41" s="143"/>
      <c r="F41" s="143"/>
      <c r="G41" s="102"/>
    </row>
    <row r="42">
      <c r="A42" s="102"/>
      <c r="B42" s="143"/>
      <c r="C42" s="143"/>
      <c r="D42" s="143"/>
      <c r="E42" s="143"/>
      <c r="F42" s="143"/>
      <c r="G42" s="102"/>
    </row>
    <row r="43">
      <c r="A43" s="102"/>
      <c r="B43" s="143"/>
      <c r="C43" s="143"/>
      <c r="D43" s="143"/>
      <c r="E43" s="143"/>
      <c r="F43" s="143"/>
      <c r="G43" s="102"/>
    </row>
    <row r="44">
      <c r="A44" s="102"/>
      <c r="B44" s="143"/>
      <c r="C44" s="143"/>
      <c r="D44" s="143"/>
      <c r="E44" s="143"/>
      <c r="F44" s="143"/>
      <c r="G44" s="102"/>
    </row>
    <row r="45">
      <c r="A45" s="102"/>
      <c r="B45" s="242"/>
      <c r="C45" s="242"/>
      <c r="D45" s="242"/>
      <c r="E45" s="242"/>
      <c r="F45" s="242"/>
      <c r="G45" s="102"/>
    </row>
  </sheetData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0.25"/>
    <col customWidth="1" min="3" max="3" width="23.0"/>
    <col customWidth="1" min="6" max="6" width="64.88"/>
    <col customWidth="1" min="7" max="7" width="3.5"/>
  </cols>
  <sheetData>
    <row r="1">
      <c r="A1" s="16"/>
      <c r="B1" s="149"/>
      <c r="C1" s="149"/>
      <c r="D1" s="149"/>
      <c r="E1" s="149"/>
      <c r="F1" s="149"/>
      <c r="G1" s="16"/>
    </row>
    <row r="2">
      <c r="A2" s="16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6"/>
    </row>
    <row r="3">
      <c r="A3" s="16"/>
      <c r="B3" s="103" t="s">
        <v>10133</v>
      </c>
      <c r="C3" s="103" t="s">
        <v>6239</v>
      </c>
      <c r="D3" s="239">
        <v>43314.0</v>
      </c>
      <c r="E3" s="103" t="s">
        <v>15</v>
      </c>
      <c r="F3" s="103" t="s">
        <v>928</v>
      </c>
      <c r="G3" s="102"/>
    </row>
    <row r="4">
      <c r="A4" s="16"/>
      <c r="B4" s="112" t="s">
        <v>10134</v>
      </c>
      <c r="C4" s="112" t="s">
        <v>10135</v>
      </c>
      <c r="D4" s="162"/>
      <c r="E4" s="162"/>
      <c r="F4" s="162"/>
      <c r="G4" s="102"/>
    </row>
    <row r="5">
      <c r="A5" s="16"/>
      <c r="B5" s="103" t="s">
        <v>353</v>
      </c>
      <c r="C5" s="103" t="s">
        <v>576</v>
      </c>
      <c r="D5" s="239">
        <v>43818.0</v>
      </c>
      <c r="E5" s="103" t="s">
        <v>15</v>
      </c>
      <c r="F5" s="103" t="s">
        <v>4592</v>
      </c>
      <c r="G5" s="102"/>
    </row>
    <row r="6">
      <c r="A6" s="16"/>
      <c r="B6" s="112" t="s">
        <v>4605</v>
      </c>
      <c r="C6" s="112" t="s">
        <v>4606</v>
      </c>
      <c r="D6" s="162"/>
      <c r="E6" s="162"/>
      <c r="F6" s="162"/>
      <c r="G6" s="102"/>
    </row>
    <row r="7">
      <c r="A7" s="16"/>
      <c r="B7" s="103" t="s">
        <v>794</v>
      </c>
      <c r="C7" s="103" t="s">
        <v>226</v>
      </c>
      <c r="D7" s="239">
        <v>44812.0</v>
      </c>
      <c r="E7" s="103" t="s">
        <v>15</v>
      </c>
      <c r="F7" s="181" t="s">
        <v>4395</v>
      </c>
      <c r="G7" s="102"/>
    </row>
    <row r="8">
      <c r="A8" s="16"/>
      <c r="B8" s="112" t="s">
        <v>10136</v>
      </c>
      <c r="C8" s="112" t="s">
        <v>10137</v>
      </c>
      <c r="D8" s="162"/>
      <c r="E8" s="162"/>
      <c r="F8" s="162"/>
      <c r="G8" s="102"/>
    </row>
    <row r="9">
      <c r="A9" s="16"/>
      <c r="B9" s="112" t="s">
        <v>4782</v>
      </c>
      <c r="C9" s="112" t="s">
        <v>399</v>
      </c>
      <c r="D9" s="162"/>
      <c r="E9" s="162"/>
      <c r="F9" s="162"/>
      <c r="G9" s="102"/>
    </row>
    <row r="10">
      <c r="A10" s="16"/>
      <c r="B10" s="250" t="s">
        <v>4427</v>
      </c>
      <c r="C10" s="250" t="s">
        <v>940</v>
      </c>
      <c r="D10" s="472">
        <v>42283.0</v>
      </c>
      <c r="E10" s="250" t="s">
        <v>4323</v>
      </c>
      <c r="F10" s="250" t="s">
        <v>10006</v>
      </c>
      <c r="G10" s="102"/>
    </row>
    <row r="11">
      <c r="A11" s="16"/>
      <c r="B11" s="112" t="s">
        <v>10138</v>
      </c>
      <c r="C11" s="112" t="s">
        <v>4435</v>
      </c>
      <c r="D11" s="245"/>
      <c r="E11" s="112"/>
      <c r="F11" s="112"/>
      <c r="G11" s="102"/>
    </row>
    <row r="12">
      <c r="A12" s="16"/>
      <c r="B12" s="103" t="s">
        <v>6262</v>
      </c>
      <c r="C12" s="103" t="s">
        <v>548</v>
      </c>
      <c r="D12" s="239">
        <v>43160.0</v>
      </c>
      <c r="E12" s="103" t="s">
        <v>15</v>
      </c>
      <c r="F12" s="103" t="s">
        <v>928</v>
      </c>
      <c r="G12" s="102"/>
    </row>
    <row r="13">
      <c r="A13" s="16"/>
      <c r="B13" s="112" t="s">
        <v>10139</v>
      </c>
      <c r="C13" s="112" t="s">
        <v>10140</v>
      </c>
      <c r="D13" s="162"/>
      <c r="E13" s="162"/>
      <c r="F13" s="162"/>
      <c r="G13" s="102"/>
    </row>
    <row r="14">
      <c r="A14" s="16"/>
      <c r="B14" s="112" t="s">
        <v>10141</v>
      </c>
      <c r="C14" s="112" t="s">
        <v>10142</v>
      </c>
      <c r="D14" s="162"/>
      <c r="E14" s="162"/>
      <c r="F14" s="162"/>
      <c r="G14" s="102"/>
    </row>
    <row r="15">
      <c r="A15" s="16"/>
      <c r="B15" s="103" t="s">
        <v>410</v>
      </c>
      <c r="C15" s="103" t="s">
        <v>411</v>
      </c>
      <c r="D15" s="239">
        <v>43944.0</v>
      </c>
      <c r="E15" s="103" t="s">
        <v>15</v>
      </c>
      <c r="F15" s="103" t="s">
        <v>4848</v>
      </c>
      <c r="G15" s="102"/>
    </row>
    <row r="16">
      <c r="A16" s="16"/>
      <c r="B16" s="112" t="s">
        <v>10143</v>
      </c>
      <c r="C16" s="112" t="s">
        <v>4484</v>
      </c>
      <c r="D16" s="162"/>
      <c r="E16" s="162"/>
      <c r="F16" s="162"/>
      <c r="G16" s="102"/>
    </row>
    <row r="17">
      <c r="A17" s="16"/>
      <c r="B17" s="103" t="s">
        <v>4658</v>
      </c>
      <c r="C17" s="103" t="s">
        <v>4659</v>
      </c>
      <c r="D17" s="234">
        <v>41149.0</v>
      </c>
      <c r="E17" s="103" t="s">
        <v>4473</v>
      </c>
      <c r="F17" s="103" t="s">
        <v>4474</v>
      </c>
      <c r="G17" s="102"/>
    </row>
    <row r="18">
      <c r="A18" s="16"/>
      <c r="B18" s="103" t="s">
        <v>4867</v>
      </c>
      <c r="C18" s="103" t="s">
        <v>4868</v>
      </c>
      <c r="D18" s="239">
        <v>42605.0</v>
      </c>
      <c r="E18" s="103" t="s">
        <v>15</v>
      </c>
      <c r="F18" s="103" t="s">
        <v>928</v>
      </c>
      <c r="G18" s="102"/>
    </row>
    <row r="19">
      <c r="A19" s="16"/>
      <c r="B19" s="103" t="s">
        <v>10144</v>
      </c>
      <c r="C19" s="103" t="s">
        <v>10145</v>
      </c>
      <c r="D19" s="140">
        <v>42817.0</v>
      </c>
      <c r="E19" s="139" t="s">
        <v>15</v>
      </c>
      <c r="F19" s="139" t="s">
        <v>928</v>
      </c>
      <c r="G19" s="102"/>
    </row>
    <row r="20">
      <c r="A20" s="16"/>
      <c r="B20" s="112" t="s">
        <v>10146</v>
      </c>
      <c r="C20" s="112" t="s">
        <v>10147</v>
      </c>
      <c r="D20" s="162"/>
      <c r="E20" s="162"/>
      <c r="F20" s="162"/>
      <c r="G20" s="102"/>
    </row>
    <row r="21">
      <c r="A21" s="16"/>
      <c r="B21" s="103" t="s">
        <v>251</v>
      </c>
      <c r="C21" s="103" t="s">
        <v>4677</v>
      </c>
      <c r="D21" s="239">
        <v>43650.0</v>
      </c>
      <c r="E21" s="103" t="s">
        <v>15</v>
      </c>
      <c r="F21" s="103" t="s">
        <v>4678</v>
      </c>
      <c r="G21" s="102"/>
    </row>
    <row r="22">
      <c r="A22" s="16"/>
      <c r="B22" s="112" t="s">
        <v>4689</v>
      </c>
      <c r="C22" s="112" t="s">
        <v>324</v>
      </c>
      <c r="D22" s="162"/>
      <c r="E22" s="162"/>
      <c r="F22" s="162"/>
      <c r="G22" s="102"/>
    </row>
    <row r="23">
      <c r="A23" s="16"/>
      <c r="B23" s="103" t="s">
        <v>10148</v>
      </c>
      <c r="C23" s="103" t="s">
        <v>10149</v>
      </c>
      <c r="D23" s="239">
        <v>42719.0</v>
      </c>
      <c r="E23" s="103" t="s">
        <v>15</v>
      </c>
      <c r="F23" s="103" t="s">
        <v>4500</v>
      </c>
      <c r="G23" s="102"/>
    </row>
    <row r="24">
      <c r="A24" s="16"/>
      <c r="B24" s="103" t="s">
        <v>4354</v>
      </c>
      <c r="C24" s="103" t="s">
        <v>435</v>
      </c>
      <c r="D24" s="140">
        <v>42353.0</v>
      </c>
      <c r="E24" s="139" t="s">
        <v>15</v>
      </c>
      <c r="F24" s="103" t="s">
        <v>4564</v>
      </c>
      <c r="G24" s="102"/>
    </row>
    <row r="25">
      <c r="A25" s="16"/>
      <c r="B25" s="112" t="s">
        <v>1084</v>
      </c>
      <c r="C25" s="112" t="s">
        <v>10150</v>
      </c>
      <c r="D25" s="162"/>
      <c r="E25" s="162"/>
      <c r="F25" s="162"/>
      <c r="G25" s="102"/>
    </row>
    <row r="26">
      <c r="A26" s="16"/>
      <c r="B26" s="102"/>
      <c r="C26" s="102"/>
      <c r="D26" s="102"/>
      <c r="E26" s="102"/>
      <c r="F26" s="102"/>
      <c r="G26" s="102"/>
    </row>
    <row r="27">
      <c r="A27" s="16"/>
      <c r="B27" s="16"/>
      <c r="C27" s="16"/>
      <c r="D27" s="16"/>
      <c r="E27" s="16"/>
      <c r="F27" s="16"/>
      <c r="G27" s="16"/>
    </row>
    <row r="28">
      <c r="A28" s="16"/>
      <c r="B28" s="144" t="s">
        <v>1</v>
      </c>
      <c r="C28" s="145">
        <f>COUNT(D:D)</f>
        <v>12</v>
      </c>
      <c r="G28" s="16"/>
    </row>
    <row r="29">
      <c r="A29" s="16"/>
      <c r="B29" s="144" t="s">
        <v>2</v>
      </c>
      <c r="C29" s="146">
        <v>23.0</v>
      </c>
      <c r="G29" s="16"/>
    </row>
    <row r="30">
      <c r="A30" s="16"/>
      <c r="B30" s="144" t="s">
        <v>1014</v>
      </c>
      <c r="C30" s="147">
        <f>IFERROR(__xludf.DUMMYFUNCTION("TO_PERCENT(C28/C29)"),0.5217391304347826)</f>
        <v>0.5217391304</v>
      </c>
      <c r="G30" s="16"/>
    </row>
    <row r="31">
      <c r="A31" s="16"/>
      <c r="B31" s="16"/>
      <c r="C31" s="16"/>
      <c r="D31" s="16"/>
      <c r="E31" s="16"/>
      <c r="F31" s="16"/>
      <c r="G31" s="16"/>
    </row>
    <row r="32">
      <c r="A32" s="16"/>
      <c r="B32" s="16"/>
      <c r="C32" s="16"/>
      <c r="D32" s="16"/>
      <c r="E32" s="16"/>
      <c r="F32" s="16"/>
      <c r="G32" s="16"/>
    </row>
    <row r="33">
      <c r="A33" s="16"/>
      <c r="B33" s="16"/>
      <c r="C33" s="16"/>
      <c r="D33" s="16"/>
      <c r="E33" s="16"/>
      <c r="F33" s="16"/>
      <c r="G33" s="16"/>
    </row>
    <row r="34">
      <c r="A34" s="16"/>
      <c r="B34" s="16"/>
      <c r="C34" s="16"/>
      <c r="D34" s="16"/>
      <c r="E34" s="16"/>
      <c r="F34" s="16"/>
      <c r="G34" s="16"/>
    </row>
    <row r="35">
      <c r="A35" s="16"/>
      <c r="B35" s="16"/>
      <c r="C35" s="16"/>
      <c r="D35" s="16"/>
      <c r="E35" s="16"/>
      <c r="F35" s="16"/>
      <c r="G35" s="16"/>
    </row>
  </sheetData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52.88"/>
    <col customWidth="1" min="5" max="5" width="44.5"/>
  </cols>
  <sheetData>
    <row r="1">
      <c r="A1" s="445" t="s">
        <v>113</v>
      </c>
      <c r="B1" s="445" t="s">
        <v>110</v>
      </c>
      <c r="C1" s="445" t="s">
        <v>902</v>
      </c>
      <c r="D1" s="445" t="s">
        <v>903</v>
      </c>
      <c r="E1" s="445" t="s">
        <v>904</v>
      </c>
    </row>
    <row r="2">
      <c r="A2" s="112" t="s">
        <v>10151</v>
      </c>
      <c r="B2" s="112" t="s">
        <v>10152</v>
      </c>
      <c r="C2" s="162"/>
      <c r="D2" s="162"/>
      <c r="E2" s="162"/>
    </row>
    <row r="3">
      <c r="A3" s="112" t="s">
        <v>10153</v>
      </c>
      <c r="B3" s="112" t="s">
        <v>4589</v>
      </c>
      <c r="C3" s="162"/>
      <c r="D3" s="162"/>
      <c r="E3" s="162"/>
    </row>
    <row r="4">
      <c r="A4" s="112" t="s">
        <v>10154</v>
      </c>
      <c r="B4" s="112" t="s">
        <v>782</v>
      </c>
      <c r="C4" s="162"/>
      <c r="D4" s="162"/>
      <c r="E4" s="162"/>
    </row>
    <row r="5">
      <c r="A5" s="112" t="s">
        <v>10155</v>
      </c>
      <c r="B5" s="112" t="s">
        <v>10156</v>
      </c>
      <c r="C5" s="162"/>
      <c r="D5" s="162"/>
      <c r="E5" s="162"/>
    </row>
    <row r="6">
      <c r="A6" s="112" t="s">
        <v>4371</v>
      </c>
      <c r="B6" s="112" t="s">
        <v>4746</v>
      </c>
      <c r="C6" s="162"/>
      <c r="D6" s="162"/>
      <c r="E6" s="162"/>
    </row>
    <row r="7">
      <c r="A7" s="112" t="s">
        <v>4373</v>
      </c>
      <c r="B7" s="112" t="s">
        <v>7280</v>
      </c>
      <c r="C7" s="162"/>
      <c r="D7" s="162"/>
      <c r="E7" s="162"/>
    </row>
    <row r="8">
      <c r="A8" s="112" t="s">
        <v>10157</v>
      </c>
      <c r="B8" s="112" t="s">
        <v>10158</v>
      </c>
      <c r="C8" s="162"/>
      <c r="D8" s="162"/>
      <c r="E8" s="162"/>
    </row>
    <row r="9">
      <c r="A9" s="112" t="s">
        <v>10159</v>
      </c>
      <c r="B9" s="112" t="s">
        <v>10160</v>
      </c>
      <c r="C9" s="162"/>
      <c r="D9" s="162"/>
      <c r="E9" s="162"/>
    </row>
    <row r="10">
      <c r="A10" s="103" t="s">
        <v>4396</v>
      </c>
      <c r="B10" s="103" t="s">
        <v>10161</v>
      </c>
      <c r="C10" s="239">
        <v>43139.0</v>
      </c>
      <c r="D10" s="186" t="s">
        <v>15</v>
      </c>
      <c r="E10" s="388" t="s">
        <v>4398</v>
      </c>
    </row>
    <row r="11">
      <c r="A11" s="112" t="s">
        <v>10162</v>
      </c>
      <c r="B11" s="112" t="s">
        <v>10163</v>
      </c>
      <c r="C11" s="162"/>
      <c r="D11" s="162"/>
      <c r="E11" s="162"/>
    </row>
    <row r="12">
      <c r="A12" s="112" t="s">
        <v>4774</v>
      </c>
      <c r="B12" s="112" t="s">
        <v>4775</v>
      </c>
      <c r="C12" s="162"/>
      <c r="D12" s="162"/>
      <c r="E12" s="162"/>
    </row>
    <row r="13">
      <c r="A13" s="112" t="s">
        <v>4620</v>
      </c>
      <c r="B13" s="112" t="s">
        <v>4621</v>
      </c>
      <c r="C13" s="162"/>
      <c r="D13" s="162"/>
      <c r="E13" s="162"/>
    </row>
    <row r="14">
      <c r="A14" s="112" t="s">
        <v>10164</v>
      </c>
      <c r="B14" s="112" t="s">
        <v>10165</v>
      </c>
      <c r="C14" s="162"/>
      <c r="D14" s="162"/>
      <c r="E14" s="162"/>
    </row>
    <row r="15">
      <c r="A15" s="112" t="s">
        <v>721</v>
      </c>
      <c r="B15" s="112" t="s">
        <v>10166</v>
      </c>
      <c r="C15" s="162"/>
      <c r="D15" s="162"/>
      <c r="E15" s="162"/>
    </row>
    <row r="16">
      <c r="A16" s="103" t="s">
        <v>4471</v>
      </c>
      <c r="B16" s="103" t="s">
        <v>7483</v>
      </c>
      <c r="C16" s="234">
        <v>41149.0</v>
      </c>
      <c r="D16" s="103" t="s">
        <v>4473</v>
      </c>
      <c r="E16" s="103" t="s">
        <v>4474</v>
      </c>
    </row>
    <row r="17">
      <c r="A17" s="112" t="s">
        <v>10167</v>
      </c>
      <c r="B17" s="112" t="s">
        <v>10168</v>
      </c>
      <c r="C17" s="162"/>
      <c r="D17" s="162"/>
      <c r="E17" s="162"/>
    </row>
    <row r="18">
      <c r="A18" s="103" t="s">
        <v>7608</v>
      </c>
      <c r="B18" s="103" t="s">
        <v>4478</v>
      </c>
      <c r="C18" s="239">
        <v>40253.0</v>
      </c>
      <c r="D18" s="103" t="s">
        <v>15</v>
      </c>
      <c r="E18" s="103" t="s">
        <v>5891</v>
      </c>
    </row>
    <row r="19">
      <c r="A19" s="103" t="s">
        <v>71</v>
      </c>
      <c r="B19" s="103" t="s">
        <v>10169</v>
      </c>
      <c r="C19" s="239">
        <v>40253.0</v>
      </c>
      <c r="D19" s="103" t="s">
        <v>15</v>
      </c>
      <c r="E19" s="103" t="s">
        <v>5891</v>
      </c>
    </row>
    <row r="20">
      <c r="A20" s="112" t="s">
        <v>10170</v>
      </c>
      <c r="B20" s="112" t="s">
        <v>10171</v>
      </c>
      <c r="C20" s="162"/>
      <c r="D20" s="162"/>
      <c r="E20" s="162"/>
    </row>
    <row r="21">
      <c r="A21" s="112" t="s">
        <v>7496</v>
      </c>
      <c r="B21" s="112" t="s">
        <v>10056</v>
      </c>
      <c r="C21" s="162"/>
      <c r="D21" s="162"/>
      <c r="E21" s="162"/>
    </row>
    <row r="22">
      <c r="A22" s="112" t="s">
        <v>4810</v>
      </c>
      <c r="B22" s="112" t="s">
        <v>7114</v>
      </c>
      <c r="C22" s="162"/>
      <c r="D22" s="162"/>
      <c r="E22" s="162"/>
    </row>
    <row r="23">
      <c r="A23" s="112" t="s">
        <v>10172</v>
      </c>
      <c r="B23" s="112" t="s">
        <v>10173</v>
      </c>
      <c r="C23" s="162"/>
      <c r="D23" s="162"/>
      <c r="E23" s="162"/>
    </row>
    <row r="24">
      <c r="A24" s="103" t="s">
        <v>7379</v>
      </c>
      <c r="B24" s="103" t="s">
        <v>4346</v>
      </c>
      <c r="C24" s="218">
        <v>39791.0</v>
      </c>
      <c r="D24" s="388" t="s">
        <v>15</v>
      </c>
      <c r="E24" s="232" t="s">
        <v>5575</v>
      </c>
    </row>
    <row r="25">
      <c r="A25" s="112" t="s">
        <v>7521</v>
      </c>
      <c r="B25" s="112" t="s">
        <v>4521</v>
      </c>
      <c r="C25" s="162"/>
      <c r="D25" s="162"/>
      <c r="E25" s="162"/>
    </row>
    <row r="26">
      <c r="A26" s="112" t="s">
        <v>10174</v>
      </c>
      <c r="B26" s="112" t="s">
        <v>10175</v>
      </c>
      <c r="C26" s="162"/>
      <c r="D26" s="162"/>
      <c r="E26" s="162"/>
    </row>
    <row r="27">
      <c r="A27" s="112" t="s">
        <v>10176</v>
      </c>
      <c r="B27" s="112" t="s">
        <v>6221</v>
      </c>
      <c r="C27" s="162"/>
      <c r="D27" s="162"/>
      <c r="E27" s="162"/>
    </row>
    <row r="28">
      <c r="A28" s="112" t="s">
        <v>4533</v>
      </c>
      <c r="B28" s="112" t="s">
        <v>10177</v>
      </c>
      <c r="C28" s="162"/>
      <c r="D28" s="162"/>
      <c r="E28" s="162"/>
    </row>
    <row r="29">
      <c r="A29" s="103" t="s">
        <v>10178</v>
      </c>
      <c r="B29" s="103" t="s">
        <v>10179</v>
      </c>
      <c r="C29" s="239">
        <v>40428.0</v>
      </c>
      <c r="D29" s="103" t="s">
        <v>15</v>
      </c>
      <c r="E29" s="151" t="s">
        <v>932</v>
      </c>
    </row>
    <row r="30">
      <c r="A30" s="112" t="s">
        <v>4549</v>
      </c>
      <c r="B30" s="112" t="s">
        <v>4550</v>
      </c>
      <c r="C30" s="162"/>
      <c r="D30" s="162"/>
      <c r="E30" s="162"/>
    </row>
    <row r="31">
      <c r="A31" s="112" t="s">
        <v>7640</v>
      </c>
      <c r="B31" s="112" t="s">
        <v>4552</v>
      </c>
      <c r="C31" s="162"/>
      <c r="D31" s="162"/>
      <c r="E31" s="162"/>
    </row>
    <row r="32">
      <c r="A32" s="112" t="s">
        <v>10180</v>
      </c>
      <c r="B32" s="112" t="s">
        <v>10181</v>
      </c>
      <c r="C32" s="162"/>
      <c r="D32" s="162"/>
      <c r="E32" s="162"/>
    </row>
    <row r="33">
      <c r="A33" s="112" t="s">
        <v>4568</v>
      </c>
      <c r="B33" s="112" t="s">
        <v>4718</v>
      </c>
      <c r="C33" s="162"/>
      <c r="D33" s="162"/>
      <c r="E33" s="162"/>
    </row>
    <row r="34">
      <c r="A34" s="458"/>
      <c r="B34" s="458"/>
      <c r="C34" s="458"/>
      <c r="D34" s="458"/>
      <c r="E34" s="458"/>
    </row>
    <row r="36">
      <c r="A36" s="448" t="s">
        <v>1</v>
      </c>
      <c r="B36" s="449">
        <f>COUNT(C:C)</f>
        <v>6</v>
      </c>
    </row>
    <row r="37">
      <c r="A37" s="448" t="s">
        <v>2</v>
      </c>
      <c r="B37" s="450">
        <v>31.0</v>
      </c>
    </row>
    <row r="38">
      <c r="A38" s="448" t="s">
        <v>1014</v>
      </c>
      <c r="B38" s="451">
        <f>IFERROR(__xludf.DUMMYFUNCTION("TO_PERCENT(B36/B37)"),0.1935483870967742)</f>
        <v>0.1935483871</v>
      </c>
    </row>
  </sheetData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30.5"/>
    <col customWidth="1" min="5" max="5" width="22.13"/>
  </cols>
  <sheetData>
    <row r="1">
      <c r="A1" s="445" t="s">
        <v>113</v>
      </c>
      <c r="B1" s="445" t="s">
        <v>110</v>
      </c>
      <c r="C1" s="445" t="s">
        <v>902</v>
      </c>
      <c r="D1" s="445" t="s">
        <v>903</v>
      </c>
      <c r="E1" s="445" t="s">
        <v>904</v>
      </c>
    </row>
    <row r="2">
      <c r="A2" s="112" t="s">
        <v>10182</v>
      </c>
      <c r="B2" s="112" t="s">
        <v>10183</v>
      </c>
      <c r="C2" s="17"/>
      <c r="D2" s="17"/>
      <c r="E2" s="17"/>
      <c r="F2" s="17"/>
      <c r="G2" s="19"/>
      <c r="H2" s="19"/>
    </row>
    <row r="3">
      <c r="A3" s="112" t="s">
        <v>7417</v>
      </c>
      <c r="B3" s="112" t="s">
        <v>10184</v>
      </c>
      <c r="C3" s="17"/>
      <c r="D3" s="17"/>
      <c r="E3" s="17"/>
      <c r="F3" s="17"/>
      <c r="G3" s="19"/>
      <c r="H3" s="19"/>
    </row>
    <row r="4">
      <c r="A4" s="112" t="s">
        <v>4742</v>
      </c>
      <c r="B4" s="112" t="s">
        <v>4743</v>
      </c>
      <c r="C4" s="17"/>
      <c r="D4" s="17"/>
      <c r="E4" s="17"/>
      <c r="F4" s="17"/>
      <c r="G4" s="19"/>
      <c r="H4" s="19"/>
    </row>
    <row r="5">
      <c r="A5" s="112" t="s">
        <v>10185</v>
      </c>
      <c r="B5" s="112" t="s">
        <v>4597</v>
      </c>
      <c r="C5" s="17"/>
      <c r="D5" s="17"/>
      <c r="E5" s="17"/>
      <c r="F5" s="17"/>
      <c r="G5" s="19"/>
      <c r="H5" s="19"/>
    </row>
    <row r="6">
      <c r="A6" s="112" t="s">
        <v>10186</v>
      </c>
      <c r="B6" s="112" t="s">
        <v>9122</v>
      </c>
      <c r="C6" s="17"/>
      <c r="D6" s="17"/>
      <c r="E6" s="17"/>
      <c r="F6" s="17"/>
      <c r="G6" s="19"/>
      <c r="H6" s="19"/>
    </row>
    <row r="7">
      <c r="A7" s="103" t="s">
        <v>10187</v>
      </c>
      <c r="B7" s="103" t="s">
        <v>4383</v>
      </c>
      <c r="C7" s="473">
        <v>40701.0</v>
      </c>
      <c r="D7" s="474" t="s">
        <v>15</v>
      </c>
      <c r="E7" s="474" t="s">
        <v>10188</v>
      </c>
      <c r="F7" s="474"/>
      <c r="G7" s="475"/>
      <c r="H7" s="475"/>
      <c r="I7" s="453"/>
      <c r="J7" s="453"/>
      <c r="K7" s="453"/>
      <c r="L7" s="453"/>
      <c r="M7" s="453"/>
      <c r="N7" s="453"/>
      <c r="O7" s="453"/>
      <c r="P7" s="453"/>
      <c r="Q7" s="453"/>
      <c r="R7" s="453"/>
      <c r="S7" s="453"/>
      <c r="T7" s="453"/>
      <c r="U7" s="453"/>
      <c r="V7" s="453"/>
      <c r="W7" s="453"/>
      <c r="X7" s="453"/>
      <c r="Y7" s="453"/>
      <c r="Z7" s="453"/>
    </row>
    <row r="8">
      <c r="A8" s="112" t="s">
        <v>10189</v>
      </c>
      <c r="B8" s="112" t="s">
        <v>10190</v>
      </c>
      <c r="C8" s="17"/>
      <c r="D8" s="17"/>
      <c r="E8" s="17"/>
      <c r="F8" s="17"/>
      <c r="G8" s="19"/>
      <c r="H8" s="19"/>
    </row>
    <row r="9">
      <c r="A9" s="112" t="s">
        <v>10191</v>
      </c>
      <c r="B9" s="112" t="s">
        <v>10192</v>
      </c>
      <c r="C9" s="17"/>
      <c r="D9" s="17"/>
      <c r="E9" s="17"/>
      <c r="F9" s="17"/>
      <c r="G9" s="19"/>
      <c r="H9" s="19"/>
    </row>
    <row r="10">
      <c r="A10" s="112" t="s">
        <v>10193</v>
      </c>
      <c r="B10" s="112" t="s">
        <v>10194</v>
      </c>
      <c r="C10" s="17"/>
      <c r="D10" s="17"/>
      <c r="E10" s="17"/>
      <c r="F10" s="17"/>
      <c r="G10" s="19"/>
      <c r="H10" s="19"/>
    </row>
    <row r="11">
      <c r="A11" s="112" t="s">
        <v>7306</v>
      </c>
      <c r="B11" s="112" t="s">
        <v>7302</v>
      </c>
      <c r="C11" s="17"/>
      <c r="D11" s="17"/>
      <c r="E11" s="17"/>
      <c r="F11" s="17"/>
      <c r="G11" s="19"/>
      <c r="H11" s="19"/>
    </row>
    <row r="12">
      <c r="A12" s="112" t="s">
        <v>4766</v>
      </c>
      <c r="B12" s="112" t="s">
        <v>4767</v>
      </c>
      <c r="C12" s="17"/>
      <c r="D12" s="17"/>
      <c r="E12" s="17"/>
      <c r="F12" s="17"/>
      <c r="G12" s="19"/>
      <c r="H12" s="19"/>
    </row>
    <row r="13">
      <c r="A13" s="112" t="s">
        <v>10195</v>
      </c>
      <c r="B13" s="112" t="s">
        <v>10196</v>
      </c>
      <c r="C13" s="17"/>
      <c r="D13" s="17"/>
      <c r="E13" s="17"/>
      <c r="F13" s="17"/>
      <c r="G13" s="19"/>
      <c r="H13" s="19"/>
    </row>
    <row r="14">
      <c r="A14" s="112" t="s">
        <v>10197</v>
      </c>
      <c r="B14" s="112" t="s">
        <v>10198</v>
      </c>
      <c r="C14" s="17"/>
      <c r="D14" s="17"/>
      <c r="E14" s="17"/>
      <c r="F14" s="17"/>
      <c r="G14" s="19"/>
      <c r="H14" s="19"/>
    </row>
    <row r="15">
      <c r="A15" s="112" t="s">
        <v>3626</v>
      </c>
      <c r="B15" s="112" t="s">
        <v>4618</v>
      </c>
      <c r="C15" s="17"/>
      <c r="D15" s="17"/>
      <c r="E15" s="17"/>
      <c r="F15" s="17"/>
      <c r="G15" s="19"/>
      <c r="H15" s="19"/>
    </row>
    <row r="16">
      <c r="A16" s="112" t="s">
        <v>10199</v>
      </c>
      <c r="B16" s="112" t="s">
        <v>10200</v>
      </c>
      <c r="C16" s="17"/>
      <c r="D16" s="17"/>
      <c r="E16" s="17"/>
      <c r="F16" s="17"/>
      <c r="G16" s="19"/>
      <c r="H16" s="19"/>
    </row>
    <row r="17">
      <c r="A17" s="112" t="s">
        <v>10201</v>
      </c>
      <c r="B17" s="112" t="s">
        <v>10202</v>
      </c>
      <c r="C17" s="17"/>
      <c r="D17" s="17"/>
      <c r="E17" s="17"/>
      <c r="F17" s="17"/>
      <c r="G17" s="19"/>
      <c r="H17" s="19"/>
    </row>
    <row r="18">
      <c r="A18" s="112" t="s">
        <v>10203</v>
      </c>
      <c r="B18" s="112" t="s">
        <v>10204</v>
      </c>
      <c r="C18" s="17"/>
      <c r="D18" s="17"/>
      <c r="E18" s="17"/>
      <c r="F18" s="17"/>
      <c r="G18" s="19"/>
      <c r="H18" s="19"/>
    </row>
    <row r="19">
      <c r="A19" s="112" t="s">
        <v>10205</v>
      </c>
      <c r="B19" s="112" t="s">
        <v>10206</v>
      </c>
      <c r="C19" s="17"/>
      <c r="D19" s="17"/>
      <c r="E19" s="17"/>
      <c r="F19" s="17"/>
      <c r="G19" s="19"/>
      <c r="H19" s="19"/>
    </row>
    <row r="20">
      <c r="A20" s="112" t="s">
        <v>10207</v>
      </c>
      <c r="B20" s="112" t="s">
        <v>10208</v>
      </c>
      <c r="C20" s="17"/>
      <c r="D20" s="17"/>
      <c r="E20" s="17"/>
      <c r="F20" s="17"/>
      <c r="G20" s="19"/>
      <c r="H20" s="19"/>
    </row>
    <row r="21">
      <c r="A21" s="112" t="s">
        <v>10209</v>
      </c>
      <c r="B21" s="112" t="s">
        <v>10210</v>
      </c>
      <c r="C21" s="17"/>
      <c r="D21" s="17"/>
      <c r="E21" s="17"/>
      <c r="F21" s="17"/>
      <c r="G21" s="19"/>
      <c r="H21" s="19"/>
    </row>
    <row r="22">
      <c r="A22" s="112" t="s">
        <v>4448</v>
      </c>
      <c r="B22" s="112" t="s">
        <v>4449</v>
      </c>
      <c r="C22" s="17"/>
      <c r="D22" s="17"/>
      <c r="E22" s="17"/>
      <c r="F22" s="17"/>
      <c r="G22" s="19"/>
      <c r="H22" s="19"/>
    </row>
    <row r="23">
      <c r="A23" s="112" t="s">
        <v>6015</v>
      </c>
      <c r="B23" s="112" t="s">
        <v>10211</v>
      </c>
      <c r="C23" s="17"/>
      <c r="D23" s="17"/>
      <c r="E23" s="17"/>
      <c r="F23" s="17"/>
      <c r="G23" s="19"/>
      <c r="H23" s="19"/>
    </row>
    <row r="24">
      <c r="A24" s="112" t="s">
        <v>10212</v>
      </c>
      <c r="B24" s="112" t="s">
        <v>10213</v>
      </c>
      <c r="C24" s="17"/>
      <c r="D24" s="17"/>
      <c r="E24" s="17"/>
      <c r="F24" s="17"/>
      <c r="G24" s="19"/>
      <c r="H24" s="19"/>
    </row>
    <row r="25">
      <c r="A25" s="112" t="s">
        <v>4475</v>
      </c>
      <c r="B25" s="112" t="s">
        <v>4476</v>
      </c>
      <c r="C25" s="17"/>
      <c r="D25" s="17"/>
      <c r="E25" s="17"/>
      <c r="F25" s="17"/>
      <c r="G25" s="19"/>
      <c r="H25" s="19"/>
    </row>
    <row r="26">
      <c r="A26" s="103" t="s">
        <v>10214</v>
      </c>
      <c r="B26" s="103" t="s">
        <v>10215</v>
      </c>
      <c r="C26" s="473">
        <v>40393.0</v>
      </c>
      <c r="D26" s="474" t="s">
        <v>15</v>
      </c>
      <c r="E26" s="474" t="s">
        <v>928</v>
      </c>
      <c r="F26" s="474"/>
      <c r="G26" s="475"/>
      <c r="H26" s="475"/>
      <c r="I26" s="453"/>
      <c r="J26" s="453"/>
      <c r="K26" s="453"/>
      <c r="L26" s="453"/>
      <c r="M26" s="453"/>
      <c r="N26" s="453"/>
      <c r="O26" s="453"/>
      <c r="P26" s="453"/>
      <c r="Q26" s="453"/>
      <c r="R26" s="453"/>
      <c r="S26" s="453"/>
      <c r="T26" s="453"/>
      <c r="U26" s="453"/>
      <c r="V26" s="453"/>
      <c r="W26" s="453"/>
      <c r="X26" s="453"/>
      <c r="Y26" s="453"/>
      <c r="Z26" s="453"/>
    </row>
    <row r="27">
      <c r="A27" s="103" t="s">
        <v>4949</v>
      </c>
      <c r="B27" s="103" t="s">
        <v>4478</v>
      </c>
      <c r="C27" s="473">
        <v>40253.0</v>
      </c>
      <c r="D27" s="474" t="s">
        <v>15</v>
      </c>
      <c r="E27" s="474" t="s">
        <v>5891</v>
      </c>
      <c r="F27" s="474"/>
      <c r="G27" s="475"/>
      <c r="H27" s="475"/>
      <c r="I27" s="453"/>
      <c r="J27" s="453"/>
      <c r="K27" s="453"/>
      <c r="L27" s="453"/>
      <c r="M27" s="453"/>
      <c r="N27" s="453"/>
      <c r="O27" s="453"/>
      <c r="P27" s="453"/>
      <c r="Q27" s="453"/>
      <c r="R27" s="453"/>
      <c r="S27" s="453"/>
      <c r="T27" s="453"/>
      <c r="U27" s="453"/>
      <c r="V27" s="453"/>
      <c r="W27" s="453"/>
      <c r="X27" s="453"/>
      <c r="Y27" s="453"/>
      <c r="Z27" s="453"/>
    </row>
    <row r="28">
      <c r="A28" s="103" t="s">
        <v>10216</v>
      </c>
      <c r="B28" s="103" t="s">
        <v>4478</v>
      </c>
      <c r="C28" s="473">
        <v>40686.0</v>
      </c>
      <c r="D28" s="474" t="s">
        <v>15</v>
      </c>
      <c r="E28" s="474" t="s">
        <v>4647</v>
      </c>
      <c r="F28" s="474"/>
      <c r="G28" s="475"/>
      <c r="H28" s="475"/>
      <c r="I28" s="453"/>
      <c r="J28" s="453"/>
      <c r="K28" s="453"/>
      <c r="L28" s="453"/>
      <c r="M28" s="453"/>
      <c r="N28" s="453"/>
      <c r="O28" s="453"/>
      <c r="P28" s="453"/>
      <c r="Q28" s="453"/>
      <c r="R28" s="453"/>
      <c r="S28" s="453"/>
      <c r="T28" s="453"/>
      <c r="U28" s="453"/>
      <c r="V28" s="453"/>
      <c r="W28" s="453"/>
      <c r="X28" s="453"/>
      <c r="Y28" s="453"/>
      <c r="Z28" s="453"/>
    </row>
    <row r="29">
      <c r="A29" s="112" t="s">
        <v>6716</v>
      </c>
      <c r="B29" s="112" t="s">
        <v>10217</v>
      </c>
      <c r="C29" s="17"/>
      <c r="D29" s="17"/>
      <c r="E29" s="17"/>
      <c r="F29" s="17"/>
      <c r="G29" s="19"/>
      <c r="H29" s="19"/>
    </row>
    <row r="30">
      <c r="A30" s="112" t="s">
        <v>10218</v>
      </c>
      <c r="B30" s="112" t="s">
        <v>10219</v>
      </c>
      <c r="C30" s="17"/>
      <c r="D30" s="17"/>
      <c r="E30" s="17"/>
      <c r="F30" s="17"/>
      <c r="G30" s="19"/>
      <c r="H30" s="19"/>
    </row>
    <row r="31">
      <c r="A31" s="112" t="s">
        <v>3506</v>
      </c>
      <c r="B31" s="112" t="s">
        <v>10220</v>
      </c>
      <c r="C31" s="17"/>
      <c r="D31" s="17"/>
      <c r="E31" s="17"/>
      <c r="F31" s="17"/>
      <c r="G31" s="19"/>
      <c r="H31" s="19"/>
    </row>
    <row r="32">
      <c r="A32" s="112" t="s">
        <v>7503</v>
      </c>
      <c r="B32" s="112" t="s">
        <v>7504</v>
      </c>
      <c r="C32" s="17"/>
      <c r="D32" s="17"/>
      <c r="E32" s="17"/>
      <c r="F32" s="17"/>
      <c r="G32" s="19"/>
      <c r="H32" s="19"/>
    </row>
    <row r="33">
      <c r="A33" s="103" t="s">
        <v>10221</v>
      </c>
      <c r="B33" s="103" t="s">
        <v>10222</v>
      </c>
      <c r="C33" s="473">
        <v>42859.0</v>
      </c>
      <c r="D33" s="474" t="s">
        <v>15</v>
      </c>
      <c r="E33" s="474" t="s">
        <v>928</v>
      </c>
      <c r="F33" s="474"/>
      <c r="G33" s="475"/>
      <c r="H33" s="475"/>
      <c r="I33" s="453"/>
      <c r="J33" s="453"/>
      <c r="K33" s="453"/>
      <c r="L33" s="453"/>
      <c r="M33" s="453"/>
      <c r="N33" s="453"/>
      <c r="O33" s="453"/>
      <c r="P33" s="453"/>
      <c r="Q33" s="453"/>
      <c r="R33" s="453"/>
      <c r="S33" s="453"/>
      <c r="T33" s="453"/>
      <c r="U33" s="453"/>
      <c r="V33" s="453"/>
      <c r="W33" s="453"/>
      <c r="X33" s="453"/>
      <c r="Y33" s="453"/>
      <c r="Z33" s="453"/>
    </row>
    <row r="34">
      <c r="A34" s="112" t="s">
        <v>10223</v>
      </c>
      <c r="B34" s="112" t="s">
        <v>7510</v>
      </c>
      <c r="C34" s="17"/>
      <c r="D34" s="17"/>
      <c r="E34" s="17"/>
      <c r="F34" s="17"/>
      <c r="G34" s="19"/>
      <c r="H34" s="19"/>
    </row>
    <row r="35">
      <c r="A35" s="112" t="s">
        <v>10224</v>
      </c>
      <c r="B35" s="112" t="s">
        <v>10225</v>
      </c>
      <c r="C35" s="17"/>
      <c r="D35" s="17"/>
      <c r="E35" s="17"/>
      <c r="F35" s="17"/>
      <c r="G35" s="19"/>
      <c r="H35" s="19"/>
    </row>
    <row r="36">
      <c r="A36" s="112" t="s">
        <v>10226</v>
      </c>
      <c r="B36" s="112" t="s">
        <v>4670</v>
      </c>
      <c r="C36" s="17"/>
      <c r="D36" s="17"/>
      <c r="E36" s="17"/>
      <c r="F36" s="17"/>
      <c r="G36" s="19"/>
      <c r="H36" s="19"/>
    </row>
    <row r="37">
      <c r="A37" s="112" t="s">
        <v>10227</v>
      </c>
      <c r="B37" s="112" t="s">
        <v>10228</v>
      </c>
      <c r="C37" s="17"/>
      <c r="D37" s="17"/>
      <c r="E37" s="17"/>
      <c r="F37" s="17"/>
      <c r="G37" s="19"/>
      <c r="H37" s="19"/>
    </row>
    <row r="38">
      <c r="A38" s="112" t="s">
        <v>10229</v>
      </c>
      <c r="B38" s="112" t="s">
        <v>10230</v>
      </c>
      <c r="C38" s="17"/>
      <c r="D38" s="17"/>
      <c r="E38" s="17"/>
      <c r="F38" s="17"/>
      <c r="G38" s="19"/>
      <c r="H38" s="19"/>
    </row>
    <row r="39">
      <c r="A39" s="112" t="s">
        <v>7527</v>
      </c>
      <c r="B39" s="112" t="s">
        <v>6221</v>
      </c>
      <c r="C39" s="17"/>
      <c r="D39" s="17"/>
      <c r="E39" s="17"/>
      <c r="F39" s="17"/>
      <c r="G39" s="19"/>
      <c r="H39" s="19"/>
    </row>
    <row r="40">
      <c r="A40" s="112" t="s">
        <v>4881</v>
      </c>
      <c r="B40" s="112" t="s">
        <v>4882</v>
      </c>
      <c r="C40" s="17"/>
      <c r="D40" s="17"/>
      <c r="E40" s="17"/>
      <c r="F40" s="17"/>
      <c r="G40" s="19"/>
      <c r="H40" s="19"/>
    </row>
    <row r="41">
      <c r="A41" s="112" t="s">
        <v>10231</v>
      </c>
      <c r="B41" s="112" t="s">
        <v>10232</v>
      </c>
      <c r="C41" s="17"/>
      <c r="D41" s="17"/>
      <c r="E41" s="17"/>
      <c r="F41" s="17"/>
      <c r="G41" s="19"/>
      <c r="H41" s="19"/>
    </row>
    <row r="42">
      <c r="A42" s="112" t="s">
        <v>7554</v>
      </c>
      <c r="B42" s="112" t="s">
        <v>10233</v>
      </c>
      <c r="C42" s="17"/>
      <c r="D42" s="17"/>
      <c r="E42" s="17"/>
      <c r="F42" s="17"/>
      <c r="G42" s="19"/>
      <c r="H42" s="19"/>
    </row>
    <row r="43">
      <c r="A43" s="112" t="s">
        <v>10234</v>
      </c>
      <c r="B43" s="112" t="s">
        <v>10235</v>
      </c>
      <c r="C43" s="17"/>
      <c r="D43" s="17"/>
      <c r="E43" s="17"/>
      <c r="F43" s="17"/>
      <c r="G43" s="19"/>
      <c r="H43" s="19"/>
    </row>
    <row r="44">
      <c r="A44" s="112" t="s">
        <v>4912</v>
      </c>
      <c r="B44" s="112" t="s">
        <v>4913</v>
      </c>
      <c r="C44" s="17"/>
      <c r="D44" s="17"/>
      <c r="E44" s="17"/>
      <c r="F44" s="17"/>
      <c r="G44" s="19"/>
      <c r="H44" s="19"/>
    </row>
    <row r="45">
      <c r="A45" s="112" t="s">
        <v>10236</v>
      </c>
      <c r="B45" s="112" t="s">
        <v>10237</v>
      </c>
      <c r="C45" s="17"/>
      <c r="D45" s="17"/>
      <c r="E45" s="458"/>
      <c r="F45" s="458"/>
    </row>
    <row r="48">
      <c r="A48" s="448" t="s">
        <v>1</v>
      </c>
      <c r="B48" s="449">
        <f>COUNT(C:C)</f>
        <v>5</v>
      </c>
    </row>
    <row r="49">
      <c r="A49" s="448" t="s">
        <v>2</v>
      </c>
      <c r="B49" s="450">
        <v>44.0</v>
      </c>
    </row>
    <row r="50">
      <c r="A50" s="448" t="s">
        <v>1014</v>
      </c>
      <c r="B50" s="451">
        <f>IFERROR(__xludf.DUMMYFUNCTION("TO_PERCENT(B48/B49)"),0.11363636363636363)</f>
        <v>0.1136363636</v>
      </c>
    </row>
  </sheetData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32.63"/>
    <col customWidth="1" min="5" max="5" width="39.63"/>
  </cols>
  <sheetData>
    <row r="1">
      <c r="A1" s="445" t="s">
        <v>113</v>
      </c>
      <c r="B1" s="445" t="s">
        <v>110</v>
      </c>
      <c r="C1" s="445" t="s">
        <v>902</v>
      </c>
      <c r="D1" s="445" t="s">
        <v>903</v>
      </c>
      <c r="E1" s="445" t="s">
        <v>904</v>
      </c>
    </row>
    <row r="2">
      <c r="A2" s="112" t="s">
        <v>10238</v>
      </c>
      <c r="B2" s="112" t="s">
        <v>10239</v>
      </c>
      <c r="C2" s="112"/>
      <c r="D2" s="112"/>
      <c r="E2" s="112"/>
      <c r="F2" s="19"/>
      <c r="G2" s="19"/>
      <c r="H2" s="19"/>
    </row>
    <row r="3">
      <c r="A3" s="112" t="s">
        <v>4573</v>
      </c>
      <c r="B3" s="112" t="s">
        <v>4574</v>
      </c>
      <c r="C3" s="112"/>
      <c r="D3" s="112"/>
      <c r="E3" s="112"/>
      <c r="F3" s="19"/>
      <c r="G3" s="19"/>
      <c r="H3" s="19"/>
    </row>
    <row r="4">
      <c r="A4" s="112" t="s">
        <v>4724</v>
      </c>
      <c r="B4" s="112" t="s">
        <v>4725</v>
      </c>
      <c r="C4" s="112"/>
      <c r="D4" s="112"/>
      <c r="E4" s="112"/>
      <c r="F4" s="19"/>
      <c r="G4" s="19"/>
      <c r="H4" s="19"/>
    </row>
    <row r="5">
      <c r="A5" s="112" t="s">
        <v>9029</v>
      </c>
      <c r="B5" s="112" t="s">
        <v>9030</v>
      </c>
      <c r="C5" s="112"/>
      <c r="D5" s="112"/>
      <c r="E5" s="112"/>
      <c r="F5" s="19"/>
      <c r="G5" s="19"/>
      <c r="H5" s="19"/>
    </row>
    <row r="6">
      <c r="A6" s="112" t="s">
        <v>10240</v>
      </c>
      <c r="B6" s="112" t="s">
        <v>10241</v>
      </c>
      <c r="C6" s="112"/>
      <c r="D6" s="112"/>
      <c r="E6" s="112"/>
      <c r="F6" s="19"/>
      <c r="G6" s="19"/>
      <c r="H6" s="19"/>
    </row>
    <row r="7">
      <c r="A7" s="112" t="s">
        <v>10242</v>
      </c>
      <c r="B7" s="112" t="s">
        <v>9062</v>
      </c>
      <c r="C7" s="112"/>
      <c r="D7" s="112"/>
      <c r="E7" s="112"/>
      <c r="F7" s="19"/>
      <c r="G7" s="19"/>
      <c r="H7" s="19"/>
    </row>
    <row r="8">
      <c r="A8" s="112" t="s">
        <v>10243</v>
      </c>
      <c r="B8" s="112" t="s">
        <v>10244</v>
      </c>
      <c r="C8" s="112"/>
      <c r="D8" s="112"/>
      <c r="E8" s="112"/>
      <c r="F8" s="19"/>
      <c r="G8" s="19"/>
      <c r="H8" s="19"/>
    </row>
    <row r="9">
      <c r="A9" s="112" t="s">
        <v>4377</v>
      </c>
      <c r="B9" s="112" t="s">
        <v>4378</v>
      </c>
      <c r="C9" s="112"/>
      <c r="D9" s="112"/>
      <c r="E9" s="112"/>
      <c r="F9" s="19"/>
      <c r="G9" s="19"/>
      <c r="H9" s="19"/>
    </row>
    <row r="10">
      <c r="A10" s="112" t="s">
        <v>10245</v>
      </c>
      <c r="B10" s="112" t="s">
        <v>10246</v>
      </c>
      <c r="C10" s="112"/>
      <c r="D10" s="112"/>
      <c r="E10" s="112"/>
      <c r="F10" s="19"/>
      <c r="G10" s="19"/>
      <c r="H10" s="19"/>
    </row>
    <row r="11">
      <c r="A11" s="112" t="s">
        <v>10247</v>
      </c>
      <c r="B11" s="112" t="s">
        <v>10248</v>
      </c>
      <c r="C11" s="112"/>
      <c r="D11" s="112"/>
      <c r="E11" s="112"/>
      <c r="F11" s="19"/>
      <c r="G11" s="19"/>
      <c r="H11" s="19"/>
    </row>
    <row r="12">
      <c r="A12" s="103" t="s">
        <v>10249</v>
      </c>
      <c r="B12" s="103" t="s">
        <v>10250</v>
      </c>
      <c r="C12" s="239">
        <v>40904.0</v>
      </c>
      <c r="D12" s="103" t="s">
        <v>15</v>
      </c>
      <c r="E12" s="103" t="s">
        <v>8634</v>
      </c>
      <c r="F12" s="475"/>
      <c r="G12" s="475"/>
      <c r="H12" s="475"/>
      <c r="I12" s="453"/>
      <c r="J12" s="453"/>
      <c r="K12" s="453"/>
      <c r="L12" s="453"/>
      <c r="M12" s="453"/>
      <c r="N12" s="453"/>
      <c r="O12" s="453"/>
      <c r="P12" s="453"/>
      <c r="Q12" s="453"/>
      <c r="R12" s="453"/>
      <c r="S12" s="453"/>
      <c r="T12" s="453"/>
      <c r="U12" s="453"/>
      <c r="V12" s="453"/>
      <c r="W12" s="453"/>
      <c r="X12" s="453"/>
      <c r="Y12" s="453"/>
      <c r="Z12" s="453"/>
    </row>
    <row r="13">
      <c r="A13" s="112" t="s">
        <v>10251</v>
      </c>
      <c r="B13" s="112" t="s">
        <v>10252</v>
      </c>
      <c r="C13" s="112"/>
      <c r="D13" s="112"/>
      <c r="E13" s="112"/>
      <c r="F13" s="19"/>
      <c r="G13" s="19"/>
      <c r="H13" s="19"/>
    </row>
    <row r="14">
      <c r="A14" s="112" t="s">
        <v>3557</v>
      </c>
      <c r="B14" s="112" t="s">
        <v>7302</v>
      </c>
      <c r="C14" s="112"/>
      <c r="D14" s="112"/>
      <c r="E14" s="112"/>
      <c r="F14" s="19"/>
      <c r="G14" s="19"/>
      <c r="H14" s="19"/>
    </row>
    <row r="15">
      <c r="A15" s="112" t="s">
        <v>10253</v>
      </c>
      <c r="B15" s="112" t="s">
        <v>10254</v>
      </c>
      <c r="C15" s="112"/>
      <c r="D15" s="112"/>
      <c r="E15" s="112"/>
      <c r="F15" s="19"/>
      <c r="G15" s="19"/>
      <c r="H15" s="19"/>
    </row>
    <row r="16">
      <c r="A16" s="112" t="s">
        <v>10255</v>
      </c>
      <c r="B16" s="112" t="s">
        <v>10256</v>
      </c>
      <c r="C16" s="112"/>
      <c r="D16" s="112"/>
      <c r="E16" s="112"/>
      <c r="F16" s="19"/>
      <c r="G16" s="19"/>
      <c r="H16" s="19"/>
    </row>
    <row r="17">
      <c r="A17" s="112" t="s">
        <v>10257</v>
      </c>
      <c r="B17" s="112" t="s">
        <v>10258</v>
      </c>
      <c r="C17" s="112"/>
      <c r="D17" s="112"/>
      <c r="E17" s="112"/>
      <c r="F17" s="19"/>
      <c r="G17" s="19"/>
      <c r="H17" s="19"/>
    </row>
    <row r="18">
      <c r="A18" s="112" t="s">
        <v>10259</v>
      </c>
      <c r="B18" s="112" t="s">
        <v>10260</v>
      </c>
      <c r="C18" s="112"/>
      <c r="D18" s="112"/>
      <c r="E18" s="112"/>
      <c r="F18" s="19"/>
      <c r="G18" s="19"/>
      <c r="H18" s="19"/>
    </row>
    <row r="19">
      <c r="A19" s="112" t="s">
        <v>10261</v>
      </c>
      <c r="B19" s="112" t="s">
        <v>10262</v>
      </c>
      <c r="C19" s="112"/>
      <c r="D19" s="112"/>
      <c r="E19" s="112"/>
      <c r="F19" s="19"/>
      <c r="G19" s="19"/>
      <c r="H19" s="19"/>
    </row>
    <row r="20">
      <c r="A20" s="112" t="s">
        <v>4445</v>
      </c>
      <c r="B20" s="112" t="s">
        <v>4446</v>
      </c>
      <c r="C20" s="112"/>
      <c r="D20" s="112"/>
      <c r="E20" s="112" t="s">
        <v>10263</v>
      </c>
      <c r="F20" s="19"/>
      <c r="G20" s="19"/>
      <c r="H20" s="19"/>
    </row>
    <row r="21">
      <c r="A21" s="112" t="s">
        <v>10264</v>
      </c>
      <c r="B21" s="112" t="s">
        <v>10265</v>
      </c>
      <c r="C21" s="112"/>
      <c r="D21" s="112"/>
      <c r="E21" s="112"/>
      <c r="F21" s="19"/>
      <c r="G21" s="19"/>
      <c r="H21" s="19"/>
    </row>
    <row r="22">
      <c r="A22" s="112" t="s">
        <v>8615</v>
      </c>
      <c r="B22" s="112" t="s">
        <v>10266</v>
      </c>
      <c r="C22" s="112"/>
      <c r="D22" s="112"/>
      <c r="E22" s="112"/>
      <c r="F22" s="19"/>
      <c r="G22" s="19"/>
      <c r="H22" s="19"/>
    </row>
    <row r="23">
      <c r="A23" s="112" t="s">
        <v>10267</v>
      </c>
      <c r="B23" s="112" t="s">
        <v>10268</v>
      </c>
      <c r="C23" s="112"/>
      <c r="D23" s="112"/>
      <c r="E23" s="112"/>
      <c r="F23" s="19"/>
      <c r="G23" s="19"/>
      <c r="H23" s="19"/>
    </row>
    <row r="24">
      <c r="A24" s="103" t="s">
        <v>10269</v>
      </c>
      <c r="B24" s="103" t="s">
        <v>10211</v>
      </c>
      <c r="C24" s="239">
        <v>42479.0</v>
      </c>
      <c r="D24" s="103" t="s">
        <v>15</v>
      </c>
      <c r="E24" s="103" t="s">
        <v>10270</v>
      </c>
      <c r="F24" s="475"/>
      <c r="G24" s="475"/>
      <c r="H24" s="475"/>
      <c r="I24" s="453"/>
      <c r="J24" s="453"/>
      <c r="K24" s="453"/>
      <c r="L24" s="453"/>
      <c r="M24" s="453"/>
      <c r="N24" s="453"/>
      <c r="O24" s="453"/>
      <c r="P24" s="453"/>
      <c r="Q24" s="453"/>
      <c r="R24" s="453"/>
      <c r="S24" s="453"/>
      <c r="T24" s="453"/>
      <c r="U24" s="453"/>
      <c r="V24" s="453"/>
      <c r="W24" s="453"/>
      <c r="X24" s="453"/>
      <c r="Y24" s="453"/>
      <c r="Z24" s="453"/>
    </row>
    <row r="25">
      <c r="A25" s="112" t="s">
        <v>10271</v>
      </c>
      <c r="B25" s="112" t="s">
        <v>630</v>
      </c>
      <c r="C25" s="112"/>
      <c r="D25" s="112"/>
      <c r="E25" s="112"/>
      <c r="F25" s="19"/>
      <c r="G25" s="19"/>
      <c r="H25" s="19"/>
    </row>
    <row r="26">
      <c r="A26" s="103" t="s">
        <v>4834</v>
      </c>
      <c r="B26" s="103" t="s">
        <v>4835</v>
      </c>
      <c r="C26" s="234">
        <v>41149.0</v>
      </c>
      <c r="D26" s="103" t="s">
        <v>4473</v>
      </c>
      <c r="E26" s="103" t="s">
        <v>4474</v>
      </c>
      <c r="F26" s="475"/>
      <c r="G26" s="475"/>
      <c r="H26" s="475"/>
      <c r="I26" s="453"/>
      <c r="J26" s="453"/>
      <c r="K26" s="453"/>
      <c r="L26" s="453"/>
      <c r="M26" s="453"/>
      <c r="N26" s="453"/>
      <c r="O26" s="453"/>
      <c r="P26" s="453"/>
      <c r="Q26" s="453"/>
      <c r="R26" s="453"/>
      <c r="S26" s="453"/>
      <c r="T26" s="453"/>
      <c r="U26" s="453"/>
      <c r="V26" s="453"/>
      <c r="W26" s="453"/>
      <c r="X26" s="453"/>
      <c r="Y26" s="453"/>
      <c r="Z26" s="453"/>
    </row>
    <row r="27">
      <c r="A27" s="112" t="s">
        <v>7489</v>
      </c>
      <c r="B27" s="112" t="s">
        <v>10272</v>
      </c>
      <c r="C27" s="112"/>
      <c r="D27" s="112"/>
      <c r="E27" s="112"/>
      <c r="F27" s="19"/>
      <c r="G27" s="19"/>
      <c r="H27" s="19"/>
    </row>
    <row r="28">
      <c r="A28" s="112" t="s">
        <v>4483</v>
      </c>
      <c r="B28" s="112" t="s">
        <v>4484</v>
      </c>
      <c r="C28" s="112"/>
      <c r="D28" s="112"/>
      <c r="E28" s="112"/>
      <c r="F28" s="19"/>
      <c r="G28" s="19"/>
      <c r="H28" s="19"/>
    </row>
    <row r="29">
      <c r="A29" s="112" t="s">
        <v>10273</v>
      </c>
      <c r="B29" s="112" t="s">
        <v>10274</v>
      </c>
      <c r="C29" s="112"/>
      <c r="D29" s="112"/>
      <c r="E29" s="112"/>
      <c r="F29" s="19"/>
      <c r="G29" s="19"/>
      <c r="H29" s="19"/>
    </row>
    <row r="30">
      <c r="A30" s="112" t="s">
        <v>10275</v>
      </c>
      <c r="B30" s="112" t="s">
        <v>10012</v>
      </c>
      <c r="C30" s="112"/>
      <c r="D30" s="112"/>
      <c r="E30" s="112"/>
      <c r="F30" s="19"/>
      <c r="G30" s="19"/>
      <c r="H30" s="19"/>
    </row>
    <row r="31">
      <c r="A31" s="112" t="s">
        <v>10276</v>
      </c>
      <c r="B31" s="112" t="s">
        <v>10277</v>
      </c>
      <c r="C31" s="112"/>
      <c r="D31" s="112"/>
      <c r="E31" s="112"/>
      <c r="F31" s="19"/>
      <c r="G31" s="19"/>
      <c r="H31" s="19"/>
    </row>
    <row r="32">
      <c r="A32" s="103" t="s">
        <v>4658</v>
      </c>
      <c r="B32" s="103" t="s">
        <v>4659</v>
      </c>
      <c r="C32" s="234">
        <v>41149.0</v>
      </c>
      <c r="D32" s="103" t="s">
        <v>4473</v>
      </c>
      <c r="E32" s="103" t="s">
        <v>4474</v>
      </c>
      <c r="F32" s="475"/>
      <c r="G32" s="475"/>
      <c r="H32" s="475"/>
      <c r="I32" s="453"/>
      <c r="J32" s="453"/>
      <c r="K32" s="453"/>
      <c r="L32" s="453"/>
      <c r="M32" s="453"/>
      <c r="N32" s="453"/>
      <c r="O32" s="453"/>
      <c r="P32" s="453"/>
      <c r="Q32" s="453"/>
      <c r="R32" s="453"/>
      <c r="S32" s="453"/>
      <c r="T32" s="453"/>
      <c r="U32" s="453"/>
      <c r="V32" s="453"/>
      <c r="W32" s="453"/>
      <c r="X32" s="453"/>
      <c r="Y32" s="453"/>
      <c r="Z32" s="453"/>
    </row>
    <row r="33">
      <c r="A33" s="112" t="s">
        <v>10278</v>
      </c>
      <c r="B33" s="112" t="s">
        <v>10279</v>
      </c>
      <c r="C33" s="112"/>
      <c r="D33" s="112"/>
      <c r="E33" s="112"/>
      <c r="F33" s="19"/>
      <c r="G33" s="19"/>
      <c r="H33" s="19"/>
    </row>
    <row r="34">
      <c r="A34" s="112" t="s">
        <v>10280</v>
      </c>
      <c r="B34" s="112" t="s">
        <v>7504</v>
      </c>
      <c r="C34" s="112"/>
      <c r="D34" s="112"/>
      <c r="E34" s="112"/>
      <c r="F34" s="19"/>
      <c r="G34" s="19"/>
      <c r="H34" s="19"/>
    </row>
    <row r="35">
      <c r="A35" s="112" t="s">
        <v>10281</v>
      </c>
      <c r="B35" s="112" t="s">
        <v>10282</v>
      </c>
      <c r="C35" s="112"/>
      <c r="D35" s="112"/>
      <c r="E35" s="112"/>
      <c r="F35" s="19"/>
      <c r="G35" s="19"/>
      <c r="H35" s="19"/>
    </row>
    <row r="36">
      <c r="A36" s="103" t="s">
        <v>4867</v>
      </c>
      <c r="B36" s="103" t="s">
        <v>4868</v>
      </c>
      <c r="C36" s="239">
        <v>42605.0</v>
      </c>
      <c r="D36" s="103" t="s">
        <v>15</v>
      </c>
      <c r="E36" s="103" t="s">
        <v>928</v>
      </c>
      <c r="F36" s="475"/>
      <c r="G36" s="475"/>
      <c r="H36" s="475"/>
      <c r="I36" s="453"/>
      <c r="J36" s="453"/>
      <c r="K36" s="453"/>
      <c r="L36" s="453"/>
      <c r="M36" s="453"/>
      <c r="N36" s="453"/>
      <c r="O36" s="453"/>
      <c r="P36" s="453"/>
      <c r="Q36" s="453"/>
      <c r="R36" s="453"/>
      <c r="S36" s="453"/>
      <c r="T36" s="453"/>
      <c r="U36" s="453"/>
      <c r="V36" s="453"/>
      <c r="W36" s="453"/>
      <c r="X36" s="453"/>
      <c r="Y36" s="453"/>
      <c r="Z36" s="453"/>
    </row>
    <row r="37">
      <c r="A37" s="112" t="s">
        <v>10283</v>
      </c>
      <c r="B37" s="112" t="s">
        <v>10284</v>
      </c>
      <c r="C37" s="112"/>
      <c r="D37" s="112"/>
      <c r="E37" s="112"/>
      <c r="F37" s="19"/>
      <c r="G37" s="19"/>
      <c r="H37" s="19"/>
    </row>
    <row r="38">
      <c r="A38" s="112" t="s">
        <v>10285</v>
      </c>
      <c r="B38" s="112" t="s">
        <v>10286</v>
      </c>
      <c r="C38" s="112"/>
      <c r="D38" s="112"/>
      <c r="E38" s="112"/>
      <c r="F38" s="19"/>
      <c r="G38" s="19"/>
      <c r="H38" s="19"/>
    </row>
    <row r="39">
      <c r="A39" s="112" t="s">
        <v>10287</v>
      </c>
      <c r="B39" s="112" t="s">
        <v>10288</v>
      </c>
      <c r="C39" s="112"/>
      <c r="D39" s="112"/>
      <c r="E39" s="112"/>
      <c r="F39" s="19"/>
      <c r="G39" s="19"/>
      <c r="H39" s="19"/>
    </row>
    <row r="40">
      <c r="A40" s="112" t="s">
        <v>10289</v>
      </c>
      <c r="B40" s="112" t="s">
        <v>4554</v>
      </c>
      <c r="C40" s="112"/>
      <c r="D40" s="112"/>
      <c r="E40" s="112"/>
      <c r="F40" s="19"/>
      <c r="G40" s="19"/>
      <c r="H40" s="19"/>
    </row>
    <row r="41">
      <c r="A41" s="112" t="s">
        <v>7269</v>
      </c>
      <c r="B41" s="112" t="s">
        <v>7399</v>
      </c>
      <c r="C41" s="112"/>
      <c r="D41" s="112"/>
      <c r="E41" s="112"/>
      <c r="F41" s="19"/>
      <c r="G41" s="19"/>
      <c r="H41" s="19"/>
    </row>
    <row r="42">
      <c r="A42" s="112" t="s">
        <v>5740</v>
      </c>
      <c r="B42" s="112" t="s">
        <v>10290</v>
      </c>
      <c r="C42" s="112"/>
      <c r="D42" s="112"/>
      <c r="E42" s="112"/>
      <c r="F42" s="19"/>
      <c r="G42" s="19"/>
      <c r="H42" s="19"/>
    </row>
    <row r="43">
      <c r="A43" s="112" t="s">
        <v>10291</v>
      </c>
      <c r="B43" s="112" t="s">
        <v>10292</v>
      </c>
      <c r="C43" s="112"/>
      <c r="D43" s="112"/>
      <c r="E43" s="112"/>
      <c r="F43" s="19"/>
      <c r="G43" s="19"/>
      <c r="H43" s="19"/>
    </row>
    <row r="44">
      <c r="A44" s="112" t="s">
        <v>10293</v>
      </c>
      <c r="B44" s="112" t="s">
        <v>10294</v>
      </c>
      <c r="C44" s="112"/>
      <c r="D44" s="112"/>
      <c r="E44" s="112"/>
      <c r="F44" s="19"/>
      <c r="G44" s="19"/>
      <c r="H44" s="19"/>
    </row>
    <row r="45">
      <c r="A45" s="103" t="s">
        <v>10295</v>
      </c>
      <c r="B45" s="103" t="s">
        <v>131</v>
      </c>
      <c r="C45" s="239">
        <v>42985.0</v>
      </c>
      <c r="D45" s="103"/>
      <c r="E45" s="103" t="s">
        <v>4528</v>
      </c>
      <c r="F45" s="476"/>
      <c r="G45" s="476"/>
      <c r="H45" s="476"/>
      <c r="I45" s="477"/>
      <c r="J45" s="477"/>
      <c r="K45" s="477"/>
      <c r="L45" s="477"/>
      <c r="M45" s="477"/>
      <c r="N45" s="477"/>
      <c r="O45" s="477"/>
      <c r="P45" s="477"/>
      <c r="Q45" s="477"/>
      <c r="R45" s="477"/>
      <c r="S45" s="477"/>
      <c r="T45" s="477"/>
      <c r="U45" s="477"/>
      <c r="V45" s="477"/>
      <c r="W45" s="477"/>
      <c r="X45" s="477"/>
      <c r="Y45" s="477"/>
      <c r="Z45" s="477"/>
    </row>
    <row r="46">
      <c r="A46" s="112" t="s">
        <v>10296</v>
      </c>
      <c r="B46" s="112" t="s">
        <v>10297</v>
      </c>
      <c r="C46" s="112"/>
      <c r="D46" s="112"/>
      <c r="E46" s="112"/>
      <c r="F46" s="19"/>
      <c r="G46" s="19"/>
      <c r="H46" s="19"/>
    </row>
    <row r="47">
      <c r="A47" s="112" t="s">
        <v>7139</v>
      </c>
      <c r="B47" s="112" t="s">
        <v>7140</v>
      </c>
      <c r="C47" s="162"/>
      <c r="D47" s="162"/>
      <c r="E47" s="162"/>
    </row>
    <row r="50">
      <c r="A50" s="448" t="s">
        <v>1</v>
      </c>
      <c r="B50" s="449">
        <f>COUNT(C:C)</f>
        <v>6</v>
      </c>
    </row>
    <row r="51">
      <c r="A51" s="448" t="s">
        <v>2</v>
      </c>
      <c r="B51" s="450">
        <v>46.0</v>
      </c>
    </row>
    <row r="52">
      <c r="A52" s="448" t="s">
        <v>1014</v>
      </c>
      <c r="B52" s="451">
        <f>IFERROR(__xludf.DUMMYFUNCTION("TO_PERCENT(B50/B51)"),0.13043478260869565)</f>
        <v>0.1304347826</v>
      </c>
    </row>
  </sheetData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2" max="2" width="36.5"/>
    <col customWidth="1" min="5" max="5" width="45.63"/>
  </cols>
  <sheetData>
    <row r="1">
      <c r="A1" s="112" t="s">
        <v>4557</v>
      </c>
      <c r="B1" s="112" t="s">
        <v>4558</v>
      </c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</row>
    <row r="2">
      <c r="A2" s="112" t="s">
        <v>7413</v>
      </c>
      <c r="B2" s="112" t="s">
        <v>10298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</row>
    <row r="3">
      <c r="A3" s="112" t="s">
        <v>10299</v>
      </c>
      <c r="B3" s="112" t="s">
        <v>4730</v>
      </c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</row>
    <row r="4">
      <c r="A4" s="103" t="s">
        <v>10300</v>
      </c>
      <c r="B4" s="103" t="s">
        <v>10301</v>
      </c>
      <c r="C4" s="239">
        <v>40585.0</v>
      </c>
      <c r="D4" s="103" t="s">
        <v>15</v>
      </c>
      <c r="E4" s="103" t="s">
        <v>10302</v>
      </c>
      <c r="F4" s="452"/>
      <c r="G4" s="452"/>
      <c r="H4" s="452"/>
      <c r="I4" s="452"/>
      <c r="J4" s="452"/>
      <c r="K4" s="452"/>
      <c r="L4" s="452"/>
      <c r="M4" s="452"/>
      <c r="N4" s="452"/>
      <c r="O4" s="452"/>
      <c r="P4" s="452"/>
      <c r="Q4" s="452"/>
      <c r="R4" s="452"/>
      <c r="S4" s="452"/>
      <c r="T4" s="452"/>
      <c r="U4" s="452"/>
      <c r="V4" s="452"/>
      <c r="W4" s="452"/>
    </row>
    <row r="5">
      <c r="A5" s="103" t="s">
        <v>10303</v>
      </c>
      <c r="B5" s="103" t="s">
        <v>4378</v>
      </c>
      <c r="C5" s="239">
        <v>42577.0</v>
      </c>
      <c r="D5" s="103" t="s">
        <v>15</v>
      </c>
      <c r="E5" s="103" t="s">
        <v>928</v>
      </c>
      <c r="F5" s="452"/>
      <c r="G5" s="452"/>
      <c r="H5" s="452"/>
      <c r="I5" s="452"/>
      <c r="J5" s="452"/>
      <c r="K5" s="452"/>
      <c r="L5" s="452"/>
      <c r="M5" s="452"/>
      <c r="N5" s="452"/>
      <c r="O5" s="452"/>
      <c r="P5" s="452"/>
      <c r="Q5" s="452"/>
      <c r="R5" s="452"/>
      <c r="S5" s="452"/>
      <c r="T5" s="452"/>
      <c r="U5" s="452"/>
      <c r="V5" s="452"/>
      <c r="W5" s="452"/>
    </row>
    <row r="6">
      <c r="A6" s="112" t="s">
        <v>1197</v>
      </c>
      <c r="B6" s="112" t="s">
        <v>1176</v>
      </c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</row>
    <row r="7">
      <c r="A7" s="112" t="s">
        <v>10304</v>
      </c>
      <c r="B7" s="112" t="s">
        <v>7423</v>
      </c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</row>
    <row r="8">
      <c r="A8" s="103" t="s">
        <v>4385</v>
      </c>
      <c r="B8" s="103" t="s">
        <v>808</v>
      </c>
      <c r="C8" s="239">
        <v>41240.0</v>
      </c>
      <c r="D8" s="103" t="s">
        <v>15</v>
      </c>
      <c r="E8" s="103" t="s">
        <v>928</v>
      </c>
      <c r="F8" s="452"/>
      <c r="G8" s="452"/>
      <c r="H8" s="452"/>
      <c r="I8" s="452"/>
      <c r="J8" s="452"/>
      <c r="K8" s="452"/>
      <c r="L8" s="452"/>
      <c r="M8" s="452"/>
      <c r="N8" s="452"/>
      <c r="O8" s="452"/>
      <c r="P8" s="452"/>
      <c r="Q8" s="452"/>
      <c r="R8" s="452"/>
      <c r="S8" s="452"/>
      <c r="T8" s="452"/>
      <c r="U8" s="452"/>
      <c r="V8" s="452"/>
      <c r="W8" s="452"/>
    </row>
    <row r="9">
      <c r="A9" s="112" t="s">
        <v>10032</v>
      </c>
      <c r="B9" s="112" t="s">
        <v>10033</v>
      </c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</row>
    <row r="10">
      <c r="A10" s="112" t="s">
        <v>7429</v>
      </c>
      <c r="B10" s="112" t="s">
        <v>7428</v>
      </c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</row>
    <row r="11">
      <c r="A11" s="112" t="s">
        <v>10305</v>
      </c>
      <c r="B11" s="112" t="s">
        <v>10306</v>
      </c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</row>
    <row r="12">
      <c r="A12" s="112" t="s">
        <v>10307</v>
      </c>
      <c r="B12" s="112" t="s">
        <v>5812</v>
      </c>
      <c r="C12" s="162"/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</row>
    <row r="13">
      <c r="A13" s="112" t="s">
        <v>10036</v>
      </c>
      <c r="B13" s="112" t="s">
        <v>10037</v>
      </c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</row>
    <row r="14">
      <c r="A14" s="112" t="s">
        <v>4787</v>
      </c>
      <c r="B14" s="112" t="s">
        <v>4421</v>
      </c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</row>
    <row r="15">
      <c r="A15" s="112" t="s">
        <v>5399</v>
      </c>
      <c r="B15" s="112" t="s">
        <v>4623</v>
      </c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</row>
    <row r="16">
      <c r="A16" s="112" t="s">
        <v>10308</v>
      </c>
      <c r="B16" s="112" t="s">
        <v>10309</v>
      </c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</row>
    <row r="17">
      <c r="A17" s="112" t="s">
        <v>10310</v>
      </c>
      <c r="B17" s="112" t="s">
        <v>10311</v>
      </c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</row>
    <row r="18">
      <c r="A18" s="112" t="s">
        <v>10312</v>
      </c>
      <c r="B18" s="112" t="s">
        <v>4435</v>
      </c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</row>
    <row r="19">
      <c r="A19" s="112" t="s">
        <v>4798</v>
      </c>
      <c r="B19" s="112" t="s">
        <v>4799</v>
      </c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</row>
    <row r="20">
      <c r="A20" s="112" t="s">
        <v>7337</v>
      </c>
      <c r="B20" s="112" t="s">
        <v>7338</v>
      </c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</row>
    <row r="21">
      <c r="A21" s="112" t="s">
        <v>10313</v>
      </c>
      <c r="B21" s="112" t="s">
        <v>1314</v>
      </c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</row>
    <row r="22">
      <c r="A22" s="112" t="s">
        <v>1867</v>
      </c>
      <c r="B22" s="112" t="s">
        <v>7096</v>
      </c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</row>
    <row r="23">
      <c r="A23" s="112" t="s">
        <v>10314</v>
      </c>
      <c r="B23" s="112" t="s">
        <v>7096</v>
      </c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</row>
    <row r="24">
      <c r="A24" s="112" t="s">
        <v>6688</v>
      </c>
      <c r="B24" s="112" t="s">
        <v>7096</v>
      </c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</row>
    <row r="25">
      <c r="A25" s="112" t="s">
        <v>9262</v>
      </c>
      <c r="B25" s="112" t="s">
        <v>10315</v>
      </c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</row>
    <row r="26">
      <c r="A26" s="112" t="s">
        <v>7475</v>
      </c>
      <c r="B26" s="112" t="s">
        <v>7358</v>
      </c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</row>
    <row r="27">
      <c r="A27" s="112" t="s">
        <v>10316</v>
      </c>
      <c r="B27" s="112" t="s">
        <v>10317</v>
      </c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</row>
    <row r="28">
      <c r="A28" s="112" t="s">
        <v>10318</v>
      </c>
      <c r="B28" s="112" t="s">
        <v>10319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</row>
    <row r="29">
      <c r="A29" s="112" t="s">
        <v>10320</v>
      </c>
      <c r="B29" s="112" t="s">
        <v>10321</v>
      </c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</row>
    <row r="30">
      <c r="A30" s="112" t="s">
        <v>10322</v>
      </c>
      <c r="B30" s="112" t="s">
        <v>10323</v>
      </c>
      <c r="C30" s="162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</row>
    <row r="31">
      <c r="A31" s="112" t="s">
        <v>10324</v>
      </c>
      <c r="B31" s="112" t="s">
        <v>10325</v>
      </c>
      <c r="C31" s="162"/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</row>
    <row r="32">
      <c r="A32" s="112" t="s">
        <v>10326</v>
      </c>
      <c r="B32" s="112" t="s">
        <v>4478</v>
      </c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</row>
    <row r="33">
      <c r="A33" s="103" t="s">
        <v>10327</v>
      </c>
      <c r="B33" s="103" t="s">
        <v>4478</v>
      </c>
      <c r="C33" s="239">
        <v>42761.0</v>
      </c>
      <c r="D33" s="103" t="s">
        <v>15</v>
      </c>
      <c r="E33" s="103" t="s">
        <v>10053</v>
      </c>
      <c r="F33" s="452"/>
      <c r="G33" s="452"/>
      <c r="H33" s="452"/>
      <c r="I33" s="452"/>
      <c r="J33" s="452"/>
      <c r="K33" s="452"/>
      <c r="L33" s="452"/>
      <c r="M33" s="452"/>
      <c r="N33" s="452"/>
      <c r="O33" s="452"/>
      <c r="P33" s="452"/>
      <c r="Q33" s="452"/>
      <c r="R33" s="452"/>
      <c r="S33" s="452"/>
      <c r="T33" s="452"/>
      <c r="U33" s="452"/>
      <c r="V33" s="452"/>
      <c r="W33" s="452"/>
    </row>
    <row r="34">
      <c r="A34" s="112" t="s">
        <v>10328</v>
      </c>
      <c r="B34" s="112" t="s">
        <v>4478</v>
      </c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</row>
    <row r="35">
      <c r="A35" s="103" t="s">
        <v>8504</v>
      </c>
      <c r="B35" s="103" t="s">
        <v>4478</v>
      </c>
      <c r="C35" s="239">
        <v>40686.0</v>
      </c>
      <c r="D35" s="103" t="s">
        <v>15</v>
      </c>
      <c r="E35" s="103" t="s">
        <v>4647</v>
      </c>
      <c r="F35" s="452"/>
      <c r="G35" s="452"/>
      <c r="H35" s="452"/>
      <c r="I35" s="452"/>
      <c r="J35" s="452"/>
      <c r="K35" s="452"/>
      <c r="L35" s="452"/>
      <c r="M35" s="452"/>
      <c r="N35" s="452"/>
      <c r="O35" s="452"/>
      <c r="P35" s="452"/>
      <c r="Q35" s="452"/>
      <c r="R35" s="452"/>
      <c r="S35" s="452"/>
      <c r="T35" s="452"/>
      <c r="U35" s="452"/>
      <c r="V35" s="452"/>
      <c r="W35" s="452"/>
    </row>
    <row r="36">
      <c r="A36" s="112" t="s">
        <v>10329</v>
      </c>
      <c r="B36" s="112" t="s">
        <v>10330</v>
      </c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</row>
    <row r="37">
      <c r="A37" s="112" t="s">
        <v>10331</v>
      </c>
      <c r="B37" s="112" t="s">
        <v>10332</v>
      </c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</row>
    <row r="38">
      <c r="A38" s="112" t="s">
        <v>10333</v>
      </c>
      <c r="B38" s="112" t="s">
        <v>4484</v>
      </c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</row>
    <row r="39">
      <c r="A39" s="103" t="s">
        <v>4651</v>
      </c>
      <c r="B39" s="103" t="s">
        <v>4652</v>
      </c>
      <c r="C39" s="239">
        <v>42733.0</v>
      </c>
      <c r="D39" s="103" t="s">
        <v>15</v>
      </c>
      <c r="E39" s="103" t="s">
        <v>4653</v>
      </c>
      <c r="F39" s="452"/>
      <c r="G39" s="452"/>
      <c r="H39" s="452"/>
      <c r="I39" s="452"/>
      <c r="J39" s="452"/>
      <c r="K39" s="452"/>
      <c r="L39" s="452"/>
      <c r="M39" s="452"/>
      <c r="N39" s="452"/>
      <c r="O39" s="452"/>
      <c r="P39" s="452"/>
      <c r="Q39" s="452"/>
      <c r="R39" s="452"/>
      <c r="S39" s="452"/>
      <c r="T39" s="452"/>
      <c r="U39" s="452"/>
      <c r="V39" s="452"/>
      <c r="W39" s="452"/>
    </row>
    <row r="40">
      <c r="A40" s="112" t="s">
        <v>10334</v>
      </c>
      <c r="B40" s="112" t="s">
        <v>10335</v>
      </c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</row>
    <row r="41">
      <c r="A41" s="112" t="s">
        <v>10336</v>
      </c>
      <c r="B41" s="112" t="s">
        <v>10057</v>
      </c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</row>
    <row r="42">
      <c r="A42" s="112" t="s">
        <v>7378</v>
      </c>
      <c r="B42" s="112" t="s">
        <v>10337</v>
      </c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</row>
    <row r="43">
      <c r="A43" s="112" t="s">
        <v>5951</v>
      </c>
      <c r="B43" s="112" t="s">
        <v>10076</v>
      </c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</row>
    <row r="44">
      <c r="A44" s="112" t="s">
        <v>3886</v>
      </c>
      <c r="B44" s="112" t="s">
        <v>10076</v>
      </c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</row>
    <row r="45">
      <c r="A45" s="112" t="s">
        <v>4667</v>
      </c>
      <c r="B45" s="112" t="s">
        <v>4668</v>
      </c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</row>
    <row r="46">
      <c r="A46" s="112" t="s">
        <v>10338</v>
      </c>
      <c r="B46" s="112" t="s">
        <v>10339</v>
      </c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</row>
    <row r="47">
      <c r="A47" s="112" t="s">
        <v>1278</v>
      </c>
      <c r="B47" s="112" t="s">
        <v>4868</v>
      </c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</row>
    <row r="48">
      <c r="A48" s="103" t="s">
        <v>10340</v>
      </c>
      <c r="B48" s="103" t="s">
        <v>6656</v>
      </c>
      <c r="C48" s="239">
        <v>42437.0</v>
      </c>
      <c r="D48" s="103" t="s">
        <v>15</v>
      </c>
      <c r="E48" s="103" t="s">
        <v>10341</v>
      </c>
      <c r="F48" s="452"/>
      <c r="G48" s="452"/>
      <c r="H48" s="452"/>
      <c r="I48" s="452"/>
      <c r="J48" s="452"/>
      <c r="K48" s="452"/>
      <c r="L48" s="452"/>
      <c r="M48" s="452"/>
      <c r="N48" s="452"/>
      <c r="O48" s="452"/>
      <c r="P48" s="452"/>
      <c r="Q48" s="452"/>
      <c r="R48" s="452"/>
      <c r="S48" s="452"/>
      <c r="T48" s="452"/>
      <c r="U48" s="452"/>
      <c r="V48" s="452"/>
      <c r="W48" s="452"/>
    </row>
    <row r="49">
      <c r="A49" s="112" t="s">
        <v>10342</v>
      </c>
      <c r="B49" s="112" t="s">
        <v>10343</v>
      </c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</row>
    <row r="50">
      <c r="A50" s="112" t="s">
        <v>4685</v>
      </c>
      <c r="B50" s="112" t="s">
        <v>4686</v>
      </c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</row>
    <row r="51">
      <c r="A51" s="112" t="s">
        <v>10344</v>
      </c>
      <c r="B51" s="112" t="s">
        <v>10345</v>
      </c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</row>
    <row r="52">
      <c r="A52" s="112" t="s">
        <v>4526</v>
      </c>
      <c r="B52" s="112" t="s">
        <v>10346</v>
      </c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</row>
    <row r="53">
      <c r="A53" s="112" t="s">
        <v>7524</v>
      </c>
      <c r="B53" s="112" t="s">
        <v>10347</v>
      </c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</row>
    <row r="54">
      <c r="A54" s="112" t="s">
        <v>7391</v>
      </c>
      <c r="B54" s="112" t="s">
        <v>6221</v>
      </c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</row>
    <row r="55">
      <c r="A55" s="112" t="s">
        <v>10348</v>
      </c>
      <c r="B55" s="112" t="s">
        <v>6221</v>
      </c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</row>
    <row r="56">
      <c r="A56" s="112" t="s">
        <v>10349</v>
      </c>
      <c r="B56" s="112" t="s">
        <v>6221</v>
      </c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</row>
    <row r="57">
      <c r="A57" s="112" t="s">
        <v>10350</v>
      </c>
      <c r="B57" s="112" t="s">
        <v>6221</v>
      </c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</row>
    <row r="58">
      <c r="A58" s="112" t="s">
        <v>10351</v>
      </c>
      <c r="B58" s="112" t="s">
        <v>10352</v>
      </c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</row>
    <row r="59">
      <c r="A59" s="112" t="s">
        <v>7633</v>
      </c>
      <c r="B59" s="112" t="s">
        <v>10353</v>
      </c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</row>
    <row r="60">
      <c r="A60" s="112" t="s">
        <v>4883</v>
      </c>
      <c r="B60" s="112" t="s">
        <v>4540</v>
      </c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</row>
    <row r="61">
      <c r="A61" s="112" t="s">
        <v>4539</v>
      </c>
      <c r="B61" s="112" t="s">
        <v>4540</v>
      </c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</row>
    <row r="62">
      <c r="A62" s="112" t="s">
        <v>10354</v>
      </c>
      <c r="B62" s="112" t="s">
        <v>6072</v>
      </c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</row>
    <row r="63">
      <c r="A63" s="112" t="s">
        <v>10355</v>
      </c>
      <c r="B63" s="112" t="s">
        <v>7129</v>
      </c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</row>
    <row r="64">
      <c r="A64" s="112" t="s">
        <v>7552</v>
      </c>
      <c r="B64" s="112" t="s">
        <v>10356</v>
      </c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</row>
    <row r="65">
      <c r="A65" s="112" t="s">
        <v>10357</v>
      </c>
      <c r="B65" s="112" t="s">
        <v>10358</v>
      </c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</row>
    <row r="66">
      <c r="A66" s="112" t="s">
        <v>636</v>
      </c>
      <c r="B66" s="112" t="s">
        <v>10290</v>
      </c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</row>
    <row r="67">
      <c r="A67" s="112" t="s">
        <v>10359</v>
      </c>
      <c r="B67" s="112" t="s">
        <v>10360</v>
      </c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</row>
    <row r="68">
      <c r="A68" s="112" t="s">
        <v>10361</v>
      </c>
      <c r="B68" s="112" t="s">
        <v>10362</v>
      </c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</row>
    <row r="69">
      <c r="A69" s="112" t="s">
        <v>10363</v>
      </c>
      <c r="B69" s="112" t="s">
        <v>7653</v>
      </c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</row>
    <row r="70">
      <c r="A70" s="162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</row>
    <row r="71">
      <c r="A71" s="162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</row>
    <row r="72">
      <c r="A72" s="448" t="s">
        <v>1</v>
      </c>
      <c r="B72" s="449">
        <f>COUNT(C:C)</f>
        <v>7</v>
      </c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</row>
    <row r="73">
      <c r="A73" s="448" t="s">
        <v>2</v>
      </c>
      <c r="B73" s="450">
        <v>69.0</v>
      </c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</row>
    <row r="74">
      <c r="A74" s="448" t="s">
        <v>1014</v>
      </c>
      <c r="B74" s="451">
        <f>IFERROR(__xludf.DUMMYFUNCTION("TO_PERCENT(B72/B73)"),0.10144927536231885)</f>
        <v>0.1014492754</v>
      </c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</row>
    <row r="75">
      <c r="A75" s="162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</row>
    <row r="76">
      <c r="A76" s="162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</row>
    <row r="77">
      <c r="A77" s="162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</row>
    <row r="78">
      <c r="A78" s="162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</row>
    <row r="79">
      <c r="A79" s="162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</row>
    <row r="80">
      <c r="A80" s="162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</row>
    <row r="81">
      <c r="A81" s="162"/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</row>
    <row r="82">
      <c r="A82" s="162"/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</row>
    <row r="83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</row>
    <row r="84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</row>
    <row r="85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</row>
    <row r="86">
      <c r="A86" s="162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</row>
    <row r="87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</row>
    <row r="88">
      <c r="A88" s="162"/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</row>
    <row r="89">
      <c r="A89" s="162"/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</row>
    <row r="90">
      <c r="A90" s="162"/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</row>
    <row r="91">
      <c r="A91" s="162"/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</row>
    <row r="92">
      <c r="A92" s="162"/>
      <c r="B92" s="162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</row>
    <row r="93">
      <c r="A93" s="162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</row>
    <row r="94">
      <c r="A94" s="162"/>
      <c r="B94" s="162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</row>
    <row r="95">
      <c r="A95" s="162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</row>
    <row r="96">
      <c r="A96" s="162"/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</row>
    <row r="97">
      <c r="A97" s="162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</row>
    <row r="98">
      <c r="A98" s="162"/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</row>
    <row r="99">
      <c r="A99" s="162"/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</row>
    <row r="100">
      <c r="A100" s="162"/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</row>
    <row r="101">
      <c r="A101" s="162"/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</row>
    <row r="102">
      <c r="A102" s="162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</row>
    <row r="103">
      <c r="A103" s="162"/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</row>
    <row r="104">
      <c r="A104" s="162"/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</row>
    <row r="105">
      <c r="A105" s="162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</row>
    <row r="106">
      <c r="A106" s="162"/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</row>
    <row r="107">
      <c r="A107" s="162"/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</row>
    <row r="108">
      <c r="A108" s="162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</row>
    <row r="109">
      <c r="A109" s="162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</row>
    <row r="110">
      <c r="A110" s="162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</row>
    <row r="111">
      <c r="A111" s="162"/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</row>
    <row r="112">
      <c r="A112" s="162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</row>
    <row r="113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</row>
    <row r="114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</row>
    <row r="115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</row>
    <row r="116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</row>
    <row r="117">
      <c r="A117" s="162"/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</row>
    <row r="118">
      <c r="A118" s="162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</row>
    <row r="119">
      <c r="A119" s="162"/>
      <c r="B119" s="162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</row>
    <row r="120">
      <c r="A120" s="162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</row>
    <row r="121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</row>
    <row r="122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</row>
    <row r="123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</row>
    <row r="124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</row>
    <row r="125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</row>
    <row r="126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</row>
    <row r="127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</row>
    <row r="128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</row>
    <row r="129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</row>
    <row r="130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</row>
    <row r="131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</row>
    <row r="132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</row>
    <row r="133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</row>
    <row r="134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</row>
    <row r="135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</row>
    <row r="136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</row>
    <row r="137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</row>
    <row r="138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</row>
    <row r="139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</row>
    <row r="140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</row>
    <row r="141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</row>
    <row r="142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</row>
    <row r="143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</row>
    <row r="144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</row>
    <row r="145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</row>
    <row r="146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</row>
    <row r="147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</row>
    <row r="148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</row>
    <row r="149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</row>
    <row r="150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</row>
    <row r="15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</row>
    <row r="152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</row>
    <row r="153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</row>
    <row r="154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</row>
    <row r="155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</row>
    <row r="156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</row>
    <row r="157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</row>
    <row r="158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</row>
    <row r="159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</row>
    <row r="160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</row>
    <row r="16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</row>
    <row r="162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</row>
    <row r="163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</row>
    <row r="164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</row>
    <row r="165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</row>
    <row r="166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</row>
    <row r="167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</row>
    <row r="168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</row>
    <row r="169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</row>
    <row r="170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</row>
    <row r="17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</row>
    <row r="172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</row>
    <row r="173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</row>
    <row r="174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</row>
    <row r="175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</row>
    <row r="176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</row>
    <row r="177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</row>
    <row r="178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</row>
    <row r="179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</row>
    <row r="180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</row>
    <row r="18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</row>
    <row r="182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</row>
    <row r="183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</row>
    <row r="184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</row>
    <row r="185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</row>
    <row r="186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</row>
    <row r="187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</row>
    <row r="188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</row>
    <row r="189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</row>
    <row r="190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</row>
    <row r="191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</row>
    <row r="192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</row>
    <row r="193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</row>
    <row r="194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</row>
    <row r="195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</row>
    <row r="196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</row>
    <row r="197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</row>
    <row r="198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</row>
    <row r="199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</row>
    <row r="200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</row>
    <row r="201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</row>
    <row r="202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</row>
    <row r="203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</row>
    <row r="204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</row>
    <row r="205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</row>
    <row r="206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</row>
    <row r="207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</row>
    <row r="208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</row>
    <row r="209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</row>
    <row r="210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</row>
    <row r="211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</row>
    <row r="212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</row>
    <row r="213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</row>
    <row r="214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</row>
    <row r="215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</row>
    <row r="216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</row>
    <row r="217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</row>
    <row r="218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</row>
    <row r="219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</row>
    <row r="220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</row>
    <row r="221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</row>
    <row r="222">
      <c r="A222" s="162"/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</row>
    <row r="223">
      <c r="A223" s="162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</row>
    <row r="224">
      <c r="A224" s="162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</row>
    <row r="225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</row>
    <row r="226">
      <c r="A226" s="162"/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</row>
    <row r="227">
      <c r="A227" s="162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</row>
    <row r="228">
      <c r="A228" s="162"/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</row>
    <row r="229">
      <c r="A229" s="162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</row>
    <row r="230">
      <c r="A230" s="162"/>
      <c r="B230" s="162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</row>
    <row r="231">
      <c r="A231" s="162"/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</row>
    <row r="232">
      <c r="A232" s="162"/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</row>
    <row r="233">
      <c r="A233" s="162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</row>
    <row r="234">
      <c r="A234" s="162"/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</row>
    <row r="235">
      <c r="A235" s="162"/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</row>
    <row r="236">
      <c r="A236" s="162"/>
      <c r="B236" s="162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</row>
    <row r="237">
      <c r="A237" s="162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</row>
    <row r="238">
      <c r="A238" s="162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</row>
    <row r="239">
      <c r="A239" s="162"/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</row>
    <row r="240">
      <c r="A240" s="162"/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</row>
    <row r="241">
      <c r="A241" s="162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</row>
    <row r="242">
      <c r="A242" s="162"/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</row>
    <row r="243">
      <c r="A243" s="162"/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</row>
    <row r="244">
      <c r="A244" s="162"/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</row>
    <row r="245">
      <c r="A245" s="162"/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</row>
    <row r="246">
      <c r="A246" s="162"/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</row>
    <row r="247">
      <c r="A247" s="162"/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</row>
    <row r="248">
      <c r="A248" s="162"/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</row>
    <row r="249">
      <c r="A249" s="162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</row>
    <row r="250">
      <c r="A250" s="162"/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</row>
    <row r="251">
      <c r="A251" s="162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</row>
    <row r="252">
      <c r="A252" s="162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</row>
    <row r="253">
      <c r="A253" s="162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</row>
    <row r="254">
      <c r="A254" s="162"/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</row>
    <row r="255">
      <c r="A255" s="162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</row>
    <row r="256">
      <c r="A256" s="162"/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</row>
    <row r="257">
      <c r="A257" s="162"/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</row>
    <row r="258">
      <c r="A258" s="162"/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</row>
    <row r="259">
      <c r="A259" s="162"/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</row>
    <row r="260">
      <c r="A260" s="162"/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</row>
    <row r="261">
      <c r="A261" s="162"/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</row>
    <row r="262">
      <c r="A262" s="162"/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</row>
    <row r="263">
      <c r="A263" s="162"/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</row>
    <row r="264">
      <c r="A264" s="162"/>
      <c r="B264" s="16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</row>
    <row r="265">
      <c r="A265" s="162"/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</row>
    <row r="266">
      <c r="A266" s="162"/>
      <c r="B266" s="162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</row>
    <row r="267">
      <c r="A267" s="162"/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</row>
    <row r="268">
      <c r="A268" s="162"/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</row>
    <row r="269">
      <c r="A269" s="162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</row>
    <row r="270">
      <c r="A270" s="162"/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</row>
    <row r="271">
      <c r="A271" s="162"/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</row>
    <row r="272">
      <c r="A272" s="162"/>
      <c r="B272" s="162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</row>
    <row r="273">
      <c r="A273" s="162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</row>
    <row r="274">
      <c r="A274" s="162"/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</row>
    <row r="275">
      <c r="A275" s="162"/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</row>
    <row r="276">
      <c r="A276" s="162"/>
      <c r="B276" s="162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</row>
    <row r="277">
      <c r="A277" s="162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</row>
    <row r="278">
      <c r="A278" s="162"/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</row>
    <row r="279">
      <c r="A279" s="162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</row>
    <row r="280">
      <c r="A280" s="162"/>
      <c r="B280" s="162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</row>
    <row r="281">
      <c r="A281" s="162"/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</row>
    <row r="282">
      <c r="A282" s="162"/>
      <c r="B282" s="162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</row>
    <row r="283">
      <c r="A283" s="162"/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</row>
    <row r="284">
      <c r="A284" s="162"/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</row>
    <row r="285">
      <c r="A285" s="162"/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</row>
    <row r="286">
      <c r="A286" s="162"/>
      <c r="B286" s="162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</row>
    <row r="287">
      <c r="A287" s="162"/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</row>
    <row r="288">
      <c r="A288" s="162"/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</row>
    <row r="289">
      <c r="A289" s="162"/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</row>
    <row r="290">
      <c r="A290" s="162"/>
      <c r="B290" s="16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</row>
    <row r="291">
      <c r="A291" s="162"/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</row>
    <row r="292">
      <c r="A292" s="162"/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</row>
    <row r="293">
      <c r="A293" s="162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</row>
    <row r="294">
      <c r="A294" s="162"/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</row>
    <row r="295">
      <c r="A295" s="162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</row>
    <row r="296">
      <c r="A296" s="162"/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</row>
    <row r="297">
      <c r="A297" s="162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</row>
    <row r="298">
      <c r="A298" s="162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</row>
    <row r="299">
      <c r="A299" s="162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</row>
    <row r="300">
      <c r="A300" s="162"/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</row>
    <row r="301">
      <c r="A301" s="162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</row>
    <row r="302">
      <c r="A302" s="162"/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</row>
    <row r="303">
      <c r="A303" s="162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</row>
    <row r="304">
      <c r="A304" s="162"/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</row>
    <row r="305">
      <c r="A305" s="162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</row>
    <row r="306">
      <c r="A306" s="162"/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</row>
    <row r="307">
      <c r="A307" s="162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</row>
    <row r="308">
      <c r="A308" s="162"/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</row>
    <row r="309">
      <c r="A309" s="162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</row>
    <row r="310">
      <c r="A310" s="162"/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</row>
    <row r="311">
      <c r="A311" s="162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</row>
    <row r="312">
      <c r="A312" s="162"/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</row>
    <row r="313">
      <c r="A313" s="162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</row>
    <row r="314">
      <c r="A314" s="162"/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</row>
    <row r="315">
      <c r="A315" s="162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</row>
    <row r="316">
      <c r="A316" s="162"/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</row>
    <row r="317">
      <c r="A317" s="162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</row>
    <row r="318">
      <c r="A318" s="162"/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</row>
    <row r="319">
      <c r="A319" s="162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</row>
    <row r="320">
      <c r="A320" s="162"/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</row>
    <row r="321">
      <c r="A321" s="162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</row>
    <row r="322">
      <c r="A322" s="162"/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</row>
    <row r="323">
      <c r="A323" s="162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</row>
    <row r="324">
      <c r="A324" s="162"/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</row>
    <row r="325">
      <c r="A325" s="162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</row>
    <row r="326">
      <c r="A326" s="162"/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</row>
    <row r="327">
      <c r="A327" s="162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</row>
    <row r="328">
      <c r="A328" s="162"/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</row>
    <row r="329">
      <c r="A329" s="162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</row>
    <row r="330">
      <c r="A330" s="162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</row>
    <row r="331">
      <c r="A331" s="162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</row>
    <row r="332">
      <c r="A332" s="162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</row>
    <row r="333">
      <c r="A333" s="162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</row>
    <row r="334">
      <c r="A334" s="162"/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</row>
    <row r="335">
      <c r="A335" s="162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</row>
    <row r="336">
      <c r="A336" s="162"/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</row>
    <row r="337">
      <c r="A337" s="162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</row>
    <row r="338">
      <c r="A338" s="162"/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</row>
    <row r="339">
      <c r="A339" s="162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</row>
    <row r="340">
      <c r="A340" s="162"/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</row>
    <row r="341">
      <c r="A341" s="162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</row>
    <row r="342">
      <c r="A342" s="162"/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</row>
    <row r="343">
      <c r="A343" s="162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</row>
    <row r="344">
      <c r="A344" s="162"/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</row>
    <row r="345">
      <c r="A345" s="162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</row>
    <row r="346">
      <c r="A346" s="162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</row>
    <row r="347">
      <c r="A347" s="162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</row>
    <row r="348">
      <c r="A348" s="162"/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</row>
    <row r="349">
      <c r="A349" s="162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</row>
    <row r="350">
      <c r="A350" s="162"/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</row>
    <row r="351">
      <c r="A351" s="162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</row>
    <row r="352">
      <c r="A352" s="162"/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</row>
    <row r="353">
      <c r="A353" s="162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</row>
    <row r="354">
      <c r="A354" s="162"/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</row>
    <row r="355">
      <c r="A355" s="162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</row>
    <row r="356">
      <c r="A356" s="162"/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</row>
    <row r="357">
      <c r="A357" s="162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</row>
    <row r="358">
      <c r="A358" s="162"/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</row>
    <row r="359">
      <c r="A359" s="162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</row>
    <row r="360">
      <c r="A360" s="162"/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</row>
    <row r="361">
      <c r="A361" s="162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</row>
    <row r="362">
      <c r="A362" s="162"/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</row>
    <row r="363">
      <c r="A363" s="162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</row>
    <row r="364">
      <c r="A364" s="162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</row>
    <row r="365">
      <c r="A365" s="162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</row>
    <row r="366">
      <c r="A366" s="162"/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</row>
    <row r="367">
      <c r="A367" s="162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</row>
    <row r="368">
      <c r="A368" s="162"/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</row>
    <row r="369">
      <c r="A369" s="162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</row>
    <row r="370">
      <c r="A370" s="162"/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</row>
    <row r="371">
      <c r="A371" s="162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</row>
    <row r="372">
      <c r="A372" s="162"/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</row>
    <row r="373">
      <c r="A373" s="162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</row>
    <row r="374">
      <c r="A374" s="162"/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</row>
    <row r="375">
      <c r="A375" s="162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</row>
    <row r="376">
      <c r="A376" s="162"/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</row>
    <row r="377">
      <c r="A377" s="162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</row>
    <row r="378">
      <c r="A378" s="162"/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</row>
    <row r="379">
      <c r="A379" s="162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</row>
    <row r="380">
      <c r="A380" s="162"/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</row>
    <row r="381">
      <c r="A381" s="162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</row>
    <row r="382">
      <c r="A382" s="162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</row>
    <row r="383">
      <c r="A383" s="162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</row>
    <row r="384">
      <c r="A384" s="162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</row>
    <row r="385">
      <c r="A385" s="162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</row>
    <row r="386">
      <c r="A386" s="162"/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</row>
    <row r="387">
      <c r="A387" s="162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</row>
    <row r="388">
      <c r="A388" s="162"/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</row>
    <row r="389">
      <c r="A389" s="162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</row>
    <row r="390">
      <c r="A390" s="162"/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</row>
    <row r="391">
      <c r="A391" s="162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</row>
    <row r="392">
      <c r="A392" s="162"/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</row>
    <row r="393">
      <c r="A393" s="162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</row>
    <row r="394">
      <c r="A394" s="162"/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</row>
    <row r="395">
      <c r="A395" s="162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</row>
    <row r="396">
      <c r="A396" s="162"/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</row>
    <row r="397">
      <c r="A397" s="162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</row>
    <row r="398">
      <c r="A398" s="162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</row>
    <row r="399">
      <c r="A399" s="162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</row>
    <row r="400">
      <c r="A400" s="162"/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</row>
    <row r="401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</row>
    <row r="402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</row>
    <row r="403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</row>
    <row r="404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</row>
    <row r="405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</row>
    <row r="406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</row>
    <row r="407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</row>
    <row r="408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</row>
    <row r="409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</row>
    <row r="410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</row>
    <row r="411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</row>
    <row r="412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</row>
    <row r="413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</row>
    <row r="414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</row>
    <row r="415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</row>
    <row r="416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</row>
    <row r="417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</row>
    <row r="418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</row>
    <row r="419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</row>
    <row r="420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</row>
    <row r="421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</row>
    <row r="422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</row>
    <row r="423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</row>
    <row r="424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</row>
    <row r="425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</row>
    <row r="426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</row>
    <row r="427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</row>
    <row r="428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</row>
    <row r="429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</row>
    <row r="430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</row>
    <row r="431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</row>
    <row r="432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</row>
    <row r="433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</row>
    <row r="434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</row>
    <row r="435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</row>
    <row r="436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</row>
    <row r="437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</row>
    <row r="438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</row>
    <row r="439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</row>
    <row r="440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</row>
    <row r="441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</row>
    <row r="442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</row>
    <row r="443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</row>
    <row r="444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</row>
    <row r="445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</row>
    <row r="446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</row>
    <row r="447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</row>
    <row r="448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</row>
    <row r="449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</row>
    <row r="450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</row>
    <row r="451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</row>
    <row r="452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</row>
    <row r="453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</row>
    <row r="454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</row>
    <row r="455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</row>
    <row r="456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</row>
    <row r="457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</row>
    <row r="458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</row>
    <row r="459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</row>
    <row r="460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</row>
    <row r="461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</row>
    <row r="462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</row>
    <row r="463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</row>
    <row r="464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</row>
    <row r="465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</row>
    <row r="466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</row>
    <row r="467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</row>
    <row r="468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</row>
    <row r="469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</row>
    <row r="470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</row>
    <row r="471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</row>
    <row r="472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</row>
    <row r="473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</row>
    <row r="474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</row>
    <row r="475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</row>
    <row r="476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</row>
    <row r="477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</row>
    <row r="478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</row>
    <row r="479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</row>
    <row r="480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</row>
    <row r="481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</row>
    <row r="482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</row>
    <row r="483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</row>
    <row r="484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</row>
    <row r="485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</row>
    <row r="486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</row>
    <row r="487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</row>
    <row r="488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</row>
    <row r="489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</row>
    <row r="490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</row>
    <row r="491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</row>
    <row r="492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</row>
    <row r="493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</row>
    <row r="494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</row>
    <row r="495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</row>
    <row r="496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</row>
    <row r="497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</row>
    <row r="498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</row>
    <row r="499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</row>
    <row r="500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</row>
    <row r="501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</row>
    <row r="502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</row>
    <row r="503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</row>
    <row r="504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</row>
    <row r="505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</row>
    <row r="506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</row>
    <row r="507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</row>
    <row r="508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</row>
    <row r="509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</row>
    <row r="510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</row>
    <row r="511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</row>
    <row r="512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</row>
    <row r="513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</row>
    <row r="514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</row>
    <row r="515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</row>
    <row r="516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</row>
    <row r="517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</row>
    <row r="518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</row>
    <row r="519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</row>
    <row r="520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</row>
    <row r="521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</row>
    <row r="522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</row>
    <row r="523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</row>
    <row r="524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</row>
    <row r="525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</row>
    <row r="526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</row>
    <row r="527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</row>
    <row r="528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</row>
    <row r="529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</row>
    <row r="530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</row>
    <row r="531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</row>
    <row r="532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</row>
    <row r="533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</row>
    <row r="534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</row>
    <row r="535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</row>
    <row r="536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</row>
    <row r="537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</row>
    <row r="538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</row>
    <row r="539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</row>
    <row r="540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</row>
    <row r="541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</row>
    <row r="542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</row>
    <row r="543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</row>
    <row r="544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</row>
    <row r="545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</row>
    <row r="546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</row>
    <row r="547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</row>
    <row r="548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</row>
    <row r="549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</row>
    <row r="550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</row>
    <row r="551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</row>
    <row r="552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</row>
    <row r="553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</row>
    <row r="554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</row>
    <row r="555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</row>
    <row r="556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</row>
    <row r="557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</row>
    <row r="558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</row>
    <row r="559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</row>
    <row r="560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</row>
    <row r="561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</row>
    <row r="562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</row>
    <row r="563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</row>
    <row r="564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</row>
    <row r="565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</row>
    <row r="566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</row>
    <row r="567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</row>
    <row r="568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</row>
    <row r="569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</row>
    <row r="570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</row>
    <row r="571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</row>
    <row r="572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</row>
    <row r="573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</row>
    <row r="574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</row>
    <row r="575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</row>
    <row r="576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</row>
    <row r="577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</row>
    <row r="578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</row>
    <row r="579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</row>
    <row r="580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</row>
    <row r="581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</row>
    <row r="582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</row>
    <row r="583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</row>
    <row r="584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</row>
    <row r="585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</row>
    <row r="586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</row>
    <row r="587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</row>
    <row r="588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</row>
    <row r="589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</row>
    <row r="590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</row>
    <row r="591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</row>
    <row r="592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</row>
    <row r="593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</row>
    <row r="594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</row>
    <row r="595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</row>
    <row r="596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</row>
    <row r="597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</row>
    <row r="598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</row>
    <row r="599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</row>
    <row r="600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</row>
    <row r="601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</row>
    <row r="602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</row>
    <row r="603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</row>
    <row r="604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</row>
    <row r="605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</row>
    <row r="606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</row>
    <row r="607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</row>
    <row r="608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</row>
    <row r="609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</row>
    <row r="610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</row>
    <row r="611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</row>
    <row r="612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</row>
    <row r="613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</row>
    <row r="614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</row>
    <row r="615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</row>
    <row r="616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</row>
    <row r="617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</row>
    <row r="618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</row>
    <row r="619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</row>
    <row r="620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</row>
    <row r="621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</row>
    <row r="622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</row>
    <row r="623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</row>
    <row r="624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</row>
    <row r="625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</row>
    <row r="626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</row>
    <row r="627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</row>
    <row r="628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</row>
    <row r="629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</row>
    <row r="630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</row>
    <row r="631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</row>
    <row r="632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</row>
    <row r="633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</row>
    <row r="634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</row>
    <row r="635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</row>
    <row r="636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</row>
    <row r="637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</row>
    <row r="638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</row>
    <row r="639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</row>
    <row r="640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</row>
    <row r="641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</row>
    <row r="642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</row>
    <row r="643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</row>
    <row r="644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</row>
    <row r="645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</row>
    <row r="646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</row>
    <row r="647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</row>
    <row r="648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</row>
    <row r="649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</row>
    <row r="650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</row>
    <row r="651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</row>
    <row r="652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</row>
    <row r="653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</row>
    <row r="654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</row>
    <row r="655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</row>
    <row r="656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</row>
    <row r="657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</row>
    <row r="658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</row>
    <row r="659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</row>
    <row r="660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</row>
    <row r="661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</row>
    <row r="662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</row>
    <row r="663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</row>
    <row r="664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</row>
    <row r="665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</row>
    <row r="666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</row>
    <row r="667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</row>
    <row r="668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</row>
    <row r="669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</row>
    <row r="670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</row>
    <row r="671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</row>
    <row r="672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</row>
    <row r="673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</row>
    <row r="674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</row>
    <row r="675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</row>
    <row r="676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</row>
    <row r="677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</row>
    <row r="678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</row>
    <row r="679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</row>
    <row r="680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</row>
    <row r="681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</row>
    <row r="682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</row>
    <row r="683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</row>
    <row r="684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</row>
    <row r="685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</row>
    <row r="686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</row>
    <row r="687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</row>
    <row r="688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</row>
    <row r="689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</row>
    <row r="690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</row>
    <row r="691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</row>
    <row r="692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</row>
    <row r="693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</row>
    <row r="694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</row>
    <row r="695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</row>
    <row r="696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</row>
    <row r="697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</row>
    <row r="698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</row>
    <row r="699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</row>
    <row r="700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</row>
    <row r="701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</row>
    <row r="702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</row>
    <row r="703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</row>
    <row r="704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</row>
    <row r="705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</row>
    <row r="706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</row>
    <row r="707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</row>
    <row r="708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</row>
    <row r="709">
      <c r="A709" s="162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</row>
    <row r="710">
      <c r="A710" s="162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</row>
    <row r="711">
      <c r="A711" s="162"/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</row>
    <row r="712">
      <c r="A712" s="162"/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</row>
    <row r="713">
      <c r="A713" s="162"/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</row>
    <row r="714">
      <c r="A714" s="162"/>
      <c r="B714" s="162"/>
      <c r="C714" s="162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</row>
    <row r="715">
      <c r="A715" s="162"/>
      <c r="B715" s="162"/>
      <c r="C715" s="162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</row>
    <row r="716">
      <c r="A716" s="162"/>
      <c r="B716" s="162"/>
      <c r="C716" s="162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</row>
    <row r="717">
      <c r="A717" s="162"/>
      <c r="B717" s="162"/>
      <c r="C717" s="162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</row>
    <row r="718">
      <c r="A718" s="162"/>
      <c r="B718" s="162"/>
      <c r="C718" s="162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</row>
    <row r="719">
      <c r="A719" s="162"/>
      <c r="B719" s="162"/>
      <c r="C719" s="162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</row>
    <row r="720">
      <c r="A720" s="162"/>
      <c r="B720" s="162"/>
      <c r="C720" s="162"/>
      <c r="D720" s="162"/>
      <c r="E720" s="162"/>
      <c r="F720" s="162"/>
      <c r="G720" s="162"/>
      <c r="H720" s="162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  <c r="W720" s="162"/>
    </row>
    <row r="721">
      <c r="A721" s="162"/>
      <c r="B721" s="162"/>
      <c r="C721" s="162"/>
      <c r="D721" s="162"/>
      <c r="E721" s="162"/>
      <c r="F721" s="162"/>
      <c r="G721" s="162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</row>
    <row r="722">
      <c r="A722" s="162"/>
      <c r="B722" s="162"/>
      <c r="C722" s="162"/>
      <c r="D722" s="162"/>
      <c r="E722" s="162"/>
      <c r="F722" s="162"/>
      <c r="G722" s="162"/>
      <c r="H722" s="162"/>
      <c r="I722" s="162"/>
      <c r="J722" s="162"/>
      <c r="K722" s="162"/>
      <c r="L722" s="162"/>
      <c r="M722" s="162"/>
      <c r="N722" s="162"/>
      <c r="O722" s="162"/>
      <c r="P722" s="162"/>
      <c r="Q722" s="162"/>
      <c r="R722" s="162"/>
      <c r="S722" s="162"/>
      <c r="T722" s="162"/>
      <c r="U722" s="162"/>
      <c r="V722" s="162"/>
      <c r="W722" s="162"/>
    </row>
    <row r="723">
      <c r="A723" s="162"/>
      <c r="B723" s="162"/>
      <c r="C723" s="162"/>
      <c r="D723" s="162"/>
      <c r="E723" s="162"/>
      <c r="F723" s="162"/>
      <c r="G723" s="162"/>
      <c r="H723" s="162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  <c r="W723" s="162"/>
    </row>
    <row r="724">
      <c r="A724" s="162"/>
      <c r="B724" s="162"/>
      <c r="C724" s="162"/>
      <c r="D724" s="162"/>
      <c r="E724" s="162"/>
      <c r="F724" s="162"/>
      <c r="G724" s="162"/>
      <c r="H724" s="162"/>
      <c r="I724" s="162"/>
      <c r="J724" s="162"/>
      <c r="K724" s="162"/>
      <c r="L724" s="162"/>
      <c r="M724" s="162"/>
      <c r="N724" s="162"/>
      <c r="O724" s="162"/>
      <c r="P724" s="162"/>
      <c r="Q724" s="162"/>
      <c r="R724" s="162"/>
      <c r="S724" s="162"/>
      <c r="T724" s="162"/>
      <c r="U724" s="162"/>
      <c r="V724" s="162"/>
      <c r="W724" s="162"/>
    </row>
    <row r="725">
      <c r="A725" s="162"/>
      <c r="B725" s="162"/>
      <c r="C725" s="162"/>
      <c r="D725" s="162"/>
      <c r="E725" s="162"/>
      <c r="F725" s="162"/>
      <c r="G725" s="162"/>
      <c r="H725" s="162"/>
      <c r="I725" s="162"/>
      <c r="J725" s="162"/>
      <c r="K725" s="162"/>
      <c r="L725" s="162"/>
      <c r="M725" s="162"/>
      <c r="N725" s="162"/>
      <c r="O725" s="162"/>
      <c r="P725" s="162"/>
      <c r="Q725" s="162"/>
      <c r="R725" s="162"/>
      <c r="S725" s="162"/>
      <c r="T725" s="162"/>
      <c r="U725" s="162"/>
      <c r="V725" s="162"/>
      <c r="W725" s="162"/>
    </row>
    <row r="726">
      <c r="A726" s="162"/>
      <c r="B726" s="162"/>
      <c r="C726" s="162"/>
      <c r="D726" s="162"/>
      <c r="E726" s="162"/>
      <c r="F726" s="162"/>
      <c r="G726" s="162"/>
      <c r="H726" s="162"/>
      <c r="I726" s="162"/>
      <c r="J726" s="162"/>
      <c r="K726" s="162"/>
      <c r="L726" s="162"/>
      <c r="M726" s="162"/>
      <c r="N726" s="162"/>
      <c r="O726" s="162"/>
      <c r="P726" s="162"/>
      <c r="Q726" s="162"/>
      <c r="R726" s="162"/>
      <c r="S726" s="162"/>
      <c r="T726" s="162"/>
      <c r="U726" s="162"/>
      <c r="V726" s="162"/>
      <c r="W726" s="162"/>
    </row>
    <row r="727">
      <c r="A727" s="162"/>
      <c r="B727" s="162"/>
      <c r="C727" s="162"/>
      <c r="D727" s="162"/>
      <c r="E727" s="162"/>
      <c r="F727" s="162"/>
      <c r="G727" s="162"/>
      <c r="H727" s="162"/>
      <c r="I727" s="162"/>
      <c r="J727" s="162"/>
      <c r="K727" s="162"/>
      <c r="L727" s="162"/>
      <c r="M727" s="162"/>
      <c r="N727" s="162"/>
      <c r="O727" s="162"/>
      <c r="P727" s="162"/>
      <c r="Q727" s="162"/>
      <c r="R727" s="162"/>
      <c r="S727" s="162"/>
      <c r="T727" s="162"/>
      <c r="U727" s="162"/>
      <c r="V727" s="162"/>
      <c r="W727" s="162"/>
    </row>
    <row r="728">
      <c r="A728" s="162"/>
      <c r="B728" s="162"/>
      <c r="C728" s="162"/>
      <c r="D728" s="162"/>
      <c r="E728" s="162"/>
      <c r="F728" s="162"/>
      <c r="G728" s="162"/>
      <c r="H728" s="162"/>
      <c r="I728" s="162"/>
      <c r="J728" s="162"/>
      <c r="K728" s="162"/>
      <c r="L728" s="162"/>
      <c r="M728" s="162"/>
      <c r="N728" s="162"/>
      <c r="O728" s="162"/>
      <c r="P728" s="162"/>
      <c r="Q728" s="162"/>
      <c r="R728" s="162"/>
      <c r="S728" s="162"/>
      <c r="T728" s="162"/>
      <c r="U728" s="162"/>
      <c r="V728" s="162"/>
      <c r="W728" s="162"/>
    </row>
    <row r="729">
      <c r="A729" s="162"/>
      <c r="B729" s="162"/>
      <c r="C729" s="162"/>
      <c r="D729" s="162"/>
      <c r="E729" s="162"/>
      <c r="F729" s="162"/>
      <c r="G729" s="162"/>
      <c r="H729" s="162"/>
      <c r="I729" s="162"/>
      <c r="J729" s="162"/>
      <c r="K729" s="162"/>
      <c r="L729" s="162"/>
      <c r="M729" s="162"/>
      <c r="N729" s="162"/>
      <c r="O729" s="162"/>
      <c r="P729" s="162"/>
      <c r="Q729" s="162"/>
      <c r="R729" s="162"/>
      <c r="S729" s="162"/>
      <c r="T729" s="162"/>
      <c r="U729" s="162"/>
      <c r="V729" s="162"/>
      <c r="W729" s="162"/>
    </row>
    <row r="730">
      <c r="A730" s="162"/>
      <c r="B730" s="162"/>
      <c r="C730" s="162"/>
      <c r="D730" s="162"/>
      <c r="E730" s="162"/>
      <c r="F730" s="162"/>
      <c r="G730" s="162"/>
      <c r="H730" s="162"/>
      <c r="I730" s="162"/>
      <c r="J730" s="162"/>
      <c r="K730" s="162"/>
      <c r="L730" s="162"/>
      <c r="M730" s="162"/>
      <c r="N730" s="162"/>
      <c r="O730" s="162"/>
      <c r="P730" s="162"/>
      <c r="Q730" s="162"/>
      <c r="R730" s="162"/>
      <c r="S730" s="162"/>
      <c r="T730" s="162"/>
      <c r="U730" s="162"/>
      <c r="V730" s="162"/>
      <c r="W730" s="162"/>
    </row>
    <row r="731">
      <c r="A731" s="162"/>
      <c r="B731" s="162"/>
      <c r="C731" s="162"/>
      <c r="D731" s="162"/>
      <c r="E731" s="162"/>
      <c r="F731" s="162"/>
      <c r="G731" s="162"/>
      <c r="H731" s="162"/>
      <c r="I731" s="162"/>
      <c r="J731" s="162"/>
      <c r="K731" s="162"/>
      <c r="L731" s="162"/>
      <c r="M731" s="162"/>
      <c r="N731" s="162"/>
      <c r="O731" s="162"/>
      <c r="P731" s="162"/>
      <c r="Q731" s="162"/>
      <c r="R731" s="162"/>
      <c r="S731" s="162"/>
      <c r="T731" s="162"/>
      <c r="U731" s="162"/>
      <c r="V731" s="162"/>
      <c r="W731" s="162"/>
    </row>
    <row r="732">
      <c r="A732" s="162"/>
      <c r="B732" s="162"/>
      <c r="C732" s="162"/>
      <c r="D732" s="162"/>
      <c r="E732" s="162"/>
      <c r="F732" s="162"/>
      <c r="G732" s="162"/>
      <c r="H732" s="162"/>
      <c r="I732" s="162"/>
      <c r="J732" s="162"/>
      <c r="K732" s="162"/>
      <c r="L732" s="162"/>
      <c r="M732" s="162"/>
      <c r="N732" s="162"/>
      <c r="O732" s="162"/>
      <c r="P732" s="162"/>
      <c r="Q732" s="162"/>
      <c r="R732" s="162"/>
      <c r="S732" s="162"/>
      <c r="T732" s="162"/>
      <c r="U732" s="162"/>
      <c r="V732" s="162"/>
      <c r="W732" s="162"/>
    </row>
    <row r="733">
      <c r="A733" s="162"/>
      <c r="B733" s="162"/>
      <c r="C733" s="162"/>
      <c r="D733" s="162"/>
      <c r="E733" s="162"/>
      <c r="F733" s="162"/>
      <c r="G733" s="162"/>
      <c r="H733" s="162"/>
      <c r="I733" s="162"/>
      <c r="J733" s="162"/>
      <c r="K733" s="162"/>
      <c r="L733" s="162"/>
      <c r="M733" s="162"/>
      <c r="N733" s="162"/>
      <c r="O733" s="162"/>
      <c r="P733" s="162"/>
      <c r="Q733" s="162"/>
      <c r="R733" s="162"/>
      <c r="S733" s="162"/>
      <c r="T733" s="162"/>
      <c r="U733" s="162"/>
      <c r="V733" s="162"/>
      <c r="W733" s="162"/>
    </row>
    <row r="734">
      <c r="A734" s="162"/>
      <c r="B734" s="162"/>
      <c r="C734" s="162"/>
      <c r="D734" s="162"/>
      <c r="E734" s="162"/>
      <c r="F734" s="162"/>
      <c r="G734" s="162"/>
      <c r="H734" s="162"/>
      <c r="I734" s="162"/>
      <c r="J734" s="162"/>
      <c r="K734" s="162"/>
      <c r="L734" s="162"/>
      <c r="M734" s="162"/>
      <c r="N734" s="162"/>
      <c r="O734" s="162"/>
      <c r="P734" s="162"/>
      <c r="Q734" s="162"/>
      <c r="R734" s="162"/>
      <c r="S734" s="162"/>
      <c r="T734" s="162"/>
      <c r="U734" s="162"/>
      <c r="V734" s="162"/>
      <c r="W734" s="162"/>
    </row>
    <row r="735">
      <c r="A735" s="162"/>
      <c r="B735" s="162"/>
      <c r="C735" s="162"/>
      <c r="D735" s="162"/>
      <c r="E735" s="162"/>
      <c r="F735" s="162"/>
      <c r="G735" s="162"/>
      <c r="H735" s="162"/>
      <c r="I735" s="162"/>
      <c r="J735" s="162"/>
      <c r="K735" s="162"/>
      <c r="L735" s="162"/>
      <c r="M735" s="162"/>
      <c r="N735" s="162"/>
      <c r="O735" s="162"/>
      <c r="P735" s="162"/>
      <c r="Q735" s="162"/>
      <c r="R735" s="162"/>
      <c r="S735" s="162"/>
      <c r="T735" s="162"/>
      <c r="U735" s="162"/>
      <c r="V735" s="162"/>
      <c r="W735" s="162"/>
    </row>
    <row r="736">
      <c r="A736" s="162"/>
      <c r="B736" s="162"/>
      <c r="C736" s="162"/>
      <c r="D736" s="162"/>
      <c r="E736" s="162"/>
      <c r="F736" s="162"/>
      <c r="G736" s="162"/>
      <c r="H736" s="162"/>
      <c r="I736" s="162"/>
      <c r="J736" s="162"/>
      <c r="K736" s="162"/>
      <c r="L736" s="162"/>
      <c r="M736" s="162"/>
      <c r="N736" s="162"/>
      <c r="O736" s="162"/>
      <c r="P736" s="162"/>
      <c r="Q736" s="162"/>
      <c r="R736" s="162"/>
      <c r="S736" s="162"/>
      <c r="T736" s="162"/>
      <c r="U736" s="162"/>
      <c r="V736" s="162"/>
      <c r="W736" s="162"/>
    </row>
    <row r="737">
      <c r="A737" s="162"/>
      <c r="B737" s="162"/>
      <c r="C737" s="162"/>
      <c r="D737" s="162"/>
      <c r="E737" s="162"/>
      <c r="F737" s="162"/>
      <c r="G737" s="162"/>
      <c r="H737" s="162"/>
      <c r="I737" s="162"/>
      <c r="J737" s="162"/>
      <c r="K737" s="162"/>
      <c r="L737" s="162"/>
      <c r="M737" s="162"/>
      <c r="N737" s="162"/>
      <c r="O737" s="162"/>
      <c r="P737" s="162"/>
      <c r="Q737" s="162"/>
      <c r="R737" s="162"/>
      <c r="S737" s="162"/>
      <c r="T737" s="162"/>
      <c r="U737" s="162"/>
      <c r="V737" s="162"/>
      <c r="W737" s="162"/>
    </row>
    <row r="738">
      <c r="A738" s="162"/>
      <c r="B738" s="162"/>
      <c r="C738" s="162"/>
      <c r="D738" s="162"/>
      <c r="E738" s="162"/>
      <c r="F738" s="162"/>
      <c r="G738" s="162"/>
      <c r="H738" s="162"/>
      <c r="I738" s="162"/>
      <c r="J738" s="162"/>
      <c r="K738" s="162"/>
      <c r="L738" s="162"/>
      <c r="M738" s="162"/>
      <c r="N738" s="162"/>
      <c r="O738" s="162"/>
      <c r="P738" s="162"/>
      <c r="Q738" s="162"/>
      <c r="R738" s="162"/>
      <c r="S738" s="162"/>
      <c r="T738" s="162"/>
      <c r="U738" s="162"/>
      <c r="V738" s="162"/>
      <c r="W738" s="162"/>
    </row>
    <row r="739">
      <c r="A739" s="162"/>
      <c r="B739" s="162"/>
      <c r="C739" s="162"/>
      <c r="D739" s="162"/>
      <c r="E739" s="162"/>
      <c r="F739" s="162"/>
      <c r="G739" s="162"/>
      <c r="H739" s="162"/>
      <c r="I739" s="162"/>
      <c r="J739" s="162"/>
      <c r="K739" s="162"/>
      <c r="L739" s="162"/>
      <c r="M739" s="162"/>
      <c r="N739" s="162"/>
      <c r="O739" s="162"/>
      <c r="P739" s="162"/>
      <c r="Q739" s="162"/>
      <c r="R739" s="162"/>
      <c r="S739" s="162"/>
      <c r="T739" s="162"/>
      <c r="U739" s="162"/>
      <c r="V739" s="162"/>
      <c r="W739" s="162"/>
    </row>
    <row r="740">
      <c r="A740" s="162"/>
      <c r="B740" s="162"/>
      <c r="C740" s="162"/>
      <c r="D740" s="162"/>
      <c r="E740" s="162"/>
      <c r="F740" s="162"/>
      <c r="G740" s="162"/>
      <c r="H740" s="162"/>
      <c r="I740" s="162"/>
      <c r="J740" s="162"/>
      <c r="K740" s="162"/>
      <c r="L740" s="162"/>
      <c r="M740" s="162"/>
      <c r="N740" s="162"/>
      <c r="O740" s="162"/>
      <c r="P740" s="162"/>
      <c r="Q740" s="162"/>
      <c r="R740" s="162"/>
      <c r="S740" s="162"/>
      <c r="T740" s="162"/>
      <c r="U740" s="162"/>
      <c r="V740" s="162"/>
      <c r="W740" s="162"/>
    </row>
    <row r="741">
      <c r="A741" s="162"/>
      <c r="B741" s="162"/>
      <c r="C741" s="162"/>
      <c r="D741" s="162"/>
      <c r="E741" s="162"/>
      <c r="F741" s="162"/>
      <c r="G741" s="162"/>
      <c r="H741" s="162"/>
      <c r="I741" s="162"/>
      <c r="J741" s="162"/>
      <c r="K741" s="162"/>
      <c r="L741" s="162"/>
      <c r="M741" s="162"/>
      <c r="N741" s="162"/>
      <c r="O741" s="162"/>
      <c r="P741" s="162"/>
      <c r="Q741" s="162"/>
      <c r="R741" s="162"/>
      <c r="S741" s="162"/>
      <c r="T741" s="162"/>
      <c r="U741" s="162"/>
      <c r="V741" s="162"/>
      <c r="W741" s="162"/>
    </row>
    <row r="742">
      <c r="A742" s="162"/>
      <c r="B742" s="162"/>
      <c r="C742" s="162"/>
      <c r="D742" s="162"/>
      <c r="E742" s="162"/>
      <c r="F742" s="162"/>
      <c r="G742" s="162"/>
      <c r="H742" s="162"/>
      <c r="I742" s="162"/>
      <c r="J742" s="162"/>
      <c r="K742" s="162"/>
      <c r="L742" s="162"/>
      <c r="M742" s="162"/>
      <c r="N742" s="162"/>
      <c r="O742" s="162"/>
      <c r="P742" s="162"/>
      <c r="Q742" s="162"/>
      <c r="R742" s="162"/>
      <c r="S742" s="162"/>
      <c r="T742" s="162"/>
      <c r="U742" s="162"/>
      <c r="V742" s="162"/>
      <c r="W742" s="162"/>
    </row>
    <row r="743">
      <c r="A743" s="162"/>
      <c r="B743" s="162"/>
      <c r="C743" s="162"/>
      <c r="D743" s="162"/>
      <c r="E743" s="162"/>
      <c r="F743" s="162"/>
      <c r="G743" s="162"/>
      <c r="H743" s="162"/>
      <c r="I743" s="162"/>
      <c r="J743" s="162"/>
      <c r="K743" s="162"/>
      <c r="L743" s="162"/>
      <c r="M743" s="162"/>
      <c r="N743" s="162"/>
      <c r="O743" s="162"/>
      <c r="P743" s="162"/>
      <c r="Q743" s="162"/>
      <c r="R743" s="162"/>
      <c r="S743" s="162"/>
      <c r="T743" s="162"/>
      <c r="U743" s="162"/>
      <c r="V743" s="162"/>
      <c r="W743" s="162"/>
    </row>
    <row r="744">
      <c r="A744" s="162"/>
      <c r="B744" s="162"/>
      <c r="C744" s="162"/>
      <c r="D744" s="162"/>
      <c r="E744" s="162"/>
      <c r="F744" s="162"/>
      <c r="G744" s="162"/>
      <c r="H744" s="162"/>
      <c r="I744" s="162"/>
      <c r="J744" s="162"/>
      <c r="K744" s="162"/>
      <c r="L744" s="162"/>
      <c r="M744" s="162"/>
      <c r="N744" s="162"/>
      <c r="O744" s="162"/>
      <c r="P744" s="162"/>
      <c r="Q744" s="162"/>
      <c r="R744" s="162"/>
      <c r="S744" s="162"/>
      <c r="T744" s="162"/>
      <c r="U744" s="162"/>
      <c r="V744" s="162"/>
      <c r="W744" s="162"/>
    </row>
    <row r="745">
      <c r="A745" s="162"/>
      <c r="B745" s="162"/>
      <c r="C745" s="162"/>
      <c r="D745" s="162"/>
      <c r="E745" s="162"/>
      <c r="F745" s="162"/>
      <c r="G745" s="162"/>
      <c r="H745" s="162"/>
      <c r="I745" s="162"/>
      <c r="J745" s="162"/>
      <c r="K745" s="162"/>
      <c r="L745" s="162"/>
      <c r="M745" s="162"/>
      <c r="N745" s="162"/>
      <c r="O745" s="162"/>
      <c r="P745" s="162"/>
      <c r="Q745" s="162"/>
      <c r="R745" s="162"/>
      <c r="S745" s="162"/>
      <c r="T745" s="162"/>
      <c r="U745" s="162"/>
      <c r="V745" s="162"/>
      <c r="W745" s="162"/>
    </row>
    <row r="746">
      <c r="A746" s="162"/>
      <c r="B746" s="162"/>
      <c r="C746" s="162"/>
      <c r="D746" s="162"/>
      <c r="E746" s="162"/>
      <c r="F746" s="162"/>
      <c r="G746" s="162"/>
      <c r="H746" s="162"/>
      <c r="I746" s="162"/>
      <c r="J746" s="162"/>
      <c r="K746" s="162"/>
      <c r="L746" s="162"/>
      <c r="M746" s="162"/>
      <c r="N746" s="162"/>
      <c r="O746" s="162"/>
      <c r="P746" s="162"/>
      <c r="Q746" s="162"/>
      <c r="R746" s="162"/>
      <c r="S746" s="162"/>
      <c r="T746" s="162"/>
      <c r="U746" s="162"/>
      <c r="V746" s="162"/>
      <c r="W746" s="162"/>
    </row>
    <row r="747">
      <c r="A747" s="162"/>
      <c r="B747" s="162"/>
      <c r="C747" s="162"/>
      <c r="D747" s="162"/>
      <c r="E747" s="162"/>
      <c r="F747" s="162"/>
      <c r="G747" s="162"/>
      <c r="H747" s="162"/>
      <c r="I747" s="162"/>
      <c r="J747" s="162"/>
      <c r="K747" s="162"/>
      <c r="L747" s="162"/>
      <c r="M747" s="162"/>
      <c r="N747" s="162"/>
      <c r="O747" s="162"/>
      <c r="P747" s="162"/>
      <c r="Q747" s="162"/>
      <c r="R747" s="162"/>
      <c r="S747" s="162"/>
      <c r="T747" s="162"/>
      <c r="U747" s="162"/>
      <c r="V747" s="162"/>
      <c r="W747" s="162"/>
    </row>
    <row r="748">
      <c r="A748" s="162"/>
      <c r="B748" s="162"/>
      <c r="C748" s="162"/>
      <c r="D748" s="162"/>
      <c r="E748" s="162"/>
      <c r="F748" s="162"/>
      <c r="G748" s="162"/>
      <c r="H748" s="162"/>
      <c r="I748" s="162"/>
      <c r="J748" s="162"/>
      <c r="K748" s="162"/>
      <c r="L748" s="162"/>
      <c r="M748" s="162"/>
      <c r="N748" s="162"/>
      <c r="O748" s="162"/>
      <c r="P748" s="162"/>
      <c r="Q748" s="162"/>
      <c r="R748" s="162"/>
      <c r="S748" s="162"/>
      <c r="T748" s="162"/>
      <c r="U748" s="162"/>
      <c r="V748" s="162"/>
      <c r="W748" s="162"/>
    </row>
    <row r="749">
      <c r="A749" s="162"/>
      <c r="B749" s="162"/>
      <c r="C749" s="162"/>
      <c r="D749" s="162"/>
      <c r="E749" s="162"/>
      <c r="F749" s="162"/>
      <c r="G749" s="162"/>
      <c r="H749" s="162"/>
      <c r="I749" s="162"/>
      <c r="J749" s="162"/>
      <c r="K749" s="162"/>
      <c r="L749" s="162"/>
      <c r="M749" s="162"/>
      <c r="N749" s="162"/>
      <c r="O749" s="162"/>
      <c r="P749" s="162"/>
      <c r="Q749" s="162"/>
      <c r="R749" s="162"/>
      <c r="S749" s="162"/>
      <c r="T749" s="162"/>
      <c r="U749" s="162"/>
      <c r="V749" s="162"/>
      <c r="W749" s="162"/>
    </row>
    <row r="750">
      <c r="A750" s="162"/>
      <c r="B750" s="162"/>
      <c r="C750" s="162"/>
      <c r="D750" s="162"/>
      <c r="E750" s="162"/>
      <c r="F750" s="162"/>
      <c r="G750" s="162"/>
      <c r="H750" s="162"/>
      <c r="I750" s="162"/>
      <c r="J750" s="162"/>
      <c r="K750" s="162"/>
      <c r="L750" s="162"/>
      <c r="M750" s="162"/>
      <c r="N750" s="162"/>
      <c r="O750" s="162"/>
      <c r="P750" s="162"/>
      <c r="Q750" s="162"/>
      <c r="R750" s="162"/>
      <c r="S750" s="162"/>
      <c r="T750" s="162"/>
      <c r="U750" s="162"/>
      <c r="V750" s="162"/>
      <c r="W750" s="162"/>
    </row>
    <row r="751">
      <c r="A751" s="162"/>
      <c r="B751" s="162"/>
      <c r="C751" s="162"/>
      <c r="D751" s="162"/>
      <c r="E751" s="162"/>
      <c r="F751" s="162"/>
      <c r="G751" s="162"/>
      <c r="H751" s="162"/>
      <c r="I751" s="162"/>
      <c r="J751" s="162"/>
      <c r="K751" s="162"/>
      <c r="L751" s="162"/>
      <c r="M751" s="162"/>
      <c r="N751" s="162"/>
      <c r="O751" s="162"/>
      <c r="P751" s="162"/>
      <c r="Q751" s="162"/>
      <c r="R751" s="162"/>
      <c r="S751" s="162"/>
      <c r="T751" s="162"/>
      <c r="U751" s="162"/>
      <c r="V751" s="162"/>
      <c r="W751" s="162"/>
    </row>
    <row r="752">
      <c r="A752" s="162"/>
      <c r="B752" s="162"/>
      <c r="C752" s="162"/>
      <c r="D752" s="162"/>
      <c r="E752" s="162"/>
      <c r="F752" s="162"/>
      <c r="G752" s="162"/>
      <c r="H752" s="162"/>
      <c r="I752" s="162"/>
      <c r="J752" s="162"/>
      <c r="K752" s="162"/>
      <c r="L752" s="162"/>
      <c r="M752" s="162"/>
      <c r="N752" s="162"/>
      <c r="O752" s="162"/>
      <c r="P752" s="162"/>
      <c r="Q752" s="162"/>
      <c r="R752" s="162"/>
      <c r="S752" s="162"/>
      <c r="T752" s="162"/>
      <c r="U752" s="162"/>
      <c r="V752" s="162"/>
      <c r="W752" s="162"/>
    </row>
    <row r="753">
      <c r="A753" s="162"/>
      <c r="B753" s="162"/>
      <c r="C753" s="162"/>
      <c r="D753" s="162"/>
      <c r="E753" s="162"/>
      <c r="F753" s="162"/>
      <c r="G753" s="162"/>
      <c r="H753" s="162"/>
      <c r="I753" s="162"/>
      <c r="J753" s="162"/>
      <c r="K753" s="162"/>
      <c r="L753" s="162"/>
      <c r="M753" s="162"/>
      <c r="N753" s="162"/>
      <c r="O753" s="162"/>
      <c r="P753" s="162"/>
      <c r="Q753" s="162"/>
      <c r="R753" s="162"/>
      <c r="S753" s="162"/>
      <c r="T753" s="162"/>
      <c r="U753" s="162"/>
      <c r="V753" s="162"/>
      <c r="W753" s="162"/>
    </row>
    <row r="754">
      <c r="A754" s="162"/>
      <c r="B754" s="162"/>
      <c r="C754" s="162"/>
      <c r="D754" s="162"/>
      <c r="E754" s="162"/>
      <c r="F754" s="162"/>
      <c r="G754" s="162"/>
      <c r="H754" s="162"/>
      <c r="I754" s="162"/>
      <c r="J754" s="162"/>
      <c r="K754" s="162"/>
      <c r="L754" s="162"/>
      <c r="M754" s="162"/>
      <c r="N754" s="162"/>
      <c r="O754" s="162"/>
      <c r="P754" s="162"/>
      <c r="Q754" s="162"/>
      <c r="R754" s="162"/>
      <c r="S754" s="162"/>
      <c r="T754" s="162"/>
      <c r="U754" s="162"/>
      <c r="V754" s="162"/>
      <c r="W754" s="162"/>
    </row>
    <row r="755">
      <c r="A755" s="162"/>
      <c r="B755" s="162"/>
      <c r="C755" s="162"/>
      <c r="D755" s="162"/>
      <c r="E755" s="162"/>
      <c r="F755" s="162"/>
      <c r="G755" s="162"/>
      <c r="H755" s="162"/>
      <c r="I755" s="162"/>
      <c r="J755" s="162"/>
      <c r="K755" s="162"/>
      <c r="L755" s="162"/>
      <c r="M755" s="162"/>
      <c r="N755" s="162"/>
      <c r="O755" s="162"/>
      <c r="P755" s="162"/>
      <c r="Q755" s="162"/>
      <c r="R755" s="162"/>
      <c r="S755" s="162"/>
      <c r="T755" s="162"/>
      <c r="U755" s="162"/>
      <c r="V755" s="162"/>
      <c r="W755" s="162"/>
    </row>
    <row r="756">
      <c r="A756" s="162"/>
      <c r="B756" s="162"/>
      <c r="C756" s="162"/>
      <c r="D756" s="162"/>
      <c r="E756" s="162"/>
      <c r="F756" s="162"/>
      <c r="G756" s="162"/>
      <c r="H756" s="162"/>
      <c r="I756" s="162"/>
      <c r="J756" s="162"/>
      <c r="K756" s="162"/>
      <c r="L756" s="162"/>
      <c r="M756" s="162"/>
      <c r="N756" s="162"/>
      <c r="O756" s="162"/>
      <c r="P756" s="162"/>
      <c r="Q756" s="162"/>
      <c r="R756" s="162"/>
      <c r="S756" s="162"/>
      <c r="T756" s="162"/>
      <c r="U756" s="162"/>
      <c r="V756" s="162"/>
      <c r="W756" s="162"/>
    </row>
    <row r="757">
      <c r="A757" s="162"/>
      <c r="B757" s="162"/>
      <c r="C757" s="162"/>
      <c r="D757" s="162"/>
      <c r="E757" s="162"/>
      <c r="F757" s="162"/>
      <c r="G757" s="162"/>
      <c r="H757" s="162"/>
      <c r="I757" s="162"/>
      <c r="J757" s="162"/>
      <c r="K757" s="162"/>
      <c r="L757" s="162"/>
      <c r="M757" s="162"/>
      <c r="N757" s="162"/>
      <c r="O757" s="162"/>
      <c r="P757" s="162"/>
      <c r="Q757" s="162"/>
      <c r="R757" s="162"/>
      <c r="S757" s="162"/>
      <c r="T757" s="162"/>
      <c r="U757" s="162"/>
      <c r="V757" s="162"/>
      <c r="W757" s="162"/>
    </row>
    <row r="758">
      <c r="A758" s="162"/>
      <c r="B758" s="162"/>
      <c r="C758" s="162"/>
      <c r="D758" s="162"/>
      <c r="E758" s="162"/>
      <c r="F758" s="162"/>
      <c r="G758" s="162"/>
      <c r="H758" s="162"/>
      <c r="I758" s="162"/>
      <c r="J758" s="162"/>
      <c r="K758" s="162"/>
      <c r="L758" s="162"/>
      <c r="M758" s="162"/>
      <c r="N758" s="162"/>
      <c r="O758" s="162"/>
      <c r="P758" s="162"/>
      <c r="Q758" s="162"/>
      <c r="R758" s="162"/>
      <c r="S758" s="162"/>
      <c r="T758" s="162"/>
      <c r="U758" s="162"/>
      <c r="V758" s="162"/>
      <c r="W758" s="162"/>
    </row>
    <row r="759">
      <c r="A759" s="162"/>
      <c r="B759" s="162"/>
      <c r="C759" s="162"/>
      <c r="D759" s="162"/>
      <c r="E759" s="162"/>
      <c r="F759" s="162"/>
      <c r="G759" s="162"/>
      <c r="H759" s="162"/>
      <c r="I759" s="162"/>
      <c r="J759" s="162"/>
      <c r="K759" s="162"/>
      <c r="L759" s="162"/>
      <c r="M759" s="162"/>
      <c r="N759" s="162"/>
      <c r="O759" s="162"/>
      <c r="P759" s="162"/>
      <c r="Q759" s="162"/>
      <c r="R759" s="162"/>
      <c r="S759" s="162"/>
      <c r="T759" s="162"/>
      <c r="U759" s="162"/>
      <c r="V759" s="162"/>
      <c r="W759" s="162"/>
    </row>
    <row r="760">
      <c r="A760" s="162"/>
      <c r="B760" s="162"/>
      <c r="C760" s="162"/>
      <c r="D760" s="162"/>
      <c r="E760" s="162"/>
      <c r="F760" s="162"/>
      <c r="G760" s="162"/>
      <c r="H760" s="162"/>
      <c r="I760" s="162"/>
      <c r="J760" s="162"/>
      <c r="K760" s="162"/>
      <c r="L760" s="162"/>
      <c r="M760" s="162"/>
      <c r="N760" s="162"/>
      <c r="O760" s="162"/>
      <c r="P760" s="162"/>
      <c r="Q760" s="162"/>
      <c r="R760" s="162"/>
      <c r="S760" s="162"/>
      <c r="T760" s="162"/>
      <c r="U760" s="162"/>
      <c r="V760" s="162"/>
      <c r="W760" s="162"/>
    </row>
    <row r="761">
      <c r="A761" s="162"/>
      <c r="B761" s="162"/>
      <c r="C761" s="162"/>
      <c r="D761" s="162"/>
      <c r="E761" s="162"/>
      <c r="F761" s="162"/>
      <c r="G761" s="162"/>
      <c r="H761" s="162"/>
      <c r="I761" s="162"/>
      <c r="J761" s="162"/>
      <c r="K761" s="162"/>
      <c r="L761" s="162"/>
      <c r="M761" s="162"/>
      <c r="N761" s="162"/>
      <c r="O761" s="162"/>
      <c r="P761" s="162"/>
      <c r="Q761" s="162"/>
      <c r="R761" s="162"/>
      <c r="S761" s="162"/>
      <c r="T761" s="162"/>
      <c r="U761" s="162"/>
      <c r="V761" s="162"/>
      <c r="W761" s="162"/>
    </row>
    <row r="762">
      <c r="A762" s="162"/>
      <c r="B762" s="162"/>
      <c r="C762" s="162"/>
      <c r="D762" s="162"/>
      <c r="E762" s="162"/>
      <c r="F762" s="162"/>
      <c r="G762" s="162"/>
      <c r="H762" s="162"/>
      <c r="I762" s="162"/>
      <c r="J762" s="162"/>
      <c r="K762" s="162"/>
      <c r="L762" s="162"/>
      <c r="M762" s="162"/>
      <c r="N762" s="162"/>
      <c r="O762" s="162"/>
      <c r="P762" s="162"/>
      <c r="Q762" s="162"/>
      <c r="R762" s="162"/>
      <c r="S762" s="162"/>
      <c r="T762" s="162"/>
      <c r="U762" s="162"/>
      <c r="V762" s="162"/>
      <c r="W762" s="162"/>
    </row>
    <row r="763">
      <c r="A763" s="162"/>
      <c r="B763" s="162"/>
      <c r="C763" s="162"/>
      <c r="D763" s="162"/>
      <c r="E763" s="162"/>
      <c r="F763" s="162"/>
      <c r="G763" s="162"/>
      <c r="H763" s="162"/>
      <c r="I763" s="162"/>
      <c r="J763" s="162"/>
      <c r="K763" s="162"/>
      <c r="L763" s="162"/>
      <c r="M763" s="162"/>
      <c r="N763" s="162"/>
      <c r="O763" s="162"/>
      <c r="P763" s="162"/>
      <c r="Q763" s="162"/>
      <c r="R763" s="162"/>
      <c r="S763" s="162"/>
      <c r="T763" s="162"/>
      <c r="U763" s="162"/>
      <c r="V763" s="162"/>
      <c r="W763" s="162"/>
    </row>
    <row r="764">
      <c r="A764" s="162"/>
      <c r="B764" s="162"/>
      <c r="C764" s="162"/>
      <c r="D764" s="162"/>
      <c r="E764" s="162"/>
      <c r="F764" s="162"/>
      <c r="G764" s="162"/>
      <c r="H764" s="162"/>
      <c r="I764" s="162"/>
      <c r="J764" s="162"/>
      <c r="K764" s="162"/>
      <c r="L764" s="162"/>
      <c r="M764" s="162"/>
      <c r="N764" s="162"/>
      <c r="O764" s="162"/>
      <c r="P764" s="162"/>
      <c r="Q764" s="162"/>
      <c r="R764" s="162"/>
      <c r="S764" s="162"/>
      <c r="T764" s="162"/>
      <c r="U764" s="162"/>
      <c r="V764" s="162"/>
      <c r="W764" s="162"/>
    </row>
    <row r="765">
      <c r="A765" s="162"/>
      <c r="B765" s="162"/>
      <c r="C765" s="162"/>
      <c r="D765" s="162"/>
      <c r="E765" s="162"/>
      <c r="F765" s="162"/>
      <c r="G765" s="162"/>
      <c r="H765" s="162"/>
      <c r="I765" s="162"/>
      <c r="J765" s="162"/>
      <c r="K765" s="162"/>
      <c r="L765" s="162"/>
      <c r="M765" s="162"/>
      <c r="N765" s="162"/>
      <c r="O765" s="162"/>
      <c r="P765" s="162"/>
      <c r="Q765" s="162"/>
      <c r="R765" s="162"/>
      <c r="S765" s="162"/>
      <c r="T765" s="162"/>
      <c r="U765" s="162"/>
      <c r="V765" s="162"/>
      <c r="W765" s="162"/>
    </row>
    <row r="766">
      <c r="A766" s="162"/>
      <c r="B766" s="162"/>
      <c r="C766" s="162"/>
      <c r="D766" s="162"/>
      <c r="E766" s="162"/>
      <c r="F766" s="162"/>
      <c r="G766" s="162"/>
      <c r="H766" s="162"/>
      <c r="I766" s="162"/>
      <c r="J766" s="162"/>
      <c r="K766" s="162"/>
      <c r="L766" s="162"/>
      <c r="M766" s="162"/>
      <c r="N766" s="162"/>
      <c r="O766" s="162"/>
      <c r="P766" s="162"/>
      <c r="Q766" s="162"/>
      <c r="R766" s="162"/>
      <c r="S766" s="162"/>
      <c r="T766" s="162"/>
      <c r="U766" s="162"/>
      <c r="V766" s="162"/>
      <c r="W766" s="162"/>
    </row>
    <row r="767">
      <c r="A767" s="162"/>
      <c r="B767" s="162"/>
      <c r="C767" s="162"/>
      <c r="D767" s="162"/>
      <c r="E767" s="162"/>
      <c r="F767" s="162"/>
      <c r="G767" s="162"/>
      <c r="H767" s="162"/>
      <c r="I767" s="162"/>
      <c r="J767" s="162"/>
      <c r="K767" s="162"/>
      <c r="L767" s="162"/>
      <c r="M767" s="162"/>
      <c r="N767" s="162"/>
      <c r="O767" s="162"/>
      <c r="P767" s="162"/>
      <c r="Q767" s="162"/>
      <c r="R767" s="162"/>
      <c r="S767" s="162"/>
      <c r="T767" s="162"/>
      <c r="U767" s="162"/>
      <c r="V767" s="162"/>
      <c r="W767" s="162"/>
    </row>
    <row r="768">
      <c r="A768" s="162"/>
      <c r="B768" s="162"/>
      <c r="C768" s="162"/>
      <c r="D768" s="162"/>
      <c r="E768" s="162"/>
      <c r="F768" s="162"/>
      <c r="G768" s="162"/>
      <c r="H768" s="162"/>
      <c r="I768" s="162"/>
      <c r="J768" s="162"/>
      <c r="K768" s="162"/>
      <c r="L768" s="162"/>
      <c r="M768" s="162"/>
      <c r="N768" s="162"/>
      <c r="O768" s="162"/>
      <c r="P768" s="162"/>
      <c r="Q768" s="162"/>
      <c r="R768" s="162"/>
      <c r="S768" s="162"/>
      <c r="T768" s="162"/>
      <c r="U768" s="162"/>
      <c r="V768" s="162"/>
      <c r="W768" s="162"/>
    </row>
    <row r="769">
      <c r="A769" s="162"/>
      <c r="B769" s="162"/>
      <c r="C769" s="162"/>
      <c r="D769" s="162"/>
      <c r="E769" s="162"/>
      <c r="F769" s="162"/>
      <c r="G769" s="162"/>
      <c r="H769" s="162"/>
      <c r="I769" s="162"/>
      <c r="J769" s="162"/>
      <c r="K769" s="162"/>
      <c r="L769" s="162"/>
      <c r="M769" s="162"/>
      <c r="N769" s="162"/>
      <c r="O769" s="162"/>
      <c r="P769" s="162"/>
      <c r="Q769" s="162"/>
      <c r="R769" s="162"/>
      <c r="S769" s="162"/>
      <c r="T769" s="162"/>
      <c r="U769" s="162"/>
      <c r="V769" s="162"/>
      <c r="W769" s="162"/>
    </row>
    <row r="770">
      <c r="A770" s="162"/>
      <c r="B770" s="162"/>
      <c r="C770" s="162"/>
      <c r="D770" s="162"/>
      <c r="E770" s="162"/>
      <c r="F770" s="162"/>
      <c r="G770" s="162"/>
      <c r="H770" s="162"/>
      <c r="I770" s="162"/>
      <c r="J770" s="162"/>
      <c r="K770" s="162"/>
      <c r="L770" s="162"/>
      <c r="M770" s="162"/>
      <c r="N770" s="162"/>
      <c r="O770" s="162"/>
      <c r="P770" s="162"/>
      <c r="Q770" s="162"/>
      <c r="R770" s="162"/>
      <c r="S770" s="162"/>
      <c r="T770" s="162"/>
      <c r="U770" s="162"/>
      <c r="V770" s="162"/>
      <c r="W770" s="162"/>
    </row>
    <row r="771">
      <c r="A771" s="162"/>
      <c r="B771" s="162"/>
      <c r="C771" s="162"/>
      <c r="D771" s="162"/>
      <c r="E771" s="162"/>
      <c r="F771" s="162"/>
      <c r="G771" s="162"/>
      <c r="H771" s="162"/>
      <c r="I771" s="162"/>
      <c r="J771" s="162"/>
      <c r="K771" s="162"/>
      <c r="L771" s="162"/>
      <c r="M771" s="162"/>
      <c r="N771" s="162"/>
      <c r="O771" s="162"/>
      <c r="P771" s="162"/>
      <c r="Q771" s="162"/>
      <c r="R771" s="162"/>
      <c r="S771" s="162"/>
      <c r="T771" s="162"/>
      <c r="U771" s="162"/>
      <c r="V771" s="162"/>
      <c r="W771" s="162"/>
    </row>
    <row r="772">
      <c r="A772" s="162"/>
      <c r="B772" s="162"/>
      <c r="C772" s="162"/>
      <c r="D772" s="162"/>
      <c r="E772" s="162"/>
      <c r="F772" s="162"/>
      <c r="G772" s="162"/>
      <c r="H772" s="162"/>
      <c r="I772" s="162"/>
      <c r="J772" s="162"/>
      <c r="K772" s="162"/>
      <c r="L772" s="162"/>
      <c r="M772" s="162"/>
      <c r="N772" s="162"/>
      <c r="O772" s="162"/>
      <c r="P772" s="162"/>
      <c r="Q772" s="162"/>
      <c r="R772" s="162"/>
      <c r="S772" s="162"/>
      <c r="T772" s="162"/>
      <c r="U772" s="162"/>
      <c r="V772" s="162"/>
      <c r="W772" s="162"/>
    </row>
    <row r="773">
      <c r="A773" s="162"/>
      <c r="B773" s="162"/>
      <c r="C773" s="162"/>
      <c r="D773" s="162"/>
      <c r="E773" s="162"/>
      <c r="F773" s="162"/>
      <c r="G773" s="162"/>
      <c r="H773" s="162"/>
      <c r="I773" s="162"/>
      <c r="J773" s="162"/>
      <c r="K773" s="162"/>
      <c r="L773" s="162"/>
      <c r="M773" s="162"/>
      <c r="N773" s="162"/>
      <c r="O773" s="162"/>
      <c r="P773" s="162"/>
      <c r="Q773" s="162"/>
      <c r="R773" s="162"/>
      <c r="S773" s="162"/>
      <c r="T773" s="162"/>
      <c r="U773" s="162"/>
      <c r="V773" s="162"/>
      <c r="W773" s="162"/>
    </row>
    <row r="774">
      <c r="A774" s="162"/>
      <c r="B774" s="162"/>
      <c r="C774" s="162"/>
      <c r="D774" s="162"/>
      <c r="E774" s="162"/>
      <c r="F774" s="162"/>
      <c r="G774" s="162"/>
      <c r="H774" s="162"/>
      <c r="I774" s="162"/>
      <c r="J774" s="162"/>
      <c r="K774" s="162"/>
      <c r="L774" s="162"/>
      <c r="M774" s="162"/>
      <c r="N774" s="162"/>
      <c r="O774" s="162"/>
      <c r="P774" s="162"/>
      <c r="Q774" s="162"/>
      <c r="R774" s="162"/>
      <c r="S774" s="162"/>
      <c r="T774" s="162"/>
      <c r="U774" s="162"/>
      <c r="V774" s="162"/>
      <c r="W774" s="162"/>
    </row>
    <row r="775">
      <c r="A775" s="162"/>
      <c r="B775" s="162"/>
      <c r="C775" s="162"/>
      <c r="D775" s="162"/>
      <c r="E775" s="162"/>
      <c r="F775" s="162"/>
      <c r="G775" s="162"/>
      <c r="H775" s="162"/>
      <c r="I775" s="162"/>
      <c r="J775" s="162"/>
      <c r="K775" s="162"/>
      <c r="L775" s="162"/>
      <c r="M775" s="162"/>
      <c r="N775" s="162"/>
      <c r="O775" s="162"/>
      <c r="P775" s="162"/>
      <c r="Q775" s="162"/>
      <c r="R775" s="162"/>
      <c r="S775" s="162"/>
      <c r="T775" s="162"/>
      <c r="U775" s="162"/>
      <c r="V775" s="162"/>
      <c r="W775" s="162"/>
    </row>
    <row r="776">
      <c r="A776" s="162"/>
      <c r="B776" s="162"/>
      <c r="C776" s="162"/>
      <c r="D776" s="162"/>
      <c r="E776" s="162"/>
      <c r="F776" s="162"/>
      <c r="G776" s="162"/>
      <c r="H776" s="162"/>
      <c r="I776" s="162"/>
      <c r="J776" s="162"/>
      <c r="K776" s="162"/>
      <c r="L776" s="162"/>
      <c r="M776" s="162"/>
      <c r="N776" s="162"/>
      <c r="O776" s="162"/>
      <c r="P776" s="162"/>
      <c r="Q776" s="162"/>
      <c r="R776" s="162"/>
      <c r="S776" s="162"/>
      <c r="T776" s="162"/>
      <c r="U776" s="162"/>
      <c r="V776" s="162"/>
      <c r="W776" s="162"/>
    </row>
    <row r="777">
      <c r="A777" s="162"/>
      <c r="B777" s="162"/>
      <c r="C777" s="162"/>
      <c r="D777" s="162"/>
      <c r="E777" s="162"/>
      <c r="F777" s="162"/>
      <c r="G777" s="162"/>
      <c r="H777" s="162"/>
      <c r="I777" s="162"/>
      <c r="J777" s="162"/>
      <c r="K777" s="162"/>
      <c r="L777" s="162"/>
      <c r="M777" s="162"/>
      <c r="N777" s="162"/>
      <c r="O777" s="162"/>
      <c r="P777" s="162"/>
      <c r="Q777" s="162"/>
      <c r="R777" s="162"/>
      <c r="S777" s="162"/>
      <c r="T777" s="162"/>
      <c r="U777" s="162"/>
      <c r="V777" s="162"/>
      <c r="W777" s="162"/>
    </row>
    <row r="778">
      <c r="A778" s="162"/>
      <c r="B778" s="162"/>
      <c r="C778" s="162"/>
      <c r="D778" s="162"/>
      <c r="E778" s="162"/>
      <c r="F778" s="162"/>
      <c r="G778" s="162"/>
      <c r="H778" s="162"/>
      <c r="I778" s="162"/>
      <c r="J778" s="162"/>
      <c r="K778" s="162"/>
      <c r="L778" s="162"/>
      <c r="M778" s="162"/>
      <c r="N778" s="162"/>
      <c r="O778" s="162"/>
      <c r="P778" s="162"/>
      <c r="Q778" s="162"/>
      <c r="R778" s="162"/>
      <c r="S778" s="162"/>
      <c r="T778" s="162"/>
      <c r="U778" s="162"/>
      <c r="V778" s="162"/>
      <c r="W778" s="162"/>
    </row>
    <row r="779">
      <c r="A779" s="162"/>
      <c r="B779" s="162"/>
      <c r="C779" s="162"/>
      <c r="D779" s="162"/>
      <c r="E779" s="162"/>
      <c r="F779" s="162"/>
      <c r="G779" s="162"/>
      <c r="H779" s="162"/>
      <c r="I779" s="162"/>
      <c r="J779" s="162"/>
      <c r="K779" s="162"/>
      <c r="L779" s="162"/>
      <c r="M779" s="162"/>
      <c r="N779" s="162"/>
      <c r="O779" s="162"/>
      <c r="P779" s="162"/>
      <c r="Q779" s="162"/>
      <c r="R779" s="162"/>
      <c r="S779" s="162"/>
      <c r="T779" s="162"/>
      <c r="U779" s="162"/>
      <c r="V779" s="162"/>
      <c r="W779" s="162"/>
    </row>
    <row r="780">
      <c r="A780" s="162"/>
      <c r="B780" s="162"/>
      <c r="C780" s="162"/>
      <c r="D780" s="162"/>
      <c r="E780" s="162"/>
      <c r="F780" s="162"/>
      <c r="G780" s="162"/>
      <c r="H780" s="162"/>
      <c r="I780" s="162"/>
      <c r="J780" s="162"/>
      <c r="K780" s="162"/>
      <c r="L780" s="162"/>
      <c r="M780" s="162"/>
      <c r="N780" s="162"/>
      <c r="O780" s="162"/>
      <c r="P780" s="162"/>
      <c r="Q780" s="162"/>
      <c r="R780" s="162"/>
      <c r="S780" s="162"/>
      <c r="T780" s="162"/>
      <c r="U780" s="162"/>
      <c r="V780" s="162"/>
      <c r="W780" s="162"/>
    </row>
    <row r="781">
      <c r="A781" s="162"/>
      <c r="B781" s="162"/>
      <c r="C781" s="162"/>
      <c r="D781" s="162"/>
      <c r="E781" s="162"/>
      <c r="F781" s="162"/>
      <c r="G781" s="162"/>
      <c r="H781" s="162"/>
      <c r="I781" s="162"/>
      <c r="J781" s="162"/>
      <c r="K781" s="162"/>
      <c r="L781" s="162"/>
      <c r="M781" s="162"/>
      <c r="N781" s="162"/>
      <c r="O781" s="162"/>
      <c r="P781" s="162"/>
      <c r="Q781" s="162"/>
      <c r="R781" s="162"/>
      <c r="S781" s="162"/>
      <c r="T781" s="162"/>
      <c r="U781" s="162"/>
      <c r="V781" s="162"/>
      <c r="W781" s="162"/>
    </row>
    <row r="782">
      <c r="A782" s="162"/>
      <c r="B782" s="162"/>
      <c r="C782" s="162"/>
      <c r="D782" s="162"/>
      <c r="E782" s="162"/>
      <c r="F782" s="162"/>
      <c r="G782" s="162"/>
      <c r="H782" s="162"/>
      <c r="I782" s="162"/>
      <c r="J782" s="162"/>
      <c r="K782" s="162"/>
      <c r="L782" s="162"/>
      <c r="M782" s="162"/>
      <c r="N782" s="162"/>
      <c r="O782" s="162"/>
      <c r="P782" s="162"/>
      <c r="Q782" s="162"/>
      <c r="R782" s="162"/>
      <c r="S782" s="162"/>
      <c r="T782" s="162"/>
      <c r="U782" s="162"/>
      <c r="V782" s="162"/>
      <c r="W782" s="162"/>
    </row>
    <row r="783">
      <c r="A783" s="162"/>
      <c r="B783" s="162"/>
      <c r="C783" s="162"/>
      <c r="D783" s="162"/>
      <c r="E783" s="162"/>
      <c r="F783" s="162"/>
      <c r="G783" s="162"/>
      <c r="H783" s="162"/>
      <c r="I783" s="162"/>
      <c r="J783" s="162"/>
      <c r="K783" s="162"/>
      <c r="L783" s="162"/>
      <c r="M783" s="162"/>
      <c r="N783" s="162"/>
      <c r="O783" s="162"/>
      <c r="P783" s="162"/>
      <c r="Q783" s="162"/>
      <c r="R783" s="162"/>
      <c r="S783" s="162"/>
      <c r="T783" s="162"/>
      <c r="U783" s="162"/>
      <c r="V783" s="162"/>
      <c r="W783" s="162"/>
    </row>
    <row r="784">
      <c r="A784" s="162"/>
      <c r="B784" s="162"/>
      <c r="C784" s="162"/>
      <c r="D784" s="162"/>
      <c r="E784" s="162"/>
      <c r="F784" s="162"/>
      <c r="G784" s="162"/>
      <c r="H784" s="162"/>
      <c r="I784" s="162"/>
      <c r="J784" s="162"/>
      <c r="K784" s="162"/>
      <c r="L784" s="162"/>
      <c r="M784" s="162"/>
      <c r="N784" s="162"/>
      <c r="O784" s="162"/>
      <c r="P784" s="162"/>
      <c r="Q784" s="162"/>
      <c r="R784" s="162"/>
      <c r="S784" s="162"/>
      <c r="T784" s="162"/>
      <c r="U784" s="162"/>
      <c r="V784" s="162"/>
      <c r="W784" s="162"/>
    </row>
    <row r="785">
      <c r="A785" s="162"/>
      <c r="B785" s="162"/>
      <c r="C785" s="162"/>
      <c r="D785" s="162"/>
      <c r="E785" s="162"/>
      <c r="F785" s="162"/>
      <c r="G785" s="162"/>
      <c r="H785" s="162"/>
      <c r="I785" s="162"/>
      <c r="J785" s="162"/>
      <c r="K785" s="162"/>
      <c r="L785" s="162"/>
      <c r="M785" s="162"/>
      <c r="N785" s="162"/>
      <c r="O785" s="162"/>
      <c r="P785" s="162"/>
      <c r="Q785" s="162"/>
      <c r="R785" s="162"/>
      <c r="S785" s="162"/>
      <c r="T785" s="162"/>
      <c r="U785" s="162"/>
      <c r="V785" s="162"/>
      <c r="W785" s="162"/>
    </row>
    <row r="786">
      <c r="A786" s="162"/>
      <c r="B786" s="162"/>
      <c r="C786" s="162"/>
      <c r="D786" s="162"/>
      <c r="E786" s="162"/>
      <c r="F786" s="162"/>
      <c r="G786" s="162"/>
      <c r="H786" s="162"/>
      <c r="I786" s="162"/>
      <c r="J786" s="162"/>
      <c r="K786" s="162"/>
      <c r="L786" s="162"/>
      <c r="M786" s="162"/>
      <c r="N786" s="162"/>
      <c r="O786" s="162"/>
      <c r="P786" s="162"/>
      <c r="Q786" s="162"/>
      <c r="R786" s="162"/>
      <c r="S786" s="162"/>
      <c r="T786" s="162"/>
      <c r="U786" s="162"/>
      <c r="V786" s="162"/>
      <c r="W786" s="162"/>
    </row>
    <row r="787">
      <c r="A787" s="162"/>
      <c r="B787" s="162"/>
      <c r="C787" s="162"/>
      <c r="D787" s="162"/>
      <c r="E787" s="162"/>
      <c r="F787" s="162"/>
      <c r="G787" s="162"/>
      <c r="H787" s="162"/>
      <c r="I787" s="162"/>
      <c r="J787" s="162"/>
      <c r="K787" s="162"/>
      <c r="L787" s="162"/>
      <c r="M787" s="162"/>
      <c r="N787" s="162"/>
      <c r="O787" s="162"/>
      <c r="P787" s="162"/>
      <c r="Q787" s="162"/>
      <c r="R787" s="162"/>
      <c r="S787" s="162"/>
      <c r="T787" s="162"/>
      <c r="U787" s="162"/>
      <c r="V787" s="162"/>
      <c r="W787" s="162"/>
    </row>
    <row r="788">
      <c r="A788" s="162"/>
      <c r="B788" s="162"/>
      <c r="C788" s="162"/>
      <c r="D788" s="162"/>
      <c r="E788" s="162"/>
      <c r="F788" s="162"/>
      <c r="G788" s="162"/>
      <c r="H788" s="162"/>
      <c r="I788" s="162"/>
      <c r="J788" s="162"/>
      <c r="K788" s="162"/>
      <c r="L788" s="162"/>
      <c r="M788" s="162"/>
      <c r="N788" s="162"/>
      <c r="O788" s="162"/>
      <c r="P788" s="162"/>
      <c r="Q788" s="162"/>
      <c r="R788" s="162"/>
      <c r="S788" s="162"/>
      <c r="T788" s="162"/>
      <c r="U788" s="162"/>
      <c r="V788" s="162"/>
      <c r="W788" s="162"/>
    </row>
    <row r="789">
      <c r="A789" s="162"/>
      <c r="B789" s="162"/>
      <c r="C789" s="162"/>
      <c r="D789" s="162"/>
      <c r="E789" s="162"/>
      <c r="F789" s="162"/>
      <c r="G789" s="162"/>
      <c r="H789" s="162"/>
      <c r="I789" s="162"/>
      <c r="J789" s="162"/>
      <c r="K789" s="162"/>
      <c r="L789" s="162"/>
      <c r="M789" s="162"/>
      <c r="N789" s="162"/>
      <c r="O789" s="162"/>
      <c r="P789" s="162"/>
      <c r="Q789" s="162"/>
      <c r="R789" s="162"/>
      <c r="S789" s="162"/>
      <c r="T789" s="162"/>
      <c r="U789" s="162"/>
      <c r="V789" s="162"/>
      <c r="W789" s="162"/>
    </row>
    <row r="790">
      <c r="A790" s="162"/>
      <c r="B790" s="162"/>
      <c r="C790" s="162"/>
      <c r="D790" s="162"/>
      <c r="E790" s="162"/>
      <c r="F790" s="162"/>
      <c r="G790" s="162"/>
      <c r="H790" s="162"/>
      <c r="I790" s="162"/>
      <c r="J790" s="162"/>
      <c r="K790" s="162"/>
      <c r="L790" s="162"/>
      <c r="M790" s="162"/>
      <c r="N790" s="162"/>
      <c r="O790" s="162"/>
      <c r="P790" s="162"/>
      <c r="Q790" s="162"/>
      <c r="R790" s="162"/>
      <c r="S790" s="162"/>
      <c r="T790" s="162"/>
      <c r="U790" s="162"/>
      <c r="V790" s="162"/>
      <c r="W790" s="162"/>
    </row>
    <row r="791">
      <c r="A791" s="162"/>
      <c r="B791" s="162"/>
      <c r="C791" s="162"/>
      <c r="D791" s="162"/>
      <c r="E791" s="162"/>
      <c r="F791" s="162"/>
      <c r="G791" s="162"/>
      <c r="H791" s="162"/>
      <c r="I791" s="162"/>
      <c r="J791" s="162"/>
      <c r="K791" s="162"/>
      <c r="L791" s="162"/>
      <c r="M791" s="162"/>
      <c r="N791" s="162"/>
      <c r="O791" s="162"/>
      <c r="P791" s="162"/>
      <c r="Q791" s="162"/>
      <c r="R791" s="162"/>
      <c r="S791" s="162"/>
      <c r="T791" s="162"/>
      <c r="U791" s="162"/>
      <c r="V791" s="162"/>
      <c r="W791" s="162"/>
    </row>
    <row r="792">
      <c r="A792" s="162"/>
      <c r="B792" s="162"/>
      <c r="C792" s="162"/>
      <c r="D792" s="162"/>
      <c r="E792" s="162"/>
      <c r="F792" s="162"/>
      <c r="G792" s="162"/>
      <c r="H792" s="162"/>
      <c r="I792" s="162"/>
      <c r="J792" s="162"/>
      <c r="K792" s="162"/>
      <c r="L792" s="162"/>
      <c r="M792" s="162"/>
      <c r="N792" s="162"/>
      <c r="O792" s="162"/>
      <c r="P792" s="162"/>
      <c r="Q792" s="162"/>
      <c r="R792" s="162"/>
      <c r="S792" s="162"/>
      <c r="T792" s="162"/>
      <c r="U792" s="162"/>
      <c r="V792" s="162"/>
      <c r="W792" s="162"/>
    </row>
    <row r="793">
      <c r="A793" s="162"/>
      <c r="B793" s="162"/>
      <c r="C793" s="162"/>
      <c r="D793" s="162"/>
      <c r="E793" s="162"/>
      <c r="F793" s="162"/>
      <c r="G793" s="162"/>
      <c r="H793" s="162"/>
      <c r="I793" s="162"/>
      <c r="J793" s="162"/>
      <c r="K793" s="162"/>
      <c r="L793" s="162"/>
      <c r="M793" s="162"/>
      <c r="N793" s="162"/>
      <c r="O793" s="162"/>
      <c r="P793" s="162"/>
      <c r="Q793" s="162"/>
      <c r="R793" s="162"/>
      <c r="S793" s="162"/>
      <c r="T793" s="162"/>
      <c r="U793" s="162"/>
      <c r="V793" s="162"/>
      <c r="W793" s="162"/>
    </row>
    <row r="794">
      <c r="A794" s="162"/>
      <c r="B794" s="162"/>
      <c r="C794" s="162"/>
      <c r="D794" s="162"/>
      <c r="E794" s="162"/>
      <c r="F794" s="162"/>
      <c r="G794" s="162"/>
      <c r="H794" s="162"/>
      <c r="I794" s="162"/>
      <c r="J794" s="162"/>
      <c r="K794" s="162"/>
      <c r="L794" s="162"/>
      <c r="M794" s="162"/>
      <c r="N794" s="162"/>
      <c r="O794" s="162"/>
      <c r="P794" s="162"/>
      <c r="Q794" s="162"/>
      <c r="R794" s="162"/>
      <c r="S794" s="162"/>
      <c r="T794" s="162"/>
      <c r="U794" s="162"/>
      <c r="V794" s="162"/>
      <c r="W794" s="162"/>
    </row>
    <row r="795">
      <c r="A795" s="162"/>
      <c r="B795" s="162"/>
      <c r="C795" s="162"/>
      <c r="D795" s="162"/>
      <c r="E795" s="162"/>
      <c r="F795" s="162"/>
      <c r="G795" s="162"/>
      <c r="H795" s="162"/>
      <c r="I795" s="162"/>
      <c r="J795" s="162"/>
      <c r="K795" s="162"/>
      <c r="L795" s="162"/>
      <c r="M795" s="162"/>
      <c r="N795" s="162"/>
      <c r="O795" s="162"/>
      <c r="P795" s="162"/>
      <c r="Q795" s="162"/>
      <c r="R795" s="162"/>
      <c r="S795" s="162"/>
      <c r="T795" s="162"/>
      <c r="U795" s="162"/>
      <c r="V795" s="162"/>
      <c r="W795" s="162"/>
    </row>
    <row r="796">
      <c r="A796" s="162"/>
      <c r="B796" s="162"/>
      <c r="C796" s="162"/>
      <c r="D796" s="162"/>
      <c r="E796" s="162"/>
      <c r="F796" s="162"/>
      <c r="G796" s="162"/>
      <c r="H796" s="162"/>
      <c r="I796" s="162"/>
      <c r="J796" s="162"/>
      <c r="K796" s="162"/>
      <c r="L796" s="162"/>
      <c r="M796" s="162"/>
      <c r="N796" s="162"/>
      <c r="O796" s="162"/>
      <c r="P796" s="162"/>
      <c r="Q796" s="162"/>
      <c r="R796" s="162"/>
      <c r="S796" s="162"/>
      <c r="T796" s="162"/>
      <c r="U796" s="162"/>
      <c r="V796" s="162"/>
      <c r="W796" s="162"/>
    </row>
    <row r="797">
      <c r="A797" s="162"/>
      <c r="B797" s="162"/>
      <c r="C797" s="162"/>
      <c r="D797" s="162"/>
      <c r="E797" s="162"/>
      <c r="F797" s="162"/>
      <c r="G797" s="162"/>
      <c r="H797" s="162"/>
      <c r="I797" s="162"/>
      <c r="J797" s="162"/>
      <c r="K797" s="162"/>
      <c r="L797" s="162"/>
      <c r="M797" s="162"/>
      <c r="N797" s="162"/>
      <c r="O797" s="162"/>
      <c r="P797" s="162"/>
      <c r="Q797" s="162"/>
      <c r="R797" s="162"/>
      <c r="S797" s="162"/>
      <c r="T797" s="162"/>
      <c r="U797" s="162"/>
      <c r="V797" s="162"/>
      <c r="W797" s="162"/>
    </row>
    <row r="798">
      <c r="A798" s="162"/>
      <c r="B798" s="162"/>
      <c r="C798" s="162"/>
      <c r="D798" s="162"/>
      <c r="E798" s="162"/>
      <c r="F798" s="162"/>
      <c r="G798" s="162"/>
      <c r="H798" s="162"/>
      <c r="I798" s="162"/>
      <c r="J798" s="162"/>
      <c r="K798" s="162"/>
      <c r="L798" s="162"/>
      <c r="M798" s="162"/>
      <c r="N798" s="162"/>
      <c r="O798" s="162"/>
      <c r="P798" s="162"/>
      <c r="Q798" s="162"/>
      <c r="R798" s="162"/>
      <c r="S798" s="162"/>
      <c r="T798" s="162"/>
      <c r="U798" s="162"/>
      <c r="V798" s="162"/>
      <c r="W798" s="162"/>
    </row>
    <row r="799">
      <c r="A799" s="162"/>
      <c r="B799" s="162"/>
      <c r="C799" s="162"/>
      <c r="D799" s="162"/>
      <c r="E799" s="162"/>
      <c r="F799" s="162"/>
      <c r="G799" s="162"/>
      <c r="H799" s="162"/>
      <c r="I799" s="162"/>
      <c r="J799" s="162"/>
      <c r="K799" s="162"/>
      <c r="L799" s="162"/>
      <c r="M799" s="162"/>
      <c r="N799" s="162"/>
      <c r="O799" s="162"/>
      <c r="P799" s="162"/>
      <c r="Q799" s="162"/>
      <c r="R799" s="162"/>
      <c r="S799" s="162"/>
      <c r="T799" s="162"/>
      <c r="U799" s="162"/>
      <c r="V799" s="162"/>
      <c r="W799" s="162"/>
    </row>
    <row r="800">
      <c r="A800" s="162"/>
      <c r="B800" s="162"/>
      <c r="C800" s="162"/>
      <c r="D800" s="162"/>
      <c r="E800" s="162"/>
      <c r="F800" s="162"/>
      <c r="G800" s="162"/>
      <c r="H800" s="162"/>
      <c r="I800" s="162"/>
      <c r="J800" s="162"/>
      <c r="K800" s="162"/>
      <c r="L800" s="162"/>
      <c r="M800" s="162"/>
      <c r="N800" s="162"/>
      <c r="O800" s="162"/>
      <c r="P800" s="162"/>
      <c r="Q800" s="162"/>
      <c r="R800" s="162"/>
      <c r="S800" s="162"/>
      <c r="T800" s="162"/>
      <c r="U800" s="162"/>
      <c r="V800" s="162"/>
      <c r="W800" s="162"/>
    </row>
    <row r="801">
      <c r="A801" s="162"/>
      <c r="B801" s="162"/>
      <c r="C801" s="162"/>
      <c r="D801" s="162"/>
      <c r="E801" s="162"/>
      <c r="F801" s="162"/>
      <c r="G801" s="162"/>
      <c r="H801" s="162"/>
      <c r="I801" s="162"/>
      <c r="J801" s="162"/>
      <c r="K801" s="162"/>
      <c r="L801" s="162"/>
      <c r="M801" s="162"/>
      <c r="N801" s="162"/>
      <c r="O801" s="162"/>
      <c r="P801" s="162"/>
      <c r="Q801" s="162"/>
      <c r="R801" s="162"/>
      <c r="S801" s="162"/>
      <c r="T801" s="162"/>
      <c r="U801" s="162"/>
      <c r="V801" s="162"/>
      <c r="W801" s="162"/>
    </row>
    <row r="802">
      <c r="A802" s="162"/>
      <c r="B802" s="162"/>
      <c r="C802" s="162"/>
      <c r="D802" s="162"/>
      <c r="E802" s="162"/>
      <c r="F802" s="162"/>
      <c r="G802" s="162"/>
      <c r="H802" s="162"/>
      <c r="I802" s="162"/>
      <c r="J802" s="162"/>
      <c r="K802" s="162"/>
      <c r="L802" s="162"/>
      <c r="M802" s="162"/>
      <c r="N802" s="162"/>
      <c r="O802" s="162"/>
      <c r="P802" s="162"/>
      <c r="Q802" s="162"/>
      <c r="R802" s="162"/>
      <c r="S802" s="162"/>
      <c r="T802" s="162"/>
      <c r="U802" s="162"/>
      <c r="V802" s="162"/>
      <c r="W802" s="162"/>
    </row>
    <row r="803">
      <c r="A803" s="162"/>
      <c r="B803" s="162"/>
      <c r="C803" s="162"/>
      <c r="D803" s="162"/>
      <c r="E803" s="162"/>
      <c r="F803" s="162"/>
      <c r="G803" s="162"/>
      <c r="H803" s="162"/>
      <c r="I803" s="162"/>
      <c r="J803" s="162"/>
      <c r="K803" s="162"/>
      <c r="L803" s="162"/>
      <c r="M803" s="162"/>
      <c r="N803" s="162"/>
      <c r="O803" s="162"/>
      <c r="P803" s="162"/>
      <c r="Q803" s="162"/>
      <c r="R803" s="162"/>
      <c r="S803" s="162"/>
      <c r="T803" s="162"/>
      <c r="U803" s="162"/>
      <c r="V803" s="162"/>
      <c r="W803" s="162"/>
    </row>
    <row r="804">
      <c r="A804" s="162"/>
      <c r="B804" s="162"/>
      <c r="C804" s="162"/>
      <c r="D804" s="162"/>
      <c r="E804" s="162"/>
      <c r="F804" s="162"/>
      <c r="G804" s="162"/>
      <c r="H804" s="162"/>
      <c r="I804" s="162"/>
      <c r="J804" s="162"/>
      <c r="K804" s="162"/>
      <c r="L804" s="162"/>
      <c r="M804" s="162"/>
      <c r="N804" s="162"/>
      <c r="O804" s="162"/>
      <c r="P804" s="162"/>
      <c r="Q804" s="162"/>
      <c r="R804" s="162"/>
      <c r="S804" s="162"/>
      <c r="T804" s="162"/>
      <c r="U804" s="162"/>
      <c r="V804" s="162"/>
      <c r="W804" s="162"/>
    </row>
    <row r="805">
      <c r="A805" s="162"/>
      <c r="B805" s="162"/>
      <c r="C805" s="162"/>
      <c r="D805" s="162"/>
      <c r="E805" s="162"/>
      <c r="F805" s="162"/>
      <c r="G805" s="162"/>
      <c r="H805" s="162"/>
      <c r="I805" s="162"/>
      <c r="J805" s="162"/>
      <c r="K805" s="162"/>
      <c r="L805" s="162"/>
      <c r="M805" s="162"/>
      <c r="N805" s="162"/>
      <c r="O805" s="162"/>
      <c r="P805" s="162"/>
      <c r="Q805" s="162"/>
      <c r="R805" s="162"/>
      <c r="S805" s="162"/>
      <c r="T805" s="162"/>
      <c r="U805" s="162"/>
      <c r="V805" s="162"/>
      <c r="W805" s="162"/>
    </row>
    <row r="806">
      <c r="A806" s="162"/>
      <c r="B806" s="162"/>
      <c r="C806" s="162"/>
      <c r="D806" s="162"/>
      <c r="E806" s="162"/>
      <c r="F806" s="162"/>
      <c r="G806" s="162"/>
      <c r="H806" s="162"/>
      <c r="I806" s="162"/>
      <c r="J806" s="162"/>
      <c r="K806" s="162"/>
      <c r="L806" s="162"/>
      <c r="M806" s="162"/>
      <c r="N806" s="162"/>
      <c r="O806" s="162"/>
      <c r="P806" s="162"/>
      <c r="Q806" s="162"/>
      <c r="R806" s="162"/>
      <c r="S806" s="162"/>
      <c r="T806" s="162"/>
      <c r="U806" s="162"/>
      <c r="V806" s="162"/>
      <c r="W806" s="162"/>
    </row>
    <row r="807">
      <c r="A807" s="162"/>
      <c r="B807" s="162"/>
      <c r="C807" s="162"/>
      <c r="D807" s="162"/>
      <c r="E807" s="162"/>
      <c r="F807" s="162"/>
      <c r="G807" s="162"/>
      <c r="H807" s="162"/>
      <c r="I807" s="162"/>
      <c r="J807" s="162"/>
      <c r="K807" s="162"/>
      <c r="L807" s="162"/>
      <c r="M807" s="162"/>
      <c r="N807" s="162"/>
      <c r="O807" s="162"/>
      <c r="P807" s="162"/>
      <c r="Q807" s="162"/>
      <c r="R807" s="162"/>
      <c r="S807" s="162"/>
      <c r="T807" s="162"/>
      <c r="U807" s="162"/>
      <c r="V807" s="162"/>
      <c r="W807" s="162"/>
    </row>
    <row r="808">
      <c r="A808" s="162"/>
      <c r="B808" s="162"/>
      <c r="C808" s="162"/>
      <c r="D808" s="162"/>
      <c r="E808" s="162"/>
      <c r="F808" s="162"/>
      <c r="G808" s="162"/>
      <c r="H808" s="162"/>
      <c r="I808" s="162"/>
      <c r="J808" s="162"/>
      <c r="K808" s="162"/>
      <c r="L808" s="162"/>
      <c r="M808" s="162"/>
      <c r="N808" s="162"/>
      <c r="O808" s="162"/>
      <c r="P808" s="162"/>
      <c r="Q808" s="162"/>
      <c r="R808" s="162"/>
      <c r="S808" s="162"/>
      <c r="T808" s="162"/>
      <c r="U808" s="162"/>
      <c r="V808" s="162"/>
      <c r="W808" s="162"/>
    </row>
    <row r="809">
      <c r="A809" s="162"/>
      <c r="B809" s="162"/>
      <c r="C809" s="162"/>
      <c r="D809" s="162"/>
      <c r="E809" s="162"/>
      <c r="F809" s="162"/>
      <c r="G809" s="162"/>
      <c r="H809" s="162"/>
      <c r="I809" s="162"/>
      <c r="J809" s="162"/>
      <c r="K809" s="162"/>
      <c r="L809" s="162"/>
      <c r="M809" s="162"/>
      <c r="N809" s="162"/>
      <c r="O809" s="162"/>
      <c r="P809" s="162"/>
      <c r="Q809" s="162"/>
      <c r="R809" s="162"/>
      <c r="S809" s="162"/>
      <c r="T809" s="162"/>
      <c r="U809" s="162"/>
      <c r="V809" s="162"/>
      <c r="W809" s="162"/>
    </row>
    <row r="810">
      <c r="A810" s="162"/>
      <c r="B810" s="162"/>
      <c r="C810" s="162"/>
      <c r="D810" s="162"/>
      <c r="E810" s="162"/>
      <c r="F810" s="162"/>
      <c r="G810" s="162"/>
      <c r="H810" s="162"/>
      <c r="I810" s="162"/>
      <c r="J810" s="162"/>
      <c r="K810" s="162"/>
      <c r="L810" s="162"/>
      <c r="M810" s="162"/>
      <c r="N810" s="162"/>
      <c r="O810" s="162"/>
      <c r="P810" s="162"/>
      <c r="Q810" s="162"/>
      <c r="R810" s="162"/>
      <c r="S810" s="162"/>
      <c r="T810" s="162"/>
      <c r="U810" s="162"/>
      <c r="V810" s="162"/>
      <c r="W810" s="162"/>
    </row>
    <row r="811">
      <c r="A811" s="162"/>
      <c r="B811" s="162"/>
      <c r="C811" s="162"/>
      <c r="D811" s="162"/>
      <c r="E811" s="162"/>
      <c r="F811" s="162"/>
      <c r="G811" s="162"/>
      <c r="H811" s="162"/>
      <c r="I811" s="162"/>
      <c r="J811" s="162"/>
      <c r="K811" s="162"/>
      <c r="L811" s="162"/>
      <c r="M811" s="162"/>
      <c r="N811" s="162"/>
      <c r="O811" s="162"/>
      <c r="P811" s="162"/>
      <c r="Q811" s="162"/>
      <c r="R811" s="162"/>
      <c r="S811" s="162"/>
      <c r="T811" s="162"/>
      <c r="U811" s="162"/>
      <c r="V811" s="162"/>
      <c r="W811" s="162"/>
    </row>
    <row r="812">
      <c r="A812" s="162"/>
      <c r="B812" s="162"/>
      <c r="C812" s="162"/>
      <c r="D812" s="162"/>
      <c r="E812" s="162"/>
      <c r="F812" s="162"/>
      <c r="G812" s="162"/>
      <c r="H812" s="162"/>
      <c r="I812" s="162"/>
      <c r="J812" s="162"/>
      <c r="K812" s="162"/>
      <c r="L812" s="162"/>
      <c r="M812" s="162"/>
      <c r="N812" s="162"/>
      <c r="O812" s="162"/>
      <c r="P812" s="162"/>
      <c r="Q812" s="162"/>
      <c r="R812" s="162"/>
      <c r="S812" s="162"/>
      <c r="T812" s="162"/>
      <c r="U812" s="162"/>
      <c r="V812" s="162"/>
      <c r="W812" s="162"/>
    </row>
    <row r="813">
      <c r="A813" s="162"/>
      <c r="B813" s="162"/>
      <c r="C813" s="162"/>
      <c r="D813" s="162"/>
      <c r="E813" s="162"/>
      <c r="F813" s="162"/>
      <c r="G813" s="162"/>
      <c r="H813" s="162"/>
      <c r="I813" s="162"/>
      <c r="J813" s="162"/>
      <c r="K813" s="162"/>
      <c r="L813" s="162"/>
      <c r="M813" s="162"/>
      <c r="N813" s="162"/>
      <c r="O813" s="162"/>
      <c r="P813" s="162"/>
      <c r="Q813" s="162"/>
      <c r="R813" s="162"/>
      <c r="S813" s="162"/>
      <c r="T813" s="162"/>
      <c r="U813" s="162"/>
      <c r="V813" s="162"/>
      <c r="W813" s="162"/>
    </row>
    <row r="814">
      <c r="A814" s="162"/>
      <c r="B814" s="162"/>
      <c r="C814" s="162"/>
      <c r="D814" s="162"/>
      <c r="E814" s="162"/>
      <c r="F814" s="162"/>
      <c r="G814" s="162"/>
      <c r="H814" s="162"/>
      <c r="I814" s="162"/>
      <c r="J814" s="162"/>
      <c r="K814" s="162"/>
      <c r="L814" s="162"/>
      <c r="M814" s="162"/>
      <c r="N814" s="162"/>
      <c r="O814" s="162"/>
      <c r="P814" s="162"/>
      <c r="Q814" s="162"/>
      <c r="R814" s="162"/>
      <c r="S814" s="162"/>
      <c r="T814" s="162"/>
      <c r="U814" s="162"/>
      <c r="V814" s="162"/>
      <c r="W814" s="162"/>
    </row>
    <row r="815">
      <c r="A815" s="162"/>
      <c r="B815" s="162"/>
      <c r="C815" s="162"/>
      <c r="D815" s="162"/>
      <c r="E815" s="162"/>
      <c r="F815" s="162"/>
      <c r="G815" s="162"/>
      <c r="H815" s="162"/>
      <c r="I815" s="162"/>
      <c r="J815" s="162"/>
      <c r="K815" s="162"/>
      <c r="L815" s="162"/>
      <c r="M815" s="162"/>
      <c r="N815" s="162"/>
      <c r="O815" s="162"/>
      <c r="P815" s="162"/>
      <c r="Q815" s="162"/>
      <c r="R815" s="162"/>
      <c r="S815" s="162"/>
      <c r="T815" s="162"/>
      <c r="U815" s="162"/>
      <c r="V815" s="162"/>
      <c r="W815" s="162"/>
    </row>
    <row r="816">
      <c r="A816" s="162"/>
      <c r="B816" s="162"/>
      <c r="C816" s="162"/>
      <c r="D816" s="162"/>
      <c r="E816" s="162"/>
      <c r="F816" s="162"/>
      <c r="G816" s="162"/>
      <c r="H816" s="162"/>
      <c r="I816" s="162"/>
      <c r="J816" s="162"/>
      <c r="K816" s="162"/>
      <c r="L816" s="162"/>
      <c r="M816" s="162"/>
      <c r="N816" s="162"/>
      <c r="O816" s="162"/>
      <c r="P816" s="162"/>
      <c r="Q816" s="162"/>
      <c r="R816" s="162"/>
      <c r="S816" s="162"/>
      <c r="T816" s="162"/>
      <c r="U816" s="162"/>
      <c r="V816" s="162"/>
      <c r="W816" s="162"/>
    </row>
    <row r="817">
      <c r="A817" s="162"/>
      <c r="B817" s="162"/>
      <c r="C817" s="162"/>
      <c r="D817" s="162"/>
      <c r="E817" s="162"/>
      <c r="F817" s="162"/>
      <c r="G817" s="162"/>
      <c r="H817" s="162"/>
      <c r="I817" s="162"/>
      <c r="J817" s="162"/>
      <c r="K817" s="162"/>
      <c r="L817" s="162"/>
      <c r="M817" s="162"/>
      <c r="N817" s="162"/>
      <c r="O817" s="162"/>
      <c r="P817" s="162"/>
      <c r="Q817" s="162"/>
      <c r="R817" s="162"/>
      <c r="S817" s="162"/>
      <c r="T817" s="162"/>
      <c r="U817" s="162"/>
      <c r="V817" s="162"/>
      <c r="W817" s="162"/>
    </row>
    <row r="818">
      <c r="A818" s="162"/>
      <c r="B818" s="162"/>
      <c r="C818" s="162"/>
      <c r="D818" s="162"/>
      <c r="E818" s="162"/>
      <c r="F818" s="162"/>
      <c r="G818" s="162"/>
      <c r="H818" s="162"/>
      <c r="I818" s="162"/>
      <c r="J818" s="162"/>
      <c r="K818" s="162"/>
      <c r="L818" s="162"/>
      <c r="M818" s="162"/>
      <c r="N818" s="162"/>
      <c r="O818" s="162"/>
      <c r="P818" s="162"/>
      <c r="Q818" s="162"/>
      <c r="R818" s="162"/>
      <c r="S818" s="162"/>
      <c r="T818" s="162"/>
      <c r="U818" s="162"/>
      <c r="V818" s="162"/>
      <c r="W818" s="162"/>
    </row>
    <row r="819">
      <c r="A819" s="162"/>
      <c r="B819" s="162"/>
      <c r="C819" s="162"/>
      <c r="D819" s="162"/>
      <c r="E819" s="162"/>
      <c r="F819" s="162"/>
      <c r="G819" s="162"/>
      <c r="H819" s="162"/>
      <c r="I819" s="162"/>
      <c r="J819" s="162"/>
      <c r="K819" s="162"/>
      <c r="L819" s="162"/>
      <c r="M819" s="162"/>
      <c r="N819" s="162"/>
      <c r="O819" s="162"/>
      <c r="P819" s="162"/>
      <c r="Q819" s="162"/>
      <c r="R819" s="162"/>
      <c r="S819" s="162"/>
      <c r="T819" s="162"/>
      <c r="U819" s="162"/>
      <c r="V819" s="162"/>
      <c r="W819" s="162"/>
    </row>
    <row r="820">
      <c r="A820" s="162"/>
      <c r="B820" s="162"/>
      <c r="C820" s="162"/>
      <c r="D820" s="162"/>
      <c r="E820" s="162"/>
      <c r="F820" s="162"/>
      <c r="G820" s="162"/>
      <c r="H820" s="162"/>
      <c r="I820" s="162"/>
      <c r="J820" s="162"/>
      <c r="K820" s="162"/>
      <c r="L820" s="162"/>
      <c r="M820" s="162"/>
      <c r="N820" s="162"/>
      <c r="O820" s="162"/>
      <c r="P820" s="162"/>
      <c r="Q820" s="162"/>
      <c r="R820" s="162"/>
      <c r="S820" s="162"/>
      <c r="T820" s="162"/>
      <c r="U820" s="162"/>
      <c r="V820" s="162"/>
      <c r="W820" s="162"/>
    </row>
    <row r="821">
      <c r="A821" s="162"/>
      <c r="B821" s="162"/>
      <c r="C821" s="162"/>
      <c r="D821" s="162"/>
      <c r="E821" s="162"/>
      <c r="F821" s="162"/>
      <c r="G821" s="162"/>
      <c r="H821" s="162"/>
      <c r="I821" s="162"/>
      <c r="J821" s="162"/>
      <c r="K821" s="162"/>
      <c r="L821" s="162"/>
      <c r="M821" s="162"/>
      <c r="N821" s="162"/>
      <c r="O821" s="162"/>
      <c r="P821" s="162"/>
      <c r="Q821" s="162"/>
      <c r="R821" s="162"/>
      <c r="S821" s="162"/>
      <c r="T821" s="162"/>
      <c r="U821" s="162"/>
      <c r="V821" s="162"/>
      <c r="W821" s="162"/>
    </row>
    <row r="822">
      <c r="A822" s="162"/>
      <c r="B822" s="162"/>
      <c r="C822" s="162"/>
      <c r="D822" s="162"/>
      <c r="E822" s="162"/>
      <c r="F822" s="162"/>
      <c r="G822" s="162"/>
      <c r="H822" s="162"/>
      <c r="I822" s="162"/>
      <c r="J822" s="162"/>
      <c r="K822" s="162"/>
      <c r="L822" s="162"/>
      <c r="M822" s="162"/>
      <c r="N822" s="162"/>
      <c r="O822" s="162"/>
      <c r="P822" s="162"/>
      <c r="Q822" s="162"/>
      <c r="R822" s="162"/>
      <c r="S822" s="162"/>
      <c r="T822" s="162"/>
      <c r="U822" s="162"/>
      <c r="V822" s="162"/>
      <c r="W822" s="162"/>
    </row>
    <row r="823">
      <c r="A823" s="162"/>
      <c r="B823" s="162"/>
      <c r="C823" s="162"/>
      <c r="D823" s="162"/>
      <c r="E823" s="162"/>
      <c r="F823" s="162"/>
      <c r="G823" s="162"/>
      <c r="H823" s="162"/>
      <c r="I823" s="162"/>
      <c r="J823" s="162"/>
      <c r="K823" s="162"/>
      <c r="L823" s="162"/>
      <c r="M823" s="162"/>
      <c r="N823" s="162"/>
      <c r="O823" s="162"/>
      <c r="P823" s="162"/>
      <c r="Q823" s="162"/>
      <c r="R823" s="162"/>
      <c r="S823" s="162"/>
      <c r="T823" s="162"/>
      <c r="U823" s="162"/>
      <c r="V823" s="162"/>
      <c r="W823" s="162"/>
    </row>
    <row r="824">
      <c r="A824" s="162"/>
      <c r="B824" s="162"/>
      <c r="C824" s="162"/>
      <c r="D824" s="162"/>
      <c r="E824" s="162"/>
      <c r="F824" s="162"/>
      <c r="G824" s="162"/>
      <c r="H824" s="162"/>
      <c r="I824" s="162"/>
      <c r="J824" s="162"/>
      <c r="K824" s="162"/>
      <c r="L824" s="162"/>
      <c r="M824" s="162"/>
      <c r="N824" s="162"/>
      <c r="O824" s="162"/>
      <c r="P824" s="162"/>
      <c r="Q824" s="162"/>
      <c r="R824" s="162"/>
      <c r="S824" s="162"/>
      <c r="T824" s="162"/>
      <c r="U824" s="162"/>
      <c r="V824" s="162"/>
      <c r="W824" s="162"/>
    </row>
    <row r="825">
      <c r="A825" s="162"/>
      <c r="B825" s="162"/>
      <c r="C825" s="162"/>
      <c r="D825" s="162"/>
      <c r="E825" s="162"/>
      <c r="F825" s="162"/>
      <c r="G825" s="162"/>
      <c r="H825" s="162"/>
      <c r="I825" s="162"/>
      <c r="J825" s="162"/>
      <c r="K825" s="162"/>
      <c r="L825" s="162"/>
      <c r="M825" s="162"/>
      <c r="N825" s="162"/>
      <c r="O825" s="162"/>
      <c r="P825" s="162"/>
      <c r="Q825" s="162"/>
      <c r="R825" s="162"/>
      <c r="S825" s="162"/>
      <c r="T825" s="162"/>
      <c r="U825" s="162"/>
      <c r="V825" s="162"/>
      <c r="W825" s="162"/>
    </row>
    <row r="826">
      <c r="A826" s="162"/>
      <c r="B826" s="162"/>
      <c r="C826" s="162"/>
      <c r="D826" s="162"/>
      <c r="E826" s="162"/>
      <c r="F826" s="162"/>
      <c r="G826" s="162"/>
      <c r="H826" s="162"/>
      <c r="I826" s="162"/>
      <c r="J826" s="162"/>
      <c r="K826" s="162"/>
      <c r="L826" s="162"/>
      <c r="M826" s="162"/>
      <c r="N826" s="162"/>
      <c r="O826" s="162"/>
      <c r="P826" s="162"/>
      <c r="Q826" s="162"/>
      <c r="R826" s="162"/>
      <c r="S826" s="162"/>
      <c r="T826" s="162"/>
      <c r="U826" s="162"/>
      <c r="V826" s="162"/>
      <c r="W826" s="162"/>
    </row>
    <row r="827">
      <c r="A827" s="162"/>
      <c r="B827" s="162"/>
      <c r="C827" s="162"/>
      <c r="D827" s="162"/>
      <c r="E827" s="162"/>
      <c r="F827" s="162"/>
      <c r="G827" s="162"/>
      <c r="H827" s="162"/>
      <c r="I827" s="162"/>
      <c r="J827" s="162"/>
      <c r="K827" s="162"/>
      <c r="L827" s="162"/>
      <c r="M827" s="162"/>
      <c r="N827" s="162"/>
      <c r="O827" s="162"/>
      <c r="P827" s="162"/>
      <c r="Q827" s="162"/>
      <c r="R827" s="162"/>
      <c r="S827" s="162"/>
      <c r="T827" s="162"/>
      <c r="U827" s="162"/>
      <c r="V827" s="162"/>
      <c r="W827" s="162"/>
    </row>
    <row r="828">
      <c r="A828" s="162"/>
      <c r="B828" s="162"/>
      <c r="C828" s="162"/>
      <c r="D828" s="162"/>
      <c r="E828" s="162"/>
      <c r="F828" s="162"/>
      <c r="G828" s="162"/>
      <c r="H828" s="162"/>
      <c r="I828" s="162"/>
      <c r="J828" s="162"/>
      <c r="K828" s="162"/>
      <c r="L828" s="162"/>
      <c r="M828" s="162"/>
      <c r="N828" s="162"/>
      <c r="O828" s="162"/>
      <c r="P828" s="162"/>
      <c r="Q828" s="162"/>
      <c r="R828" s="162"/>
      <c r="S828" s="162"/>
      <c r="T828" s="162"/>
      <c r="U828" s="162"/>
      <c r="V828" s="162"/>
      <c r="W828" s="162"/>
    </row>
    <row r="829">
      <c r="A829" s="162"/>
      <c r="B829" s="162"/>
      <c r="C829" s="162"/>
      <c r="D829" s="162"/>
      <c r="E829" s="162"/>
      <c r="F829" s="162"/>
      <c r="G829" s="162"/>
      <c r="H829" s="162"/>
      <c r="I829" s="162"/>
      <c r="J829" s="162"/>
      <c r="K829" s="162"/>
      <c r="L829" s="162"/>
      <c r="M829" s="162"/>
      <c r="N829" s="162"/>
      <c r="O829" s="162"/>
      <c r="P829" s="162"/>
      <c r="Q829" s="162"/>
      <c r="R829" s="162"/>
      <c r="S829" s="162"/>
      <c r="T829" s="162"/>
      <c r="U829" s="162"/>
      <c r="V829" s="162"/>
      <c r="W829" s="162"/>
    </row>
    <row r="830">
      <c r="A830" s="162"/>
      <c r="B830" s="162"/>
      <c r="C830" s="162"/>
      <c r="D830" s="162"/>
      <c r="E830" s="162"/>
      <c r="F830" s="162"/>
      <c r="G830" s="162"/>
      <c r="H830" s="162"/>
      <c r="I830" s="162"/>
      <c r="J830" s="162"/>
      <c r="K830" s="162"/>
      <c r="L830" s="162"/>
      <c r="M830" s="162"/>
      <c r="N830" s="162"/>
      <c r="O830" s="162"/>
      <c r="P830" s="162"/>
      <c r="Q830" s="162"/>
      <c r="R830" s="162"/>
      <c r="S830" s="162"/>
      <c r="T830" s="162"/>
      <c r="U830" s="162"/>
      <c r="V830" s="162"/>
      <c r="W830" s="162"/>
    </row>
    <row r="831">
      <c r="A831" s="162"/>
      <c r="B831" s="162"/>
      <c r="C831" s="162"/>
      <c r="D831" s="162"/>
      <c r="E831" s="162"/>
      <c r="F831" s="162"/>
      <c r="G831" s="162"/>
      <c r="H831" s="162"/>
      <c r="I831" s="162"/>
      <c r="J831" s="162"/>
      <c r="K831" s="162"/>
      <c r="L831" s="162"/>
      <c r="M831" s="162"/>
      <c r="N831" s="162"/>
      <c r="O831" s="162"/>
      <c r="P831" s="162"/>
      <c r="Q831" s="162"/>
      <c r="R831" s="162"/>
      <c r="S831" s="162"/>
      <c r="T831" s="162"/>
      <c r="U831" s="162"/>
      <c r="V831" s="162"/>
      <c r="W831" s="162"/>
    </row>
    <row r="832">
      <c r="A832" s="162"/>
      <c r="B832" s="162"/>
      <c r="C832" s="162"/>
      <c r="D832" s="162"/>
      <c r="E832" s="162"/>
      <c r="F832" s="162"/>
      <c r="G832" s="162"/>
      <c r="H832" s="162"/>
      <c r="I832" s="162"/>
      <c r="J832" s="162"/>
      <c r="K832" s="162"/>
      <c r="L832" s="162"/>
      <c r="M832" s="162"/>
      <c r="N832" s="162"/>
      <c r="O832" s="162"/>
      <c r="P832" s="162"/>
      <c r="Q832" s="162"/>
      <c r="R832" s="162"/>
      <c r="S832" s="162"/>
      <c r="T832" s="162"/>
      <c r="U832" s="162"/>
      <c r="V832" s="162"/>
      <c r="W832" s="162"/>
    </row>
    <row r="833">
      <c r="A833" s="162"/>
      <c r="B833" s="162"/>
      <c r="C833" s="162"/>
      <c r="D833" s="162"/>
      <c r="E833" s="162"/>
      <c r="F833" s="162"/>
      <c r="G833" s="162"/>
      <c r="H833" s="162"/>
      <c r="I833" s="162"/>
      <c r="J833" s="162"/>
      <c r="K833" s="162"/>
      <c r="L833" s="162"/>
      <c r="M833" s="162"/>
      <c r="N833" s="162"/>
      <c r="O833" s="162"/>
      <c r="P833" s="162"/>
      <c r="Q833" s="162"/>
      <c r="R833" s="162"/>
      <c r="S833" s="162"/>
      <c r="T833" s="162"/>
      <c r="U833" s="162"/>
      <c r="V833" s="162"/>
      <c r="W833" s="162"/>
    </row>
    <row r="834">
      <c r="A834" s="162"/>
      <c r="B834" s="162"/>
      <c r="C834" s="162"/>
      <c r="D834" s="162"/>
      <c r="E834" s="162"/>
      <c r="F834" s="162"/>
      <c r="G834" s="162"/>
      <c r="H834" s="162"/>
      <c r="I834" s="162"/>
      <c r="J834" s="162"/>
      <c r="K834" s="162"/>
      <c r="L834" s="162"/>
      <c r="M834" s="162"/>
      <c r="N834" s="162"/>
      <c r="O834" s="162"/>
      <c r="P834" s="162"/>
      <c r="Q834" s="162"/>
      <c r="R834" s="162"/>
      <c r="S834" s="162"/>
      <c r="T834" s="162"/>
      <c r="U834" s="162"/>
      <c r="V834" s="162"/>
      <c r="W834" s="162"/>
    </row>
    <row r="835">
      <c r="A835" s="162"/>
      <c r="B835" s="162"/>
      <c r="C835" s="162"/>
      <c r="D835" s="162"/>
      <c r="E835" s="162"/>
      <c r="F835" s="162"/>
      <c r="G835" s="162"/>
      <c r="H835" s="162"/>
      <c r="I835" s="162"/>
      <c r="J835" s="162"/>
      <c r="K835" s="162"/>
      <c r="L835" s="162"/>
      <c r="M835" s="162"/>
      <c r="N835" s="162"/>
      <c r="O835" s="162"/>
      <c r="P835" s="162"/>
      <c r="Q835" s="162"/>
      <c r="R835" s="162"/>
      <c r="S835" s="162"/>
      <c r="T835" s="162"/>
      <c r="U835" s="162"/>
      <c r="V835" s="162"/>
      <c r="W835" s="162"/>
    </row>
    <row r="836">
      <c r="A836" s="162"/>
      <c r="B836" s="162"/>
      <c r="C836" s="162"/>
      <c r="D836" s="162"/>
      <c r="E836" s="162"/>
      <c r="F836" s="162"/>
      <c r="G836" s="162"/>
      <c r="H836" s="162"/>
      <c r="I836" s="162"/>
      <c r="J836" s="162"/>
      <c r="K836" s="162"/>
      <c r="L836" s="162"/>
      <c r="M836" s="162"/>
      <c r="N836" s="162"/>
      <c r="O836" s="162"/>
      <c r="P836" s="162"/>
      <c r="Q836" s="162"/>
      <c r="R836" s="162"/>
      <c r="S836" s="162"/>
      <c r="T836" s="162"/>
      <c r="U836" s="162"/>
      <c r="V836" s="162"/>
      <c r="W836" s="162"/>
    </row>
    <row r="837">
      <c r="A837" s="162"/>
      <c r="B837" s="162"/>
      <c r="C837" s="162"/>
      <c r="D837" s="162"/>
      <c r="E837" s="162"/>
      <c r="F837" s="162"/>
      <c r="G837" s="162"/>
      <c r="H837" s="162"/>
      <c r="I837" s="162"/>
      <c r="J837" s="162"/>
      <c r="K837" s="162"/>
      <c r="L837" s="162"/>
      <c r="M837" s="162"/>
      <c r="N837" s="162"/>
      <c r="O837" s="162"/>
      <c r="P837" s="162"/>
      <c r="Q837" s="162"/>
      <c r="R837" s="162"/>
      <c r="S837" s="162"/>
      <c r="T837" s="162"/>
      <c r="U837" s="162"/>
      <c r="V837" s="162"/>
      <c r="W837" s="162"/>
    </row>
    <row r="838">
      <c r="A838" s="162"/>
      <c r="B838" s="162"/>
      <c r="C838" s="162"/>
      <c r="D838" s="162"/>
      <c r="E838" s="162"/>
      <c r="F838" s="162"/>
      <c r="G838" s="162"/>
      <c r="H838" s="162"/>
      <c r="I838" s="162"/>
      <c r="J838" s="162"/>
      <c r="K838" s="162"/>
      <c r="L838" s="162"/>
      <c r="M838" s="162"/>
      <c r="N838" s="162"/>
      <c r="O838" s="162"/>
      <c r="P838" s="162"/>
      <c r="Q838" s="162"/>
      <c r="R838" s="162"/>
      <c r="S838" s="162"/>
      <c r="T838" s="162"/>
      <c r="U838" s="162"/>
      <c r="V838" s="162"/>
      <c r="W838" s="162"/>
    </row>
    <row r="839">
      <c r="A839" s="162"/>
      <c r="B839" s="162"/>
      <c r="C839" s="162"/>
      <c r="D839" s="162"/>
      <c r="E839" s="162"/>
      <c r="F839" s="162"/>
      <c r="G839" s="162"/>
      <c r="H839" s="162"/>
      <c r="I839" s="162"/>
      <c r="J839" s="162"/>
      <c r="K839" s="162"/>
      <c r="L839" s="162"/>
      <c r="M839" s="162"/>
      <c r="N839" s="162"/>
      <c r="O839" s="162"/>
      <c r="P839" s="162"/>
      <c r="Q839" s="162"/>
      <c r="R839" s="162"/>
      <c r="S839" s="162"/>
      <c r="T839" s="162"/>
      <c r="U839" s="162"/>
      <c r="V839" s="162"/>
      <c r="W839" s="162"/>
    </row>
    <row r="840">
      <c r="A840" s="162"/>
      <c r="B840" s="162"/>
      <c r="C840" s="162"/>
      <c r="D840" s="162"/>
      <c r="E840" s="162"/>
      <c r="F840" s="162"/>
      <c r="G840" s="162"/>
      <c r="H840" s="162"/>
      <c r="I840" s="162"/>
      <c r="J840" s="162"/>
      <c r="K840" s="162"/>
      <c r="L840" s="162"/>
      <c r="M840" s="162"/>
      <c r="N840" s="162"/>
      <c r="O840" s="162"/>
      <c r="P840" s="162"/>
      <c r="Q840" s="162"/>
      <c r="R840" s="162"/>
      <c r="S840" s="162"/>
      <c r="T840" s="162"/>
      <c r="U840" s="162"/>
      <c r="V840" s="162"/>
      <c r="W840" s="162"/>
    </row>
    <row r="841">
      <c r="A841" s="162"/>
      <c r="B841" s="162"/>
      <c r="C841" s="162"/>
      <c r="D841" s="162"/>
      <c r="E841" s="162"/>
      <c r="F841" s="162"/>
      <c r="G841" s="162"/>
      <c r="H841" s="162"/>
      <c r="I841" s="162"/>
      <c r="J841" s="162"/>
      <c r="K841" s="162"/>
      <c r="L841" s="162"/>
      <c r="M841" s="162"/>
      <c r="N841" s="162"/>
      <c r="O841" s="162"/>
      <c r="P841" s="162"/>
      <c r="Q841" s="162"/>
      <c r="R841" s="162"/>
      <c r="S841" s="162"/>
      <c r="T841" s="162"/>
      <c r="U841" s="162"/>
      <c r="V841" s="162"/>
      <c r="W841" s="162"/>
    </row>
    <row r="842">
      <c r="A842" s="162"/>
      <c r="B842" s="162"/>
      <c r="C842" s="162"/>
      <c r="D842" s="162"/>
      <c r="E842" s="162"/>
      <c r="F842" s="162"/>
      <c r="G842" s="162"/>
      <c r="H842" s="162"/>
      <c r="I842" s="162"/>
      <c r="J842" s="162"/>
      <c r="K842" s="162"/>
      <c r="L842" s="162"/>
      <c r="M842" s="162"/>
      <c r="N842" s="162"/>
      <c r="O842" s="162"/>
      <c r="P842" s="162"/>
      <c r="Q842" s="162"/>
      <c r="R842" s="162"/>
      <c r="S842" s="162"/>
      <c r="T842" s="162"/>
      <c r="U842" s="162"/>
      <c r="V842" s="162"/>
      <c r="W842" s="162"/>
    </row>
    <row r="843">
      <c r="A843" s="162"/>
      <c r="B843" s="162"/>
      <c r="C843" s="162"/>
      <c r="D843" s="162"/>
      <c r="E843" s="162"/>
      <c r="F843" s="162"/>
      <c r="G843" s="162"/>
      <c r="H843" s="162"/>
      <c r="I843" s="162"/>
      <c r="J843" s="162"/>
      <c r="K843" s="162"/>
      <c r="L843" s="162"/>
      <c r="M843" s="162"/>
      <c r="N843" s="162"/>
      <c r="O843" s="162"/>
      <c r="P843" s="162"/>
      <c r="Q843" s="162"/>
      <c r="R843" s="162"/>
      <c r="S843" s="162"/>
      <c r="T843" s="162"/>
      <c r="U843" s="162"/>
      <c r="V843" s="162"/>
      <c r="W843" s="162"/>
    </row>
    <row r="844">
      <c r="A844" s="162"/>
      <c r="B844" s="162"/>
      <c r="C844" s="162"/>
      <c r="D844" s="162"/>
      <c r="E844" s="162"/>
      <c r="F844" s="162"/>
      <c r="G844" s="162"/>
      <c r="H844" s="162"/>
      <c r="I844" s="162"/>
      <c r="J844" s="162"/>
      <c r="K844" s="162"/>
      <c r="L844" s="162"/>
      <c r="M844" s="162"/>
      <c r="N844" s="162"/>
      <c r="O844" s="162"/>
      <c r="P844" s="162"/>
      <c r="Q844" s="162"/>
      <c r="R844" s="162"/>
      <c r="S844" s="162"/>
      <c r="T844" s="162"/>
      <c r="U844" s="162"/>
      <c r="V844" s="162"/>
      <c r="W844" s="162"/>
    </row>
    <row r="845">
      <c r="A845" s="162"/>
      <c r="B845" s="162"/>
      <c r="C845" s="162"/>
      <c r="D845" s="162"/>
      <c r="E845" s="162"/>
      <c r="F845" s="162"/>
      <c r="G845" s="162"/>
      <c r="H845" s="162"/>
      <c r="I845" s="162"/>
      <c r="J845" s="162"/>
      <c r="K845" s="162"/>
      <c r="L845" s="162"/>
      <c r="M845" s="162"/>
      <c r="N845" s="162"/>
      <c r="O845" s="162"/>
      <c r="P845" s="162"/>
      <c r="Q845" s="162"/>
      <c r="R845" s="162"/>
      <c r="S845" s="162"/>
      <c r="T845" s="162"/>
      <c r="U845" s="162"/>
      <c r="V845" s="162"/>
      <c r="W845" s="162"/>
    </row>
    <row r="846">
      <c r="A846" s="162"/>
      <c r="B846" s="162"/>
      <c r="C846" s="162"/>
      <c r="D846" s="162"/>
      <c r="E846" s="162"/>
      <c r="F846" s="162"/>
      <c r="G846" s="162"/>
      <c r="H846" s="162"/>
      <c r="I846" s="162"/>
      <c r="J846" s="162"/>
      <c r="K846" s="162"/>
      <c r="L846" s="162"/>
      <c r="M846" s="162"/>
      <c r="N846" s="162"/>
      <c r="O846" s="162"/>
      <c r="P846" s="162"/>
      <c r="Q846" s="162"/>
      <c r="R846" s="162"/>
      <c r="S846" s="162"/>
      <c r="T846" s="162"/>
      <c r="U846" s="162"/>
      <c r="V846" s="162"/>
      <c r="W846" s="162"/>
    </row>
    <row r="847">
      <c r="A847" s="162"/>
      <c r="B847" s="162"/>
      <c r="C847" s="162"/>
      <c r="D847" s="162"/>
      <c r="E847" s="162"/>
      <c r="F847" s="162"/>
      <c r="G847" s="162"/>
      <c r="H847" s="162"/>
      <c r="I847" s="162"/>
      <c r="J847" s="162"/>
      <c r="K847" s="162"/>
      <c r="L847" s="162"/>
      <c r="M847" s="162"/>
      <c r="N847" s="162"/>
      <c r="O847" s="162"/>
      <c r="P847" s="162"/>
      <c r="Q847" s="162"/>
      <c r="R847" s="162"/>
      <c r="S847" s="162"/>
      <c r="T847" s="162"/>
      <c r="U847" s="162"/>
      <c r="V847" s="162"/>
      <c r="W847" s="162"/>
    </row>
    <row r="848">
      <c r="A848" s="162"/>
      <c r="B848" s="162"/>
      <c r="C848" s="162"/>
      <c r="D848" s="162"/>
      <c r="E848" s="162"/>
      <c r="F848" s="162"/>
      <c r="G848" s="162"/>
      <c r="H848" s="162"/>
      <c r="I848" s="162"/>
      <c r="J848" s="162"/>
      <c r="K848" s="162"/>
      <c r="L848" s="162"/>
      <c r="M848" s="162"/>
      <c r="N848" s="162"/>
      <c r="O848" s="162"/>
      <c r="P848" s="162"/>
      <c r="Q848" s="162"/>
      <c r="R848" s="162"/>
      <c r="S848" s="162"/>
      <c r="T848" s="162"/>
      <c r="U848" s="162"/>
      <c r="V848" s="162"/>
      <c r="W848" s="162"/>
    </row>
    <row r="849">
      <c r="A849" s="162"/>
      <c r="B849" s="162"/>
      <c r="C849" s="162"/>
      <c r="D849" s="162"/>
      <c r="E849" s="162"/>
      <c r="F849" s="162"/>
      <c r="G849" s="162"/>
      <c r="H849" s="162"/>
      <c r="I849" s="162"/>
      <c r="J849" s="162"/>
      <c r="K849" s="162"/>
      <c r="L849" s="162"/>
      <c r="M849" s="162"/>
      <c r="N849" s="162"/>
      <c r="O849" s="162"/>
      <c r="P849" s="162"/>
      <c r="Q849" s="162"/>
      <c r="R849" s="162"/>
      <c r="S849" s="162"/>
      <c r="T849" s="162"/>
      <c r="U849" s="162"/>
      <c r="V849" s="162"/>
      <c r="W849" s="162"/>
    </row>
    <row r="850">
      <c r="A850" s="162"/>
      <c r="B850" s="162"/>
      <c r="C850" s="162"/>
      <c r="D850" s="162"/>
      <c r="E850" s="162"/>
      <c r="F850" s="162"/>
      <c r="G850" s="162"/>
      <c r="H850" s="162"/>
      <c r="I850" s="162"/>
      <c r="J850" s="162"/>
      <c r="K850" s="162"/>
      <c r="L850" s="162"/>
      <c r="M850" s="162"/>
      <c r="N850" s="162"/>
      <c r="O850" s="162"/>
      <c r="P850" s="162"/>
      <c r="Q850" s="162"/>
      <c r="R850" s="162"/>
      <c r="S850" s="162"/>
      <c r="T850" s="162"/>
      <c r="U850" s="162"/>
      <c r="V850" s="162"/>
      <c r="W850" s="162"/>
    </row>
    <row r="851">
      <c r="A851" s="162"/>
      <c r="B851" s="162"/>
      <c r="C851" s="162"/>
      <c r="D851" s="162"/>
      <c r="E851" s="162"/>
      <c r="F851" s="162"/>
      <c r="G851" s="162"/>
      <c r="H851" s="162"/>
      <c r="I851" s="162"/>
      <c r="J851" s="162"/>
      <c r="K851" s="162"/>
      <c r="L851" s="162"/>
      <c r="M851" s="162"/>
      <c r="N851" s="162"/>
      <c r="O851" s="162"/>
      <c r="P851" s="162"/>
      <c r="Q851" s="162"/>
      <c r="R851" s="162"/>
      <c r="S851" s="162"/>
      <c r="T851" s="162"/>
      <c r="U851" s="162"/>
      <c r="V851" s="162"/>
      <c r="W851" s="162"/>
    </row>
    <row r="852">
      <c r="A852" s="162"/>
      <c r="B852" s="162"/>
      <c r="C852" s="162"/>
      <c r="D852" s="162"/>
      <c r="E852" s="162"/>
      <c r="F852" s="162"/>
      <c r="G852" s="162"/>
      <c r="H852" s="162"/>
      <c r="I852" s="162"/>
      <c r="J852" s="162"/>
      <c r="K852" s="162"/>
      <c r="L852" s="162"/>
      <c r="M852" s="162"/>
      <c r="N852" s="162"/>
      <c r="O852" s="162"/>
      <c r="P852" s="162"/>
      <c r="Q852" s="162"/>
      <c r="R852" s="162"/>
      <c r="S852" s="162"/>
      <c r="T852" s="162"/>
      <c r="U852" s="162"/>
      <c r="V852" s="162"/>
      <c r="W852" s="162"/>
    </row>
    <row r="853">
      <c r="A853" s="162"/>
      <c r="B853" s="162"/>
      <c r="C853" s="162"/>
      <c r="D853" s="162"/>
      <c r="E853" s="162"/>
      <c r="F853" s="162"/>
      <c r="G853" s="162"/>
      <c r="H853" s="162"/>
      <c r="I853" s="162"/>
      <c r="J853" s="162"/>
      <c r="K853" s="162"/>
      <c r="L853" s="162"/>
      <c r="M853" s="162"/>
      <c r="N853" s="162"/>
      <c r="O853" s="162"/>
      <c r="P853" s="162"/>
      <c r="Q853" s="162"/>
      <c r="R853" s="162"/>
      <c r="S853" s="162"/>
      <c r="T853" s="162"/>
      <c r="U853" s="162"/>
      <c r="V853" s="162"/>
      <c r="W853" s="162"/>
    </row>
    <row r="854">
      <c r="A854" s="162"/>
      <c r="B854" s="162"/>
      <c r="C854" s="162"/>
      <c r="D854" s="162"/>
      <c r="E854" s="162"/>
      <c r="F854" s="162"/>
      <c r="G854" s="162"/>
      <c r="H854" s="162"/>
      <c r="I854" s="162"/>
      <c r="J854" s="162"/>
      <c r="K854" s="162"/>
      <c r="L854" s="162"/>
      <c r="M854" s="162"/>
      <c r="N854" s="162"/>
      <c r="O854" s="162"/>
      <c r="P854" s="162"/>
      <c r="Q854" s="162"/>
      <c r="R854" s="162"/>
      <c r="S854" s="162"/>
      <c r="T854" s="162"/>
      <c r="U854" s="162"/>
      <c r="V854" s="162"/>
      <c r="W854" s="162"/>
    </row>
    <row r="855">
      <c r="A855" s="162"/>
      <c r="B855" s="162"/>
      <c r="C855" s="162"/>
      <c r="D855" s="162"/>
      <c r="E855" s="162"/>
      <c r="F855" s="162"/>
      <c r="G855" s="162"/>
      <c r="H855" s="162"/>
      <c r="I855" s="162"/>
      <c r="J855" s="162"/>
      <c r="K855" s="162"/>
      <c r="L855" s="162"/>
      <c r="M855" s="162"/>
      <c r="N855" s="162"/>
      <c r="O855" s="162"/>
      <c r="P855" s="162"/>
      <c r="Q855" s="162"/>
      <c r="R855" s="162"/>
      <c r="S855" s="162"/>
      <c r="T855" s="162"/>
      <c r="U855" s="162"/>
      <c r="V855" s="162"/>
      <c r="W855" s="162"/>
    </row>
    <row r="856">
      <c r="A856" s="162"/>
      <c r="B856" s="162"/>
      <c r="C856" s="162"/>
      <c r="D856" s="162"/>
      <c r="E856" s="162"/>
      <c r="F856" s="162"/>
      <c r="G856" s="162"/>
      <c r="H856" s="162"/>
      <c r="I856" s="162"/>
      <c r="J856" s="162"/>
      <c r="K856" s="162"/>
      <c r="L856" s="162"/>
      <c r="M856" s="162"/>
      <c r="N856" s="162"/>
      <c r="O856" s="162"/>
      <c r="P856" s="162"/>
      <c r="Q856" s="162"/>
      <c r="R856" s="162"/>
      <c r="S856" s="162"/>
      <c r="T856" s="162"/>
      <c r="U856" s="162"/>
      <c r="V856" s="162"/>
      <c r="W856" s="162"/>
    </row>
    <row r="857">
      <c r="A857" s="162"/>
      <c r="B857" s="162"/>
      <c r="C857" s="162"/>
      <c r="D857" s="162"/>
      <c r="E857" s="162"/>
      <c r="F857" s="162"/>
      <c r="G857" s="162"/>
      <c r="H857" s="162"/>
      <c r="I857" s="162"/>
      <c r="J857" s="162"/>
      <c r="K857" s="162"/>
      <c r="L857" s="162"/>
      <c r="M857" s="162"/>
      <c r="N857" s="162"/>
      <c r="O857" s="162"/>
      <c r="P857" s="162"/>
      <c r="Q857" s="162"/>
      <c r="R857" s="162"/>
      <c r="S857" s="162"/>
      <c r="T857" s="162"/>
      <c r="U857" s="162"/>
      <c r="V857" s="162"/>
      <c r="W857" s="162"/>
    </row>
    <row r="858">
      <c r="A858" s="162"/>
      <c r="B858" s="162"/>
      <c r="C858" s="162"/>
      <c r="D858" s="162"/>
      <c r="E858" s="162"/>
      <c r="F858" s="162"/>
      <c r="G858" s="162"/>
      <c r="H858" s="162"/>
      <c r="I858" s="162"/>
      <c r="J858" s="162"/>
      <c r="K858" s="162"/>
      <c r="L858" s="162"/>
      <c r="M858" s="162"/>
      <c r="N858" s="162"/>
      <c r="O858" s="162"/>
      <c r="P858" s="162"/>
      <c r="Q858" s="162"/>
      <c r="R858" s="162"/>
      <c r="S858" s="162"/>
      <c r="T858" s="162"/>
      <c r="U858" s="162"/>
      <c r="V858" s="162"/>
      <c r="W858" s="162"/>
    </row>
    <row r="859">
      <c r="A859" s="162"/>
      <c r="B859" s="162"/>
      <c r="C859" s="162"/>
      <c r="D859" s="162"/>
      <c r="E859" s="162"/>
      <c r="F859" s="162"/>
      <c r="G859" s="162"/>
      <c r="H859" s="162"/>
      <c r="I859" s="162"/>
      <c r="J859" s="162"/>
      <c r="K859" s="162"/>
      <c r="L859" s="162"/>
      <c r="M859" s="162"/>
      <c r="N859" s="162"/>
      <c r="O859" s="162"/>
      <c r="P859" s="162"/>
      <c r="Q859" s="162"/>
      <c r="R859" s="162"/>
      <c r="S859" s="162"/>
      <c r="T859" s="162"/>
      <c r="U859" s="162"/>
      <c r="V859" s="162"/>
      <c r="W859" s="162"/>
    </row>
    <row r="860">
      <c r="A860" s="162"/>
      <c r="B860" s="162"/>
      <c r="C860" s="162"/>
      <c r="D860" s="162"/>
      <c r="E860" s="162"/>
      <c r="F860" s="162"/>
      <c r="G860" s="162"/>
      <c r="H860" s="162"/>
      <c r="I860" s="162"/>
      <c r="J860" s="162"/>
      <c r="K860" s="162"/>
      <c r="L860" s="162"/>
      <c r="M860" s="162"/>
      <c r="N860" s="162"/>
      <c r="O860" s="162"/>
      <c r="P860" s="162"/>
      <c r="Q860" s="162"/>
      <c r="R860" s="162"/>
      <c r="S860" s="162"/>
      <c r="T860" s="162"/>
      <c r="U860" s="162"/>
      <c r="V860" s="162"/>
      <c r="W860" s="162"/>
    </row>
    <row r="861">
      <c r="A861" s="162"/>
      <c r="B861" s="162"/>
      <c r="C861" s="162"/>
      <c r="D861" s="162"/>
      <c r="E861" s="162"/>
      <c r="F861" s="162"/>
      <c r="G861" s="162"/>
      <c r="H861" s="162"/>
      <c r="I861" s="162"/>
      <c r="J861" s="162"/>
      <c r="K861" s="162"/>
      <c r="L861" s="162"/>
      <c r="M861" s="162"/>
      <c r="N861" s="162"/>
      <c r="O861" s="162"/>
      <c r="P861" s="162"/>
      <c r="Q861" s="162"/>
      <c r="R861" s="162"/>
      <c r="S861" s="162"/>
      <c r="T861" s="162"/>
      <c r="U861" s="162"/>
      <c r="V861" s="162"/>
      <c r="W861" s="162"/>
    </row>
    <row r="862">
      <c r="A862" s="162"/>
      <c r="B862" s="162"/>
      <c r="C862" s="162"/>
      <c r="D862" s="162"/>
      <c r="E862" s="162"/>
      <c r="F862" s="162"/>
      <c r="G862" s="162"/>
      <c r="H862" s="162"/>
      <c r="I862" s="162"/>
      <c r="J862" s="162"/>
      <c r="K862" s="162"/>
      <c r="L862" s="162"/>
      <c r="M862" s="162"/>
      <c r="N862" s="162"/>
      <c r="O862" s="162"/>
      <c r="P862" s="162"/>
      <c r="Q862" s="162"/>
      <c r="R862" s="162"/>
      <c r="S862" s="162"/>
      <c r="T862" s="162"/>
      <c r="U862" s="162"/>
      <c r="V862" s="162"/>
      <c r="W862" s="162"/>
    </row>
    <row r="863">
      <c r="A863" s="162"/>
      <c r="B863" s="162"/>
      <c r="C863" s="162"/>
      <c r="D863" s="162"/>
      <c r="E863" s="162"/>
      <c r="F863" s="162"/>
      <c r="G863" s="162"/>
      <c r="H863" s="162"/>
      <c r="I863" s="162"/>
      <c r="J863" s="162"/>
      <c r="K863" s="162"/>
      <c r="L863" s="162"/>
      <c r="M863" s="162"/>
      <c r="N863" s="162"/>
      <c r="O863" s="162"/>
      <c r="P863" s="162"/>
      <c r="Q863" s="162"/>
      <c r="R863" s="162"/>
      <c r="S863" s="162"/>
      <c r="T863" s="162"/>
      <c r="U863" s="162"/>
      <c r="V863" s="162"/>
      <c r="W863" s="162"/>
    </row>
    <row r="864">
      <c r="A864" s="162"/>
      <c r="B864" s="162"/>
      <c r="C864" s="162"/>
      <c r="D864" s="162"/>
      <c r="E864" s="162"/>
      <c r="F864" s="162"/>
      <c r="G864" s="162"/>
      <c r="H864" s="162"/>
      <c r="I864" s="162"/>
      <c r="J864" s="162"/>
      <c r="K864" s="162"/>
      <c r="L864" s="162"/>
      <c r="M864" s="162"/>
      <c r="N864" s="162"/>
      <c r="O864" s="162"/>
      <c r="P864" s="162"/>
      <c r="Q864" s="162"/>
      <c r="R864" s="162"/>
      <c r="S864" s="162"/>
      <c r="T864" s="162"/>
      <c r="U864" s="162"/>
      <c r="V864" s="162"/>
      <c r="W864" s="162"/>
    </row>
    <row r="865">
      <c r="A865" s="162"/>
      <c r="B865" s="162"/>
      <c r="C865" s="162"/>
      <c r="D865" s="162"/>
      <c r="E865" s="162"/>
      <c r="F865" s="162"/>
      <c r="G865" s="162"/>
      <c r="H865" s="162"/>
      <c r="I865" s="162"/>
      <c r="J865" s="162"/>
      <c r="K865" s="162"/>
      <c r="L865" s="162"/>
      <c r="M865" s="162"/>
      <c r="N865" s="162"/>
      <c r="O865" s="162"/>
      <c r="P865" s="162"/>
      <c r="Q865" s="162"/>
      <c r="R865" s="162"/>
      <c r="S865" s="162"/>
      <c r="T865" s="162"/>
      <c r="U865" s="162"/>
      <c r="V865" s="162"/>
      <c r="W865" s="162"/>
    </row>
    <row r="866">
      <c r="A866" s="162"/>
      <c r="B866" s="162"/>
      <c r="C866" s="162"/>
      <c r="D866" s="162"/>
      <c r="E866" s="162"/>
      <c r="F866" s="162"/>
      <c r="G866" s="162"/>
      <c r="H866" s="162"/>
      <c r="I866" s="162"/>
      <c r="J866" s="162"/>
      <c r="K866" s="162"/>
      <c r="L866" s="162"/>
      <c r="M866" s="162"/>
      <c r="N866" s="162"/>
      <c r="O866" s="162"/>
      <c r="P866" s="162"/>
      <c r="Q866" s="162"/>
      <c r="R866" s="162"/>
      <c r="S866" s="162"/>
      <c r="T866" s="162"/>
      <c r="U866" s="162"/>
      <c r="V866" s="162"/>
      <c r="W866" s="162"/>
    </row>
    <row r="867">
      <c r="A867" s="162"/>
      <c r="B867" s="162"/>
      <c r="C867" s="162"/>
      <c r="D867" s="162"/>
      <c r="E867" s="162"/>
      <c r="F867" s="162"/>
      <c r="G867" s="162"/>
      <c r="H867" s="162"/>
      <c r="I867" s="162"/>
      <c r="J867" s="162"/>
      <c r="K867" s="162"/>
      <c r="L867" s="162"/>
      <c r="M867" s="162"/>
      <c r="N867" s="162"/>
      <c r="O867" s="162"/>
      <c r="P867" s="162"/>
      <c r="Q867" s="162"/>
      <c r="R867" s="162"/>
      <c r="S867" s="162"/>
      <c r="T867" s="162"/>
      <c r="U867" s="162"/>
      <c r="V867" s="162"/>
      <c r="W867" s="162"/>
    </row>
    <row r="868">
      <c r="A868" s="162"/>
      <c r="B868" s="162"/>
      <c r="C868" s="162"/>
      <c r="D868" s="162"/>
      <c r="E868" s="162"/>
      <c r="F868" s="162"/>
      <c r="G868" s="162"/>
      <c r="H868" s="162"/>
      <c r="I868" s="162"/>
      <c r="J868" s="162"/>
      <c r="K868" s="162"/>
      <c r="L868" s="162"/>
      <c r="M868" s="162"/>
      <c r="N868" s="162"/>
      <c r="O868" s="162"/>
      <c r="P868" s="162"/>
      <c r="Q868" s="162"/>
      <c r="R868" s="162"/>
      <c r="S868" s="162"/>
      <c r="T868" s="162"/>
      <c r="U868" s="162"/>
      <c r="V868" s="162"/>
      <c r="W868" s="162"/>
    </row>
    <row r="869">
      <c r="A869" s="162"/>
      <c r="B869" s="162"/>
      <c r="C869" s="162"/>
      <c r="D869" s="162"/>
      <c r="E869" s="162"/>
      <c r="F869" s="162"/>
      <c r="G869" s="162"/>
      <c r="H869" s="162"/>
      <c r="I869" s="162"/>
      <c r="J869" s="162"/>
      <c r="K869" s="162"/>
      <c r="L869" s="162"/>
      <c r="M869" s="162"/>
      <c r="N869" s="162"/>
      <c r="O869" s="162"/>
      <c r="P869" s="162"/>
      <c r="Q869" s="162"/>
      <c r="R869" s="162"/>
      <c r="S869" s="162"/>
      <c r="T869" s="162"/>
      <c r="U869" s="162"/>
      <c r="V869" s="162"/>
      <c r="W869" s="162"/>
    </row>
    <row r="870">
      <c r="A870" s="162"/>
      <c r="B870" s="162"/>
      <c r="C870" s="162"/>
      <c r="D870" s="162"/>
      <c r="E870" s="162"/>
      <c r="F870" s="162"/>
      <c r="G870" s="162"/>
      <c r="H870" s="162"/>
      <c r="I870" s="162"/>
      <c r="J870" s="162"/>
      <c r="K870" s="162"/>
      <c r="L870" s="162"/>
      <c r="M870" s="162"/>
      <c r="N870" s="162"/>
      <c r="O870" s="162"/>
      <c r="P870" s="162"/>
      <c r="Q870" s="162"/>
      <c r="R870" s="162"/>
      <c r="S870" s="162"/>
      <c r="T870" s="162"/>
      <c r="U870" s="162"/>
      <c r="V870" s="162"/>
      <c r="W870" s="162"/>
    </row>
    <row r="871">
      <c r="A871" s="162"/>
      <c r="B871" s="162"/>
      <c r="C871" s="162"/>
      <c r="D871" s="162"/>
      <c r="E871" s="162"/>
      <c r="F871" s="162"/>
      <c r="G871" s="162"/>
      <c r="H871" s="162"/>
      <c r="I871" s="162"/>
      <c r="J871" s="162"/>
      <c r="K871" s="162"/>
      <c r="L871" s="162"/>
      <c r="M871" s="162"/>
      <c r="N871" s="162"/>
      <c r="O871" s="162"/>
      <c r="P871" s="162"/>
      <c r="Q871" s="162"/>
      <c r="R871" s="162"/>
      <c r="S871" s="162"/>
      <c r="T871" s="162"/>
      <c r="U871" s="162"/>
      <c r="V871" s="162"/>
      <c r="W871" s="162"/>
    </row>
    <row r="872">
      <c r="A872" s="162"/>
      <c r="B872" s="162"/>
      <c r="C872" s="162"/>
      <c r="D872" s="162"/>
      <c r="E872" s="162"/>
      <c r="F872" s="162"/>
      <c r="G872" s="162"/>
      <c r="H872" s="162"/>
      <c r="I872" s="162"/>
      <c r="J872" s="162"/>
      <c r="K872" s="162"/>
      <c r="L872" s="162"/>
      <c r="M872" s="162"/>
      <c r="N872" s="162"/>
      <c r="O872" s="162"/>
      <c r="P872" s="162"/>
      <c r="Q872" s="162"/>
      <c r="R872" s="162"/>
      <c r="S872" s="162"/>
      <c r="T872" s="162"/>
      <c r="U872" s="162"/>
      <c r="V872" s="162"/>
      <c r="W872" s="162"/>
    </row>
    <row r="873">
      <c r="A873" s="162"/>
      <c r="B873" s="162"/>
      <c r="C873" s="162"/>
      <c r="D873" s="162"/>
      <c r="E873" s="162"/>
      <c r="F873" s="162"/>
      <c r="G873" s="162"/>
      <c r="H873" s="162"/>
      <c r="I873" s="162"/>
      <c r="J873" s="162"/>
      <c r="K873" s="162"/>
      <c r="L873" s="162"/>
      <c r="M873" s="162"/>
      <c r="N873" s="162"/>
      <c r="O873" s="162"/>
      <c r="P873" s="162"/>
      <c r="Q873" s="162"/>
      <c r="R873" s="162"/>
      <c r="S873" s="162"/>
      <c r="T873" s="162"/>
      <c r="U873" s="162"/>
      <c r="V873" s="162"/>
      <c r="W873" s="162"/>
    </row>
    <row r="874">
      <c r="A874" s="162"/>
      <c r="B874" s="162"/>
      <c r="C874" s="162"/>
      <c r="D874" s="162"/>
      <c r="E874" s="162"/>
      <c r="F874" s="162"/>
      <c r="G874" s="162"/>
      <c r="H874" s="162"/>
      <c r="I874" s="162"/>
      <c r="J874" s="162"/>
      <c r="K874" s="162"/>
      <c r="L874" s="162"/>
      <c r="M874" s="162"/>
      <c r="N874" s="162"/>
      <c r="O874" s="162"/>
      <c r="P874" s="162"/>
      <c r="Q874" s="162"/>
      <c r="R874" s="162"/>
      <c r="S874" s="162"/>
      <c r="T874" s="162"/>
      <c r="U874" s="162"/>
      <c r="V874" s="162"/>
      <c r="W874" s="162"/>
    </row>
    <row r="875">
      <c r="A875" s="162"/>
      <c r="B875" s="162"/>
      <c r="C875" s="162"/>
      <c r="D875" s="162"/>
      <c r="E875" s="162"/>
      <c r="F875" s="162"/>
      <c r="G875" s="162"/>
      <c r="H875" s="162"/>
      <c r="I875" s="162"/>
      <c r="J875" s="162"/>
      <c r="K875" s="162"/>
      <c r="L875" s="162"/>
      <c r="M875" s="162"/>
      <c r="N875" s="162"/>
      <c r="O875" s="162"/>
      <c r="P875" s="162"/>
      <c r="Q875" s="162"/>
      <c r="R875" s="162"/>
      <c r="S875" s="162"/>
      <c r="T875" s="162"/>
      <c r="U875" s="162"/>
      <c r="V875" s="162"/>
      <c r="W875" s="162"/>
    </row>
    <row r="876">
      <c r="A876" s="162"/>
      <c r="B876" s="162"/>
      <c r="C876" s="162"/>
      <c r="D876" s="162"/>
      <c r="E876" s="162"/>
      <c r="F876" s="162"/>
      <c r="G876" s="162"/>
      <c r="H876" s="162"/>
      <c r="I876" s="162"/>
      <c r="J876" s="162"/>
      <c r="K876" s="162"/>
      <c r="L876" s="162"/>
      <c r="M876" s="162"/>
      <c r="N876" s="162"/>
      <c r="O876" s="162"/>
      <c r="P876" s="162"/>
      <c r="Q876" s="162"/>
      <c r="R876" s="162"/>
      <c r="S876" s="162"/>
      <c r="T876" s="162"/>
      <c r="U876" s="162"/>
      <c r="V876" s="162"/>
      <c r="W876" s="162"/>
    </row>
    <row r="877">
      <c r="A877" s="162"/>
      <c r="B877" s="162"/>
      <c r="C877" s="162"/>
      <c r="D877" s="162"/>
      <c r="E877" s="162"/>
      <c r="F877" s="162"/>
      <c r="G877" s="162"/>
      <c r="H877" s="162"/>
      <c r="I877" s="162"/>
      <c r="J877" s="162"/>
      <c r="K877" s="162"/>
      <c r="L877" s="162"/>
      <c r="M877" s="162"/>
      <c r="N877" s="162"/>
      <c r="O877" s="162"/>
      <c r="P877" s="162"/>
      <c r="Q877" s="162"/>
      <c r="R877" s="162"/>
      <c r="S877" s="162"/>
      <c r="T877" s="162"/>
      <c r="U877" s="162"/>
      <c r="V877" s="162"/>
      <c r="W877" s="162"/>
    </row>
    <row r="878">
      <c r="A878" s="162"/>
      <c r="B878" s="162"/>
      <c r="C878" s="162"/>
      <c r="D878" s="162"/>
      <c r="E878" s="162"/>
      <c r="F878" s="162"/>
      <c r="G878" s="162"/>
      <c r="H878" s="162"/>
      <c r="I878" s="162"/>
      <c r="J878" s="162"/>
      <c r="K878" s="162"/>
      <c r="L878" s="162"/>
      <c r="M878" s="162"/>
      <c r="N878" s="162"/>
      <c r="O878" s="162"/>
      <c r="P878" s="162"/>
      <c r="Q878" s="162"/>
      <c r="R878" s="162"/>
      <c r="S878" s="162"/>
      <c r="T878" s="162"/>
      <c r="U878" s="162"/>
      <c r="V878" s="162"/>
      <c r="W878" s="162"/>
    </row>
    <row r="879">
      <c r="A879" s="162"/>
      <c r="B879" s="162"/>
      <c r="C879" s="162"/>
      <c r="D879" s="162"/>
      <c r="E879" s="162"/>
      <c r="F879" s="162"/>
      <c r="G879" s="162"/>
      <c r="H879" s="162"/>
      <c r="I879" s="162"/>
      <c r="J879" s="162"/>
      <c r="K879" s="162"/>
      <c r="L879" s="162"/>
      <c r="M879" s="162"/>
      <c r="N879" s="162"/>
      <c r="O879" s="162"/>
      <c r="P879" s="162"/>
      <c r="Q879" s="162"/>
      <c r="R879" s="162"/>
      <c r="S879" s="162"/>
      <c r="T879" s="162"/>
      <c r="U879" s="162"/>
      <c r="V879" s="162"/>
      <c r="W879" s="162"/>
    </row>
    <row r="880">
      <c r="A880" s="162"/>
      <c r="B880" s="162"/>
      <c r="C880" s="162"/>
      <c r="D880" s="162"/>
      <c r="E880" s="162"/>
      <c r="F880" s="162"/>
      <c r="G880" s="162"/>
      <c r="H880" s="162"/>
      <c r="I880" s="162"/>
      <c r="J880" s="162"/>
      <c r="K880" s="162"/>
      <c r="L880" s="162"/>
      <c r="M880" s="162"/>
      <c r="N880" s="162"/>
      <c r="O880" s="162"/>
      <c r="P880" s="162"/>
      <c r="Q880" s="162"/>
      <c r="R880" s="162"/>
      <c r="S880" s="162"/>
      <c r="T880" s="162"/>
      <c r="U880" s="162"/>
      <c r="V880" s="162"/>
      <c r="W880" s="162"/>
    </row>
    <row r="881">
      <c r="A881" s="162"/>
      <c r="B881" s="162"/>
      <c r="C881" s="162"/>
      <c r="D881" s="162"/>
      <c r="E881" s="162"/>
      <c r="F881" s="162"/>
      <c r="G881" s="162"/>
      <c r="H881" s="162"/>
      <c r="I881" s="162"/>
      <c r="J881" s="162"/>
      <c r="K881" s="162"/>
      <c r="L881" s="162"/>
      <c r="M881" s="162"/>
      <c r="N881" s="162"/>
      <c r="O881" s="162"/>
      <c r="P881" s="162"/>
      <c r="Q881" s="162"/>
      <c r="R881" s="162"/>
      <c r="S881" s="162"/>
      <c r="T881" s="162"/>
      <c r="U881" s="162"/>
      <c r="V881" s="162"/>
      <c r="W881" s="162"/>
    </row>
    <row r="882">
      <c r="A882" s="162"/>
      <c r="B882" s="162"/>
      <c r="C882" s="162"/>
      <c r="D882" s="162"/>
      <c r="E882" s="162"/>
      <c r="F882" s="162"/>
      <c r="G882" s="162"/>
      <c r="H882" s="162"/>
      <c r="I882" s="162"/>
      <c r="J882" s="162"/>
      <c r="K882" s="162"/>
      <c r="L882" s="162"/>
      <c r="M882" s="162"/>
      <c r="N882" s="162"/>
      <c r="O882" s="162"/>
      <c r="P882" s="162"/>
      <c r="Q882" s="162"/>
      <c r="R882" s="162"/>
      <c r="S882" s="162"/>
      <c r="T882" s="162"/>
      <c r="U882" s="162"/>
      <c r="V882" s="162"/>
      <c r="W882" s="162"/>
    </row>
    <row r="883">
      <c r="A883" s="162"/>
      <c r="B883" s="162"/>
      <c r="C883" s="162"/>
      <c r="D883" s="162"/>
      <c r="E883" s="162"/>
      <c r="F883" s="162"/>
      <c r="G883" s="162"/>
      <c r="H883" s="162"/>
      <c r="I883" s="162"/>
      <c r="J883" s="162"/>
      <c r="K883" s="162"/>
      <c r="L883" s="162"/>
      <c r="M883" s="162"/>
      <c r="N883" s="162"/>
      <c r="O883" s="162"/>
      <c r="P883" s="162"/>
      <c r="Q883" s="162"/>
      <c r="R883" s="162"/>
      <c r="S883" s="162"/>
      <c r="T883" s="162"/>
      <c r="U883" s="162"/>
      <c r="V883" s="162"/>
      <c r="W883" s="162"/>
    </row>
    <row r="884">
      <c r="A884" s="162"/>
      <c r="B884" s="162"/>
      <c r="C884" s="162"/>
      <c r="D884" s="162"/>
      <c r="E884" s="162"/>
      <c r="F884" s="162"/>
      <c r="G884" s="162"/>
      <c r="H884" s="162"/>
      <c r="I884" s="162"/>
      <c r="J884" s="162"/>
      <c r="K884" s="162"/>
      <c r="L884" s="162"/>
      <c r="M884" s="162"/>
      <c r="N884" s="162"/>
      <c r="O884" s="162"/>
      <c r="P884" s="162"/>
      <c r="Q884" s="162"/>
      <c r="R884" s="162"/>
      <c r="S884" s="162"/>
      <c r="T884" s="162"/>
      <c r="U884" s="162"/>
      <c r="V884" s="162"/>
      <c r="W884" s="162"/>
    </row>
    <row r="885">
      <c r="A885" s="162"/>
      <c r="B885" s="162"/>
      <c r="C885" s="162"/>
      <c r="D885" s="162"/>
      <c r="E885" s="162"/>
      <c r="F885" s="162"/>
      <c r="G885" s="162"/>
      <c r="H885" s="162"/>
      <c r="I885" s="162"/>
      <c r="J885" s="162"/>
      <c r="K885" s="162"/>
      <c r="L885" s="162"/>
      <c r="M885" s="162"/>
      <c r="N885" s="162"/>
      <c r="O885" s="162"/>
      <c r="P885" s="162"/>
      <c r="Q885" s="162"/>
      <c r="R885" s="162"/>
      <c r="S885" s="162"/>
      <c r="T885" s="162"/>
      <c r="U885" s="162"/>
      <c r="V885" s="162"/>
      <c r="W885" s="162"/>
    </row>
    <row r="886">
      <c r="A886" s="162"/>
      <c r="B886" s="162"/>
      <c r="C886" s="162"/>
      <c r="D886" s="162"/>
      <c r="E886" s="162"/>
      <c r="F886" s="162"/>
      <c r="G886" s="162"/>
      <c r="H886" s="162"/>
      <c r="I886" s="162"/>
      <c r="J886" s="162"/>
      <c r="K886" s="162"/>
      <c r="L886" s="162"/>
      <c r="M886" s="162"/>
      <c r="N886" s="162"/>
      <c r="O886" s="162"/>
      <c r="P886" s="162"/>
      <c r="Q886" s="162"/>
      <c r="R886" s="162"/>
      <c r="S886" s="162"/>
      <c r="T886" s="162"/>
      <c r="U886" s="162"/>
      <c r="V886" s="162"/>
      <c r="W886" s="162"/>
    </row>
    <row r="887">
      <c r="A887" s="162"/>
      <c r="B887" s="162"/>
      <c r="C887" s="162"/>
      <c r="D887" s="162"/>
      <c r="E887" s="162"/>
      <c r="F887" s="162"/>
      <c r="G887" s="162"/>
      <c r="H887" s="162"/>
      <c r="I887" s="162"/>
      <c r="J887" s="162"/>
      <c r="K887" s="162"/>
      <c r="L887" s="162"/>
      <c r="M887" s="162"/>
      <c r="N887" s="162"/>
      <c r="O887" s="162"/>
      <c r="P887" s="162"/>
      <c r="Q887" s="162"/>
      <c r="R887" s="162"/>
      <c r="S887" s="162"/>
      <c r="T887" s="162"/>
      <c r="U887" s="162"/>
      <c r="V887" s="162"/>
      <c r="W887" s="162"/>
    </row>
    <row r="888">
      <c r="A888" s="162"/>
      <c r="B888" s="162"/>
      <c r="C888" s="162"/>
      <c r="D888" s="162"/>
      <c r="E888" s="162"/>
      <c r="F888" s="162"/>
      <c r="G888" s="162"/>
      <c r="H888" s="162"/>
      <c r="I888" s="162"/>
      <c r="J888" s="162"/>
      <c r="K888" s="162"/>
      <c r="L888" s="162"/>
      <c r="M888" s="162"/>
      <c r="N888" s="162"/>
      <c r="O888" s="162"/>
      <c r="P888" s="162"/>
      <c r="Q888" s="162"/>
      <c r="R888" s="162"/>
      <c r="S888" s="162"/>
      <c r="T888" s="162"/>
      <c r="U888" s="162"/>
      <c r="V888" s="162"/>
      <c r="W888" s="162"/>
    </row>
    <row r="889">
      <c r="A889" s="162"/>
      <c r="B889" s="162"/>
      <c r="C889" s="162"/>
      <c r="D889" s="162"/>
      <c r="E889" s="162"/>
      <c r="F889" s="162"/>
      <c r="G889" s="162"/>
      <c r="H889" s="162"/>
      <c r="I889" s="162"/>
      <c r="J889" s="162"/>
      <c r="K889" s="162"/>
      <c r="L889" s="162"/>
      <c r="M889" s="162"/>
      <c r="N889" s="162"/>
      <c r="O889" s="162"/>
      <c r="P889" s="162"/>
      <c r="Q889" s="162"/>
      <c r="R889" s="162"/>
      <c r="S889" s="162"/>
      <c r="T889" s="162"/>
      <c r="U889" s="162"/>
      <c r="V889" s="162"/>
      <c r="W889" s="162"/>
    </row>
    <row r="890">
      <c r="A890" s="162"/>
      <c r="B890" s="162"/>
      <c r="C890" s="162"/>
      <c r="D890" s="162"/>
      <c r="E890" s="162"/>
      <c r="F890" s="162"/>
      <c r="G890" s="162"/>
      <c r="H890" s="162"/>
      <c r="I890" s="162"/>
      <c r="J890" s="162"/>
      <c r="K890" s="162"/>
      <c r="L890" s="162"/>
      <c r="M890" s="162"/>
      <c r="N890" s="162"/>
      <c r="O890" s="162"/>
      <c r="P890" s="162"/>
      <c r="Q890" s="162"/>
      <c r="R890" s="162"/>
      <c r="S890" s="162"/>
      <c r="T890" s="162"/>
      <c r="U890" s="162"/>
      <c r="V890" s="162"/>
      <c r="W890" s="162"/>
    </row>
    <row r="891">
      <c r="A891" s="162"/>
      <c r="B891" s="162"/>
      <c r="C891" s="162"/>
      <c r="D891" s="162"/>
      <c r="E891" s="162"/>
      <c r="F891" s="162"/>
      <c r="G891" s="162"/>
      <c r="H891" s="162"/>
      <c r="I891" s="162"/>
      <c r="J891" s="162"/>
      <c r="K891" s="162"/>
      <c r="L891" s="162"/>
      <c r="M891" s="162"/>
      <c r="N891" s="162"/>
      <c r="O891" s="162"/>
      <c r="P891" s="162"/>
      <c r="Q891" s="162"/>
      <c r="R891" s="162"/>
      <c r="S891" s="162"/>
      <c r="T891" s="162"/>
      <c r="U891" s="162"/>
      <c r="V891" s="162"/>
      <c r="W891" s="162"/>
    </row>
    <row r="892">
      <c r="A892" s="162"/>
      <c r="B892" s="162"/>
      <c r="C892" s="162"/>
      <c r="D892" s="162"/>
      <c r="E892" s="162"/>
      <c r="F892" s="162"/>
      <c r="G892" s="162"/>
      <c r="H892" s="162"/>
      <c r="I892" s="162"/>
      <c r="J892" s="162"/>
      <c r="K892" s="162"/>
      <c r="L892" s="162"/>
      <c r="M892" s="162"/>
      <c r="N892" s="162"/>
      <c r="O892" s="162"/>
      <c r="P892" s="162"/>
      <c r="Q892" s="162"/>
      <c r="R892" s="162"/>
      <c r="S892" s="162"/>
      <c r="T892" s="162"/>
      <c r="U892" s="162"/>
      <c r="V892" s="162"/>
      <c r="W892" s="162"/>
    </row>
    <row r="893">
      <c r="A893" s="162"/>
      <c r="B893" s="162"/>
      <c r="C893" s="162"/>
      <c r="D893" s="162"/>
      <c r="E893" s="162"/>
      <c r="F893" s="162"/>
      <c r="G893" s="162"/>
      <c r="H893" s="162"/>
      <c r="I893" s="162"/>
      <c r="J893" s="162"/>
      <c r="K893" s="162"/>
      <c r="L893" s="162"/>
      <c r="M893" s="162"/>
      <c r="N893" s="162"/>
      <c r="O893" s="162"/>
      <c r="P893" s="162"/>
      <c r="Q893" s="162"/>
      <c r="R893" s="162"/>
      <c r="S893" s="162"/>
      <c r="T893" s="162"/>
      <c r="U893" s="162"/>
      <c r="V893" s="162"/>
      <c r="W893" s="162"/>
    </row>
    <row r="894">
      <c r="A894" s="162"/>
      <c r="B894" s="162"/>
      <c r="C894" s="162"/>
      <c r="D894" s="162"/>
      <c r="E894" s="162"/>
      <c r="F894" s="162"/>
      <c r="G894" s="162"/>
      <c r="H894" s="162"/>
      <c r="I894" s="162"/>
      <c r="J894" s="162"/>
      <c r="K894" s="162"/>
      <c r="L894" s="162"/>
      <c r="M894" s="162"/>
      <c r="N894" s="162"/>
      <c r="O894" s="162"/>
      <c r="P894" s="162"/>
      <c r="Q894" s="162"/>
      <c r="R894" s="162"/>
      <c r="S894" s="162"/>
      <c r="T894" s="162"/>
      <c r="U894" s="162"/>
      <c r="V894" s="162"/>
      <c r="W894" s="162"/>
    </row>
    <row r="895">
      <c r="A895" s="162"/>
      <c r="B895" s="162"/>
      <c r="C895" s="162"/>
      <c r="D895" s="162"/>
      <c r="E895" s="162"/>
      <c r="F895" s="162"/>
      <c r="G895" s="162"/>
      <c r="H895" s="162"/>
      <c r="I895" s="162"/>
      <c r="J895" s="162"/>
      <c r="K895" s="162"/>
      <c r="L895" s="162"/>
      <c r="M895" s="162"/>
      <c r="N895" s="162"/>
      <c r="O895" s="162"/>
      <c r="P895" s="162"/>
      <c r="Q895" s="162"/>
      <c r="R895" s="162"/>
      <c r="S895" s="162"/>
      <c r="T895" s="162"/>
      <c r="U895" s="162"/>
      <c r="V895" s="162"/>
      <c r="W895" s="162"/>
    </row>
    <row r="896">
      <c r="A896" s="162"/>
      <c r="B896" s="162"/>
      <c r="C896" s="162"/>
      <c r="D896" s="162"/>
      <c r="E896" s="162"/>
      <c r="F896" s="162"/>
      <c r="G896" s="162"/>
      <c r="H896" s="162"/>
      <c r="I896" s="162"/>
      <c r="J896" s="162"/>
      <c r="K896" s="162"/>
      <c r="L896" s="162"/>
      <c r="M896" s="162"/>
      <c r="N896" s="162"/>
      <c r="O896" s="162"/>
      <c r="P896" s="162"/>
      <c r="Q896" s="162"/>
      <c r="R896" s="162"/>
      <c r="S896" s="162"/>
      <c r="T896" s="162"/>
      <c r="U896" s="162"/>
      <c r="V896" s="162"/>
      <c r="W896" s="162"/>
    </row>
    <row r="897">
      <c r="A897" s="162"/>
      <c r="B897" s="162"/>
      <c r="C897" s="162"/>
      <c r="D897" s="162"/>
      <c r="E897" s="162"/>
      <c r="F897" s="162"/>
      <c r="G897" s="162"/>
      <c r="H897" s="162"/>
      <c r="I897" s="162"/>
      <c r="J897" s="162"/>
      <c r="K897" s="162"/>
      <c r="L897" s="162"/>
      <c r="M897" s="162"/>
      <c r="N897" s="162"/>
      <c r="O897" s="162"/>
      <c r="P897" s="162"/>
      <c r="Q897" s="162"/>
      <c r="R897" s="162"/>
      <c r="S897" s="162"/>
      <c r="T897" s="162"/>
      <c r="U897" s="162"/>
      <c r="V897" s="162"/>
      <c r="W897" s="162"/>
    </row>
    <row r="898">
      <c r="A898" s="162"/>
      <c r="B898" s="162"/>
      <c r="C898" s="162"/>
      <c r="D898" s="162"/>
      <c r="E898" s="162"/>
      <c r="F898" s="162"/>
      <c r="G898" s="162"/>
      <c r="H898" s="162"/>
      <c r="I898" s="162"/>
      <c r="J898" s="162"/>
      <c r="K898" s="162"/>
      <c r="L898" s="162"/>
      <c r="M898" s="162"/>
      <c r="N898" s="162"/>
      <c r="O898" s="162"/>
      <c r="P898" s="162"/>
      <c r="Q898" s="162"/>
      <c r="R898" s="162"/>
      <c r="S898" s="162"/>
      <c r="T898" s="162"/>
      <c r="U898" s="162"/>
      <c r="V898" s="162"/>
      <c r="W898" s="162"/>
    </row>
    <row r="899">
      <c r="A899" s="162"/>
      <c r="B899" s="162"/>
      <c r="C899" s="162"/>
      <c r="D899" s="162"/>
      <c r="E899" s="162"/>
      <c r="F899" s="162"/>
      <c r="G899" s="162"/>
      <c r="H899" s="162"/>
      <c r="I899" s="162"/>
      <c r="J899" s="162"/>
      <c r="K899" s="162"/>
      <c r="L899" s="162"/>
      <c r="M899" s="162"/>
      <c r="N899" s="162"/>
      <c r="O899" s="162"/>
      <c r="P899" s="162"/>
      <c r="Q899" s="162"/>
      <c r="R899" s="162"/>
      <c r="S899" s="162"/>
      <c r="T899" s="162"/>
      <c r="U899" s="162"/>
      <c r="V899" s="162"/>
      <c r="W899" s="162"/>
    </row>
    <row r="900">
      <c r="A900" s="162"/>
      <c r="B900" s="162"/>
      <c r="C900" s="162"/>
      <c r="D900" s="162"/>
      <c r="E900" s="162"/>
      <c r="F900" s="162"/>
      <c r="G900" s="162"/>
      <c r="H900" s="162"/>
      <c r="I900" s="162"/>
      <c r="J900" s="162"/>
      <c r="K900" s="162"/>
      <c r="L900" s="162"/>
      <c r="M900" s="162"/>
      <c r="N900" s="162"/>
      <c r="O900" s="162"/>
      <c r="P900" s="162"/>
      <c r="Q900" s="162"/>
      <c r="R900" s="162"/>
      <c r="S900" s="162"/>
      <c r="T900" s="162"/>
      <c r="U900" s="162"/>
      <c r="V900" s="162"/>
      <c r="W900" s="162"/>
    </row>
    <row r="901">
      <c r="A901" s="162"/>
      <c r="B901" s="162"/>
      <c r="C901" s="162"/>
      <c r="D901" s="162"/>
      <c r="E901" s="162"/>
      <c r="F901" s="162"/>
      <c r="G901" s="162"/>
      <c r="H901" s="162"/>
      <c r="I901" s="162"/>
      <c r="J901" s="162"/>
      <c r="K901" s="162"/>
      <c r="L901" s="162"/>
      <c r="M901" s="162"/>
      <c r="N901" s="162"/>
      <c r="O901" s="162"/>
      <c r="P901" s="162"/>
      <c r="Q901" s="162"/>
      <c r="R901" s="162"/>
      <c r="S901" s="162"/>
      <c r="T901" s="162"/>
      <c r="U901" s="162"/>
      <c r="V901" s="162"/>
      <c r="W901" s="162"/>
    </row>
    <row r="902">
      <c r="A902" s="162"/>
      <c r="B902" s="162"/>
      <c r="C902" s="162"/>
      <c r="D902" s="162"/>
      <c r="E902" s="162"/>
      <c r="F902" s="162"/>
      <c r="G902" s="162"/>
      <c r="H902" s="162"/>
      <c r="I902" s="162"/>
      <c r="J902" s="162"/>
      <c r="K902" s="162"/>
      <c r="L902" s="162"/>
      <c r="M902" s="162"/>
      <c r="N902" s="162"/>
      <c r="O902" s="162"/>
      <c r="P902" s="162"/>
      <c r="Q902" s="162"/>
      <c r="R902" s="162"/>
      <c r="S902" s="162"/>
      <c r="T902" s="162"/>
      <c r="U902" s="162"/>
      <c r="V902" s="162"/>
      <c r="W902" s="162"/>
    </row>
    <row r="903">
      <c r="A903" s="162"/>
      <c r="B903" s="162"/>
      <c r="C903" s="162"/>
      <c r="D903" s="162"/>
      <c r="E903" s="162"/>
      <c r="F903" s="162"/>
      <c r="G903" s="162"/>
      <c r="H903" s="162"/>
      <c r="I903" s="162"/>
      <c r="J903" s="162"/>
      <c r="K903" s="162"/>
      <c r="L903" s="162"/>
      <c r="M903" s="162"/>
      <c r="N903" s="162"/>
      <c r="O903" s="162"/>
      <c r="P903" s="162"/>
      <c r="Q903" s="162"/>
      <c r="R903" s="162"/>
      <c r="S903" s="162"/>
      <c r="T903" s="162"/>
      <c r="U903" s="162"/>
      <c r="V903" s="162"/>
      <c r="W903" s="162"/>
    </row>
    <row r="904">
      <c r="A904" s="162"/>
      <c r="B904" s="162"/>
      <c r="C904" s="162"/>
      <c r="D904" s="162"/>
      <c r="E904" s="162"/>
      <c r="F904" s="162"/>
      <c r="G904" s="162"/>
      <c r="H904" s="162"/>
      <c r="I904" s="162"/>
      <c r="J904" s="162"/>
      <c r="K904" s="162"/>
      <c r="L904" s="162"/>
      <c r="M904" s="162"/>
      <c r="N904" s="162"/>
      <c r="O904" s="162"/>
      <c r="P904" s="162"/>
      <c r="Q904" s="162"/>
      <c r="R904" s="162"/>
      <c r="S904" s="162"/>
      <c r="T904" s="162"/>
      <c r="U904" s="162"/>
      <c r="V904" s="162"/>
      <c r="W904" s="162"/>
    </row>
    <row r="905">
      <c r="A905" s="162"/>
      <c r="B905" s="162"/>
      <c r="C905" s="162"/>
      <c r="D905" s="162"/>
      <c r="E905" s="162"/>
      <c r="F905" s="162"/>
      <c r="G905" s="162"/>
      <c r="H905" s="162"/>
      <c r="I905" s="162"/>
      <c r="J905" s="162"/>
      <c r="K905" s="162"/>
      <c r="L905" s="162"/>
      <c r="M905" s="162"/>
      <c r="N905" s="162"/>
      <c r="O905" s="162"/>
      <c r="P905" s="162"/>
      <c r="Q905" s="162"/>
      <c r="R905" s="162"/>
      <c r="S905" s="162"/>
      <c r="T905" s="162"/>
      <c r="U905" s="162"/>
      <c r="V905" s="162"/>
      <c r="W905" s="162"/>
    </row>
    <row r="906">
      <c r="A906" s="162"/>
      <c r="B906" s="162"/>
      <c r="C906" s="162"/>
      <c r="D906" s="162"/>
      <c r="E906" s="162"/>
      <c r="F906" s="162"/>
      <c r="G906" s="162"/>
      <c r="H906" s="162"/>
      <c r="I906" s="162"/>
      <c r="J906" s="162"/>
      <c r="K906" s="162"/>
      <c r="L906" s="162"/>
      <c r="M906" s="162"/>
      <c r="N906" s="162"/>
      <c r="O906" s="162"/>
      <c r="P906" s="162"/>
      <c r="Q906" s="162"/>
      <c r="R906" s="162"/>
      <c r="S906" s="162"/>
      <c r="T906" s="162"/>
      <c r="U906" s="162"/>
      <c r="V906" s="162"/>
      <c r="W906" s="162"/>
    </row>
    <row r="907">
      <c r="A907" s="162"/>
      <c r="B907" s="162"/>
      <c r="C907" s="162"/>
      <c r="D907" s="162"/>
      <c r="E907" s="162"/>
      <c r="F907" s="162"/>
      <c r="G907" s="162"/>
      <c r="H907" s="162"/>
      <c r="I907" s="162"/>
      <c r="J907" s="162"/>
      <c r="K907" s="162"/>
      <c r="L907" s="162"/>
      <c r="M907" s="162"/>
      <c r="N907" s="162"/>
      <c r="O907" s="162"/>
      <c r="P907" s="162"/>
      <c r="Q907" s="162"/>
      <c r="R907" s="162"/>
      <c r="S907" s="162"/>
      <c r="T907" s="162"/>
      <c r="U907" s="162"/>
      <c r="V907" s="162"/>
      <c r="W907" s="162"/>
    </row>
    <row r="908">
      <c r="A908" s="162"/>
      <c r="B908" s="162"/>
      <c r="C908" s="162"/>
      <c r="D908" s="162"/>
      <c r="E908" s="162"/>
      <c r="F908" s="162"/>
      <c r="G908" s="162"/>
      <c r="H908" s="162"/>
      <c r="I908" s="162"/>
      <c r="J908" s="162"/>
      <c r="K908" s="162"/>
      <c r="L908" s="162"/>
      <c r="M908" s="162"/>
      <c r="N908" s="162"/>
      <c r="O908" s="162"/>
      <c r="P908" s="162"/>
      <c r="Q908" s="162"/>
      <c r="R908" s="162"/>
      <c r="S908" s="162"/>
      <c r="T908" s="162"/>
      <c r="U908" s="162"/>
      <c r="V908" s="162"/>
      <c r="W908" s="162"/>
    </row>
    <row r="909">
      <c r="A909" s="162"/>
      <c r="B909" s="162"/>
      <c r="C909" s="162"/>
      <c r="D909" s="162"/>
      <c r="E909" s="162"/>
      <c r="F909" s="162"/>
      <c r="G909" s="162"/>
      <c r="H909" s="162"/>
      <c r="I909" s="162"/>
      <c r="J909" s="162"/>
      <c r="K909" s="162"/>
      <c r="L909" s="162"/>
      <c r="M909" s="162"/>
      <c r="N909" s="162"/>
      <c r="O909" s="162"/>
      <c r="P909" s="162"/>
      <c r="Q909" s="162"/>
      <c r="R909" s="162"/>
      <c r="S909" s="162"/>
      <c r="T909" s="162"/>
      <c r="U909" s="162"/>
      <c r="V909" s="162"/>
      <c r="W909" s="162"/>
    </row>
    <row r="910">
      <c r="A910" s="162"/>
      <c r="B910" s="162"/>
      <c r="C910" s="162"/>
      <c r="D910" s="162"/>
      <c r="E910" s="162"/>
      <c r="F910" s="162"/>
      <c r="G910" s="162"/>
      <c r="H910" s="162"/>
      <c r="I910" s="162"/>
      <c r="J910" s="162"/>
      <c r="K910" s="162"/>
      <c r="L910" s="162"/>
      <c r="M910" s="162"/>
      <c r="N910" s="162"/>
      <c r="O910" s="162"/>
      <c r="P910" s="162"/>
      <c r="Q910" s="162"/>
      <c r="R910" s="162"/>
      <c r="S910" s="162"/>
      <c r="T910" s="162"/>
      <c r="U910" s="162"/>
      <c r="V910" s="162"/>
      <c r="W910" s="162"/>
    </row>
    <row r="911">
      <c r="A911" s="162"/>
      <c r="B911" s="162"/>
      <c r="C911" s="162"/>
      <c r="D911" s="162"/>
      <c r="E911" s="162"/>
      <c r="F911" s="162"/>
      <c r="G911" s="162"/>
      <c r="H911" s="162"/>
      <c r="I911" s="162"/>
      <c r="J911" s="162"/>
      <c r="K911" s="162"/>
      <c r="L911" s="162"/>
      <c r="M911" s="162"/>
      <c r="N911" s="162"/>
      <c r="O911" s="162"/>
      <c r="P911" s="162"/>
      <c r="Q911" s="162"/>
      <c r="R911" s="162"/>
      <c r="S911" s="162"/>
      <c r="T911" s="162"/>
      <c r="U911" s="162"/>
      <c r="V911" s="162"/>
      <c r="W911" s="162"/>
    </row>
    <row r="912">
      <c r="A912" s="162"/>
      <c r="B912" s="162"/>
      <c r="C912" s="162"/>
      <c r="D912" s="162"/>
      <c r="E912" s="162"/>
      <c r="F912" s="162"/>
      <c r="G912" s="162"/>
      <c r="H912" s="162"/>
      <c r="I912" s="162"/>
      <c r="J912" s="162"/>
      <c r="K912" s="162"/>
      <c r="L912" s="162"/>
      <c r="M912" s="162"/>
      <c r="N912" s="162"/>
      <c r="O912" s="162"/>
      <c r="P912" s="162"/>
      <c r="Q912" s="162"/>
      <c r="R912" s="162"/>
      <c r="S912" s="162"/>
      <c r="T912" s="162"/>
      <c r="U912" s="162"/>
      <c r="V912" s="162"/>
      <c r="W912" s="162"/>
    </row>
    <row r="913">
      <c r="A913" s="162"/>
      <c r="B913" s="162"/>
      <c r="C913" s="162"/>
      <c r="D913" s="162"/>
      <c r="E913" s="162"/>
      <c r="F913" s="162"/>
      <c r="G913" s="162"/>
      <c r="H913" s="162"/>
      <c r="I913" s="162"/>
      <c r="J913" s="162"/>
      <c r="K913" s="162"/>
      <c r="L913" s="162"/>
      <c r="M913" s="162"/>
      <c r="N913" s="162"/>
      <c r="O913" s="162"/>
      <c r="P913" s="162"/>
      <c r="Q913" s="162"/>
      <c r="R913" s="162"/>
      <c r="S913" s="162"/>
      <c r="T913" s="162"/>
      <c r="U913" s="162"/>
      <c r="V913" s="162"/>
      <c r="W913" s="162"/>
    </row>
    <row r="914">
      <c r="A914" s="162"/>
      <c r="B914" s="162"/>
      <c r="C914" s="162"/>
      <c r="D914" s="162"/>
      <c r="E914" s="162"/>
      <c r="F914" s="162"/>
      <c r="G914" s="162"/>
      <c r="H914" s="162"/>
      <c r="I914" s="162"/>
      <c r="J914" s="162"/>
      <c r="K914" s="162"/>
      <c r="L914" s="162"/>
      <c r="M914" s="162"/>
      <c r="N914" s="162"/>
      <c r="O914" s="162"/>
      <c r="P914" s="162"/>
      <c r="Q914" s="162"/>
      <c r="R914" s="162"/>
      <c r="S914" s="162"/>
      <c r="T914" s="162"/>
      <c r="U914" s="162"/>
      <c r="V914" s="162"/>
      <c r="W914" s="162"/>
    </row>
    <row r="915">
      <c r="A915" s="162"/>
      <c r="B915" s="162"/>
      <c r="C915" s="162"/>
      <c r="D915" s="162"/>
      <c r="E915" s="162"/>
      <c r="F915" s="162"/>
      <c r="G915" s="162"/>
      <c r="H915" s="162"/>
      <c r="I915" s="162"/>
      <c r="J915" s="162"/>
      <c r="K915" s="162"/>
      <c r="L915" s="162"/>
      <c r="M915" s="162"/>
      <c r="N915" s="162"/>
      <c r="O915" s="162"/>
      <c r="P915" s="162"/>
      <c r="Q915" s="162"/>
      <c r="R915" s="162"/>
      <c r="S915" s="162"/>
      <c r="T915" s="162"/>
      <c r="U915" s="162"/>
      <c r="V915" s="162"/>
      <c r="W915" s="162"/>
    </row>
    <row r="916">
      <c r="A916" s="162"/>
      <c r="B916" s="162"/>
      <c r="C916" s="162"/>
      <c r="D916" s="162"/>
      <c r="E916" s="162"/>
      <c r="F916" s="162"/>
      <c r="G916" s="162"/>
      <c r="H916" s="162"/>
      <c r="I916" s="162"/>
      <c r="J916" s="162"/>
      <c r="K916" s="162"/>
      <c r="L916" s="162"/>
      <c r="M916" s="162"/>
      <c r="N916" s="162"/>
      <c r="O916" s="162"/>
      <c r="P916" s="162"/>
      <c r="Q916" s="162"/>
      <c r="R916" s="162"/>
      <c r="S916" s="162"/>
      <c r="T916" s="162"/>
      <c r="U916" s="162"/>
      <c r="V916" s="162"/>
      <c r="W916" s="162"/>
    </row>
    <row r="917">
      <c r="A917" s="162"/>
      <c r="B917" s="162"/>
      <c r="C917" s="162"/>
      <c r="D917" s="162"/>
      <c r="E917" s="162"/>
      <c r="F917" s="162"/>
      <c r="G917" s="162"/>
      <c r="H917" s="162"/>
      <c r="I917" s="162"/>
      <c r="J917" s="162"/>
      <c r="K917" s="162"/>
      <c r="L917" s="162"/>
      <c r="M917" s="162"/>
      <c r="N917" s="162"/>
      <c r="O917" s="162"/>
      <c r="P917" s="162"/>
      <c r="Q917" s="162"/>
      <c r="R917" s="162"/>
      <c r="S917" s="162"/>
      <c r="T917" s="162"/>
      <c r="U917" s="162"/>
      <c r="V917" s="162"/>
      <c r="W917" s="162"/>
    </row>
    <row r="918">
      <c r="A918" s="162"/>
      <c r="B918" s="162"/>
      <c r="C918" s="162"/>
      <c r="D918" s="162"/>
      <c r="E918" s="162"/>
      <c r="F918" s="162"/>
      <c r="G918" s="162"/>
      <c r="H918" s="162"/>
      <c r="I918" s="162"/>
      <c r="J918" s="162"/>
      <c r="K918" s="162"/>
      <c r="L918" s="162"/>
      <c r="M918" s="162"/>
      <c r="N918" s="162"/>
      <c r="O918" s="162"/>
      <c r="P918" s="162"/>
      <c r="Q918" s="162"/>
      <c r="R918" s="162"/>
      <c r="S918" s="162"/>
      <c r="T918" s="162"/>
      <c r="U918" s="162"/>
      <c r="V918" s="162"/>
      <c r="W918" s="162"/>
    </row>
    <row r="919">
      <c r="A919" s="162"/>
      <c r="B919" s="162"/>
      <c r="C919" s="162"/>
      <c r="D919" s="162"/>
      <c r="E919" s="162"/>
      <c r="F919" s="162"/>
      <c r="G919" s="162"/>
      <c r="H919" s="162"/>
      <c r="I919" s="162"/>
      <c r="J919" s="162"/>
      <c r="K919" s="162"/>
      <c r="L919" s="162"/>
      <c r="M919" s="162"/>
      <c r="N919" s="162"/>
      <c r="O919" s="162"/>
      <c r="P919" s="162"/>
      <c r="Q919" s="162"/>
      <c r="R919" s="162"/>
      <c r="S919" s="162"/>
      <c r="T919" s="162"/>
      <c r="U919" s="162"/>
      <c r="V919" s="162"/>
      <c r="W919" s="162"/>
    </row>
    <row r="920">
      <c r="A920" s="162"/>
      <c r="B920" s="162"/>
      <c r="C920" s="162"/>
      <c r="D920" s="162"/>
      <c r="E920" s="162"/>
      <c r="F920" s="162"/>
      <c r="G920" s="162"/>
      <c r="H920" s="162"/>
      <c r="I920" s="162"/>
      <c r="J920" s="162"/>
      <c r="K920" s="162"/>
      <c r="L920" s="162"/>
      <c r="M920" s="162"/>
      <c r="N920" s="162"/>
      <c r="O920" s="162"/>
      <c r="P920" s="162"/>
      <c r="Q920" s="162"/>
      <c r="R920" s="162"/>
      <c r="S920" s="162"/>
      <c r="T920" s="162"/>
      <c r="U920" s="162"/>
      <c r="V920" s="162"/>
      <c r="W920" s="162"/>
    </row>
    <row r="921">
      <c r="A921" s="162"/>
      <c r="B921" s="162"/>
      <c r="C921" s="162"/>
      <c r="D921" s="162"/>
      <c r="E921" s="162"/>
      <c r="F921" s="162"/>
      <c r="G921" s="162"/>
      <c r="H921" s="162"/>
      <c r="I921" s="162"/>
      <c r="J921" s="162"/>
      <c r="K921" s="162"/>
      <c r="L921" s="162"/>
      <c r="M921" s="162"/>
      <c r="N921" s="162"/>
      <c r="O921" s="162"/>
      <c r="P921" s="162"/>
      <c r="Q921" s="162"/>
      <c r="R921" s="162"/>
      <c r="S921" s="162"/>
      <c r="T921" s="162"/>
      <c r="U921" s="162"/>
      <c r="V921" s="162"/>
      <c r="W921" s="162"/>
    </row>
    <row r="922">
      <c r="A922" s="162"/>
      <c r="B922" s="162"/>
      <c r="C922" s="162"/>
      <c r="D922" s="162"/>
      <c r="E922" s="162"/>
      <c r="F922" s="162"/>
      <c r="G922" s="162"/>
      <c r="H922" s="162"/>
      <c r="I922" s="162"/>
      <c r="J922" s="162"/>
      <c r="K922" s="162"/>
      <c r="L922" s="162"/>
      <c r="M922" s="162"/>
      <c r="N922" s="162"/>
      <c r="O922" s="162"/>
      <c r="P922" s="162"/>
      <c r="Q922" s="162"/>
      <c r="R922" s="162"/>
      <c r="S922" s="162"/>
      <c r="T922" s="162"/>
      <c r="U922" s="162"/>
      <c r="V922" s="162"/>
      <c r="W922" s="162"/>
    </row>
    <row r="923">
      <c r="A923" s="162"/>
      <c r="B923" s="162"/>
      <c r="C923" s="162"/>
      <c r="D923" s="162"/>
      <c r="E923" s="162"/>
      <c r="F923" s="162"/>
      <c r="G923" s="162"/>
      <c r="H923" s="162"/>
      <c r="I923" s="162"/>
      <c r="J923" s="162"/>
      <c r="K923" s="162"/>
      <c r="L923" s="162"/>
      <c r="M923" s="162"/>
      <c r="N923" s="162"/>
      <c r="O923" s="162"/>
      <c r="P923" s="162"/>
      <c r="Q923" s="162"/>
      <c r="R923" s="162"/>
      <c r="S923" s="162"/>
      <c r="T923" s="162"/>
      <c r="U923" s="162"/>
      <c r="V923" s="162"/>
      <c r="W923" s="162"/>
    </row>
    <row r="924">
      <c r="A924" s="162"/>
      <c r="B924" s="162"/>
      <c r="C924" s="162"/>
      <c r="D924" s="162"/>
      <c r="E924" s="162"/>
      <c r="F924" s="162"/>
      <c r="G924" s="162"/>
      <c r="H924" s="162"/>
      <c r="I924" s="162"/>
      <c r="J924" s="162"/>
      <c r="K924" s="162"/>
      <c r="L924" s="162"/>
      <c r="M924" s="162"/>
      <c r="N924" s="162"/>
      <c r="O924" s="162"/>
      <c r="P924" s="162"/>
      <c r="Q924" s="162"/>
      <c r="R924" s="162"/>
      <c r="S924" s="162"/>
      <c r="T924" s="162"/>
      <c r="U924" s="162"/>
      <c r="V924" s="162"/>
      <c r="W924" s="162"/>
    </row>
    <row r="925">
      <c r="A925" s="162"/>
      <c r="B925" s="162"/>
      <c r="C925" s="162"/>
      <c r="D925" s="162"/>
      <c r="E925" s="162"/>
      <c r="F925" s="162"/>
      <c r="G925" s="162"/>
      <c r="H925" s="162"/>
      <c r="I925" s="162"/>
      <c r="J925" s="162"/>
      <c r="K925" s="162"/>
      <c r="L925" s="162"/>
      <c r="M925" s="162"/>
      <c r="N925" s="162"/>
      <c r="O925" s="162"/>
      <c r="P925" s="162"/>
      <c r="Q925" s="162"/>
      <c r="R925" s="162"/>
      <c r="S925" s="162"/>
      <c r="T925" s="162"/>
      <c r="U925" s="162"/>
      <c r="V925" s="162"/>
      <c r="W925" s="162"/>
    </row>
    <row r="926">
      <c r="A926" s="162"/>
      <c r="B926" s="162"/>
      <c r="C926" s="162"/>
      <c r="D926" s="162"/>
      <c r="E926" s="162"/>
      <c r="F926" s="162"/>
      <c r="G926" s="162"/>
      <c r="H926" s="162"/>
      <c r="I926" s="162"/>
      <c r="J926" s="162"/>
      <c r="K926" s="162"/>
      <c r="L926" s="162"/>
      <c r="M926" s="162"/>
      <c r="N926" s="162"/>
      <c r="O926" s="162"/>
      <c r="P926" s="162"/>
      <c r="Q926" s="162"/>
      <c r="R926" s="162"/>
      <c r="S926" s="162"/>
      <c r="T926" s="162"/>
      <c r="U926" s="162"/>
      <c r="V926" s="162"/>
      <c r="W926" s="162"/>
    </row>
    <row r="927">
      <c r="A927" s="162"/>
      <c r="B927" s="162"/>
      <c r="C927" s="162"/>
      <c r="D927" s="162"/>
      <c r="E927" s="162"/>
      <c r="F927" s="162"/>
      <c r="G927" s="162"/>
      <c r="H927" s="162"/>
      <c r="I927" s="162"/>
      <c r="J927" s="162"/>
      <c r="K927" s="162"/>
      <c r="L927" s="162"/>
      <c r="M927" s="162"/>
      <c r="N927" s="162"/>
      <c r="O927" s="162"/>
      <c r="P927" s="162"/>
      <c r="Q927" s="162"/>
      <c r="R927" s="162"/>
      <c r="S927" s="162"/>
      <c r="T927" s="162"/>
      <c r="U927" s="162"/>
      <c r="V927" s="162"/>
      <c r="W927" s="162"/>
    </row>
    <row r="928">
      <c r="A928" s="162"/>
      <c r="B928" s="162"/>
      <c r="C928" s="162"/>
      <c r="D928" s="162"/>
      <c r="E928" s="162"/>
      <c r="F928" s="162"/>
      <c r="G928" s="162"/>
      <c r="H928" s="162"/>
      <c r="I928" s="162"/>
      <c r="J928" s="162"/>
      <c r="K928" s="162"/>
      <c r="L928" s="162"/>
      <c r="M928" s="162"/>
      <c r="N928" s="162"/>
      <c r="O928" s="162"/>
      <c r="P928" s="162"/>
      <c r="Q928" s="162"/>
      <c r="R928" s="162"/>
      <c r="S928" s="162"/>
      <c r="T928" s="162"/>
      <c r="U928" s="162"/>
      <c r="V928" s="162"/>
      <c r="W928" s="162"/>
    </row>
    <row r="929">
      <c r="A929" s="162"/>
      <c r="B929" s="162"/>
      <c r="C929" s="162"/>
      <c r="D929" s="162"/>
      <c r="E929" s="162"/>
      <c r="F929" s="162"/>
      <c r="G929" s="162"/>
      <c r="H929" s="162"/>
      <c r="I929" s="162"/>
      <c r="J929" s="162"/>
      <c r="K929" s="162"/>
      <c r="L929" s="162"/>
      <c r="M929" s="162"/>
      <c r="N929" s="162"/>
      <c r="O929" s="162"/>
      <c r="P929" s="162"/>
      <c r="Q929" s="162"/>
      <c r="R929" s="162"/>
      <c r="S929" s="162"/>
      <c r="T929" s="162"/>
      <c r="U929" s="162"/>
      <c r="V929" s="162"/>
      <c r="W929" s="162"/>
    </row>
    <row r="930">
      <c r="A930" s="162"/>
      <c r="B930" s="162"/>
      <c r="C930" s="162"/>
      <c r="D930" s="162"/>
      <c r="E930" s="162"/>
      <c r="F930" s="162"/>
      <c r="G930" s="162"/>
      <c r="H930" s="162"/>
      <c r="I930" s="162"/>
      <c r="J930" s="162"/>
      <c r="K930" s="162"/>
      <c r="L930" s="162"/>
      <c r="M930" s="162"/>
      <c r="N930" s="162"/>
      <c r="O930" s="162"/>
      <c r="P930" s="162"/>
      <c r="Q930" s="162"/>
      <c r="R930" s="162"/>
      <c r="S930" s="162"/>
      <c r="T930" s="162"/>
      <c r="U930" s="162"/>
      <c r="V930" s="162"/>
      <c r="W930" s="162"/>
    </row>
    <row r="931">
      <c r="A931" s="162"/>
      <c r="B931" s="162"/>
      <c r="C931" s="162"/>
      <c r="D931" s="162"/>
      <c r="E931" s="162"/>
      <c r="F931" s="162"/>
      <c r="G931" s="162"/>
      <c r="H931" s="162"/>
      <c r="I931" s="162"/>
      <c r="J931" s="162"/>
      <c r="K931" s="162"/>
      <c r="L931" s="162"/>
      <c r="M931" s="162"/>
      <c r="N931" s="162"/>
      <c r="O931" s="162"/>
      <c r="P931" s="162"/>
      <c r="Q931" s="162"/>
      <c r="R931" s="162"/>
      <c r="S931" s="162"/>
      <c r="T931" s="162"/>
      <c r="U931" s="162"/>
      <c r="V931" s="162"/>
      <c r="W931" s="162"/>
    </row>
    <row r="932">
      <c r="A932" s="162"/>
      <c r="B932" s="162"/>
      <c r="C932" s="162"/>
      <c r="D932" s="162"/>
      <c r="E932" s="162"/>
      <c r="F932" s="162"/>
      <c r="G932" s="162"/>
      <c r="H932" s="162"/>
      <c r="I932" s="162"/>
      <c r="J932" s="162"/>
      <c r="K932" s="162"/>
      <c r="L932" s="162"/>
      <c r="M932" s="162"/>
      <c r="N932" s="162"/>
      <c r="O932" s="162"/>
      <c r="P932" s="162"/>
      <c r="Q932" s="162"/>
      <c r="R932" s="162"/>
      <c r="S932" s="162"/>
      <c r="T932" s="162"/>
      <c r="U932" s="162"/>
      <c r="V932" s="162"/>
      <c r="W932" s="162"/>
    </row>
    <row r="933">
      <c r="A933" s="162"/>
      <c r="B933" s="162"/>
      <c r="C933" s="162"/>
      <c r="D933" s="162"/>
      <c r="E933" s="162"/>
      <c r="F933" s="162"/>
      <c r="G933" s="162"/>
      <c r="H933" s="162"/>
      <c r="I933" s="162"/>
      <c r="J933" s="162"/>
      <c r="K933" s="162"/>
      <c r="L933" s="162"/>
      <c r="M933" s="162"/>
      <c r="N933" s="162"/>
      <c r="O933" s="162"/>
      <c r="P933" s="162"/>
      <c r="Q933" s="162"/>
      <c r="R933" s="162"/>
      <c r="S933" s="162"/>
      <c r="T933" s="162"/>
      <c r="U933" s="162"/>
      <c r="V933" s="162"/>
      <c r="W933" s="162"/>
    </row>
    <row r="934">
      <c r="A934" s="162"/>
      <c r="B934" s="162"/>
      <c r="C934" s="162"/>
      <c r="D934" s="162"/>
      <c r="E934" s="162"/>
      <c r="F934" s="162"/>
      <c r="G934" s="162"/>
      <c r="H934" s="162"/>
      <c r="I934" s="162"/>
      <c r="J934" s="162"/>
      <c r="K934" s="162"/>
      <c r="L934" s="162"/>
      <c r="M934" s="162"/>
      <c r="N934" s="162"/>
      <c r="O934" s="162"/>
      <c r="P934" s="162"/>
      <c r="Q934" s="162"/>
      <c r="R934" s="162"/>
      <c r="S934" s="162"/>
      <c r="T934" s="162"/>
      <c r="U934" s="162"/>
      <c r="V934" s="162"/>
      <c r="W934" s="162"/>
    </row>
    <row r="935">
      <c r="A935" s="162"/>
      <c r="B935" s="162"/>
      <c r="C935" s="162"/>
      <c r="D935" s="162"/>
      <c r="E935" s="162"/>
      <c r="F935" s="162"/>
      <c r="G935" s="162"/>
      <c r="H935" s="162"/>
      <c r="I935" s="162"/>
      <c r="J935" s="162"/>
      <c r="K935" s="162"/>
      <c r="L935" s="162"/>
      <c r="M935" s="162"/>
      <c r="N935" s="162"/>
      <c r="O935" s="162"/>
      <c r="P935" s="162"/>
      <c r="Q935" s="162"/>
      <c r="R935" s="162"/>
      <c r="S935" s="162"/>
      <c r="T935" s="162"/>
      <c r="U935" s="162"/>
      <c r="V935" s="162"/>
      <c r="W935" s="162"/>
    </row>
    <row r="936">
      <c r="A936" s="162"/>
      <c r="B936" s="162"/>
      <c r="C936" s="162"/>
      <c r="D936" s="162"/>
      <c r="E936" s="162"/>
      <c r="F936" s="162"/>
      <c r="G936" s="162"/>
      <c r="H936" s="162"/>
      <c r="I936" s="162"/>
      <c r="J936" s="162"/>
      <c r="K936" s="162"/>
      <c r="L936" s="162"/>
      <c r="M936" s="162"/>
      <c r="N936" s="162"/>
      <c r="O936" s="162"/>
      <c r="P936" s="162"/>
      <c r="Q936" s="162"/>
      <c r="R936" s="162"/>
      <c r="S936" s="162"/>
      <c r="T936" s="162"/>
      <c r="U936" s="162"/>
      <c r="V936" s="162"/>
      <c r="W936" s="162"/>
    </row>
    <row r="937">
      <c r="A937" s="162"/>
      <c r="B937" s="162"/>
      <c r="C937" s="162"/>
      <c r="D937" s="162"/>
      <c r="E937" s="162"/>
      <c r="F937" s="162"/>
      <c r="G937" s="162"/>
      <c r="H937" s="162"/>
      <c r="I937" s="162"/>
      <c r="J937" s="162"/>
      <c r="K937" s="162"/>
      <c r="L937" s="162"/>
      <c r="M937" s="162"/>
      <c r="N937" s="162"/>
      <c r="O937" s="162"/>
      <c r="P937" s="162"/>
      <c r="Q937" s="162"/>
      <c r="R937" s="162"/>
      <c r="S937" s="162"/>
      <c r="T937" s="162"/>
      <c r="U937" s="162"/>
      <c r="V937" s="162"/>
      <c r="W937" s="162"/>
    </row>
    <row r="938">
      <c r="A938" s="162"/>
      <c r="B938" s="162"/>
      <c r="C938" s="162"/>
      <c r="D938" s="162"/>
      <c r="E938" s="162"/>
      <c r="F938" s="162"/>
      <c r="G938" s="162"/>
      <c r="H938" s="162"/>
      <c r="I938" s="162"/>
      <c r="J938" s="162"/>
      <c r="K938" s="162"/>
      <c r="L938" s="162"/>
      <c r="M938" s="162"/>
      <c r="N938" s="162"/>
      <c r="O938" s="162"/>
      <c r="P938" s="162"/>
      <c r="Q938" s="162"/>
      <c r="R938" s="162"/>
      <c r="S938" s="162"/>
      <c r="T938" s="162"/>
      <c r="U938" s="162"/>
      <c r="V938" s="162"/>
      <c r="W938" s="162"/>
    </row>
    <row r="939">
      <c r="A939" s="162"/>
      <c r="B939" s="162"/>
      <c r="C939" s="162"/>
      <c r="D939" s="162"/>
      <c r="E939" s="162"/>
      <c r="F939" s="162"/>
      <c r="G939" s="162"/>
      <c r="H939" s="162"/>
      <c r="I939" s="162"/>
      <c r="J939" s="162"/>
      <c r="K939" s="162"/>
      <c r="L939" s="162"/>
      <c r="M939" s="162"/>
      <c r="N939" s="162"/>
      <c r="O939" s="162"/>
      <c r="P939" s="162"/>
      <c r="Q939" s="162"/>
      <c r="R939" s="162"/>
      <c r="S939" s="162"/>
      <c r="T939" s="162"/>
      <c r="U939" s="162"/>
      <c r="V939" s="162"/>
      <c r="W939" s="162"/>
    </row>
    <row r="940">
      <c r="A940" s="162"/>
      <c r="B940" s="162"/>
      <c r="C940" s="162"/>
      <c r="D940" s="162"/>
      <c r="E940" s="162"/>
      <c r="F940" s="162"/>
      <c r="G940" s="162"/>
      <c r="H940" s="162"/>
      <c r="I940" s="162"/>
      <c r="J940" s="162"/>
      <c r="K940" s="162"/>
      <c r="L940" s="162"/>
      <c r="M940" s="162"/>
      <c r="N940" s="162"/>
      <c r="O940" s="162"/>
      <c r="P940" s="162"/>
      <c r="Q940" s="162"/>
      <c r="R940" s="162"/>
      <c r="S940" s="162"/>
      <c r="T940" s="162"/>
      <c r="U940" s="162"/>
      <c r="V940" s="162"/>
      <c r="W940" s="162"/>
    </row>
    <row r="941">
      <c r="A941" s="162"/>
      <c r="B941" s="162"/>
      <c r="C941" s="162"/>
      <c r="D941" s="162"/>
      <c r="E941" s="162"/>
      <c r="F941" s="162"/>
      <c r="G941" s="162"/>
      <c r="H941" s="162"/>
      <c r="I941" s="162"/>
      <c r="J941" s="162"/>
      <c r="K941" s="162"/>
      <c r="L941" s="162"/>
      <c r="M941" s="162"/>
      <c r="N941" s="162"/>
      <c r="O941" s="162"/>
      <c r="P941" s="162"/>
      <c r="Q941" s="162"/>
      <c r="R941" s="162"/>
      <c r="S941" s="162"/>
      <c r="T941" s="162"/>
      <c r="U941" s="162"/>
      <c r="V941" s="162"/>
      <c r="W941" s="162"/>
    </row>
    <row r="942">
      <c r="A942" s="162"/>
      <c r="B942" s="162"/>
      <c r="C942" s="162"/>
      <c r="D942" s="162"/>
      <c r="E942" s="162"/>
      <c r="F942" s="162"/>
      <c r="G942" s="162"/>
      <c r="H942" s="162"/>
      <c r="I942" s="162"/>
      <c r="J942" s="162"/>
      <c r="K942" s="162"/>
      <c r="L942" s="162"/>
      <c r="M942" s="162"/>
      <c r="N942" s="162"/>
      <c r="O942" s="162"/>
      <c r="P942" s="162"/>
      <c r="Q942" s="162"/>
      <c r="R942" s="162"/>
      <c r="S942" s="162"/>
      <c r="T942" s="162"/>
      <c r="U942" s="162"/>
      <c r="V942" s="162"/>
      <c r="W942" s="162"/>
    </row>
    <row r="943">
      <c r="A943" s="162"/>
      <c r="B943" s="162"/>
      <c r="C943" s="162"/>
      <c r="D943" s="162"/>
      <c r="E943" s="162"/>
      <c r="F943" s="162"/>
      <c r="G943" s="162"/>
      <c r="H943" s="162"/>
      <c r="I943" s="162"/>
      <c r="J943" s="162"/>
      <c r="K943" s="162"/>
      <c r="L943" s="162"/>
      <c r="M943" s="162"/>
      <c r="N943" s="162"/>
      <c r="O943" s="162"/>
      <c r="P943" s="162"/>
      <c r="Q943" s="162"/>
      <c r="R943" s="162"/>
      <c r="S943" s="162"/>
      <c r="T943" s="162"/>
      <c r="U943" s="162"/>
      <c r="V943" s="162"/>
      <c r="W943" s="162"/>
    </row>
    <row r="944">
      <c r="A944" s="162"/>
      <c r="B944" s="162"/>
      <c r="C944" s="162"/>
      <c r="D944" s="162"/>
      <c r="E944" s="162"/>
      <c r="F944" s="162"/>
      <c r="G944" s="162"/>
      <c r="H944" s="162"/>
      <c r="I944" s="162"/>
      <c r="J944" s="162"/>
      <c r="K944" s="162"/>
      <c r="L944" s="162"/>
      <c r="M944" s="162"/>
      <c r="N944" s="162"/>
      <c r="O944" s="162"/>
      <c r="P944" s="162"/>
      <c r="Q944" s="162"/>
      <c r="R944" s="162"/>
      <c r="S944" s="162"/>
      <c r="T944" s="162"/>
      <c r="U944" s="162"/>
      <c r="V944" s="162"/>
      <c r="W944" s="162"/>
    </row>
    <row r="945">
      <c r="A945" s="162"/>
      <c r="B945" s="162"/>
      <c r="C945" s="162"/>
      <c r="D945" s="162"/>
      <c r="E945" s="162"/>
      <c r="F945" s="162"/>
      <c r="G945" s="162"/>
      <c r="H945" s="162"/>
      <c r="I945" s="162"/>
      <c r="J945" s="162"/>
      <c r="K945" s="162"/>
      <c r="L945" s="162"/>
      <c r="M945" s="162"/>
      <c r="N945" s="162"/>
      <c r="O945" s="162"/>
      <c r="P945" s="162"/>
      <c r="Q945" s="162"/>
      <c r="R945" s="162"/>
      <c r="S945" s="162"/>
      <c r="T945" s="162"/>
      <c r="U945" s="162"/>
      <c r="V945" s="162"/>
      <c r="W945" s="162"/>
    </row>
    <row r="946">
      <c r="A946" s="162"/>
      <c r="B946" s="162"/>
      <c r="C946" s="162"/>
      <c r="D946" s="162"/>
      <c r="E946" s="162"/>
      <c r="F946" s="162"/>
      <c r="G946" s="162"/>
      <c r="H946" s="162"/>
      <c r="I946" s="162"/>
      <c r="J946" s="162"/>
      <c r="K946" s="162"/>
      <c r="L946" s="162"/>
      <c r="M946" s="162"/>
      <c r="N946" s="162"/>
      <c r="O946" s="162"/>
      <c r="P946" s="162"/>
      <c r="Q946" s="162"/>
      <c r="R946" s="162"/>
      <c r="S946" s="162"/>
      <c r="T946" s="162"/>
      <c r="U946" s="162"/>
      <c r="V946" s="162"/>
      <c r="W946" s="162"/>
    </row>
    <row r="947">
      <c r="A947" s="162"/>
      <c r="B947" s="162"/>
      <c r="C947" s="162"/>
      <c r="D947" s="162"/>
      <c r="E947" s="162"/>
      <c r="F947" s="162"/>
      <c r="G947" s="162"/>
      <c r="H947" s="162"/>
      <c r="I947" s="162"/>
      <c r="J947" s="162"/>
      <c r="K947" s="162"/>
      <c r="L947" s="162"/>
      <c r="M947" s="162"/>
      <c r="N947" s="162"/>
      <c r="O947" s="162"/>
      <c r="P947" s="162"/>
      <c r="Q947" s="162"/>
      <c r="R947" s="162"/>
      <c r="S947" s="162"/>
      <c r="T947" s="162"/>
      <c r="U947" s="162"/>
      <c r="V947" s="162"/>
      <c r="W947" s="162"/>
    </row>
    <row r="948">
      <c r="A948" s="162"/>
      <c r="B948" s="162"/>
      <c r="C948" s="162"/>
      <c r="D948" s="162"/>
      <c r="E948" s="162"/>
      <c r="F948" s="162"/>
      <c r="G948" s="162"/>
      <c r="H948" s="162"/>
      <c r="I948" s="162"/>
      <c r="J948" s="162"/>
      <c r="K948" s="162"/>
      <c r="L948" s="162"/>
      <c r="M948" s="162"/>
      <c r="N948" s="162"/>
      <c r="O948" s="162"/>
      <c r="P948" s="162"/>
      <c r="Q948" s="162"/>
      <c r="R948" s="162"/>
      <c r="S948" s="162"/>
      <c r="T948" s="162"/>
      <c r="U948" s="162"/>
      <c r="V948" s="162"/>
      <c r="W948" s="162"/>
    </row>
    <row r="949">
      <c r="A949" s="162"/>
      <c r="B949" s="162"/>
      <c r="C949" s="162"/>
      <c r="D949" s="162"/>
      <c r="E949" s="162"/>
      <c r="F949" s="162"/>
      <c r="G949" s="162"/>
      <c r="H949" s="162"/>
      <c r="I949" s="162"/>
      <c r="J949" s="162"/>
      <c r="K949" s="162"/>
      <c r="L949" s="162"/>
      <c r="M949" s="162"/>
      <c r="N949" s="162"/>
      <c r="O949" s="162"/>
      <c r="P949" s="162"/>
      <c r="Q949" s="162"/>
      <c r="R949" s="162"/>
      <c r="S949" s="162"/>
      <c r="T949" s="162"/>
      <c r="U949" s="162"/>
      <c r="V949" s="162"/>
      <c r="W949" s="162"/>
    </row>
    <row r="950">
      <c r="A950" s="162"/>
      <c r="B950" s="162"/>
      <c r="C950" s="162"/>
      <c r="D950" s="162"/>
      <c r="E950" s="162"/>
      <c r="F950" s="162"/>
      <c r="G950" s="162"/>
      <c r="H950" s="162"/>
      <c r="I950" s="162"/>
      <c r="J950" s="162"/>
      <c r="K950" s="162"/>
      <c r="L950" s="162"/>
      <c r="M950" s="162"/>
      <c r="N950" s="162"/>
      <c r="O950" s="162"/>
      <c r="P950" s="162"/>
      <c r="Q950" s="162"/>
      <c r="R950" s="162"/>
      <c r="S950" s="162"/>
      <c r="T950" s="162"/>
      <c r="U950" s="162"/>
      <c r="V950" s="162"/>
      <c r="W950" s="162"/>
    </row>
    <row r="951">
      <c r="A951" s="162"/>
      <c r="B951" s="162"/>
      <c r="C951" s="162"/>
      <c r="D951" s="162"/>
      <c r="E951" s="162"/>
      <c r="F951" s="162"/>
      <c r="G951" s="162"/>
      <c r="H951" s="162"/>
      <c r="I951" s="162"/>
      <c r="J951" s="162"/>
      <c r="K951" s="162"/>
      <c r="L951" s="162"/>
      <c r="M951" s="162"/>
      <c r="N951" s="162"/>
      <c r="O951" s="162"/>
      <c r="P951" s="162"/>
      <c r="Q951" s="162"/>
      <c r="R951" s="162"/>
      <c r="S951" s="162"/>
      <c r="T951" s="162"/>
      <c r="U951" s="162"/>
      <c r="V951" s="162"/>
      <c r="W951" s="162"/>
    </row>
    <row r="952">
      <c r="A952" s="162"/>
      <c r="B952" s="162"/>
      <c r="C952" s="162"/>
      <c r="D952" s="162"/>
      <c r="E952" s="162"/>
      <c r="F952" s="162"/>
      <c r="G952" s="162"/>
      <c r="H952" s="162"/>
      <c r="I952" s="162"/>
      <c r="J952" s="162"/>
      <c r="K952" s="162"/>
      <c r="L952" s="162"/>
      <c r="M952" s="162"/>
      <c r="N952" s="162"/>
      <c r="O952" s="162"/>
      <c r="P952" s="162"/>
      <c r="Q952" s="162"/>
      <c r="R952" s="162"/>
      <c r="S952" s="162"/>
      <c r="T952" s="162"/>
      <c r="U952" s="162"/>
      <c r="V952" s="162"/>
      <c r="W952" s="162"/>
    </row>
    <row r="953">
      <c r="A953" s="162"/>
      <c r="B953" s="162"/>
      <c r="C953" s="162"/>
      <c r="D953" s="162"/>
      <c r="E953" s="162"/>
      <c r="F953" s="162"/>
      <c r="G953" s="162"/>
      <c r="H953" s="162"/>
      <c r="I953" s="162"/>
      <c r="J953" s="162"/>
      <c r="K953" s="162"/>
      <c r="L953" s="162"/>
      <c r="M953" s="162"/>
      <c r="N953" s="162"/>
      <c r="O953" s="162"/>
      <c r="P953" s="162"/>
      <c r="Q953" s="162"/>
      <c r="R953" s="162"/>
      <c r="S953" s="162"/>
      <c r="T953" s="162"/>
      <c r="U953" s="162"/>
      <c r="V953" s="162"/>
      <c r="W953" s="162"/>
    </row>
    <row r="954">
      <c r="A954" s="162"/>
      <c r="B954" s="162"/>
      <c r="C954" s="162"/>
      <c r="D954" s="162"/>
      <c r="E954" s="162"/>
      <c r="F954" s="162"/>
      <c r="G954" s="162"/>
      <c r="H954" s="162"/>
      <c r="I954" s="162"/>
      <c r="J954" s="162"/>
      <c r="K954" s="162"/>
      <c r="L954" s="162"/>
      <c r="M954" s="162"/>
      <c r="N954" s="162"/>
      <c r="O954" s="162"/>
      <c r="P954" s="162"/>
      <c r="Q954" s="162"/>
      <c r="R954" s="162"/>
      <c r="S954" s="162"/>
      <c r="T954" s="162"/>
      <c r="U954" s="162"/>
      <c r="V954" s="162"/>
      <c r="W954" s="162"/>
    </row>
    <row r="955">
      <c r="A955" s="162"/>
      <c r="B955" s="162"/>
      <c r="C955" s="162"/>
      <c r="D955" s="162"/>
      <c r="E955" s="162"/>
      <c r="F955" s="162"/>
      <c r="G955" s="162"/>
      <c r="H955" s="162"/>
      <c r="I955" s="162"/>
      <c r="J955" s="162"/>
      <c r="K955" s="162"/>
      <c r="L955" s="162"/>
      <c r="M955" s="162"/>
      <c r="N955" s="162"/>
      <c r="O955" s="162"/>
      <c r="P955" s="162"/>
      <c r="Q955" s="162"/>
      <c r="R955" s="162"/>
      <c r="S955" s="162"/>
      <c r="T955" s="162"/>
      <c r="U955" s="162"/>
      <c r="V955" s="162"/>
      <c r="W955" s="162"/>
    </row>
    <row r="956">
      <c r="A956" s="162"/>
      <c r="B956" s="162"/>
      <c r="C956" s="162"/>
      <c r="D956" s="162"/>
      <c r="E956" s="162"/>
      <c r="F956" s="162"/>
      <c r="G956" s="162"/>
      <c r="H956" s="162"/>
      <c r="I956" s="162"/>
      <c r="J956" s="162"/>
      <c r="K956" s="162"/>
      <c r="L956" s="162"/>
      <c r="M956" s="162"/>
      <c r="N956" s="162"/>
      <c r="O956" s="162"/>
      <c r="P956" s="162"/>
      <c r="Q956" s="162"/>
      <c r="R956" s="162"/>
      <c r="S956" s="162"/>
      <c r="T956" s="162"/>
      <c r="U956" s="162"/>
      <c r="V956" s="162"/>
      <c r="W956" s="162"/>
    </row>
    <row r="957">
      <c r="A957" s="162"/>
      <c r="B957" s="162"/>
      <c r="C957" s="162"/>
      <c r="D957" s="162"/>
      <c r="E957" s="162"/>
      <c r="F957" s="162"/>
      <c r="G957" s="162"/>
      <c r="H957" s="162"/>
      <c r="I957" s="162"/>
      <c r="J957" s="162"/>
      <c r="K957" s="162"/>
      <c r="L957" s="162"/>
      <c r="M957" s="162"/>
      <c r="N957" s="162"/>
      <c r="O957" s="162"/>
      <c r="P957" s="162"/>
      <c r="Q957" s="162"/>
      <c r="R957" s="162"/>
      <c r="S957" s="162"/>
      <c r="T957" s="162"/>
      <c r="U957" s="162"/>
      <c r="V957" s="162"/>
      <c r="W957" s="162"/>
    </row>
    <row r="958">
      <c r="A958" s="162"/>
      <c r="B958" s="162"/>
      <c r="C958" s="162"/>
      <c r="D958" s="162"/>
      <c r="E958" s="162"/>
      <c r="F958" s="162"/>
      <c r="G958" s="162"/>
      <c r="H958" s="162"/>
      <c r="I958" s="162"/>
      <c r="J958" s="162"/>
      <c r="K958" s="162"/>
      <c r="L958" s="162"/>
      <c r="M958" s="162"/>
      <c r="N958" s="162"/>
      <c r="O958" s="162"/>
      <c r="P958" s="162"/>
      <c r="Q958" s="162"/>
      <c r="R958" s="162"/>
      <c r="S958" s="162"/>
      <c r="T958" s="162"/>
      <c r="U958" s="162"/>
      <c r="V958" s="162"/>
      <c r="W958" s="162"/>
    </row>
    <row r="959">
      <c r="A959" s="162"/>
      <c r="B959" s="162"/>
      <c r="C959" s="162"/>
      <c r="D959" s="162"/>
      <c r="E959" s="162"/>
      <c r="F959" s="162"/>
      <c r="G959" s="162"/>
      <c r="H959" s="162"/>
      <c r="I959" s="162"/>
      <c r="J959" s="162"/>
      <c r="K959" s="162"/>
      <c r="L959" s="162"/>
      <c r="M959" s="162"/>
      <c r="N959" s="162"/>
      <c r="O959" s="162"/>
      <c r="P959" s="162"/>
      <c r="Q959" s="162"/>
      <c r="R959" s="162"/>
      <c r="S959" s="162"/>
      <c r="T959" s="162"/>
      <c r="U959" s="162"/>
      <c r="V959" s="162"/>
      <c r="W959" s="162"/>
    </row>
    <row r="960">
      <c r="A960" s="162"/>
      <c r="B960" s="162"/>
      <c r="C960" s="162"/>
      <c r="D960" s="162"/>
      <c r="E960" s="162"/>
      <c r="F960" s="162"/>
      <c r="G960" s="162"/>
      <c r="H960" s="162"/>
      <c r="I960" s="162"/>
      <c r="J960" s="162"/>
      <c r="K960" s="162"/>
      <c r="L960" s="162"/>
      <c r="M960" s="162"/>
      <c r="N960" s="162"/>
      <c r="O960" s="162"/>
      <c r="P960" s="162"/>
      <c r="Q960" s="162"/>
      <c r="R960" s="162"/>
      <c r="S960" s="162"/>
      <c r="T960" s="162"/>
      <c r="U960" s="162"/>
      <c r="V960" s="162"/>
      <c r="W960" s="162"/>
    </row>
    <row r="961">
      <c r="A961" s="162"/>
      <c r="B961" s="162"/>
      <c r="C961" s="162"/>
      <c r="D961" s="162"/>
      <c r="E961" s="162"/>
      <c r="F961" s="162"/>
      <c r="G961" s="162"/>
      <c r="H961" s="162"/>
      <c r="I961" s="162"/>
      <c r="J961" s="162"/>
      <c r="K961" s="162"/>
      <c r="L961" s="162"/>
      <c r="M961" s="162"/>
      <c r="N961" s="162"/>
      <c r="O961" s="162"/>
      <c r="P961" s="162"/>
      <c r="Q961" s="162"/>
      <c r="R961" s="162"/>
      <c r="S961" s="162"/>
      <c r="T961" s="162"/>
      <c r="U961" s="162"/>
      <c r="V961" s="162"/>
      <c r="W961" s="162"/>
    </row>
    <row r="962">
      <c r="A962" s="162"/>
      <c r="B962" s="162"/>
      <c r="C962" s="162"/>
      <c r="D962" s="162"/>
      <c r="E962" s="162"/>
      <c r="F962" s="162"/>
      <c r="G962" s="162"/>
      <c r="H962" s="162"/>
      <c r="I962" s="162"/>
      <c r="J962" s="162"/>
      <c r="K962" s="162"/>
      <c r="L962" s="162"/>
      <c r="M962" s="162"/>
      <c r="N962" s="162"/>
      <c r="O962" s="162"/>
      <c r="P962" s="162"/>
      <c r="Q962" s="162"/>
      <c r="R962" s="162"/>
      <c r="S962" s="162"/>
      <c r="T962" s="162"/>
      <c r="U962" s="162"/>
      <c r="V962" s="162"/>
      <c r="W962" s="162"/>
    </row>
    <row r="963">
      <c r="A963" s="162"/>
      <c r="B963" s="162"/>
      <c r="C963" s="162"/>
      <c r="D963" s="162"/>
      <c r="E963" s="162"/>
      <c r="F963" s="162"/>
      <c r="G963" s="162"/>
      <c r="H963" s="162"/>
      <c r="I963" s="162"/>
      <c r="J963" s="162"/>
      <c r="K963" s="162"/>
      <c r="L963" s="162"/>
      <c r="M963" s="162"/>
      <c r="N963" s="162"/>
      <c r="O963" s="162"/>
      <c r="P963" s="162"/>
      <c r="Q963" s="162"/>
      <c r="R963" s="162"/>
      <c r="S963" s="162"/>
      <c r="T963" s="162"/>
      <c r="U963" s="162"/>
      <c r="V963" s="162"/>
      <c r="W963" s="162"/>
    </row>
    <row r="964">
      <c r="A964" s="162"/>
      <c r="B964" s="162"/>
      <c r="C964" s="162"/>
      <c r="D964" s="162"/>
      <c r="E964" s="162"/>
      <c r="F964" s="162"/>
      <c r="G964" s="162"/>
      <c r="H964" s="162"/>
      <c r="I964" s="162"/>
      <c r="J964" s="162"/>
      <c r="K964" s="162"/>
      <c r="L964" s="162"/>
      <c r="M964" s="162"/>
      <c r="N964" s="162"/>
      <c r="O964" s="162"/>
      <c r="P964" s="162"/>
      <c r="Q964" s="162"/>
      <c r="R964" s="162"/>
      <c r="S964" s="162"/>
      <c r="T964" s="162"/>
      <c r="U964" s="162"/>
      <c r="V964" s="162"/>
      <c r="W964" s="162"/>
    </row>
    <row r="965">
      <c r="A965" s="162"/>
      <c r="B965" s="162"/>
      <c r="C965" s="162"/>
      <c r="D965" s="162"/>
      <c r="E965" s="162"/>
      <c r="F965" s="162"/>
      <c r="G965" s="162"/>
      <c r="H965" s="162"/>
      <c r="I965" s="162"/>
      <c r="J965" s="162"/>
      <c r="K965" s="162"/>
      <c r="L965" s="162"/>
      <c r="M965" s="162"/>
      <c r="N965" s="162"/>
      <c r="O965" s="162"/>
      <c r="P965" s="162"/>
      <c r="Q965" s="162"/>
      <c r="R965" s="162"/>
      <c r="S965" s="162"/>
      <c r="T965" s="162"/>
      <c r="U965" s="162"/>
      <c r="V965" s="162"/>
      <c r="W965" s="162"/>
    </row>
    <row r="966">
      <c r="A966" s="162"/>
      <c r="B966" s="162"/>
      <c r="C966" s="162"/>
      <c r="D966" s="162"/>
      <c r="E966" s="162"/>
      <c r="F966" s="162"/>
      <c r="G966" s="162"/>
      <c r="H966" s="162"/>
      <c r="I966" s="162"/>
      <c r="J966" s="162"/>
      <c r="K966" s="162"/>
      <c r="L966" s="162"/>
      <c r="M966" s="162"/>
      <c r="N966" s="162"/>
      <c r="O966" s="162"/>
      <c r="P966" s="162"/>
      <c r="Q966" s="162"/>
      <c r="R966" s="162"/>
      <c r="S966" s="162"/>
      <c r="T966" s="162"/>
      <c r="U966" s="162"/>
      <c r="V966" s="162"/>
      <c r="W966" s="162"/>
    </row>
    <row r="967">
      <c r="A967" s="162"/>
      <c r="B967" s="162"/>
      <c r="C967" s="162"/>
      <c r="D967" s="162"/>
      <c r="E967" s="162"/>
      <c r="F967" s="162"/>
      <c r="G967" s="162"/>
      <c r="H967" s="162"/>
      <c r="I967" s="162"/>
      <c r="J967" s="162"/>
      <c r="K967" s="162"/>
      <c r="L967" s="162"/>
      <c r="M967" s="162"/>
      <c r="N967" s="162"/>
      <c r="O967" s="162"/>
      <c r="P967" s="162"/>
      <c r="Q967" s="162"/>
      <c r="R967" s="162"/>
      <c r="S967" s="162"/>
      <c r="T967" s="162"/>
      <c r="U967" s="162"/>
      <c r="V967" s="162"/>
      <c r="W967" s="162"/>
    </row>
    <row r="968">
      <c r="A968" s="162"/>
      <c r="B968" s="162"/>
      <c r="C968" s="162"/>
      <c r="D968" s="162"/>
      <c r="E968" s="162"/>
      <c r="F968" s="162"/>
      <c r="G968" s="162"/>
      <c r="H968" s="162"/>
      <c r="I968" s="162"/>
      <c r="J968" s="162"/>
      <c r="K968" s="162"/>
      <c r="L968" s="162"/>
      <c r="M968" s="162"/>
      <c r="N968" s="162"/>
      <c r="O968" s="162"/>
      <c r="P968" s="162"/>
      <c r="Q968" s="162"/>
      <c r="R968" s="162"/>
      <c r="S968" s="162"/>
      <c r="T968" s="162"/>
      <c r="U968" s="162"/>
      <c r="V968" s="162"/>
      <c r="W968" s="162"/>
    </row>
    <row r="969">
      <c r="A969" s="162"/>
      <c r="B969" s="162"/>
      <c r="C969" s="162"/>
      <c r="D969" s="162"/>
      <c r="E969" s="162"/>
      <c r="F969" s="162"/>
      <c r="G969" s="162"/>
      <c r="H969" s="162"/>
      <c r="I969" s="162"/>
      <c r="J969" s="162"/>
      <c r="K969" s="162"/>
      <c r="L969" s="162"/>
      <c r="M969" s="162"/>
      <c r="N969" s="162"/>
      <c r="O969" s="162"/>
      <c r="P969" s="162"/>
      <c r="Q969" s="162"/>
      <c r="R969" s="162"/>
      <c r="S969" s="162"/>
      <c r="T969" s="162"/>
      <c r="U969" s="162"/>
      <c r="V969" s="162"/>
      <c r="W969" s="162"/>
    </row>
    <row r="970">
      <c r="A970" s="162"/>
      <c r="B970" s="162"/>
      <c r="C970" s="162"/>
      <c r="D970" s="162"/>
      <c r="E970" s="162"/>
      <c r="F970" s="162"/>
      <c r="G970" s="162"/>
      <c r="H970" s="162"/>
      <c r="I970" s="162"/>
      <c r="J970" s="162"/>
      <c r="K970" s="162"/>
      <c r="L970" s="162"/>
      <c r="M970" s="162"/>
      <c r="N970" s="162"/>
      <c r="O970" s="162"/>
      <c r="P970" s="162"/>
      <c r="Q970" s="162"/>
      <c r="R970" s="162"/>
      <c r="S970" s="162"/>
      <c r="T970" s="162"/>
      <c r="U970" s="162"/>
      <c r="V970" s="162"/>
      <c r="W970" s="162"/>
    </row>
    <row r="971">
      <c r="A971" s="162"/>
      <c r="B971" s="162"/>
      <c r="C971" s="162"/>
      <c r="D971" s="162"/>
      <c r="E971" s="162"/>
      <c r="F971" s="162"/>
      <c r="G971" s="162"/>
      <c r="H971" s="162"/>
      <c r="I971" s="162"/>
      <c r="J971" s="162"/>
      <c r="K971" s="162"/>
      <c r="L971" s="162"/>
      <c r="M971" s="162"/>
      <c r="N971" s="162"/>
      <c r="O971" s="162"/>
      <c r="P971" s="162"/>
      <c r="Q971" s="162"/>
      <c r="R971" s="162"/>
      <c r="S971" s="162"/>
      <c r="T971" s="162"/>
      <c r="U971" s="162"/>
      <c r="V971" s="162"/>
      <c r="W971" s="162"/>
    </row>
    <row r="972">
      <c r="A972" s="162"/>
      <c r="B972" s="162"/>
      <c r="C972" s="162"/>
      <c r="D972" s="162"/>
      <c r="E972" s="162"/>
      <c r="F972" s="162"/>
      <c r="G972" s="162"/>
      <c r="H972" s="162"/>
      <c r="I972" s="162"/>
      <c r="J972" s="162"/>
      <c r="K972" s="162"/>
      <c r="L972" s="162"/>
      <c r="M972" s="162"/>
      <c r="N972" s="162"/>
      <c r="O972" s="162"/>
      <c r="P972" s="162"/>
      <c r="Q972" s="162"/>
      <c r="R972" s="162"/>
      <c r="S972" s="162"/>
      <c r="T972" s="162"/>
      <c r="U972" s="162"/>
      <c r="V972" s="162"/>
      <c r="W972" s="162"/>
    </row>
    <row r="973">
      <c r="A973" s="162"/>
      <c r="B973" s="162"/>
      <c r="C973" s="162"/>
      <c r="D973" s="162"/>
      <c r="E973" s="162"/>
      <c r="F973" s="162"/>
      <c r="G973" s="162"/>
      <c r="H973" s="162"/>
      <c r="I973" s="162"/>
      <c r="J973" s="162"/>
      <c r="K973" s="162"/>
      <c r="L973" s="162"/>
      <c r="M973" s="162"/>
      <c r="N973" s="162"/>
      <c r="O973" s="162"/>
      <c r="P973" s="162"/>
      <c r="Q973" s="162"/>
      <c r="R973" s="162"/>
      <c r="S973" s="162"/>
      <c r="T973" s="162"/>
      <c r="U973" s="162"/>
      <c r="V973" s="162"/>
      <c r="W973" s="162"/>
    </row>
    <row r="974">
      <c r="A974" s="162"/>
      <c r="B974" s="162"/>
      <c r="C974" s="162"/>
      <c r="D974" s="162"/>
      <c r="E974" s="162"/>
      <c r="F974" s="162"/>
      <c r="G974" s="162"/>
      <c r="H974" s="162"/>
      <c r="I974" s="162"/>
      <c r="J974" s="162"/>
      <c r="K974" s="162"/>
      <c r="L974" s="162"/>
      <c r="M974" s="162"/>
      <c r="N974" s="162"/>
      <c r="O974" s="162"/>
      <c r="P974" s="162"/>
      <c r="Q974" s="162"/>
      <c r="R974" s="162"/>
      <c r="S974" s="162"/>
      <c r="T974" s="162"/>
      <c r="U974" s="162"/>
      <c r="V974" s="162"/>
      <c r="W974" s="162"/>
    </row>
    <row r="975">
      <c r="A975" s="162"/>
      <c r="B975" s="162"/>
      <c r="C975" s="162"/>
      <c r="D975" s="162"/>
      <c r="E975" s="162"/>
      <c r="F975" s="162"/>
      <c r="G975" s="162"/>
      <c r="H975" s="162"/>
      <c r="I975" s="162"/>
      <c r="J975" s="162"/>
      <c r="K975" s="162"/>
      <c r="L975" s="162"/>
      <c r="M975" s="162"/>
      <c r="N975" s="162"/>
      <c r="O975" s="162"/>
      <c r="P975" s="162"/>
      <c r="Q975" s="162"/>
      <c r="R975" s="162"/>
      <c r="S975" s="162"/>
      <c r="T975" s="162"/>
      <c r="U975" s="162"/>
      <c r="V975" s="162"/>
      <c r="W975" s="162"/>
    </row>
    <row r="976">
      <c r="A976" s="162"/>
      <c r="B976" s="162"/>
      <c r="C976" s="162"/>
      <c r="D976" s="162"/>
      <c r="E976" s="162"/>
      <c r="F976" s="162"/>
      <c r="G976" s="162"/>
      <c r="H976" s="162"/>
      <c r="I976" s="162"/>
      <c r="J976" s="162"/>
      <c r="K976" s="162"/>
      <c r="L976" s="162"/>
      <c r="M976" s="162"/>
      <c r="N976" s="162"/>
      <c r="O976" s="162"/>
      <c r="P976" s="162"/>
      <c r="Q976" s="162"/>
      <c r="R976" s="162"/>
      <c r="S976" s="162"/>
      <c r="T976" s="162"/>
      <c r="U976" s="162"/>
      <c r="V976" s="162"/>
      <c r="W976" s="162"/>
    </row>
    <row r="977">
      <c r="A977" s="162"/>
      <c r="B977" s="162"/>
      <c r="C977" s="162"/>
      <c r="D977" s="162"/>
      <c r="E977" s="162"/>
      <c r="F977" s="162"/>
      <c r="G977" s="162"/>
      <c r="H977" s="162"/>
      <c r="I977" s="162"/>
      <c r="J977" s="162"/>
      <c r="K977" s="162"/>
      <c r="L977" s="162"/>
      <c r="M977" s="162"/>
      <c r="N977" s="162"/>
      <c r="O977" s="162"/>
      <c r="P977" s="162"/>
      <c r="Q977" s="162"/>
      <c r="R977" s="162"/>
      <c r="S977" s="162"/>
      <c r="T977" s="162"/>
      <c r="U977" s="162"/>
      <c r="V977" s="162"/>
      <c r="W977" s="162"/>
    </row>
    <row r="978">
      <c r="A978" s="162"/>
      <c r="B978" s="162"/>
      <c r="C978" s="162"/>
      <c r="D978" s="162"/>
      <c r="E978" s="162"/>
      <c r="F978" s="162"/>
      <c r="G978" s="162"/>
      <c r="H978" s="162"/>
      <c r="I978" s="162"/>
      <c r="J978" s="162"/>
      <c r="K978" s="162"/>
      <c r="L978" s="162"/>
      <c r="M978" s="162"/>
      <c r="N978" s="162"/>
      <c r="O978" s="162"/>
      <c r="P978" s="162"/>
      <c r="Q978" s="162"/>
      <c r="R978" s="162"/>
      <c r="S978" s="162"/>
      <c r="T978" s="162"/>
      <c r="U978" s="162"/>
      <c r="V978" s="162"/>
      <c r="W978" s="162"/>
    </row>
    <row r="979">
      <c r="A979" s="162"/>
      <c r="B979" s="162"/>
      <c r="C979" s="162"/>
      <c r="D979" s="162"/>
      <c r="E979" s="162"/>
      <c r="F979" s="162"/>
      <c r="G979" s="162"/>
      <c r="H979" s="162"/>
      <c r="I979" s="162"/>
      <c r="J979" s="162"/>
      <c r="K979" s="162"/>
      <c r="L979" s="162"/>
      <c r="M979" s="162"/>
      <c r="N979" s="162"/>
      <c r="O979" s="162"/>
      <c r="P979" s="162"/>
      <c r="Q979" s="162"/>
      <c r="R979" s="162"/>
      <c r="S979" s="162"/>
      <c r="T979" s="162"/>
      <c r="U979" s="162"/>
      <c r="V979" s="162"/>
      <c r="W979" s="162"/>
    </row>
    <row r="980">
      <c r="A980" s="162"/>
      <c r="B980" s="162"/>
      <c r="C980" s="162"/>
      <c r="D980" s="162"/>
      <c r="E980" s="162"/>
      <c r="F980" s="162"/>
      <c r="G980" s="162"/>
      <c r="H980" s="162"/>
      <c r="I980" s="162"/>
      <c r="J980" s="162"/>
      <c r="K980" s="162"/>
      <c r="L980" s="162"/>
      <c r="M980" s="162"/>
      <c r="N980" s="162"/>
      <c r="O980" s="162"/>
      <c r="P980" s="162"/>
      <c r="Q980" s="162"/>
      <c r="R980" s="162"/>
      <c r="S980" s="162"/>
      <c r="T980" s="162"/>
      <c r="U980" s="162"/>
      <c r="V980" s="162"/>
      <c r="W980" s="162"/>
    </row>
    <row r="981">
      <c r="A981" s="162"/>
      <c r="B981" s="162"/>
      <c r="C981" s="162"/>
      <c r="D981" s="162"/>
      <c r="E981" s="162"/>
      <c r="F981" s="162"/>
      <c r="G981" s="162"/>
      <c r="H981" s="162"/>
      <c r="I981" s="162"/>
      <c r="J981" s="162"/>
      <c r="K981" s="162"/>
      <c r="L981" s="162"/>
      <c r="M981" s="162"/>
      <c r="N981" s="162"/>
      <c r="O981" s="162"/>
      <c r="P981" s="162"/>
      <c r="Q981" s="162"/>
      <c r="R981" s="162"/>
      <c r="S981" s="162"/>
      <c r="T981" s="162"/>
      <c r="U981" s="162"/>
      <c r="V981" s="162"/>
      <c r="W981" s="162"/>
    </row>
    <row r="982">
      <c r="A982" s="162"/>
      <c r="B982" s="162"/>
      <c r="C982" s="162"/>
      <c r="D982" s="162"/>
      <c r="E982" s="162"/>
      <c r="F982" s="162"/>
      <c r="G982" s="162"/>
      <c r="H982" s="162"/>
      <c r="I982" s="162"/>
      <c r="J982" s="162"/>
      <c r="K982" s="162"/>
      <c r="L982" s="162"/>
      <c r="M982" s="162"/>
      <c r="N982" s="162"/>
      <c r="O982" s="162"/>
      <c r="P982" s="162"/>
      <c r="Q982" s="162"/>
      <c r="R982" s="162"/>
      <c r="S982" s="162"/>
      <c r="T982" s="162"/>
      <c r="U982" s="162"/>
      <c r="V982" s="162"/>
      <c r="W982" s="162"/>
    </row>
    <row r="983">
      <c r="A983" s="162"/>
      <c r="B983" s="162"/>
      <c r="C983" s="162"/>
      <c r="D983" s="162"/>
      <c r="E983" s="162"/>
      <c r="F983" s="162"/>
      <c r="G983" s="162"/>
      <c r="H983" s="162"/>
      <c r="I983" s="162"/>
      <c r="J983" s="162"/>
      <c r="K983" s="162"/>
      <c r="L983" s="162"/>
      <c r="M983" s="162"/>
      <c r="N983" s="162"/>
      <c r="O983" s="162"/>
      <c r="P983" s="162"/>
      <c r="Q983" s="162"/>
      <c r="R983" s="162"/>
      <c r="S983" s="162"/>
      <c r="T983" s="162"/>
      <c r="U983" s="162"/>
      <c r="V983" s="162"/>
      <c r="W983" s="162"/>
    </row>
    <row r="984">
      <c r="A984" s="162"/>
      <c r="B984" s="162"/>
      <c r="C984" s="162"/>
      <c r="D984" s="162"/>
      <c r="E984" s="162"/>
      <c r="F984" s="162"/>
      <c r="G984" s="162"/>
      <c r="H984" s="162"/>
      <c r="I984" s="162"/>
      <c r="J984" s="162"/>
      <c r="K984" s="162"/>
      <c r="L984" s="162"/>
      <c r="M984" s="162"/>
      <c r="N984" s="162"/>
      <c r="O984" s="162"/>
      <c r="P984" s="162"/>
      <c r="Q984" s="162"/>
      <c r="R984" s="162"/>
      <c r="S984" s="162"/>
      <c r="T984" s="162"/>
      <c r="U984" s="162"/>
      <c r="V984" s="162"/>
      <c r="W984" s="162"/>
    </row>
    <row r="985">
      <c r="A985" s="162"/>
      <c r="B985" s="162"/>
      <c r="C985" s="162"/>
      <c r="D985" s="162"/>
      <c r="E985" s="162"/>
      <c r="F985" s="162"/>
      <c r="G985" s="162"/>
      <c r="H985" s="162"/>
      <c r="I985" s="162"/>
      <c r="J985" s="162"/>
      <c r="K985" s="162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2"/>
    </row>
    <row r="986">
      <c r="A986" s="162"/>
      <c r="B986" s="162"/>
      <c r="C986" s="162"/>
      <c r="D986" s="162"/>
      <c r="E986" s="162"/>
      <c r="F986" s="162"/>
      <c r="G986" s="162"/>
      <c r="H986" s="162"/>
      <c r="I986" s="162"/>
      <c r="J986" s="162"/>
      <c r="K986" s="162"/>
      <c r="L986" s="162"/>
      <c r="M986" s="162"/>
      <c r="N986" s="162"/>
      <c r="O986" s="162"/>
      <c r="P986" s="162"/>
      <c r="Q986" s="162"/>
      <c r="R986" s="162"/>
      <c r="S986" s="162"/>
      <c r="T986" s="162"/>
      <c r="U986" s="162"/>
      <c r="V986" s="162"/>
      <c r="W986" s="162"/>
    </row>
    <row r="987">
      <c r="A987" s="162"/>
      <c r="B987" s="162"/>
      <c r="C987" s="162"/>
      <c r="D987" s="162"/>
      <c r="E987" s="162"/>
      <c r="F987" s="162"/>
      <c r="G987" s="162"/>
      <c r="H987" s="162"/>
      <c r="I987" s="162"/>
      <c r="J987" s="162"/>
      <c r="K987" s="162"/>
      <c r="L987" s="162"/>
      <c r="M987" s="162"/>
      <c r="N987" s="162"/>
      <c r="O987" s="162"/>
      <c r="P987" s="162"/>
      <c r="Q987" s="162"/>
      <c r="R987" s="162"/>
      <c r="S987" s="162"/>
      <c r="T987" s="162"/>
      <c r="U987" s="162"/>
      <c r="V987" s="162"/>
      <c r="W987" s="162"/>
    </row>
    <row r="988">
      <c r="A988" s="162"/>
      <c r="B988" s="162"/>
      <c r="C988" s="162"/>
      <c r="D988" s="162"/>
      <c r="E988" s="162"/>
      <c r="F988" s="162"/>
      <c r="G988" s="162"/>
      <c r="H988" s="162"/>
      <c r="I988" s="162"/>
      <c r="J988" s="162"/>
      <c r="K988" s="162"/>
      <c r="L988" s="162"/>
      <c r="M988" s="162"/>
      <c r="N988" s="162"/>
      <c r="O988" s="162"/>
      <c r="P988" s="162"/>
      <c r="Q988" s="162"/>
      <c r="R988" s="162"/>
      <c r="S988" s="162"/>
      <c r="T988" s="162"/>
      <c r="U988" s="162"/>
      <c r="V988" s="162"/>
      <c r="W988" s="162"/>
    </row>
    <row r="989">
      <c r="A989" s="162"/>
      <c r="B989" s="162"/>
      <c r="C989" s="162"/>
      <c r="D989" s="162"/>
      <c r="E989" s="162"/>
      <c r="F989" s="162"/>
      <c r="G989" s="162"/>
      <c r="H989" s="162"/>
      <c r="I989" s="162"/>
      <c r="J989" s="162"/>
      <c r="K989" s="162"/>
      <c r="L989" s="162"/>
      <c r="M989" s="162"/>
      <c r="N989" s="162"/>
      <c r="O989" s="162"/>
      <c r="P989" s="162"/>
      <c r="Q989" s="162"/>
      <c r="R989" s="162"/>
      <c r="S989" s="162"/>
      <c r="T989" s="162"/>
      <c r="U989" s="162"/>
      <c r="V989" s="162"/>
      <c r="W989" s="162"/>
    </row>
    <row r="990">
      <c r="A990" s="162"/>
      <c r="B990" s="162"/>
      <c r="C990" s="162"/>
      <c r="D990" s="162"/>
      <c r="E990" s="162"/>
      <c r="F990" s="162"/>
      <c r="G990" s="162"/>
      <c r="H990" s="162"/>
      <c r="I990" s="162"/>
      <c r="J990" s="162"/>
      <c r="K990" s="162"/>
      <c r="L990" s="162"/>
      <c r="M990" s="162"/>
      <c r="N990" s="162"/>
      <c r="O990" s="162"/>
      <c r="P990" s="162"/>
      <c r="Q990" s="162"/>
      <c r="R990" s="162"/>
      <c r="S990" s="162"/>
      <c r="T990" s="162"/>
      <c r="U990" s="162"/>
      <c r="V990" s="162"/>
      <c r="W990" s="162"/>
    </row>
    <row r="991">
      <c r="A991" s="162"/>
      <c r="B991" s="162"/>
      <c r="C991" s="162"/>
      <c r="D991" s="162"/>
      <c r="E991" s="162"/>
      <c r="F991" s="162"/>
      <c r="G991" s="162"/>
      <c r="H991" s="162"/>
      <c r="I991" s="162"/>
      <c r="J991" s="162"/>
      <c r="K991" s="162"/>
      <c r="L991" s="162"/>
      <c r="M991" s="162"/>
      <c r="N991" s="162"/>
      <c r="O991" s="162"/>
      <c r="P991" s="162"/>
      <c r="Q991" s="162"/>
      <c r="R991" s="162"/>
      <c r="S991" s="162"/>
      <c r="T991" s="162"/>
      <c r="U991" s="162"/>
      <c r="V991" s="162"/>
      <c r="W991" s="162"/>
    </row>
    <row r="992">
      <c r="A992" s="162"/>
      <c r="B992" s="162"/>
      <c r="C992" s="162"/>
      <c r="D992" s="162"/>
      <c r="E992" s="162"/>
      <c r="F992" s="162"/>
      <c r="G992" s="162"/>
      <c r="H992" s="162"/>
      <c r="I992" s="162"/>
      <c r="J992" s="162"/>
      <c r="K992" s="162"/>
      <c r="L992" s="162"/>
      <c r="M992" s="162"/>
      <c r="N992" s="162"/>
      <c r="O992" s="162"/>
      <c r="P992" s="162"/>
      <c r="Q992" s="162"/>
      <c r="R992" s="162"/>
      <c r="S992" s="162"/>
      <c r="T992" s="162"/>
      <c r="U992" s="162"/>
      <c r="V992" s="162"/>
      <c r="W992" s="162"/>
    </row>
    <row r="993">
      <c r="A993" s="162"/>
      <c r="B993" s="162"/>
      <c r="C993" s="162"/>
      <c r="D993" s="162"/>
      <c r="E993" s="162"/>
      <c r="F993" s="162"/>
      <c r="G993" s="162"/>
      <c r="H993" s="162"/>
      <c r="I993" s="162"/>
      <c r="J993" s="162"/>
      <c r="K993" s="162"/>
      <c r="L993" s="162"/>
      <c r="M993" s="162"/>
      <c r="N993" s="162"/>
      <c r="O993" s="162"/>
      <c r="P993" s="162"/>
      <c r="Q993" s="162"/>
      <c r="R993" s="162"/>
      <c r="S993" s="162"/>
      <c r="T993" s="162"/>
      <c r="U993" s="162"/>
      <c r="V993" s="162"/>
      <c r="W993" s="162"/>
    </row>
    <row r="994">
      <c r="A994" s="162"/>
      <c r="B994" s="162"/>
      <c r="C994" s="162"/>
      <c r="D994" s="162"/>
      <c r="E994" s="162"/>
      <c r="F994" s="162"/>
      <c r="G994" s="162"/>
      <c r="H994" s="162"/>
      <c r="I994" s="162"/>
      <c r="J994" s="162"/>
      <c r="K994" s="162"/>
      <c r="L994" s="162"/>
      <c r="M994" s="162"/>
      <c r="N994" s="162"/>
      <c r="O994" s="162"/>
      <c r="P994" s="162"/>
      <c r="Q994" s="162"/>
      <c r="R994" s="162"/>
      <c r="S994" s="162"/>
      <c r="T994" s="162"/>
      <c r="U994" s="162"/>
      <c r="V994" s="162"/>
      <c r="W994" s="162"/>
    </row>
    <row r="995">
      <c r="A995" s="162"/>
      <c r="B995" s="162"/>
      <c r="C995" s="162"/>
      <c r="D995" s="162"/>
      <c r="E995" s="162"/>
      <c r="F995" s="162"/>
      <c r="G995" s="162"/>
      <c r="H995" s="162"/>
      <c r="I995" s="162"/>
      <c r="J995" s="162"/>
      <c r="K995" s="162"/>
      <c r="L995" s="162"/>
      <c r="M995" s="162"/>
      <c r="N995" s="162"/>
      <c r="O995" s="162"/>
      <c r="P995" s="162"/>
      <c r="Q995" s="162"/>
      <c r="R995" s="162"/>
      <c r="S995" s="162"/>
      <c r="T995" s="162"/>
      <c r="U995" s="162"/>
      <c r="V995" s="162"/>
      <c r="W995" s="162"/>
    </row>
    <row r="996">
      <c r="A996" s="162"/>
      <c r="B996" s="162"/>
      <c r="C996" s="162"/>
      <c r="D996" s="162"/>
      <c r="E996" s="162"/>
      <c r="F996" s="162"/>
      <c r="G996" s="162"/>
      <c r="H996" s="162"/>
      <c r="I996" s="162"/>
      <c r="J996" s="162"/>
      <c r="K996" s="162"/>
      <c r="L996" s="162"/>
      <c r="M996" s="162"/>
      <c r="N996" s="162"/>
      <c r="O996" s="162"/>
      <c r="P996" s="162"/>
      <c r="Q996" s="162"/>
      <c r="R996" s="162"/>
      <c r="S996" s="162"/>
      <c r="T996" s="162"/>
      <c r="U996" s="162"/>
      <c r="V996" s="162"/>
      <c r="W996" s="162"/>
    </row>
    <row r="997">
      <c r="A997" s="162"/>
      <c r="B997" s="162"/>
      <c r="C997" s="162"/>
      <c r="D997" s="162"/>
      <c r="E997" s="162"/>
      <c r="F997" s="162"/>
      <c r="G997" s="162"/>
      <c r="H997" s="162"/>
      <c r="I997" s="162"/>
      <c r="J997" s="162"/>
      <c r="K997" s="162"/>
      <c r="L997" s="162"/>
      <c r="M997" s="162"/>
      <c r="N997" s="162"/>
      <c r="O997" s="162"/>
      <c r="P997" s="162"/>
      <c r="Q997" s="162"/>
      <c r="R997" s="162"/>
      <c r="S997" s="162"/>
      <c r="T997" s="162"/>
      <c r="U997" s="162"/>
      <c r="V997" s="162"/>
      <c r="W997" s="162"/>
    </row>
    <row r="998">
      <c r="A998" s="162"/>
      <c r="B998" s="162"/>
      <c r="C998" s="162"/>
      <c r="D998" s="162"/>
      <c r="E998" s="162"/>
      <c r="F998" s="162"/>
      <c r="G998" s="162"/>
      <c r="H998" s="162"/>
      <c r="I998" s="162"/>
      <c r="J998" s="162"/>
      <c r="K998" s="162"/>
      <c r="L998" s="162"/>
      <c r="M998" s="162"/>
      <c r="N998" s="162"/>
      <c r="O998" s="162"/>
      <c r="P998" s="162"/>
      <c r="Q998" s="162"/>
      <c r="R998" s="162"/>
      <c r="S998" s="162"/>
      <c r="T998" s="162"/>
      <c r="U998" s="162"/>
      <c r="V998" s="162"/>
      <c r="W998" s="162"/>
    </row>
    <row r="999">
      <c r="A999" s="162"/>
      <c r="B999" s="162"/>
      <c r="C999" s="162"/>
      <c r="D999" s="162"/>
      <c r="E999" s="162"/>
      <c r="F999" s="162"/>
      <c r="G999" s="162"/>
      <c r="H999" s="162"/>
      <c r="I999" s="162"/>
      <c r="J999" s="162"/>
      <c r="K999" s="162"/>
      <c r="L999" s="162"/>
      <c r="M999" s="162"/>
      <c r="N999" s="162"/>
      <c r="O999" s="162"/>
      <c r="P999" s="162"/>
      <c r="Q999" s="162"/>
      <c r="R999" s="162"/>
      <c r="S999" s="162"/>
      <c r="T999" s="162"/>
      <c r="U999" s="162"/>
      <c r="V999" s="162"/>
      <c r="W999" s="162"/>
    </row>
    <row r="1000">
      <c r="A1000" s="162"/>
      <c r="B1000" s="162"/>
      <c r="C1000" s="162"/>
      <c r="D1000" s="162"/>
      <c r="E1000" s="162"/>
      <c r="F1000" s="162"/>
      <c r="G1000" s="162"/>
      <c r="H1000" s="162"/>
      <c r="I1000" s="162"/>
      <c r="J1000" s="162"/>
      <c r="K1000" s="162"/>
      <c r="L1000" s="162"/>
      <c r="M1000" s="162"/>
      <c r="N1000" s="162"/>
      <c r="O1000" s="162"/>
      <c r="P1000" s="162"/>
      <c r="Q1000" s="162"/>
      <c r="R1000" s="162"/>
      <c r="S1000" s="162"/>
      <c r="T1000" s="162"/>
      <c r="U1000" s="162"/>
      <c r="V1000" s="162"/>
      <c r="W1000" s="162"/>
    </row>
  </sheetData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4.88"/>
    <col customWidth="1" min="3" max="3" width="19.0"/>
    <col customWidth="1" min="6" max="6" width="29.75"/>
    <col customWidth="1" min="7" max="7" width="4.13"/>
  </cols>
  <sheetData>
    <row r="1">
      <c r="A1" s="16"/>
      <c r="B1" s="478"/>
      <c r="C1" s="478"/>
      <c r="D1" s="478"/>
      <c r="E1" s="478"/>
      <c r="F1" s="478"/>
      <c r="G1" s="16"/>
    </row>
    <row r="2">
      <c r="A2" s="138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38"/>
    </row>
    <row r="3">
      <c r="A3" s="16"/>
      <c r="B3" s="139" t="s">
        <v>10364</v>
      </c>
      <c r="C3" s="139" t="s">
        <v>10030</v>
      </c>
      <c r="D3" s="140">
        <v>42733.0</v>
      </c>
      <c r="E3" s="139" t="s">
        <v>15</v>
      </c>
      <c r="F3" s="139" t="s">
        <v>4653</v>
      </c>
      <c r="G3" s="16"/>
    </row>
    <row r="4">
      <c r="A4" s="16"/>
      <c r="B4" s="141" t="s">
        <v>8857</v>
      </c>
      <c r="C4" s="141" t="s">
        <v>10365</v>
      </c>
      <c r="D4" s="141"/>
      <c r="E4" s="150"/>
      <c r="F4" s="150"/>
      <c r="G4" s="16"/>
    </row>
    <row r="5">
      <c r="A5" s="16"/>
      <c r="B5" s="141" t="s">
        <v>10366</v>
      </c>
      <c r="C5" s="141" t="s">
        <v>10367</v>
      </c>
      <c r="D5" s="141"/>
      <c r="E5" s="150"/>
      <c r="F5" s="150"/>
      <c r="G5" s="16"/>
    </row>
    <row r="6">
      <c r="A6" s="16"/>
      <c r="B6" s="141" t="s">
        <v>10368</v>
      </c>
      <c r="C6" s="141" t="s">
        <v>10369</v>
      </c>
      <c r="D6" s="141"/>
      <c r="E6" s="150"/>
      <c r="F6" s="150"/>
      <c r="G6" s="16"/>
    </row>
    <row r="7">
      <c r="A7" s="16"/>
      <c r="B7" s="141" t="s">
        <v>10370</v>
      </c>
      <c r="C7" s="141" t="s">
        <v>10371</v>
      </c>
      <c r="D7" s="141"/>
      <c r="E7" s="150"/>
      <c r="F7" s="150"/>
      <c r="G7" s="16"/>
    </row>
    <row r="8">
      <c r="A8" s="16"/>
      <c r="B8" s="141" t="s">
        <v>10372</v>
      </c>
      <c r="C8" s="141" t="s">
        <v>10373</v>
      </c>
      <c r="D8" s="141"/>
      <c r="E8" s="150"/>
      <c r="F8" s="150"/>
      <c r="G8" s="16"/>
    </row>
    <row r="9">
      <c r="A9" s="16"/>
      <c r="B9" s="139" t="s">
        <v>10054</v>
      </c>
      <c r="C9" s="139" t="s">
        <v>4487</v>
      </c>
      <c r="D9" s="140">
        <v>42719.0</v>
      </c>
      <c r="E9" s="139" t="s">
        <v>15</v>
      </c>
      <c r="F9" s="139" t="s">
        <v>4500</v>
      </c>
      <c r="G9" s="16"/>
    </row>
    <row r="10">
      <c r="A10" s="16"/>
      <c r="B10" s="139" t="s">
        <v>4295</v>
      </c>
      <c r="C10" s="139" t="s">
        <v>4296</v>
      </c>
      <c r="D10" s="140">
        <v>42817.0</v>
      </c>
      <c r="E10" s="139" t="s">
        <v>15</v>
      </c>
      <c r="F10" s="139" t="s">
        <v>1066</v>
      </c>
      <c r="G10" s="16"/>
    </row>
    <row r="11">
      <c r="A11" s="16"/>
      <c r="B11" s="139" t="s">
        <v>4683</v>
      </c>
      <c r="C11" s="139" t="s">
        <v>4684</v>
      </c>
      <c r="D11" s="163">
        <v>42661.0</v>
      </c>
      <c r="E11" s="139" t="s">
        <v>15</v>
      </c>
      <c r="F11" s="139" t="s">
        <v>4543</v>
      </c>
      <c r="G11" s="16"/>
    </row>
    <row r="12">
      <c r="A12" s="16"/>
      <c r="B12" s="141" t="s">
        <v>10374</v>
      </c>
      <c r="C12" s="141" t="s">
        <v>6221</v>
      </c>
      <c r="D12" s="141"/>
      <c r="E12" s="150"/>
      <c r="F12" s="150"/>
      <c r="G12" s="16"/>
    </row>
    <row r="13">
      <c r="A13" s="16"/>
      <c r="B13" s="254"/>
      <c r="C13" s="254"/>
      <c r="D13" s="254"/>
      <c r="E13" s="254"/>
      <c r="F13" s="254"/>
      <c r="G13" s="16"/>
    </row>
    <row r="14">
      <c r="A14" s="16"/>
      <c r="B14" s="254"/>
      <c r="C14" s="254"/>
      <c r="D14" s="254"/>
      <c r="E14" s="254"/>
      <c r="F14" s="254"/>
      <c r="G14" s="16"/>
    </row>
    <row r="15">
      <c r="A15" s="16"/>
      <c r="B15" s="144" t="s">
        <v>1</v>
      </c>
      <c r="C15" s="145">
        <f>COUNT(D:D)</f>
        <v>4</v>
      </c>
      <c r="D15" s="254"/>
      <c r="E15" s="254"/>
      <c r="F15" s="254"/>
      <c r="G15" s="16"/>
    </row>
    <row r="16">
      <c r="A16" s="16"/>
      <c r="B16" s="144" t="s">
        <v>2</v>
      </c>
      <c r="C16" s="146">
        <v>10.0</v>
      </c>
      <c r="D16" s="254"/>
      <c r="E16" s="254"/>
      <c r="F16" s="254"/>
      <c r="G16" s="16"/>
    </row>
    <row r="17">
      <c r="A17" s="16"/>
      <c r="B17" s="144" t="s">
        <v>1014</v>
      </c>
      <c r="C17" s="147">
        <f>IFERROR(__xludf.DUMMYFUNCTION("TO_PERCENT(C15/C16)"),0.4)</f>
        <v>0.4</v>
      </c>
      <c r="D17" s="254"/>
      <c r="E17" s="254"/>
      <c r="F17" s="254"/>
      <c r="G17" s="16"/>
    </row>
    <row r="18">
      <c r="A18" s="16"/>
      <c r="B18" s="254"/>
      <c r="C18" s="254"/>
      <c r="D18" s="254"/>
      <c r="E18" s="254"/>
      <c r="F18" s="254"/>
      <c r="G18" s="16"/>
    </row>
    <row r="19">
      <c r="A19" s="16"/>
      <c r="B19" s="254"/>
      <c r="C19" s="254"/>
      <c r="D19" s="254"/>
      <c r="E19" s="254"/>
      <c r="F19" s="254"/>
      <c r="G19" s="16"/>
    </row>
    <row r="20">
      <c r="A20" s="16"/>
      <c r="B20" s="254"/>
      <c r="C20" s="254"/>
      <c r="D20" s="254"/>
      <c r="E20" s="254"/>
      <c r="F20" s="254"/>
      <c r="G20" s="16"/>
    </row>
    <row r="21">
      <c r="A21" s="16"/>
      <c r="B21" s="254"/>
      <c r="C21" s="254"/>
      <c r="D21" s="254"/>
      <c r="E21" s="254"/>
      <c r="F21" s="254"/>
      <c r="G21" s="16"/>
    </row>
    <row r="22">
      <c r="A22" s="16"/>
      <c r="B22" s="385"/>
      <c r="C22" s="385"/>
      <c r="D22" s="385"/>
      <c r="E22" s="385"/>
      <c r="F22" s="385"/>
      <c r="G22" s="16"/>
    </row>
  </sheetData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43.88"/>
    <col customWidth="1" min="5" max="5" width="30.88"/>
  </cols>
  <sheetData>
    <row r="1">
      <c r="A1" s="445" t="s">
        <v>113</v>
      </c>
      <c r="B1" s="445" t="s">
        <v>110</v>
      </c>
      <c r="C1" s="445" t="s">
        <v>902</v>
      </c>
      <c r="D1" s="445" t="s">
        <v>903</v>
      </c>
      <c r="E1" s="445" t="s">
        <v>904</v>
      </c>
    </row>
    <row r="2">
      <c r="A2" s="103" t="s">
        <v>4576</v>
      </c>
      <c r="B2" s="103" t="s">
        <v>10375</v>
      </c>
      <c r="C2" s="239">
        <v>40547.0</v>
      </c>
      <c r="D2" s="103" t="s">
        <v>15</v>
      </c>
      <c r="E2" s="103" t="s">
        <v>928</v>
      </c>
      <c r="F2" s="452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  <c r="R2" s="453"/>
      <c r="S2" s="453"/>
      <c r="T2" s="453"/>
      <c r="U2" s="453"/>
      <c r="V2" s="453"/>
      <c r="W2" s="453"/>
      <c r="X2" s="453"/>
      <c r="Y2" s="453"/>
      <c r="Z2" s="453"/>
    </row>
    <row r="3">
      <c r="A3" s="112" t="s">
        <v>10376</v>
      </c>
      <c r="B3" s="112" t="s">
        <v>10377</v>
      </c>
      <c r="C3" s="112"/>
      <c r="D3" s="152"/>
      <c r="E3" s="162"/>
      <c r="F3" s="162"/>
    </row>
    <row r="4">
      <c r="A4" s="112" t="s">
        <v>10378</v>
      </c>
      <c r="B4" s="112" t="s">
        <v>10379</v>
      </c>
      <c r="C4" s="112"/>
      <c r="D4" s="152"/>
      <c r="E4" s="162"/>
      <c r="F4" s="162"/>
    </row>
    <row r="5">
      <c r="A5" s="103" t="s">
        <v>10380</v>
      </c>
      <c r="B5" s="103" t="s">
        <v>10381</v>
      </c>
      <c r="C5" s="239">
        <v>41107.0</v>
      </c>
      <c r="D5" s="103" t="s">
        <v>15</v>
      </c>
      <c r="E5" s="103" t="s">
        <v>928</v>
      </c>
      <c r="F5" s="452"/>
      <c r="G5" s="453"/>
      <c r="H5" s="453"/>
      <c r="I5" s="453"/>
      <c r="J5" s="453"/>
      <c r="K5" s="453"/>
      <c r="L5" s="453"/>
      <c r="M5" s="453"/>
      <c r="N5" s="453"/>
      <c r="O5" s="453"/>
      <c r="P5" s="453"/>
      <c r="Q5" s="453"/>
      <c r="R5" s="453"/>
      <c r="S5" s="453"/>
      <c r="T5" s="453"/>
      <c r="U5" s="453"/>
      <c r="V5" s="453"/>
      <c r="W5" s="453"/>
      <c r="X5" s="453"/>
      <c r="Y5" s="453"/>
      <c r="Z5" s="453"/>
    </row>
    <row r="6">
      <c r="A6" s="103" t="s">
        <v>4369</v>
      </c>
      <c r="B6" s="103" t="s">
        <v>4370</v>
      </c>
      <c r="C6" s="239">
        <v>42577.0</v>
      </c>
      <c r="D6" s="103" t="s">
        <v>15</v>
      </c>
      <c r="E6" s="103" t="s">
        <v>928</v>
      </c>
      <c r="F6" s="452"/>
      <c r="G6" s="453"/>
      <c r="H6" s="453"/>
      <c r="I6" s="453"/>
      <c r="J6" s="453"/>
      <c r="K6" s="453"/>
      <c r="L6" s="453"/>
      <c r="M6" s="453"/>
      <c r="N6" s="453"/>
      <c r="O6" s="453"/>
      <c r="P6" s="453"/>
      <c r="Q6" s="453"/>
      <c r="R6" s="453"/>
      <c r="S6" s="453"/>
      <c r="T6" s="453"/>
      <c r="U6" s="453"/>
      <c r="V6" s="453"/>
      <c r="W6" s="453"/>
      <c r="X6" s="453"/>
      <c r="Y6" s="453"/>
      <c r="Z6" s="453"/>
    </row>
    <row r="7">
      <c r="A7" s="103" t="s">
        <v>10031</v>
      </c>
      <c r="B7" s="103" t="s">
        <v>4383</v>
      </c>
      <c r="C7" s="239">
        <v>42409.0</v>
      </c>
      <c r="D7" s="103" t="s">
        <v>15</v>
      </c>
      <c r="E7" s="103" t="s">
        <v>928</v>
      </c>
      <c r="F7" s="452"/>
      <c r="G7" s="453"/>
      <c r="H7" s="453"/>
      <c r="I7" s="453"/>
      <c r="J7" s="453"/>
      <c r="K7" s="453"/>
      <c r="L7" s="453"/>
      <c r="M7" s="453"/>
      <c r="N7" s="453"/>
      <c r="O7" s="453"/>
      <c r="P7" s="453"/>
      <c r="Q7" s="453"/>
      <c r="R7" s="453"/>
      <c r="S7" s="453"/>
      <c r="T7" s="453"/>
      <c r="U7" s="453"/>
      <c r="V7" s="453"/>
      <c r="W7" s="453"/>
      <c r="X7" s="453"/>
      <c r="Y7" s="453"/>
      <c r="Z7" s="453"/>
    </row>
    <row r="8">
      <c r="A8" s="112" t="s">
        <v>10382</v>
      </c>
      <c r="B8" s="112" t="s">
        <v>6345</v>
      </c>
      <c r="C8" s="112"/>
      <c r="D8" s="152"/>
      <c r="E8" s="162"/>
      <c r="F8" s="162"/>
    </row>
    <row r="9">
      <c r="A9" s="112" t="s">
        <v>10383</v>
      </c>
      <c r="B9" s="112" t="s">
        <v>10384</v>
      </c>
      <c r="C9" s="112"/>
      <c r="D9" s="152"/>
      <c r="E9" s="162"/>
      <c r="F9" s="162"/>
    </row>
    <row r="10">
      <c r="A10" s="103" t="s">
        <v>10385</v>
      </c>
      <c r="B10" s="103" t="s">
        <v>10386</v>
      </c>
      <c r="C10" s="234">
        <v>42661.0</v>
      </c>
      <c r="D10" s="103" t="s">
        <v>15</v>
      </c>
      <c r="E10" s="103" t="s">
        <v>4543</v>
      </c>
      <c r="F10" s="452"/>
      <c r="G10" s="453"/>
      <c r="H10" s="453"/>
      <c r="I10" s="453"/>
      <c r="J10" s="453"/>
      <c r="K10" s="453"/>
      <c r="L10" s="453"/>
      <c r="M10" s="453"/>
      <c r="N10" s="453"/>
      <c r="O10" s="453"/>
      <c r="P10" s="453"/>
      <c r="Q10" s="453"/>
      <c r="R10" s="453"/>
      <c r="S10" s="453"/>
      <c r="T10" s="453"/>
      <c r="U10" s="453"/>
      <c r="V10" s="453"/>
      <c r="W10" s="453"/>
      <c r="X10" s="453"/>
      <c r="Y10" s="453"/>
      <c r="Z10" s="453"/>
    </row>
    <row r="11">
      <c r="A11" s="112" t="s">
        <v>10387</v>
      </c>
      <c r="B11" s="112" t="s">
        <v>10388</v>
      </c>
      <c r="C11" s="112"/>
      <c r="D11" s="152"/>
      <c r="E11" s="162"/>
      <c r="F11" s="162"/>
    </row>
    <row r="12">
      <c r="A12" s="112" t="s">
        <v>10212</v>
      </c>
      <c r="B12" s="112" t="s">
        <v>10389</v>
      </c>
      <c r="C12" s="112"/>
      <c r="D12" s="152"/>
      <c r="E12" s="162"/>
      <c r="F12" s="162"/>
    </row>
    <row r="13">
      <c r="A13" s="112" t="s">
        <v>9471</v>
      </c>
      <c r="B13" s="112" t="s">
        <v>5812</v>
      </c>
      <c r="C13" s="112"/>
      <c r="D13" s="152"/>
      <c r="E13" s="162"/>
      <c r="F13" s="162"/>
    </row>
    <row r="14">
      <c r="A14" s="112" t="s">
        <v>4776</v>
      </c>
      <c r="B14" s="112" t="s">
        <v>4777</v>
      </c>
      <c r="C14" s="112"/>
      <c r="D14" s="152"/>
      <c r="E14" s="162"/>
      <c r="F14" s="162"/>
    </row>
    <row r="15">
      <c r="A15" s="112" t="s">
        <v>10390</v>
      </c>
      <c r="B15" s="112" t="s">
        <v>10391</v>
      </c>
      <c r="C15" s="112"/>
      <c r="D15" s="152"/>
      <c r="E15" s="162"/>
      <c r="F15" s="162"/>
    </row>
    <row r="16">
      <c r="A16" s="112" t="s">
        <v>861</v>
      </c>
      <c r="B16" s="112" t="s">
        <v>4421</v>
      </c>
      <c r="C16" s="112"/>
      <c r="D16" s="152"/>
      <c r="E16" s="162"/>
      <c r="F16" s="162"/>
    </row>
    <row r="17">
      <c r="A17" s="112" t="s">
        <v>10392</v>
      </c>
      <c r="B17" s="112" t="s">
        <v>10393</v>
      </c>
      <c r="C17" s="112"/>
      <c r="D17" s="152"/>
      <c r="E17" s="162"/>
      <c r="F17" s="162"/>
    </row>
    <row r="18">
      <c r="A18" s="112" t="s">
        <v>10394</v>
      </c>
      <c r="B18" s="112" t="s">
        <v>10395</v>
      </c>
      <c r="C18" s="112"/>
      <c r="D18" s="152"/>
      <c r="E18" s="162"/>
      <c r="F18" s="162"/>
    </row>
    <row r="19">
      <c r="A19" s="103" t="s">
        <v>4788</v>
      </c>
      <c r="B19" s="103" t="s">
        <v>4789</v>
      </c>
      <c r="C19" s="239">
        <v>40736.0</v>
      </c>
      <c r="D19" s="103" t="s">
        <v>15</v>
      </c>
      <c r="E19" s="103" t="s">
        <v>928</v>
      </c>
      <c r="F19" s="452"/>
      <c r="G19" s="453"/>
      <c r="H19" s="453"/>
      <c r="I19" s="453"/>
      <c r="J19" s="453"/>
      <c r="K19" s="453"/>
      <c r="L19" s="453"/>
      <c r="M19" s="453"/>
      <c r="N19" s="453"/>
      <c r="O19" s="453"/>
      <c r="P19" s="453"/>
      <c r="Q19" s="453"/>
      <c r="R19" s="453"/>
      <c r="S19" s="453"/>
      <c r="T19" s="453"/>
      <c r="U19" s="453"/>
      <c r="V19" s="453"/>
      <c r="W19" s="453"/>
      <c r="X19" s="453"/>
      <c r="Y19" s="453"/>
      <c r="Z19" s="453"/>
    </row>
    <row r="20">
      <c r="A20" s="112" t="s">
        <v>10071</v>
      </c>
      <c r="B20" s="112" t="s">
        <v>4435</v>
      </c>
      <c r="C20" s="112"/>
      <c r="D20" s="152"/>
      <c r="E20" s="162"/>
      <c r="F20" s="162"/>
    </row>
    <row r="21">
      <c r="A21" s="112" t="s">
        <v>10396</v>
      </c>
      <c r="B21" s="112" t="s">
        <v>10397</v>
      </c>
      <c r="C21" s="112"/>
      <c r="D21" s="152"/>
      <c r="E21" s="162"/>
      <c r="F21" s="162"/>
    </row>
    <row r="22">
      <c r="A22" s="112" t="s">
        <v>10398</v>
      </c>
      <c r="B22" s="112" t="s">
        <v>10399</v>
      </c>
      <c r="C22" s="112"/>
      <c r="D22" s="152"/>
      <c r="E22" s="162"/>
      <c r="F22" s="162"/>
    </row>
    <row r="23">
      <c r="A23" s="112" t="s">
        <v>4812</v>
      </c>
      <c r="B23" s="112" t="s">
        <v>10400</v>
      </c>
      <c r="C23" s="112"/>
      <c r="D23" s="152"/>
      <c r="E23" s="162"/>
      <c r="F23" s="162"/>
    </row>
    <row r="24">
      <c r="A24" s="112" t="s">
        <v>10401</v>
      </c>
      <c r="B24" s="112" t="s">
        <v>4815</v>
      </c>
      <c r="C24" s="112"/>
      <c r="D24" s="152"/>
      <c r="E24" s="162"/>
      <c r="F24" s="162"/>
    </row>
    <row r="25">
      <c r="A25" s="112" t="s">
        <v>10402</v>
      </c>
      <c r="B25" s="112" t="s">
        <v>10403</v>
      </c>
      <c r="C25" s="112"/>
      <c r="D25" s="152"/>
      <c r="E25" s="162"/>
      <c r="F25" s="162"/>
    </row>
    <row r="26">
      <c r="A26" s="112" t="s">
        <v>8332</v>
      </c>
      <c r="B26" s="112" t="s">
        <v>10404</v>
      </c>
      <c r="C26" s="112"/>
      <c r="D26" s="152"/>
      <c r="E26" s="162"/>
      <c r="F26" s="162"/>
    </row>
    <row r="27">
      <c r="A27" s="112" t="s">
        <v>10405</v>
      </c>
      <c r="B27" s="112" t="s">
        <v>10406</v>
      </c>
      <c r="C27" s="112"/>
      <c r="D27" s="152"/>
      <c r="E27" s="162"/>
      <c r="F27" s="162"/>
    </row>
    <row r="28">
      <c r="A28" s="112" t="s">
        <v>10072</v>
      </c>
      <c r="B28" s="112" t="s">
        <v>10407</v>
      </c>
      <c r="C28" s="112"/>
      <c r="D28" s="152"/>
      <c r="E28" s="162"/>
      <c r="F28" s="162"/>
    </row>
    <row r="29">
      <c r="A29" s="103" t="s">
        <v>10052</v>
      </c>
      <c r="B29" s="103" t="s">
        <v>4478</v>
      </c>
      <c r="C29" s="239">
        <v>42761.0</v>
      </c>
      <c r="D29" s="103" t="s">
        <v>15</v>
      </c>
      <c r="E29" s="103" t="s">
        <v>10053</v>
      </c>
      <c r="F29" s="452"/>
      <c r="G29" s="453"/>
      <c r="H29" s="453"/>
      <c r="I29" s="453"/>
      <c r="J29" s="453"/>
      <c r="K29" s="453"/>
      <c r="L29" s="453"/>
      <c r="M29" s="453"/>
      <c r="N29" s="453"/>
      <c r="O29" s="453"/>
      <c r="P29" s="453"/>
      <c r="Q29" s="453"/>
      <c r="R29" s="453"/>
      <c r="S29" s="453"/>
      <c r="T29" s="453"/>
      <c r="U29" s="453"/>
      <c r="V29" s="453"/>
      <c r="W29" s="453"/>
      <c r="X29" s="453"/>
      <c r="Y29" s="453"/>
      <c r="Z29" s="453"/>
    </row>
    <row r="30">
      <c r="A30" s="112" t="s">
        <v>10408</v>
      </c>
      <c r="B30" s="112" t="s">
        <v>10409</v>
      </c>
      <c r="C30" s="112"/>
      <c r="D30" s="152"/>
      <c r="E30" s="162"/>
      <c r="F30" s="162"/>
    </row>
    <row r="31">
      <c r="A31" s="103" t="s">
        <v>10410</v>
      </c>
      <c r="B31" s="103" t="s">
        <v>10411</v>
      </c>
      <c r="C31" s="239">
        <v>42803.0</v>
      </c>
      <c r="D31" s="103" t="s">
        <v>15</v>
      </c>
      <c r="E31" s="103" t="s">
        <v>1066</v>
      </c>
      <c r="F31" s="452"/>
      <c r="G31" s="453"/>
      <c r="H31" s="453"/>
      <c r="I31" s="453"/>
      <c r="J31" s="453"/>
      <c r="K31" s="453"/>
      <c r="L31" s="453"/>
      <c r="M31" s="453"/>
      <c r="N31" s="453"/>
      <c r="O31" s="453"/>
      <c r="P31" s="453"/>
      <c r="Q31" s="453"/>
      <c r="R31" s="453"/>
      <c r="S31" s="453"/>
      <c r="T31" s="453"/>
      <c r="U31" s="453"/>
      <c r="V31" s="453"/>
      <c r="W31" s="453"/>
      <c r="X31" s="453"/>
      <c r="Y31" s="453"/>
      <c r="Z31" s="453"/>
    </row>
    <row r="32">
      <c r="A32" s="250" t="s">
        <v>10412</v>
      </c>
      <c r="B32" s="250" t="s">
        <v>10413</v>
      </c>
      <c r="C32" s="472">
        <v>42283.0</v>
      </c>
      <c r="D32" s="250" t="s">
        <v>4323</v>
      </c>
      <c r="E32" s="250" t="s">
        <v>4324</v>
      </c>
      <c r="F32" s="479"/>
      <c r="G32" s="462"/>
      <c r="H32" s="462"/>
      <c r="I32" s="462"/>
      <c r="J32" s="462"/>
      <c r="K32" s="462"/>
      <c r="L32" s="462"/>
      <c r="M32" s="462"/>
      <c r="N32" s="462"/>
      <c r="O32" s="462"/>
      <c r="P32" s="462"/>
      <c r="Q32" s="462"/>
      <c r="R32" s="462"/>
      <c r="S32" s="462"/>
      <c r="T32" s="462"/>
      <c r="U32" s="462"/>
      <c r="V32" s="462"/>
      <c r="W32" s="462"/>
      <c r="X32" s="462"/>
      <c r="Y32" s="462"/>
      <c r="Z32" s="462"/>
    </row>
    <row r="33">
      <c r="A33" s="112" t="s">
        <v>616</v>
      </c>
      <c r="B33" s="112" t="s">
        <v>185</v>
      </c>
      <c r="C33" s="112"/>
      <c r="D33" s="152"/>
      <c r="E33" s="162"/>
      <c r="F33" s="162"/>
    </row>
    <row r="34">
      <c r="A34" s="112" t="s">
        <v>1012</v>
      </c>
      <c r="B34" s="112" t="s">
        <v>185</v>
      </c>
      <c r="C34" s="112"/>
      <c r="D34" s="152"/>
      <c r="E34" s="162"/>
      <c r="F34" s="162"/>
    </row>
    <row r="35">
      <c r="A35" s="103" t="s">
        <v>10414</v>
      </c>
      <c r="B35" s="103" t="s">
        <v>185</v>
      </c>
      <c r="C35" s="239">
        <v>42661.0</v>
      </c>
      <c r="D35" s="103" t="s">
        <v>15</v>
      </c>
      <c r="E35" s="103" t="s">
        <v>928</v>
      </c>
      <c r="F35" s="452"/>
      <c r="G35" s="453"/>
      <c r="H35" s="45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Y35" s="453"/>
      <c r="Z35" s="453"/>
    </row>
    <row r="36">
      <c r="A36" s="112" t="s">
        <v>10415</v>
      </c>
      <c r="B36" s="112" t="s">
        <v>10076</v>
      </c>
      <c r="C36" s="112"/>
      <c r="D36" s="152"/>
      <c r="E36" s="162"/>
      <c r="F36" s="162"/>
    </row>
    <row r="37">
      <c r="A37" s="112" t="s">
        <v>10416</v>
      </c>
      <c r="B37" s="112" t="s">
        <v>4868</v>
      </c>
      <c r="C37" s="112"/>
      <c r="D37" s="152"/>
      <c r="E37" s="162"/>
      <c r="F37" s="162"/>
    </row>
    <row r="38">
      <c r="A38" s="112" t="s">
        <v>10417</v>
      </c>
      <c r="B38" s="112" t="s">
        <v>10418</v>
      </c>
      <c r="C38" s="112"/>
      <c r="D38" s="152"/>
      <c r="E38" s="162"/>
      <c r="F38" s="162"/>
    </row>
    <row r="39">
      <c r="A39" s="103" t="s">
        <v>6652</v>
      </c>
      <c r="B39" s="103" t="s">
        <v>271</v>
      </c>
      <c r="C39" s="234">
        <v>42661.0</v>
      </c>
      <c r="D39" s="103" t="s">
        <v>15</v>
      </c>
      <c r="E39" s="103" t="s">
        <v>4543</v>
      </c>
      <c r="F39" s="452"/>
      <c r="G39" s="453"/>
      <c r="H39" s="45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Y39" s="453"/>
      <c r="Z39" s="453"/>
    </row>
    <row r="40">
      <c r="A40" s="112" t="s">
        <v>10419</v>
      </c>
      <c r="B40" s="112" t="s">
        <v>6656</v>
      </c>
      <c r="C40" s="112"/>
      <c r="D40" s="152"/>
      <c r="E40" s="162"/>
      <c r="F40" s="162"/>
    </row>
    <row r="41">
      <c r="A41" s="103" t="s">
        <v>5281</v>
      </c>
      <c r="B41" s="103" t="s">
        <v>6656</v>
      </c>
      <c r="C41" s="239">
        <v>42437.0</v>
      </c>
      <c r="D41" s="103" t="s">
        <v>15</v>
      </c>
      <c r="E41" s="103" t="s">
        <v>10341</v>
      </c>
      <c r="F41" s="452"/>
      <c r="G41" s="453"/>
      <c r="H41" s="453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Y41" s="453"/>
      <c r="Z41" s="453"/>
    </row>
    <row r="42">
      <c r="A42" s="112" t="s">
        <v>10420</v>
      </c>
      <c r="B42" s="112" t="s">
        <v>4296</v>
      </c>
      <c r="C42" s="112"/>
      <c r="D42" s="152"/>
      <c r="E42" s="162"/>
      <c r="F42" s="162"/>
    </row>
    <row r="43">
      <c r="A43" s="103" t="s">
        <v>10421</v>
      </c>
      <c r="B43" s="103" t="s">
        <v>7231</v>
      </c>
      <c r="C43" s="234">
        <v>41149.0</v>
      </c>
      <c r="D43" s="103" t="s">
        <v>4473</v>
      </c>
      <c r="E43" s="103" t="s">
        <v>4474</v>
      </c>
      <c r="F43" s="452"/>
      <c r="G43" s="453"/>
      <c r="H43" s="453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Y43" s="453"/>
      <c r="Z43" s="453"/>
    </row>
    <row r="44">
      <c r="A44" s="103" t="s">
        <v>4297</v>
      </c>
      <c r="B44" s="103" t="s">
        <v>745</v>
      </c>
      <c r="C44" s="239">
        <v>42908.0</v>
      </c>
      <c r="D44" s="103" t="s">
        <v>15</v>
      </c>
      <c r="E44" s="103" t="s">
        <v>928</v>
      </c>
      <c r="F44" s="452"/>
      <c r="G44" s="453"/>
      <c r="H44" s="453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Y44" s="453"/>
      <c r="Z44" s="453"/>
    </row>
    <row r="45">
      <c r="A45" s="112" t="s">
        <v>10422</v>
      </c>
      <c r="B45" s="112" t="s">
        <v>10423</v>
      </c>
      <c r="C45" s="112"/>
      <c r="D45" s="152"/>
      <c r="E45" s="162"/>
      <c r="F45" s="162"/>
    </row>
    <row r="46">
      <c r="A46" s="103" t="s">
        <v>10424</v>
      </c>
      <c r="B46" s="103" t="s">
        <v>10425</v>
      </c>
      <c r="C46" s="239">
        <v>42584.0</v>
      </c>
      <c r="D46" s="103" t="s">
        <v>15</v>
      </c>
      <c r="E46" s="103" t="s">
        <v>928</v>
      </c>
      <c r="F46" s="452"/>
      <c r="G46" s="453"/>
      <c r="H46" s="45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Y46" s="453"/>
      <c r="Z46" s="453"/>
    </row>
    <row r="47">
      <c r="A47" s="112" t="s">
        <v>10426</v>
      </c>
      <c r="B47" s="112" t="s">
        <v>10427</v>
      </c>
      <c r="C47" s="112"/>
      <c r="D47" s="152"/>
      <c r="E47" s="162"/>
      <c r="F47" s="162"/>
    </row>
    <row r="48">
      <c r="A48" s="112" t="s">
        <v>10428</v>
      </c>
      <c r="B48" s="112" t="s">
        <v>10427</v>
      </c>
      <c r="C48" s="112"/>
      <c r="D48" s="152"/>
      <c r="E48" s="162"/>
      <c r="F48" s="162"/>
    </row>
    <row r="49">
      <c r="A49" s="103" t="s">
        <v>4541</v>
      </c>
      <c r="B49" s="103" t="s">
        <v>4542</v>
      </c>
      <c r="C49" s="234">
        <v>42661.0</v>
      </c>
      <c r="D49" s="103" t="s">
        <v>15</v>
      </c>
      <c r="E49" s="103" t="s">
        <v>4543</v>
      </c>
      <c r="F49" s="452"/>
      <c r="G49" s="453"/>
      <c r="H49" s="45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Y49" s="453"/>
      <c r="Z49" s="453"/>
    </row>
    <row r="50">
      <c r="A50" s="112" t="s">
        <v>985</v>
      </c>
      <c r="B50" s="112" t="s">
        <v>4554</v>
      </c>
      <c r="C50" s="112"/>
      <c r="D50" s="152"/>
      <c r="E50" s="162"/>
      <c r="F50" s="162"/>
    </row>
    <row r="51">
      <c r="A51" s="112" t="s">
        <v>10429</v>
      </c>
      <c r="B51" s="112" t="s">
        <v>10430</v>
      </c>
      <c r="C51" s="112"/>
      <c r="D51" s="162"/>
      <c r="E51" s="162"/>
      <c r="F51" s="162"/>
    </row>
    <row r="52">
      <c r="C52" s="458"/>
      <c r="D52" s="458"/>
      <c r="E52" s="458"/>
      <c r="F52" s="458"/>
    </row>
    <row r="53">
      <c r="C53" s="458"/>
      <c r="D53" s="458"/>
      <c r="E53" s="458"/>
      <c r="F53" s="458"/>
    </row>
    <row r="54">
      <c r="A54" s="448" t="s">
        <v>1</v>
      </c>
      <c r="B54" s="449">
        <f>COUNT(C:C)</f>
        <v>16</v>
      </c>
      <c r="C54" s="458"/>
      <c r="D54" s="458"/>
      <c r="E54" s="458"/>
      <c r="F54" s="458"/>
    </row>
    <row r="55">
      <c r="A55" s="448" t="s">
        <v>2</v>
      </c>
      <c r="B55" s="450">
        <v>50.0</v>
      </c>
    </row>
    <row r="56">
      <c r="A56" s="448" t="s">
        <v>1014</v>
      </c>
      <c r="B56" s="451">
        <f>IFERROR(__xludf.DUMMYFUNCTION("TO_PERCENT(B54/B55)"),0.32)</f>
        <v>0.32</v>
      </c>
    </row>
  </sheetData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3.38"/>
    <col customWidth="1" min="3" max="3" width="34.13"/>
    <col customWidth="1" min="6" max="6" width="36.38"/>
    <col customWidth="1" min="7" max="7" width="4.25"/>
  </cols>
  <sheetData>
    <row r="1">
      <c r="A1" s="59"/>
      <c r="B1" s="135"/>
      <c r="C1" s="135"/>
      <c r="D1" s="135"/>
      <c r="E1" s="135"/>
      <c r="F1" s="135"/>
      <c r="G1" s="59"/>
    </row>
    <row r="2">
      <c r="A2" s="59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59"/>
    </row>
    <row r="3">
      <c r="A3" s="59"/>
      <c r="B3" s="141" t="s">
        <v>10431</v>
      </c>
      <c r="C3" s="141" t="s">
        <v>10432</v>
      </c>
      <c r="D3" s="150"/>
      <c r="E3" s="150"/>
      <c r="F3" s="150"/>
      <c r="G3" s="59"/>
    </row>
    <row r="4">
      <c r="A4" s="59"/>
      <c r="B4" s="141" t="s">
        <v>10433</v>
      </c>
      <c r="C4" s="141" t="s">
        <v>10434</v>
      </c>
      <c r="D4" s="150"/>
      <c r="E4" s="150"/>
      <c r="F4" s="150"/>
      <c r="G4" s="59"/>
    </row>
    <row r="5">
      <c r="A5" s="59"/>
      <c r="B5" s="141" t="s">
        <v>4605</v>
      </c>
      <c r="C5" s="141" t="s">
        <v>10435</v>
      </c>
      <c r="D5" s="150"/>
      <c r="E5" s="150"/>
      <c r="F5" s="150"/>
      <c r="G5" s="59"/>
    </row>
    <row r="6">
      <c r="A6" s="59"/>
      <c r="B6" s="139" t="s">
        <v>4390</v>
      </c>
      <c r="C6" s="139" t="s">
        <v>4391</v>
      </c>
      <c r="D6" s="140">
        <v>43083.0</v>
      </c>
      <c r="E6" s="139" t="s">
        <v>15</v>
      </c>
      <c r="F6" s="139" t="s">
        <v>4392</v>
      </c>
      <c r="G6" s="59"/>
    </row>
    <row r="7">
      <c r="A7" s="59"/>
      <c r="B7" s="141" t="s">
        <v>10436</v>
      </c>
      <c r="C7" s="141" t="s">
        <v>226</v>
      </c>
      <c r="D7" s="150"/>
      <c r="E7" s="150"/>
      <c r="F7" s="150"/>
      <c r="G7" s="59"/>
    </row>
    <row r="8">
      <c r="A8" s="59"/>
      <c r="B8" s="141" t="s">
        <v>5328</v>
      </c>
      <c r="C8" s="141" t="s">
        <v>10437</v>
      </c>
      <c r="D8" s="150"/>
      <c r="E8" s="150"/>
      <c r="F8" s="150"/>
      <c r="G8" s="59"/>
    </row>
    <row r="9">
      <c r="A9" s="59"/>
      <c r="B9" s="141" t="s">
        <v>10438</v>
      </c>
      <c r="C9" s="141" t="s">
        <v>10391</v>
      </c>
      <c r="D9" s="150"/>
      <c r="E9" s="150"/>
      <c r="F9" s="150"/>
      <c r="G9" s="59"/>
    </row>
    <row r="10">
      <c r="A10" s="59"/>
      <c r="B10" s="139" t="s">
        <v>4936</v>
      </c>
      <c r="C10" s="139" t="s">
        <v>4937</v>
      </c>
      <c r="D10" s="140">
        <v>42472.0</v>
      </c>
      <c r="E10" s="139" t="s">
        <v>15</v>
      </c>
      <c r="F10" s="139" t="s">
        <v>4938</v>
      </c>
      <c r="G10" s="59"/>
    </row>
    <row r="11">
      <c r="A11" s="59"/>
      <c r="B11" s="141" t="s">
        <v>4782</v>
      </c>
      <c r="C11" s="141" t="s">
        <v>399</v>
      </c>
      <c r="D11" s="150"/>
      <c r="E11" s="150"/>
      <c r="F11" s="150"/>
      <c r="G11" s="59"/>
    </row>
    <row r="12">
      <c r="A12" s="59"/>
      <c r="B12" s="139" t="s">
        <v>4414</v>
      </c>
      <c r="C12" s="139" t="s">
        <v>8220</v>
      </c>
      <c r="D12" s="140">
        <v>42283.0</v>
      </c>
      <c r="E12" s="139" t="s">
        <v>15</v>
      </c>
      <c r="F12" s="139" t="s">
        <v>928</v>
      </c>
      <c r="G12" s="59"/>
    </row>
    <row r="13">
      <c r="A13" s="59"/>
      <c r="B13" s="141" t="s">
        <v>10205</v>
      </c>
      <c r="C13" s="141" t="s">
        <v>10439</v>
      </c>
      <c r="D13" s="150"/>
      <c r="E13" s="150"/>
      <c r="F13" s="150"/>
      <c r="G13" s="59"/>
    </row>
    <row r="14">
      <c r="A14" s="59"/>
      <c r="B14" s="141" t="s">
        <v>4798</v>
      </c>
      <c r="C14" s="141" t="s">
        <v>10440</v>
      </c>
      <c r="D14" s="150"/>
      <c r="E14" s="150"/>
      <c r="F14" s="150"/>
      <c r="G14" s="59"/>
    </row>
    <row r="15">
      <c r="A15" s="59"/>
      <c r="B15" s="141" t="s">
        <v>10441</v>
      </c>
      <c r="C15" s="141" t="s">
        <v>10442</v>
      </c>
      <c r="D15" s="150"/>
      <c r="E15" s="150"/>
      <c r="F15" s="150"/>
      <c r="G15" s="59"/>
    </row>
    <row r="16">
      <c r="A16" s="59"/>
      <c r="B16" s="141" t="s">
        <v>4448</v>
      </c>
      <c r="C16" s="141" t="s">
        <v>4449</v>
      </c>
      <c r="D16" s="150"/>
      <c r="E16" s="150"/>
      <c r="F16" s="150"/>
      <c r="G16" s="59"/>
    </row>
    <row r="17">
      <c r="A17" s="59"/>
      <c r="B17" s="141" t="s">
        <v>10264</v>
      </c>
      <c r="C17" s="141" t="s">
        <v>10443</v>
      </c>
      <c r="D17" s="150"/>
      <c r="E17" s="150"/>
      <c r="F17" s="150"/>
      <c r="G17" s="59"/>
    </row>
    <row r="18">
      <c r="A18" s="59"/>
      <c r="B18" s="141" t="s">
        <v>4633</v>
      </c>
      <c r="C18" s="141" t="s">
        <v>4634</v>
      </c>
      <c r="D18" s="150"/>
      <c r="E18" s="150"/>
      <c r="F18" s="150"/>
      <c r="G18" s="59"/>
    </row>
    <row r="19">
      <c r="A19" s="59"/>
      <c r="B19" s="141" t="s">
        <v>10444</v>
      </c>
      <c r="C19" s="141" t="s">
        <v>10445</v>
      </c>
      <c r="D19" s="150"/>
      <c r="E19" s="150"/>
      <c r="F19" s="150"/>
      <c r="G19" s="59"/>
    </row>
    <row r="20">
      <c r="A20" s="59"/>
      <c r="B20" s="139" t="s">
        <v>10446</v>
      </c>
      <c r="C20" s="139" t="s">
        <v>10211</v>
      </c>
      <c r="D20" s="140">
        <v>42479.0</v>
      </c>
      <c r="E20" s="139" t="s">
        <v>15</v>
      </c>
      <c r="F20" s="139" t="s">
        <v>10270</v>
      </c>
      <c r="G20" s="59"/>
    </row>
    <row r="21">
      <c r="A21" s="59"/>
      <c r="B21" s="141" t="s">
        <v>4467</v>
      </c>
      <c r="C21" s="141" t="s">
        <v>4468</v>
      </c>
      <c r="D21" s="150"/>
      <c r="E21" s="150"/>
      <c r="F21" s="150"/>
      <c r="G21" s="59"/>
    </row>
    <row r="22">
      <c r="A22" s="59"/>
      <c r="B22" s="141" t="s">
        <v>10447</v>
      </c>
      <c r="C22" s="141" t="s">
        <v>10448</v>
      </c>
      <c r="D22" s="150"/>
      <c r="E22" s="150"/>
      <c r="F22" s="150"/>
      <c r="G22" s="59"/>
    </row>
    <row r="23">
      <c r="A23" s="59"/>
      <c r="B23" s="139" t="s">
        <v>4949</v>
      </c>
      <c r="C23" s="139" t="s">
        <v>4478</v>
      </c>
      <c r="D23" s="163">
        <v>40253.0</v>
      </c>
      <c r="E23" s="139" t="s">
        <v>15</v>
      </c>
      <c r="F23" s="139" t="s">
        <v>4950</v>
      </c>
      <c r="G23" s="59"/>
    </row>
    <row r="24">
      <c r="A24" s="59"/>
      <c r="B24" s="141" t="s">
        <v>1397</v>
      </c>
      <c r="C24" s="141" t="s">
        <v>10449</v>
      </c>
      <c r="D24" s="150"/>
      <c r="E24" s="150"/>
      <c r="F24" s="150"/>
      <c r="G24" s="59"/>
    </row>
    <row r="25">
      <c r="A25" s="59"/>
      <c r="B25" s="141" t="s">
        <v>4662</v>
      </c>
      <c r="C25" s="141" t="s">
        <v>4499</v>
      </c>
      <c r="D25" s="150"/>
      <c r="E25" s="150"/>
      <c r="F25" s="150"/>
      <c r="G25" s="59"/>
    </row>
    <row r="26">
      <c r="A26" s="59"/>
      <c r="B26" s="141" t="s">
        <v>4685</v>
      </c>
      <c r="C26" s="141" t="s">
        <v>10450</v>
      </c>
      <c r="D26" s="150"/>
      <c r="E26" s="150"/>
      <c r="F26" s="150"/>
      <c r="G26" s="59"/>
    </row>
    <row r="27">
      <c r="A27" s="59"/>
      <c r="B27" s="141" t="s">
        <v>10451</v>
      </c>
      <c r="C27" s="141" t="s">
        <v>10452</v>
      </c>
      <c r="D27" s="150"/>
      <c r="E27" s="150"/>
      <c r="F27" s="150"/>
      <c r="G27" s="59"/>
    </row>
    <row r="28">
      <c r="A28" s="59"/>
      <c r="B28" s="141" t="s">
        <v>4533</v>
      </c>
      <c r="C28" s="141" t="s">
        <v>4534</v>
      </c>
      <c r="D28" s="150"/>
      <c r="E28" s="150"/>
      <c r="F28" s="150"/>
      <c r="G28" s="59"/>
    </row>
    <row r="29">
      <c r="A29" s="59"/>
      <c r="B29" s="141" t="s">
        <v>4539</v>
      </c>
      <c r="C29" s="141" t="s">
        <v>4540</v>
      </c>
      <c r="D29" s="150"/>
      <c r="E29" s="150"/>
      <c r="F29" s="150"/>
      <c r="G29" s="59"/>
    </row>
    <row r="30">
      <c r="A30" s="59"/>
      <c r="B30" s="141" t="s">
        <v>10453</v>
      </c>
      <c r="C30" s="141" t="s">
        <v>10454</v>
      </c>
      <c r="D30" s="150"/>
      <c r="E30" s="150"/>
      <c r="F30" s="150"/>
      <c r="G30" s="59"/>
    </row>
    <row r="31">
      <c r="A31" s="59"/>
      <c r="B31" s="141" t="s">
        <v>4551</v>
      </c>
      <c r="C31" s="141" t="s">
        <v>4552</v>
      </c>
      <c r="D31" s="150"/>
      <c r="E31" s="150"/>
      <c r="F31" s="150"/>
      <c r="G31" s="59"/>
    </row>
    <row r="32">
      <c r="A32" s="59"/>
      <c r="B32" s="141" t="s">
        <v>10455</v>
      </c>
      <c r="C32" s="141" t="s">
        <v>10456</v>
      </c>
      <c r="D32" s="150"/>
      <c r="E32" s="150"/>
      <c r="F32" s="150"/>
      <c r="G32" s="59"/>
    </row>
    <row r="33">
      <c r="A33" s="59"/>
      <c r="B33" s="141" t="s">
        <v>10457</v>
      </c>
      <c r="C33" s="141" t="s">
        <v>10458</v>
      </c>
      <c r="D33" s="150"/>
      <c r="E33" s="150"/>
      <c r="F33" s="150"/>
      <c r="G33" s="59"/>
    </row>
    <row r="34">
      <c r="A34" s="59"/>
      <c r="B34" s="141" t="s">
        <v>4568</v>
      </c>
      <c r="C34" s="141" t="s">
        <v>4718</v>
      </c>
      <c r="D34" s="150"/>
      <c r="E34" s="150"/>
      <c r="F34" s="150"/>
      <c r="G34" s="59"/>
    </row>
    <row r="35">
      <c r="A35" s="59"/>
      <c r="B35" s="247"/>
      <c r="C35" s="247"/>
      <c r="D35" s="247"/>
      <c r="E35" s="247"/>
      <c r="F35" s="247"/>
      <c r="G35" s="59"/>
    </row>
    <row r="36">
      <c r="A36" s="59"/>
      <c r="B36" s="247"/>
      <c r="C36" s="247"/>
      <c r="D36" s="247"/>
      <c r="E36" s="247"/>
      <c r="F36" s="247"/>
      <c r="G36" s="59"/>
    </row>
    <row r="37">
      <c r="A37" s="59"/>
      <c r="B37" s="144" t="s">
        <v>1</v>
      </c>
      <c r="C37" s="145">
        <f>COUNT(D:D)</f>
        <v>5</v>
      </c>
      <c r="D37" s="247"/>
      <c r="E37" s="247"/>
      <c r="F37" s="247"/>
      <c r="G37" s="59"/>
    </row>
    <row r="38">
      <c r="A38" s="59"/>
      <c r="B38" s="144" t="s">
        <v>2</v>
      </c>
      <c r="C38" s="146">
        <v>32.0</v>
      </c>
      <c r="D38" s="247"/>
      <c r="E38" s="247"/>
      <c r="F38" s="247"/>
      <c r="G38" s="59"/>
    </row>
    <row r="39">
      <c r="A39" s="59"/>
      <c r="B39" s="144" t="s">
        <v>1014</v>
      </c>
      <c r="C39" s="147">
        <f>IFERROR(__xludf.DUMMYFUNCTION("TO_PERCENT(C37/C38)"),0.15625)</f>
        <v>0.15625</v>
      </c>
      <c r="D39" s="247"/>
      <c r="E39" s="247"/>
      <c r="F39" s="247"/>
      <c r="G39" s="59"/>
    </row>
    <row r="40">
      <c r="A40" s="59"/>
      <c r="B40" s="247"/>
      <c r="C40" s="247"/>
      <c r="D40" s="247"/>
      <c r="E40" s="247"/>
      <c r="F40" s="247"/>
      <c r="G40" s="59"/>
    </row>
    <row r="41">
      <c r="A41" s="59"/>
      <c r="B41" s="247"/>
      <c r="C41" s="247"/>
      <c r="D41" s="247"/>
      <c r="E41" s="247"/>
      <c r="F41" s="247"/>
      <c r="G41" s="59"/>
    </row>
    <row r="42">
      <c r="A42" s="59"/>
      <c r="B42" s="247"/>
      <c r="C42" s="247"/>
      <c r="D42" s="247"/>
      <c r="E42" s="247"/>
      <c r="F42" s="247"/>
      <c r="G42" s="59"/>
    </row>
    <row r="43">
      <c r="A43" s="59"/>
      <c r="B43" s="247"/>
      <c r="C43" s="247"/>
      <c r="D43" s="247"/>
      <c r="E43" s="247"/>
      <c r="F43" s="247"/>
      <c r="G43" s="59"/>
    </row>
    <row r="44">
      <c r="A44" s="59"/>
      <c r="B44" s="248"/>
      <c r="C44" s="248"/>
      <c r="D44" s="248"/>
      <c r="E44" s="248"/>
      <c r="F44" s="248"/>
      <c r="G44" s="59"/>
    </row>
  </sheetData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43.75"/>
    <col customWidth="1" min="3" max="3" width="11.13"/>
    <col customWidth="1" min="4" max="4" width="10.63"/>
    <col customWidth="1" min="5" max="5" width="16.13"/>
  </cols>
  <sheetData>
    <row r="1">
      <c r="A1" s="445" t="s">
        <v>113</v>
      </c>
      <c r="B1" s="445" t="s">
        <v>110</v>
      </c>
      <c r="C1" s="445" t="s">
        <v>902</v>
      </c>
      <c r="D1" s="445" t="s">
        <v>903</v>
      </c>
      <c r="E1" s="445" t="s">
        <v>904</v>
      </c>
    </row>
    <row r="2">
      <c r="A2" s="112" t="s">
        <v>10459</v>
      </c>
      <c r="B2" s="112" t="s">
        <v>10460</v>
      </c>
      <c r="C2" s="112"/>
      <c r="D2" s="162"/>
      <c r="E2" s="162"/>
      <c r="F2" s="458"/>
      <c r="G2" s="458"/>
    </row>
    <row r="3">
      <c r="A3" s="112" t="s">
        <v>10461</v>
      </c>
      <c r="B3" s="112" t="s">
        <v>1260</v>
      </c>
      <c r="C3" s="112"/>
      <c r="D3" s="162"/>
      <c r="E3" s="162"/>
      <c r="F3" s="458"/>
      <c r="G3" s="458"/>
    </row>
    <row r="4">
      <c r="A4" s="112" t="s">
        <v>10462</v>
      </c>
      <c r="B4" s="112" t="s">
        <v>4368</v>
      </c>
      <c r="C4" s="112"/>
      <c r="D4" s="162"/>
      <c r="E4" s="162"/>
      <c r="F4" s="458"/>
      <c r="G4" s="458"/>
    </row>
    <row r="5">
      <c r="A5" s="112" t="s">
        <v>10463</v>
      </c>
      <c r="B5" s="112" t="s">
        <v>1262</v>
      </c>
      <c r="C5" s="458"/>
      <c r="D5" s="458"/>
      <c r="E5" s="458"/>
      <c r="F5" s="458"/>
      <c r="G5" s="458"/>
    </row>
    <row r="6">
      <c r="A6" s="250" t="s">
        <v>1265</v>
      </c>
      <c r="B6" s="250" t="s">
        <v>702</v>
      </c>
      <c r="C6" s="447">
        <v>40477.0</v>
      </c>
      <c r="D6" s="250" t="s">
        <v>4380</v>
      </c>
      <c r="E6" s="250" t="s">
        <v>4381</v>
      </c>
      <c r="F6" s="480"/>
      <c r="G6" s="480"/>
      <c r="H6" s="462"/>
      <c r="I6" s="462"/>
      <c r="J6" s="462"/>
      <c r="K6" s="462"/>
      <c r="L6" s="462"/>
      <c r="M6" s="462"/>
      <c r="N6" s="462"/>
      <c r="O6" s="462"/>
      <c r="P6" s="462"/>
      <c r="Q6" s="462"/>
      <c r="R6" s="462"/>
      <c r="S6" s="462"/>
      <c r="T6" s="462"/>
      <c r="U6" s="462"/>
      <c r="V6" s="462"/>
      <c r="W6" s="462"/>
      <c r="X6" s="462"/>
      <c r="Y6" s="462"/>
      <c r="Z6" s="462"/>
    </row>
    <row r="7">
      <c r="A7" s="112" t="s">
        <v>10464</v>
      </c>
      <c r="B7" s="112" t="s">
        <v>9122</v>
      </c>
      <c r="C7" s="112"/>
      <c r="D7" s="162"/>
      <c r="E7" s="162"/>
      <c r="F7" s="458"/>
      <c r="G7" s="458"/>
    </row>
    <row r="8">
      <c r="A8" s="112" t="s">
        <v>1197</v>
      </c>
      <c r="B8" s="112" t="s">
        <v>1176</v>
      </c>
      <c r="C8" s="112"/>
      <c r="D8" s="162"/>
      <c r="E8" s="162"/>
      <c r="F8" s="458"/>
      <c r="G8" s="458"/>
    </row>
    <row r="9">
      <c r="A9" s="131" t="s">
        <v>10465</v>
      </c>
      <c r="B9" s="131" t="s">
        <v>10466</v>
      </c>
      <c r="C9" s="481">
        <v>40533.0</v>
      </c>
      <c r="D9" s="131" t="s">
        <v>15</v>
      </c>
      <c r="E9" s="131" t="s">
        <v>1132</v>
      </c>
      <c r="F9" s="482"/>
      <c r="G9" s="482"/>
      <c r="H9" s="483"/>
      <c r="I9" s="483"/>
      <c r="J9" s="483"/>
      <c r="K9" s="483"/>
      <c r="L9" s="483"/>
      <c r="M9" s="483"/>
      <c r="N9" s="483"/>
      <c r="O9" s="483"/>
      <c r="P9" s="483"/>
      <c r="Q9" s="483"/>
      <c r="R9" s="483"/>
      <c r="S9" s="483"/>
      <c r="T9" s="483"/>
      <c r="U9" s="483"/>
      <c r="V9" s="483"/>
      <c r="W9" s="483"/>
      <c r="X9" s="483"/>
      <c r="Y9" s="483"/>
      <c r="Z9" s="483"/>
    </row>
    <row r="10">
      <c r="A10" s="112" t="s">
        <v>10467</v>
      </c>
      <c r="B10" s="112" t="s">
        <v>6345</v>
      </c>
      <c r="F10" s="458"/>
      <c r="G10" s="458"/>
    </row>
    <row r="11">
      <c r="A11" s="112" t="s">
        <v>7429</v>
      </c>
      <c r="B11" s="112" t="s">
        <v>7428</v>
      </c>
      <c r="C11" s="112"/>
      <c r="D11" s="162"/>
      <c r="E11" s="162"/>
      <c r="F11" s="458"/>
      <c r="G11" s="458"/>
    </row>
    <row r="12">
      <c r="A12" s="103" t="s">
        <v>10468</v>
      </c>
      <c r="B12" s="103" t="s">
        <v>9166</v>
      </c>
      <c r="C12" s="239">
        <v>42908.0</v>
      </c>
      <c r="D12" s="103" t="s">
        <v>15</v>
      </c>
      <c r="E12" s="103" t="s">
        <v>928</v>
      </c>
      <c r="F12" s="484"/>
      <c r="G12" s="484"/>
      <c r="H12" s="453"/>
      <c r="I12" s="453"/>
      <c r="J12" s="453"/>
      <c r="K12" s="453"/>
      <c r="L12" s="453"/>
      <c r="M12" s="453"/>
      <c r="N12" s="453"/>
      <c r="O12" s="453"/>
      <c r="P12" s="453"/>
      <c r="Q12" s="453"/>
      <c r="R12" s="453"/>
      <c r="S12" s="453"/>
      <c r="T12" s="453"/>
      <c r="U12" s="453"/>
      <c r="V12" s="453"/>
      <c r="W12" s="453"/>
      <c r="X12" s="453"/>
      <c r="Y12" s="453"/>
      <c r="Z12" s="453"/>
    </row>
    <row r="13">
      <c r="A13" s="112" t="s">
        <v>10469</v>
      </c>
      <c r="B13" s="112" t="s">
        <v>10470</v>
      </c>
      <c r="C13" s="112"/>
      <c r="D13" s="162"/>
      <c r="E13" s="162"/>
      <c r="F13" s="458"/>
      <c r="G13" s="458"/>
    </row>
    <row r="14">
      <c r="A14" s="139" t="s">
        <v>4772</v>
      </c>
      <c r="B14" s="139" t="s">
        <v>4773</v>
      </c>
      <c r="C14" s="140">
        <v>44924.0</v>
      </c>
      <c r="D14" s="139" t="s">
        <v>15</v>
      </c>
      <c r="E14" s="139" t="s">
        <v>928</v>
      </c>
      <c r="F14" s="458"/>
      <c r="G14" s="458"/>
    </row>
    <row r="15">
      <c r="A15" s="112" t="s">
        <v>10471</v>
      </c>
      <c r="B15" s="112" t="s">
        <v>10472</v>
      </c>
      <c r="C15" s="112"/>
      <c r="D15" s="162"/>
      <c r="E15" s="162"/>
      <c r="F15" s="458"/>
      <c r="G15" s="458"/>
    </row>
    <row r="16">
      <c r="A16" s="112" t="s">
        <v>10473</v>
      </c>
      <c r="B16" s="112" t="s">
        <v>10474</v>
      </c>
      <c r="C16" s="112"/>
      <c r="D16" s="162"/>
      <c r="E16" s="162"/>
      <c r="F16" s="458"/>
      <c r="G16" s="458"/>
    </row>
    <row r="17">
      <c r="A17" s="112" t="s">
        <v>10475</v>
      </c>
      <c r="B17" s="112" t="s">
        <v>4623</v>
      </c>
      <c r="C17" s="112"/>
      <c r="D17" s="162"/>
      <c r="E17" s="162"/>
      <c r="F17" s="458"/>
      <c r="G17" s="458"/>
    </row>
    <row r="18">
      <c r="A18" s="112" t="s">
        <v>7598</v>
      </c>
      <c r="B18" s="112" t="s">
        <v>5542</v>
      </c>
      <c r="C18" s="112"/>
      <c r="D18" s="162"/>
      <c r="E18" s="162"/>
      <c r="F18" s="458"/>
      <c r="G18" s="458"/>
    </row>
    <row r="19">
      <c r="A19" s="112" t="s">
        <v>8433</v>
      </c>
      <c r="B19" s="112" t="s">
        <v>1201</v>
      </c>
      <c r="C19" s="112"/>
      <c r="D19" s="162"/>
      <c r="E19" s="162"/>
      <c r="F19" s="458"/>
      <c r="G19" s="458"/>
    </row>
    <row r="20">
      <c r="A20" s="112" t="s">
        <v>5526</v>
      </c>
      <c r="B20" s="112" t="s">
        <v>10476</v>
      </c>
      <c r="C20" s="112"/>
      <c r="D20" s="162"/>
      <c r="E20" s="162"/>
      <c r="F20" s="458"/>
      <c r="G20" s="458"/>
    </row>
    <row r="21">
      <c r="A21" s="112" t="s">
        <v>10477</v>
      </c>
      <c r="B21" s="112" t="s">
        <v>630</v>
      </c>
      <c r="C21" s="112"/>
      <c r="D21" s="162"/>
      <c r="E21" s="162"/>
      <c r="F21" s="458"/>
      <c r="G21" s="458"/>
    </row>
    <row r="22">
      <c r="A22" s="112" t="s">
        <v>10478</v>
      </c>
      <c r="B22" s="112" t="s">
        <v>10479</v>
      </c>
      <c r="C22" s="112"/>
      <c r="D22" s="162"/>
      <c r="E22" s="162"/>
      <c r="F22" s="458"/>
      <c r="G22" s="458"/>
    </row>
    <row r="23">
      <c r="A23" s="112" t="s">
        <v>1113</v>
      </c>
      <c r="B23" s="112" t="s">
        <v>10480</v>
      </c>
      <c r="C23" s="112"/>
      <c r="D23" s="162"/>
      <c r="E23" s="112" t="s">
        <v>10481</v>
      </c>
      <c r="F23" s="458"/>
      <c r="G23" s="458"/>
    </row>
    <row r="24">
      <c r="A24" s="112" t="s">
        <v>10167</v>
      </c>
      <c r="B24" s="112" t="s">
        <v>10168</v>
      </c>
      <c r="C24" s="112"/>
      <c r="D24" s="162"/>
      <c r="E24" s="162"/>
      <c r="F24" s="458"/>
      <c r="G24" s="458"/>
    </row>
    <row r="25">
      <c r="A25" s="112" t="s">
        <v>7372</v>
      </c>
      <c r="B25" s="112" t="s">
        <v>7373</v>
      </c>
      <c r="C25" s="112"/>
      <c r="D25" s="162"/>
      <c r="E25" s="162"/>
      <c r="F25" s="458"/>
      <c r="G25" s="458"/>
    </row>
    <row r="26">
      <c r="A26" s="112" t="s">
        <v>10482</v>
      </c>
      <c r="B26" s="112" t="s">
        <v>10282</v>
      </c>
      <c r="C26" s="112"/>
      <c r="D26" s="162"/>
      <c r="E26" s="162"/>
      <c r="F26" s="458"/>
      <c r="G26" s="458"/>
    </row>
    <row r="27">
      <c r="A27" s="112" t="s">
        <v>1124</v>
      </c>
      <c r="B27" s="112" t="s">
        <v>10483</v>
      </c>
      <c r="C27" s="112"/>
      <c r="D27" s="162"/>
      <c r="E27" s="162"/>
      <c r="F27" s="458"/>
      <c r="G27" s="458"/>
    </row>
    <row r="28">
      <c r="A28" s="112" t="s">
        <v>10484</v>
      </c>
      <c r="B28" s="112" t="s">
        <v>10485</v>
      </c>
      <c r="C28" s="112"/>
      <c r="D28" s="162"/>
      <c r="E28" s="162"/>
      <c r="F28" s="458"/>
      <c r="G28" s="458"/>
    </row>
    <row r="29">
      <c r="A29" s="112" t="s">
        <v>7388</v>
      </c>
      <c r="B29" s="112" t="s">
        <v>10486</v>
      </c>
      <c r="C29" s="112"/>
      <c r="D29" s="162"/>
      <c r="E29" s="162"/>
      <c r="F29" s="458"/>
      <c r="G29" s="458"/>
    </row>
    <row r="30">
      <c r="A30" s="112" t="s">
        <v>7128</v>
      </c>
      <c r="B30" s="112" t="s">
        <v>7129</v>
      </c>
      <c r="C30" s="112"/>
      <c r="D30" s="162"/>
      <c r="E30" s="162"/>
      <c r="F30" s="458"/>
      <c r="G30" s="458"/>
    </row>
    <row r="31">
      <c r="A31" s="250" t="s">
        <v>1156</v>
      </c>
      <c r="B31" s="250" t="s">
        <v>1157</v>
      </c>
      <c r="C31" s="472">
        <v>39705.0</v>
      </c>
      <c r="D31" s="250" t="s">
        <v>4300</v>
      </c>
      <c r="E31" s="250" t="s">
        <v>4381</v>
      </c>
      <c r="F31" s="480"/>
      <c r="G31" s="480"/>
      <c r="H31" s="462"/>
      <c r="I31" s="462"/>
      <c r="J31" s="462"/>
      <c r="K31" s="462"/>
      <c r="L31" s="462"/>
      <c r="M31" s="462"/>
      <c r="N31" s="462"/>
      <c r="O31" s="462"/>
      <c r="P31" s="462"/>
      <c r="Q31" s="462"/>
      <c r="R31" s="462"/>
      <c r="S31" s="462"/>
      <c r="T31" s="462"/>
      <c r="U31" s="462"/>
      <c r="V31" s="462"/>
      <c r="W31" s="462"/>
      <c r="X31" s="462"/>
      <c r="Y31" s="462"/>
      <c r="Z31" s="462"/>
    </row>
    <row r="32">
      <c r="A32" s="112" t="s">
        <v>7640</v>
      </c>
      <c r="B32" s="112" t="s">
        <v>4552</v>
      </c>
      <c r="C32" s="112"/>
      <c r="D32" s="162"/>
      <c r="E32" s="162"/>
      <c r="F32" s="458"/>
      <c r="G32" s="458"/>
    </row>
    <row r="33">
      <c r="A33" s="112" t="s">
        <v>10487</v>
      </c>
      <c r="B33" s="112" t="s">
        <v>10488</v>
      </c>
      <c r="C33" s="162"/>
      <c r="D33" s="162"/>
      <c r="E33" s="162"/>
      <c r="F33" s="458"/>
      <c r="G33" s="458"/>
    </row>
    <row r="36">
      <c r="A36" s="448" t="s">
        <v>1</v>
      </c>
      <c r="B36" s="449">
        <f>COUNT(C:C)</f>
        <v>5</v>
      </c>
    </row>
    <row r="37">
      <c r="A37" s="448" t="s">
        <v>2</v>
      </c>
      <c r="B37" s="450">
        <v>32.0</v>
      </c>
    </row>
    <row r="38">
      <c r="A38" s="448" t="s">
        <v>1014</v>
      </c>
      <c r="B38" s="451">
        <f>IFERROR(__xludf.DUMMYFUNCTION("TO_PERCENT(B36/B37)"),0.15625)</f>
        <v>0.15625</v>
      </c>
    </row>
  </sheetData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49.63"/>
    <col customWidth="1" min="3" max="3" width="11.13"/>
    <col customWidth="1" min="5" max="5" width="39.0"/>
  </cols>
  <sheetData>
    <row r="1" ht="14.25" customHeight="1">
      <c r="A1" s="445" t="s">
        <v>113</v>
      </c>
      <c r="B1" s="445" t="s">
        <v>110</v>
      </c>
      <c r="C1" s="445" t="s">
        <v>902</v>
      </c>
      <c r="D1" s="445" t="s">
        <v>903</v>
      </c>
      <c r="E1" s="445" t="s">
        <v>904</v>
      </c>
    </row>
    <row r="2">
      <c r="A2" s="112" t="s">
        <v>10489</v>
      </c>
      <c r="B2" s="112" t="s">
        <v>10490</v>
      </c>
      <c r="C2" s="112"/>
      <c r="D2" s="162"/>
      <c r="E2" s="162"/>
    </row>
    <row r="3">
      <c r="A3" s="112" t="s">
        <v>3700</v>
      </c>
      <c r="B3" s="112" t="s">
        <v>651</v>
      </c>
      <c r="C3" s="112"/>
      <c r="D3" s="162"/>
      <c r="E3" s="162"/>
    </row>
    <row r="4">
      <c r="A4" s="103" t="s">
        <v>10491</v>
      </c>
      <c r="B4" s="103" t="s">
        <v>718</v>
      </c>
      <c r="C4" s="239">
        <v>40134.0</v>
      </c>
      <c r="D4" s="103" t="s">
        <v>15</v>
      </c>
      <c r="E4" s="103" t="s">
        <v>928</v>
      </c>
      <c r="F4" s="453"/>
      <c r="G4" s="453"/>
      <c r="H4" s="453"/>
      <c r="I4" s="453"/>
      <c r="J4" s="453"/>
      <c r="K4" s="453"/>
      <c r="L4" s="453"/>
      <c r="M4" s="453"/>
      <c r="N4" s="453"/>
      <c r="O4" s="453"/>
      <c r="P4" s="453"/>
      <c r="Q4" s="453"/>
      <c r="R4" s="453"/>
      <c r="S4" s="453"/>
      <c r="T4" s="453"/>
      <c r="U4" s="453"/>
      <c r="V4" s="453"/>
      <c r="W4" s="453"/>
      <c r="X4" s="453"/>
      <c r="Y4" s="453"/>
      <c r="Z4" s="453"/>
    </row>
    <row r="5">
      <c r="A5" s="112" t="s">
        <v>10154</v>
      </c>
      <c r="B5" s="112" t="s">
        <v>782</v>
      </c>
      <c r="C5" s="112"/>
      <c r="D5" s="162"/>
      <c r="E5" s="162"/>
    </row>
    <row r="6">
      <c r="A6" s="112" t="s">
        <v>10492</v>
      </c>
      <c r="B6" s="112" t="s">
        <v>10493</v>
      </c>
      <c r="C6" s="112"/>
      <c r="D6" s="162"/>
      <c r="E6" s="162"/>
    </row>
    <row r="7">
      <c r="A7" s="112" t="s">
        <v>10494</v>
      </c>
      <c r="B7" s="112" t="s">
        <v>10495</v>
      </c>
      <c r="C7" s="112"/>
      <c r="D7" s="162"/>
      <c r="E7" s="162"/>
    </row>
    <row r="8">
      <c r="A8" s="103" t="s">
        <v>3535</v>
      </c>
      <c r="B8" s="103" t="s">
        <v>702</v>
      </c>
      <c r="C8" s="239">
        <v>39553.0</v>
      </c>
      <c r="D8" s="103" t="s">
        <v>15</v>
      </c>
      <c r="E8" s="103" t="s">
        <v>7727</v>
      </c>
      <c r="F8" s="453"/>
      <c r="G8" s="453"/>
      <c r="H8" s="453"/>
      <c r="I8" s="453"/>
      <c r="J8" s="453"/>
      <c r="K8" s="453"/>
      <c r="L8" s="453"/>
      <c r="M8" s="453"/>
      <c r="N8" s="453"/>
      <c r="O8" s="453"/>
      <c r="P8" s="453"/>
      <c r="Q8" s="453"/>
      <c r="R8" s="453"/>
      <c r="S8" s="453"/>
      <c r="T8" s="453"/>
      <c r="U8" s="453"/>
      <c r="V8" s="453"/>
      <c r="W8" s="453"/>
      <c r="X8" s="453"/>
      <c r="Y8" s="453"/>
      <c r="Z8" s="453"/>
    </row>
    <row r="9">
      <c r="A9" s="112" t="s">
        <v>10496</v>
      </c>
      <c r="B9" s="112" t="s">
        <v>10497</v>
      </c>
      <c r="C9" s="112"/>
      <c r="D9" s="162"/>
      <c r="E9" s="162"/>
    </row>
    <row r="10">
      <c r="A10" s="112" t="s">
        <v>10498</v>
      </c>
      <c r="B10" s="112" t="s">
        <v>10499</v>
      </c>
      <c r="C10" s="112"/>
      <c r="D10" s="162"/>
      <c r="E10" s="162"/>
    </row>
    <row r="11">
      <c r="A11" s="112" t="s">
        <v>10500</v>
      </c>
      <c r="B11" s="112" t="s">
        <v>10501</v>
      </c>
      <c r="C11" s="112"/>
      <c r="D11" s="162"/>
      <c r="E11" s="162"/>
    </row>
    <row r="12">
      <c r="A12" s="112" t="s">
        <v>10186</v>
      </c>
      <c r="B12" s="112" t="s">
        <v>9122</v>
      </c>
      <c r="C12" s="112"/>
      <c r="D12" s="162"/>
      <c r="E12" s="162"/>
    </row>
    <row r="13">
      <c r="A13" s="112" t="s">
        <v>10502</v>
      </c>
      <c r="B13" s="112" t="s">
        <v>10503</v>
      </c>
      <c r="C13" s="112"/>
      <c r="D13" s="162"/>
      <c r="E13" s="162"/>
    </row>
    <row r="14">
      <c r="A14" s="112" t="s">
        <v>10504</v>
      </c>
      <c r="B14" s="112" t="s">
        <v>9778</v>
      </c>
      <c r="C14" s="112"/>
      <c r="D14" s="162"/>
      <c r="E14" s="162"/>
    </row>
    <row r="15">
      <c r="A15" s="250" t="s">
        <v>926</v>
      </c>
      <c r="B15" s="250" t="s">
        <v>927</v>
      </c>
      <c r="C15" s="447">
        <v>39406.0</v>
      </c>
      <c r="D15" s="250" t="s">
        <v>4758</v>
      </c>
      <c r="E15" s="250" t="s">
        <v>4381</v>
      </c>
      <c r="F15" s="462"/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</row>
    <row r="16">
      <c r="A16" s="112" t="s">
        <v>10505</v>
      </c>
      <c r="B16" s="112" t="s">
        <v>10506</v>
      </c>
      <c r="C16" s="112"/>
      <c r="D16" s="162"/>
      <c r="E16" s="162"/>
    </row>
    <row r="17">
      <c r="A17" s="112" t="s">
        <v>3626</v>
      </c>
      <c r="B17" s="112" t="s">
        <v>4618</v>
      </c>
      <c r="C17" s="112"/>
      <c r="D17" s="162"/>
      <c r="E17" s="162"/>
    </row>
    <row r="18">
      <c r="A18" s="112" t="s">
        <v>10507</v>
      </c>
      <c r="B18" s="112" t="s">
        <v>8230</v>
      </c>
      <c r="C18" s="112"/>
      <c r="D18" s="162"/>
      <c r="E18" s="162"/>
    </row>
    <row r="19">
      <c r="A19" s="112" t="s">
        <v>10508</v>
      </c>
      <c r="B19" s="112" t="s">
        <v>4623</v>
      </c>
      <c r="C19" s="112"/>
      <c r="D19" s="162"/>
      <c r="E19" s="162"/>
    </row>
    <row r="20">
      <c r="A20" s="103" t="s">
        <v>4436</v>
      </c>
      <c r="B20" s="103" t="s">
        <v>4437</v>
      </c>
      <c r="C20" s="218">
        <v>39938.0</v>
      </c>
      <c r="D20" s="388" t="s">
        <v>15</v>
      </c>
      <c r="E20" s="139" t="s">
        <v>4438</v>
      </c>
      <c r="F20" s="453"/>
      <c r="G20" s="453"/>
      <c r="H20" s="453"/>
      <c r="I20" s="453"/>
      <c r="J20" s="453"/>
      <c r="K20" s="453"/>
      <c r="L20" s="453"/>
      <c r="M20" s="453"/>
      <c r="N20" s="453"/>
      <c r="O20" s="453"/>
      <c r="P20" s="453"/>
      <c r="Q20" s="453"/>
      <c r="R20" s="453"/>
      <c r="S20" s="453"/>
      <c r="T20" s="453"/>
      <c r="U20" s="453"/>
      <c r="V20" s="453"/>
      <c r="W20" s="453"/>
      <c r="X20" s="453"/>
      <c r="Y20" s="453"/>
      <c r="Z20" s="453"/>
    </row>
    <row r="21">
      <c r="A21" s="112" t="s">
        <v>10509</v>
      </c>
      <c r="B21" s="112" t="s">
        <v>10510</v>
      </c>
      <c r="C21" s="112"/>
      <c r="D21" s="162"/>
      <c r="E21" s="162"/>
    </row>
    <row r="22">
      <c r="A22" s="112" t="s">
        <v>5802</v>
      </c>
      <c r="B22" s="112" t="s">
        <v>10511</v>
      </c>
      <c r="C22" s="112"/>
      <c r="D22" s="162"/>
      <c r="E22" s="162"/>
    </row>
    <row r="23">
      <c r="A23" s="112" t="s">
        <v>10401</v>
      </c>
      <c r="B23" s="112" t="s">
        <v>4815</v>
      </c>
      <c r="C23" s="112"/>
      <c r="D23" s="162"/>
      <c r="E23" s="162"/>
    </row>
    <row r="24">
      <c r="A24" s="103" t="s">
        <v>1203</v>
      </c>
      <c r="B24" s="103" t="s">
        <v>4457</v>
      </c>
      <c r="C24" s="218">
        <v>40120.0</v>
      </c>
      <c r="D24" s="232" t="s">
        <v>4274</v>
      </c>
      <c r="E24" s="151" t="s">
        <v>4260</v>
      </c>
      <c r="F24" s="453"/>
      <c r="G24" s="453"/>
      <c r="H24" s="453"/>
      <c r="I24" s="453"/>
      <c r="J24" s="453"/>
      <c r="K24" s="453"/>
      <c r="L24" s="453"/>
      <c r="M24" s="453"/>
      <c r="N24" s="453"/>
      <c r="O24" s="453"/>
      <c r="P24" s="453"/>
      <c r="Q24" s="453"/>
      <c r="R24" s="453"/>
      <c r="S24" s="453"/>
      <c r="T24" s="453"/>
      <c r="U24" s="453"/>
      <c r="V24" s="453"/>
      <c r="W24" s="453"/>
      <c r="X24" s="453"/>
      <c r="Y24" s="453"/>
      <c r="Z24" s="453"/>
    </row>
    <row r="25">
      <c r="A25" s="250" t="s">
        <v>10512</v>
      </c>
      <c r="B25" s="250" t="s">
        <v>1314</v>
      </c>
      <c r="C25" s="447">
        <v>40477.0</v>
      </c>
      <c r="D25" s="250" t="s">
        <v>4380</v>
      </c>
      <c r="E25" s="250" t="s">
        <v>4381</v>
      </c>
      <c r="F25" s="462"/>
      <c r="G25" s="462"/>
      <c r="H25" s="462"/>
      <c r="I25" s="462"/>
      <c r="J25" s="462"/>
      <c r="K25" s="462"/>
      <c r="L25" s="462"/>
      <c r="M25" s="462"/>
      <c r="N25" s="462"/>
      <c r="O25" s="462"/>
      <c r="P25" s="462"/>
      <c r="Q25" s="462"/>
      <c r="R25" s="462"/>
      <c r="S25" s="462"/>
      <c r="T25" s="462"/>
      <c r="U25" s="462"/>
      <c r="V25" s="462"/>
      <c r="W25" s="462"/>
      <c r="X25" s="462"/>
      <c r="Y25" s="462"/>
      <c r="Z25" s="462"/>
    </row>
    <row r="26">
      <c r="A26" s="112" t="s">
        <v>10513</v>
      </c>
      <c r="B26" s="112" t="s">
        <v>9785</v>
      </c>
      <c r="C26" s="112"/>
      <c r="D26" s="162"/>
      <c r="E26" s="162"/>
    </row>
    <row r="27">
      <c r="A27" s="112" t="s">
        <v>10514</v>
      </c>
      <c r="B27" s="112" t="s">
        <v>10515</v>
      </c>
      <c r="C27" s="112"/>
      <c r="D27" s="162"/>
      <c r="E27" s="162"/>
    </row>
    <row r="28">
      <c r="A28" s="112" t="s">
        <v>7475</v>
      </c>
      <c r="B28" s="112" t="s">
        <v>7358</v>
      </c>
      <c r="C28" s="112"/>
      <c r="D28" s="162"/>
      <c r="E28" s="162"/>
    </row>
    <row r="29">
      <c r="A29" s="112" t="s">
        <v>10516</v>
      </c>
      <c r="B29" s="112" t="s">
        <v>10517</v>
      </c>
      <c r="C29" s="112"/>
      <c r="D29" s="162"/>
      <c r="E29" s="162"/>
    </row>
    <row r="30">
      <c r="A30" s="103" t="s">
        <v>4471</v>
      </c>
      <c r="B30" s="103" t="s">
        <v>7483</v>
      </c>
      <c r="C30" s="234">
        <v>41149.0</v>
      </c>
      <c r="D30" s="103" t="s">
        <v>4473</v>
      </c>
      <c r="E30" s="103" t="s">
        <v>4474</v>
      </c>
      <c r="F30" s="453"/>
      <c r="G30" s="453"/>
      <c r="H30" s="453"/>
      <c r="I30" s="453"/>
      <c r="J30" s="453"/>
      <c r="K30" s="453"/>
      <c r="L30" s="453"/>
      <c r="M30" s="453"/>
      <c r="N30" s="453"/>
      <c r="O30" s="453"/>
      <c r="P30" s="453"/>
      <c r="Q30" s="453"/>
      <c r="R30" s="453"/>
      <c r="S30" s="453"/>
      <c r="T30" s="453"/>
      <c r="U30" s="453"/>
      <c r="V30" s="453"/>
      <c r="W30" s="453"/>
      <c r="X30" s="453"/>
      <c r="Y30" s="453"/>
      <c r="Z30" s="453"/>
    </row>
    <row r="31">
      <c r="A31" s="112" t="s">
        <v>6986</v>
      </c>
      <c r="B31" s="112" t="s">
        <v>10518</v>
      </c>
      <c r="C31" s="112"/>
      <c r="D31" s="162"/>
      <c r="E31" s="162"/>
    </row>
    <row r="32">
      <c r="A32" s="112" t="s">
        <v>10170</v>
      </c>
      <c r="B32" s="112" t="s">
        <v>10519</v>
      </c>
      <c r="C32" s="112"/>
      <c r="D32" s="162"/>
      <c r="E32" s="162"/>
    </row>
    <row r="33">
      <c r="A33" s="112" t="s">
        <v>3285</v>
      </c>
      <c r="B33" s="112" t="s">
        <v>9787</v>
      </c>
      <c r="C33" s="112"/>
      <c r="D33" s="162"/>
      <c r="E33" s="162"/>
    </row>
    <row r="34">
      <c r="A34" s="112" t="s">
        <v>10520</v>
      </c>
      <c r="B34" s="112" t="s">
        <v>10521</v>
      </c>
      <c r="C34" s="112"/>
      <c r="D34" s="162"/>
      <c r="E34" s="162"/>
    </row>
    <row r="35">
      <c r="A35" s="112" t="s">
        <v>10522</v>
      </c>
      <c r="B35" s="112" t="s">
        <v>10523</v>
      </c>
      <c r="C35" s="112"/>
      <c r="D35" s="162"/>
      <c r="E35" s="162"/>
    </row>
    <row r="36">
      <c r="A36" s="112" t="s">
        <v>10524</v>
      </c>
      <c r="B36" s="112" t="s">
        <v>7228</v>
      </c>
      <c r="C36" s="112"/>
      <c r="D36" s="162"/>
      <c r="E36" s="162"/>
    </row>
    <row r="37">
      <c r="A37" s="103" t="s">
        <v>8629</v>
      </c>
      <c r="B37" s="103" t="s">
        <v>4514</v>
      </c>
      <c r="C37" s="234">
        <v>42402.0</v>
      </c>
      <c r="D37" s="103" t="s">
        <v>15</v>
      </c>
      <c r="E37" s="103" t="s">
        <v>928</v>
      </c>
      <c r="F37" s="453"/>
      <c r="G37" s="453"/>
      <c r="H37" s="45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Y37" s="453"/>
      <c r="Z37" s="453"/>
    </row>
    <row r="38">
      <c r="A38" s="112" t="s">
        <v>10525</v>
      </c>
      <c r="B38" s="112" t="s">
        <v>10526</v>
      </c>
      <c r="C38" s="112"/>
      <c r="D38" s="162"/>
      <c r="E38" s="162"/>
    </row>
    <row r="39">
      <c r="A39" s="112" t="s">
        <v>10527</v>
      </c>
      <c r="B39" s="112" t="s">
        <v>10528</v>
      </c>
      <c r="C39" s="112"/>
      <c r="D39" s="162"/>
      <c r="E39" s="162"/>
    </row>
    <row r="40">
      <c r="A40" s="112" t="s">
        <v>10529</v>
      </c>
      <c r="B40" s="112" t="s">
        <v>10530</v>
      </c>
      <c r="C40" s="112"/>
      <c r="D40" s="162"/>
      <c r="E40" s="162"/>
    </row>
    <row r="41">
      <c r="A41" s="112" t="s">
        <v>10349</v>
      </c>
      <c r="B41" s="112" t="s">
        <v>6221</v>
      </c>
      <c r="C41" s="112"/>
      <c r="D41" s="162"/>
      <c r="E41" s="162"/>
    </row>
    <row r="42">
      <c r="A42" s="112" t="s">
        <v>10531</v>
      </c>
      <c r="B42" s="112" t="s">
        <v>990</v>
      </c>
      <c r="C42" s="112"/>
      <c r="D42" s="162"/>
      <c r="E42" s="162"/>
    </row>
    <row r="43">
      <c r="A43" s="112" t="s">
        <v>10532</v>
      </c>
      <c r="B43" s="112" t="s">
        <v>10533</v>
      </c>
      <c r="C43" s="112"/>
      <c r="D43" s="162"/>
      <c r="E43" s="162"/>
    </row>
    <row r="44">
      <c r="A44" s="112" t="s">
        <v>10534</v>
      </c>
      <c r="B44" s="112" t="s">
        <v>10535</v>
      </c>
      <c r="C44" s="112"/>
      <c r="D44" s="162"/>
      <c r="E44" s="162"/>
    </row>
    <row r="45">
      <c r="A45" s="112" t="s">
        <v>8886</v>
      </c>
      <c r="B45" s="112" t="s">
        <v>1243</v>
      </c>
      <c r="C45" s="112"/>
      <c r="D45" s="162"/>
      <c r="E45" s="162"/>
    </row>
    <row r="46">
      <c r="A46" s="112" t="s">
        <v>10536</v>
      </c>
      <c r="B46" s="112" t="s">
        <v>10537</v>
      </c>
      <c r="C46" s="112"/>
      <c r="D46" s="162"/>
      <c r="E46" s="162"/>
    </row>
    <row r="47">
      <c r="A47" s="250" t="s">
        <v>1248</v>
      </c>
      <c r="B47" s="250" t="s">
        <v>262</v>
      </c>
      <c r="C47" s="485">
        <v>40120.0</v>
      </c>
      <c r="D47" s="250" t="s">
        <v>4561</v>
      </c>
      <c r="E47" s="250" t="s">
        <v>4381</v>
      </c>
      <c r="F47" s="462"/>
      <c r="G47" s="462"/>
      <c r="H47" s="462"/>
      <c r="I47" s="462"/>
      <c r="J47" s="462"/>
      <c r="K47" s="462"/>
      <c r="L47" s="462"/>
      <c r="M47" s="462"/>
      <c r="N47" s="462"/>
      <c r="O47" s="462"/>
      <c r="P47" s="462"/>
      <c r="Q47" s="462"/>
      <c r="R47" s="462"/>
      <c r="S47" s="462"/>
      <c r="T47" s="462"/>
      <c r="U47" s="462"/>
      <c r="V47" s="462"/>
      <c r="W47" s="462"/>
      <c r="X47" s="462"/>
      <c r="Y47" s="462"/>
      <c r="Z47" s="462"/>
    </row>
    <row r="48">
      <c r="A48" s="112" t="s">
        <v>10538</v>
      </c>
      <c r="B48" s="112" t="s">
        <v>10539</v>
      </c>
      <c r="C48" s="112"/>
      <c r="D48" s="162"/>
      <c r="E48" s="162"/>
    </row>
    <row r="49">
      <c r="A49" s="112" t="s">
        <v>10540</v>
      </c>
      <c r="B49" s="112" t="s">
        <v>10541</v>
      </c>
      <c r="C49" s="112"/>
      <c r="D49" s="162"/>
      <c r="E49" s="162"/>
    </row>
    <row r="52">
      <c r="A52" s="448" t="s">
        <v>1</v>
      </c>
      <c r="B52" s="449">
        <f>COUNT(C:C)</f>
        <v>9</v>
      </c>
    </row>
    <row r="53">
      <c r="A53" s="448" t="s">
        <v>2</v>
      </c>
      <c r="B53" s="450">
        <v>48.0</v>
      </c>
    </row>
    <row r="54">
      <c r="A54" s="448" t="s">
        <v>1014</v>
      </c>
      <c r="B54" s="451">
        <f>IFERROR(__xludf.DUMMYFUNCTION("TO_PERCENT(B52/B53)"),0.1875)</f>
        <v>0.1875</v>
      </c>
    </row>
  </sheetData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32.63"/>
    <col customWidth="1" min="5" max="5" width="55.75"/>
  </cols>
  <sheetData>
    <row r="1" ht="14.25" customHeight="1">
      <c r="A1" s="445" t="s">
        <v>113</v>
      </c>
      <c r="B1" s="445" t="s">
        <v>110</v>
      </c>
      <c r="C1" s="445" t="s">
        <v>902</v>
      </c>
      <c r="D1" s="445" t="s">
        <v>903</v>
      </c>
      <c r="E1" s="445" t="s">
        <v>904</v>
      </c>
    </row>
    <row r="2">
      <c r="A2" s="112" t="s">
        <v>10542</v>
      </c>
      <c r="B2" s="112" t="s">
        <v>10543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</row>
    <row r="3">
      <c r="A3" s="103" t="s">
        <v>10544</v>
      </c>
      <c r="B3" s="103" t="s">
        <v>10375</v>
      </c>
      <c r="C3" s="239">
        <v>40547.0</v>
      </c>
      <c r="D3" s="103" t="s">
        <v>15</v>
      </c>
      <c r="E3" s="103" t="s">
        <v>928</v>
      </c>
      <c r="F3" s="452"/>
      <c r="G3" s="452"/>
      <c r="H3" s="452"/>
      <c r="I3" s="452"/>
      <c r="J3" s="452"/>
      <c r="K3" s="452"/>
      <c r="L3" s="452"/>
      <c r="M3" s="452"/>
      <c r="N3" s="452"/>
      <c r="O3" s="452"/>
      <c r="P3" s="452"/>
      <c r="Q3" s="452"/>
      <c r="R3" s="452"/>
      <c r="S3" s="452"/>
      <c r="T3" s="452"/>
      <c r="U3" s="452"/>
      <c r="V3" s="452"/>
      <c r="W3" s="452"/>
      <c r="X3" s="452"/>
      <c r="Y3" s="452"/>
      <c r="Z3" s="452"/>
    </row>
    <row r="4">
      <c r="A4" s="112" t="s">
        <v>10545</v>
      </c>
      <c r="B4" s="112" t="s">
        <v>10546</v>
      </c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</row>
    <row r="5">
      <c r="A5" s="112" t="s">
        <v>10547</v>
      </c>
      <c r="B5" s="112" t="s">
        <v>10546</v>
      </c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</row>
    <row r="6">
      <c r="A6" s="112" t="s">
        <v>10548</v>
      </c>
      <c r="B6" s="112" t="s">
        <v>725</v>
      </c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</row>
    <row r="7">
      <c r="A7" s="103" t="s">
        <v>10300</v>
      </c>
      <c r="B7" s="103" t="s">
        <v>10549</v>
      </c>
      <c r="C7" s="239">
        <v>40585.0</v>
      </c>
      <c r="D7" s="103" t="s">
        <v>15</v>
      </c>
      <c r="E7" s="103" t="s">
        <v>10302</v>
      </c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2"/>
      <c r="R7" s="452"/>
      <c r="S7" s="452"/>
      <c r="T7" s="452"/>
      <c r="U7" s="452"/>
      <c r="V7" s="452"/>
      <c r="W7" s="452"/>
      <c r="X7" s="452"/>
      <c r="Y7" s="452"/>
      <c r="Z7" s="452"/>
    </row>
    <row r="8">
      <c r="A8" s="112" t="s">
        <v>4742</v>
      </c>
      <c r="B8" s="112" t="s">
        <v>4743</v>
      </c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</row>
    <row r="9">
      <c r="A9" s="112" t="s">
        <v>10550</v>
      </c>
      <c r="B9" s="112" t="s">
        <v>10551</v>
      </c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</row>
    <row r="10">
      <c r="A10" s="112" t="s">
        <v>10552</v>
      </c>
      <c r="B10" s="112" t="s">
        <v>4378</v>
      </c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</row>
    <row r="11">
      <c r="A11" s="112" t="s">
        <v>10553</v>
      </c>
      <c r="B11" s="112" t="s">
        <v>9122</v>
      </c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</row>
    <row r="12">
      <c r="A12" s="112" t="s">
        <v>10554</v>
      </c>
      <c r="B12" s="112" t="s">
        <v>10555</v>
      </c>
      <c r="C12" s="162"/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</row>
    <row r="13">
      <c r="A13" s="112" t="s">
        <v>10556</v>
      </c>
      <c r="B13" s="112" t="s">
        <v>10557</v>
      </c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</row>
    <row r="14">
      <c r="A14" s="112" t="s">
        <v>10032</v>
      </c>
      <c r="B14" s="112" t="s">
        <v>10033</v>
      </c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</row>
    <row r="15">
      <c r="A15" s="112" t="s">
        <v>10558</v>
      </c>
      <c r="B15" s="112" t="s">
        <v>7431</v>
      </c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</row>
    <row r="16">
      <c r="A16" s="112" t="s">
        <v>7303</v>
      </c>
      <c r="B16" s="112" t="s">
        <v>7302</v>
      </c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</row>
    <row r="17">
      <c r="A17" s="112" t="s">
        <v>10559</v>
      </c>
      <c r="B17" s="112" t="s">
        <v>8157</v>
      </c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</row>
    <row r="18">
      <c r="A18" s="112" t="s">
        <v>10560</v>
      </c>
      <c r="B18" s="112" t="s">
        <v>4618</v>
      </c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</row>
    <row r="19">
      <c r="A19" s="112" t="s">
        <v>4412</v>
      </c>
      <c r="B19" s="112" t="s">
        <v>4413</v>
      </c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</row>
    <row r="20">
      <c r="A20" s="112" t="s">
        <v>10561</v>
      </c>
      <c r="B20" s="112" t="s">
        <v>8220</v>
      </c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</row>
    <row r="21">
      <c r="A21" s="112" t="s">
        <v>10562</v>
      </c>
      <c r="B21" s="112" t="s">
        <v>10563</v>
      </c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</row>
    <row r="22">
      <c r="A22" s="112" t="s">
        <v>10564</v>
      </c>
      <c r="B22" s="112" t="s">
        <v>10565</v>
      </c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</row>
    <row r="23">
      <c r="A23" s="112" t="s">
        <v>10566</v>
      </c>
      <c r="B23" s="112" t="s">
        <v>10567</v>
      </c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</row>
    <row r="24">
      <c r="A24" s="112" t="s">
        <v>10568</v>
      </c>
      <c r="B24" s="112" t="s">
        <v>7338</v>
      </c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</row>
    <row r="25">
      <c r="A25" s="112" t="s">
        <v>10569</v>
      </c>
      <c r="B25" s="112" t="s">
        <v>10570</v>
      </c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</row>
    <row r="26">
      <c r="A26" s="112" t="s">
        <v>10571</v>
      </c>
      <c r="B26" s="112" t="s">
        <v>10572</v>
      </c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</row>
    <row r="27">
      <c r="A27" s="112" t="s">
        <v>10573</v>
      </c>
      <c r="B27" s="112" t="s">
        <v>630</v>
      </c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</row>
    <row r="28">
      <c r="A28" s="112" t="s">
        <v>10574</v>
      </c>
      <c r="B28" s="112" t="s">
        <v>630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</row>
    <row r="29">
      <c r="A29" s="112" t="s">
        <v>10575</v>
      </c>
      <c r="B29" s="112" t="s">
        <v>10576</v>
      </c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</row>
    <row r="30">
      <c r="A30" s="112" t="s">
        <v>5888</v>
      </c>
      <c r="B30" s="112" t="s">
        <v>960</v>
      </c>
      <c r="C30" s="162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</row>
    <row r="31">
      <c r="A31" s="112" t="s">
        <v>10577</v>
      </c>
      <c r="B31" s="112" t="s">
        <v>10578</v>
      </c>
      <c r="C31" s="162"/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</row>
    <row r="32">
      <c r="A32" s="112" t="s">
        <v>10579</v>
      </c>
      <c r="B32" s="112" t="s">
        <v>10580</v>
      </c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</row>
    <row r="33">
      <c r="A33" s="103" t="s">
        <v>10581</v>
      </c>
      <c r="B33" s="103" t="s">
        <v>10582</v>
      </c>
      <c r="C33" s="239">
        <v>40855.0</v>
      </c>
      <c r="D33" s="103" t="s">
        <v>15</v>
      </c>
      <c r="E33" s="103" t="s">
        <v>10583</v>
      </c>
      <c r="F33" s="452"/>
      <c r="G33" s="452"/>
      <c r="H33" s="452"/>
      <c r="I33" s="452"/>
      <c r="J33" s="452"/>
      <c r="K33" s="452"/>
      <c r="L33" s="452"/>
      <c r="M33" s="452"/>
      <c r="N33" s="452"/>
      <c r="O33" s="452"/>
      <c r="P33" s="452"/>
      <c r="Q33" s="452"/>
      <c r="R33" s="452"/>
      <c r="S33" s="452"/>
      <c r="T33" s="452"/>
      <c r="U33" s="452"/>
      <c r="V33" s="452"/>
      <c r="W33" s="452"/>
      <c r="X33" s="452"/>
      <c r="Y33" s="452"/>
      <c r="Z33" s="452"/>
    </row>
    <row r="34">
      <c r="A34" s="112" t="s">
        <v>10584</v>
      </c>
      <c r="B34" s="112" t="s">
        <v>10585</v>
      </c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</row>
    <row r="35">
      <c r="A35" s="103" t="s">
        <v>5427</v>
      </c>
      <c r="B35" s="103" t="s">
        <v>5428</v>
      </c>
      <c r="C35" s="218">
        <v>39826.0</v>
      </c>
      <c r="D35" s="388" t="s">
        <v>15</v>
      </c>
      <c r="E35" s="232" t="s">
        <v>5429</v>
      </c>
      <c r="F35" s="452"/>
      <c r="G35" s="452"/>
      <c r="H35" s="452"/>
      <c r="I35" s="452"/>
      <c r="J35" s="452"/>
      <c r="K35" s="452"/>
      <c r="L35" s="452"/>
      <c r="M35" s="452"/>
      <c r="N35" s="452"/>
      <c r="O35" s="452"/>
      <c r="P35" s="452"/>
      <c r="Q35" s="452"/>
      <c r="R35" s="452"/>
      <c r="S35" s="452"/>
      <c r="T35" s="452"/>
      <c r="U35" s="452"/>
      <c r="V35" s="452"/>
      <c r="W35" s="452"/>
      <c r="X35" s="452"/>
      <c r="Y35" s="452"/>
      <c r="Z35" s="452"/>
    </row>
    <row r="36">
      <c r="A36" s="112" t="s">
        <v>10586</v>
      </c>
      <c r="B36" s="112" t="s">
        <v>5896</v>
      </c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</row>
    <row r="37">
      <c r="A37" s="103" t="s">
        <v>4651</v>
      </c>
      <c r="B37" s="103" t="s">
        <v>10587</v>
      </c>
      <c r="C37" s="239">
        <v>42733.0</v>
      </c>
      <c r="D37" s="103" t="s">
        <v>15</v>
      </c>
      <c r="E37" s="103" t="s">
        <v>4653</v>
      </c>
      <c r="F37" s="452"/>
      <c r="G37" s="452"/>
      <c r="H37" s="452"/>
      <c r="I37" s="452"/>
      <c r="J37" s="452"/>
      <c r="K37" s="452"/>
      <c r="L37" s="452"/>
      <c r="M37" s="452"/>
      <c r="N37" s="452"/>
      <c r="O37" s="452"/>
      <c r="P37" s="452"/>
      <c r="Q37" s="452"/>
      <c r="R37" s="452"/>
      <c r="S37" s="452"/>
      <c r="T37" s="452"/>
      <c r="U37" s="452"/>
      <c r="V37" s="452"/>
      <c r="W37" s="452"/>
      <c r="X37" s="452"/>
      <c r="Y37" s="452"/>
      <c r="Z37" s="452"/>
    </row>
    <row r="38">
      <c r="A38" s="112" t="s">
        <v>10588</v>
      </c>
      <c r="B38" s="112" t="s">
        <v>3240</v>
      </c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</row>
    <row r="39">
      <c r="A39" s="112" t="s">
        <v>10589</v>
      </c>
      <c r="B39" s="112" t="s">
        <v>10590</v>
      </c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</row>
    <row r="40">
      <c r="A40" s="112" t="s">
        <v>10591</v>
      </c>
      <c r="B40" s="112" t="s">
        <v>10592</v>
      </c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</row>
    <row r="41">
      <c r="A41" s="112" t="s">
        <v>10593</v>
      </c>
      <c r="B41" s="112" t="s">
        <v>7228</v>
      </c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</row>
    <row r="42">
      <c r="A42" s="112" t="s">
        <v>10338</v>
      </c>
      <c r="B42" s="112" t="s">
        <v>10594</v>
      </c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</row>
    <row r="43">
      <c r="A43" s="112" t="s">
        <v>10595</v>
      </c>
      <c r="B43" s="112" t="s">
        <v>10596</v>
      </c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</row>
    <row r="44">
      <c r="A44" s="112" t="s">
        <v>10597</v>
      </c>
      <c r="B44" s="112" t="s">
        <v>9469</v>
      </c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</row>
    <row r="45">
      <c r="A45" s="103" t="s">
        <v>6011</v>
      </c>
      <c r="B45" s="103" t="s">
        <v>1225</v>
      </c>
      <c r="C45" s="234">
        <v>40106.0</v>
      </c>
      <c r="D45" s="103" t="s">
        <v>15</v>
      </c>
      <c r="E45" s="103" t="s">
        <v>6012</v>
      </c>
      <c r="F45" s="452"/>
      <c r="G45" s="452"/>
      <c r="H45" s="452"/>
      <c r="I45" s="452"/>
      <c r="J45" s="452"/>
      <c r="K45" s="452"/>
      <c r="L45" s="452"/>
      <c r="M45" s="452"/>
      <c r="N45" s="452"/>
      <c r="O45" s="452"/>
      <c r="P45" s="452"/>
      <c r="Q45" s="452"/>
      <c r="R45" s="452"/>
      <c r="S45" s="452"/>
      <c r="T45" s="452"/>
      <c r="U45" s="452"/>
      <c r="V45" s="452"/>
      <c r="W45" s="452"/>
      <c r="X45" s="452"/>
      <c r="Y45" s="452"/>
      <c r="Z45" s="452"/>
    </row>
    <row r="46">
      <c r="A46" s="112" t="s">
        <v>10598</v>
      </c>
      <c r="B46" s="112" t="s">
        <v>6221</v>
      </c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</row>
    <row r="47">
      <c r="A47" s="112" t="s">
        <v>10599</v>
      </c>
      <c r="B47" s="112" t="s">
        <v>10600</v>
      </c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</row>
    <row r="48">
      <c r="A48" s="112" t="s">
        <v>10601</v>
      </c>
      <c r="B48" s="112" t="s">
        <v>10602</v>
      </c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</row>
    <row r="49">
      <c r="A49" s="112" t="s">
        <v>10603</v>
      </c>
      <c r="B49" s="112" t="s">
        <v>10604</v>
      </c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</row>
    <row r="50">
      <c r="A50" s="112" t="s">
        <v>10605</v>
      </c>
      <c r="B50" s="112" t="s">
        <v>10606</v>
      </c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</row>
    <row r="51">
      <c r="A51" s="112" t="s">
        <v>10607</v>
      </c>
      <c r="B51" s="112" t="s">
        <v>4895</v>
      </c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</row>
    <row r="52">
      <c r="A52" s="112" t="s">
        <v>10608</v>
      </c>
      <c r="B52" s="112" t="s">
        <v>10609</v>
      </c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</row>
    <row r="53">
      <c r="A53" s="112" t="s">
        <v>10610</v>
      </c>
      <c r="B53" s="112" t="s">
        <v>10611</v>
      </c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</row>
    <row r="54">
      <c r="A54" s="112" t="s">
        <v>10612</v>
      </c>
      <c r="B54" s="112" t="s">
        <v>10613</v>
      </c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</row>
    <row r="55">
      <c r="A55" s="162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</row>
    <row r="56">
      <c r="A56" s="162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</row>
    <row r="57">
      <c r="A57" s="448" t="s">
        <v>1</v>
      </c>
      <c r="B57" s="449">
        <f>COUNT(C:C)</f>
        <v>6</v>
      </c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</row>
    <row r="58">
      <c r="A58" s="448" t="s">
        <v>2</v>
      </c>
      <c r="B58" s="450">
        <v>53.0</v>
      </c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</row>
    <row r="59">
      <c r="A59" s="448" t="s">
        <v>1014</v>
      </c>
      <c r="B59" s="451">
        <f>IFERROR(__xludf.DUMMYFUNCTION("TO_PERCENT(B57/B58)"),0.11320754716981132)</f>
        <v>0.1132075472</v>
      </c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</row>
    <row r="60">
      <c r="A60" s="162"/>
      <c r="B60" s="162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</row>
    <row r="61">
      <c r="A61" s="162"/>
      <c r="B61" s="162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</row>
    <row r="62">
      <c r="A62" s="162"/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</row>
    <row r="63">
      <c r="A63" s="162"/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</row>
    <row r="64">
      <c r="A64" s="162"/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</row>
    <row r="65">
      <c r="A65" s="162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</row>
    <row r="66">
      <c r="A66" s="162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</row>
    <row r="67">
      <c r="A67" s="162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</row>
    <row r="68">
      <c r="A68" s="162"/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</row>
    <row r="69">
      <c r="A69" s="162"/>
      <c r="B69" s="162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</row>
    <row r="70">
      <c r="A70" s="162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</row>
    <row r="71">
      <c r="A71" s="162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</row>
    <row r="72">
      <c r="A72" s="162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</row>
    <row r="73">
      <c r="A73" s="162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</row>
    <row r="74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</row>
    <row r="75">
      <c r="A75" s="162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</row>
    <row r="76">
      <c r="A76" s="162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</row>
    <row r="77">
      <c r="A77" s="162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</row>
    <row r="78">
      <c r="A78" s="162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</row>
    <row r="79">
      <c r="A79" s="162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</row>
    <row r="80">
      <c r="A80" s="162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</row>
    <row r="81">
      <c r="A81" s="162"/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</row>
    <row r="82">
      <c r="A82" s="162"/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</row>
    <row r="83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</row>
    <row r="84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</row>
    <row r="85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</row>
    <row r="86">
      <c r="A86" s="162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</row>
    <row r="87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</row>
    <row r="88">
      <c r="A88" s="162"/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</row>
    <row r="89">
      <c r="A89" s="162"/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</row>
    <row r="90">
      <c r="A90" s="162"/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</row>
    <row r="91">
      <c r="A91" s="162"/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</row>
    <row r="92">
      <c r="A92" s="162"/>
      <c r="B92" s="162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</row>
    <row r="93">
      <c r="A93" s="162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</row>
    <row r="94">
      <c r="A94" s="162"/>
      <c r="B94" s="162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</row>
    <row r="95">
      <c r="A95" s="162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</row>
    <row r="96">
      <c r="A96" s="162"/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</row>
    <row r="97">
      <c r="A97" s="162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</row>
    <row r="98">
      <c r="A98" s="162"/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</row>
    <row r="99">
      <c r="A99" s="162"/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</row>
    <row r="100">
      <c r="A100" s="162"/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</row>
    <row r="101">
      <c r="A101" s="162"/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</row>
    <row r="102">
      <c r="A102" s="162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</row>
    <row r="103">
      <c r="A103" s="162"/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</row>
    <row r="104">
      <c r="A104" s="162"/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</row>
    <row r="105">
      <c r="A105" s="162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</row>
    <row r="106">
      <c r="A106" s="162"/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</row>
    <row r="107">
      <c r="A107" s="162"/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</row>
    <row r="108">
      <c r="A108" s="162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</row>
    <row r="109">
      <c r="A109" s="162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</row>
    <row r="110">
      <c r="A110" s="162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</row>
    <row r="111">
      <c r="A111" s="162"/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</row>
    <row r="112">
      <c r="A112" s="162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</row>
    <row r="113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</row>
    <row r="114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</row>
    <row r="115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</row>
    <row r="116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</row>
    <row r="117">
      <c r="A117" s="162"/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</row>
    <row r="118">
      <c r="A118" s="162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</row>
    <row r="119">
      <c r="A119" s="162"/>
      <c r="B119" s="162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</row>
    <row r="120">
      <c r="A120" s="162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</row>
    <row r="121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</row>
    <row r="122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</row>
    <row r="123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</row>
    <row r="124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</row>
    <row r="125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</row>
    <row r="126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</row>
    <row r="127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</row>
    <row r="128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</row>
    <row r="129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</row>
    <row r="130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</row>
    <row r="131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</row>
    <row r="132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</row>
    <row r="133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</row>
    <row r="134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</row>
    <row r="135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</row>
    <row r="136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</row>
    <row r="137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</row>
    <row r="138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</row>
    <row r="139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</row>
    <row r="140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</row>
    <row r="141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</row>
    <row r="142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</row>
    <row r="143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</row>
    <row r="144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</row>
    <row r="145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</row>
    <row r="146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</row>
    <row r="147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</row>
    <row r="148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</row>
    <row r="149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</row>
    <row r="150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</row>
    <row r="15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</row>
    <row r="152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</row>
    <row r="153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</row>
    <row r="154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</row>
    <row r="155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</row>
    <row r="156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</row>
    <row r="157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</row>
    <row r="158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</row>
    <row r="159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</row>
    <row r="160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</row>
    <row r="16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</row>
    <row r="162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</row>
    <row r="163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</row>
    <row r="164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</row>
    <row r="165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</row>
    <row r="166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</row>
    <row r="167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</row>
    <row r="168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</row>
    <row r="169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</row>
    <row r="170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</row>
    <row r="17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</row>
    <row r="172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</row>
    <row r="173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</row>
    <row r="174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</row>
    <row r="175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</row>
    <row r="176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</row>
    <row r="177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</row>
    <row r="178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</row>
    <row r="179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</row>
    <row r="180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</row>
    <row r="18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</row>
    <row r="182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</row>
    <row r="183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</row>
    <row r="184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</row>
    <row r="185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</row>
    <row r="186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</row>
    <row r="187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</row>
    <row r="188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</row>
    <row r="189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</row>
    <row r="190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</row>
    <row r="191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</row>
    <row r="192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</row>
    <row r="193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</row>
    <row r="194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</row>
    <row r="195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</row>
    <row r="196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</row>
    <row r="197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</row>
    <row r="198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</row>
    <row r="199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</row>
    <row r="200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</row>
    <row r="201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</row>
    <row r="202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</row>
    <row r="203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</row>
    <row r="204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</row>
    <row r="205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</row>
    <row r="206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</row>
    <row r="207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</row>
    <row r="208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</row>
    <row r="209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</row>
    <row r="210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</row>
    <row r="211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</row>
    <row r="212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</row>
    <row r="213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</row>
    <row r="214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</row>
    <row r="215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</row>
    <row r="216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</row>
    <row r="217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</row>
    <row r="218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</row>
    <row r="219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</row>
    <row r="220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</row>
    <row r="221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</row>
    <row r="222">
      <c r="A222" s="162"/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</row>
    <row r="223">
      <c r="A223" s="162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</row>
    <row r="224">
      <c r="A224" s="162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</row>
    <row r="225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</row>
    <row r="226">
      <c r="A226" s="162"/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</row>
    <row r="227">
      <c r="A227" s="162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</row>
    <row r="228">
      <c r="A228" s="162"/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</row>
    <row r="229">
      <c r="A229" s="162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</row>
    <row r="230">
      <c r="A230" s="162"/>
      <c r="B230" s="162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</row>
    <row r="231">
      <c r="A231" s="162"/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</row>
    <row r="232">
      <c r="A232" s="162"/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</row>
    <row r="233">
      <c r="A233" s="162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</row>
    <row r="234">
      <c r="A234" s="162"/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</row>
    <row r="235">
      <c r="A235" s="162"/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</row>
    <row r="236">
      <c r="A236" s="162"/>
      <c r="B236" s="162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</row>
    <row r="237">
      <c r="A237" s="162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</row>
    <row r="238">
      <c r="A238" s="162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</row>
    <row r="239">
      <c r="A239" s="162"/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</row>
    <row r="240">
      <c r="A240" s="162"/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</row>
    <row r="241">
      <c r="A241" s="162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</row>
    <row r="242">
      <c r="A242" s="162"/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</row>
    <row r="243">
      <c r="A243" s="162"/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</row>
    <row r="244">
      <c r="A244" s="162"/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</row>
    <row r="245">
      <c r="A245" s="162"/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</row>
    <row r="246">
      <c r="A246" s="162"/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</row>
    <row r="247">
      <c r="A247" s="162"/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</row>
    <row r="248">
      <c r="A248" s="162"/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</row>
    <row r="249">
      <c r="A249" s="162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</row>
    <row r="250">
      <c r="A250" s="162"/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</row>
    <row r="251">
      <c r="A251" s="162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</row>
    <row r="252">
      <c r="A252" s="162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</row>
    <row r="253">
      <c r="A253" s="162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</row>
    <row r="254">
      <c r="A254" s="162"/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</row>
    <row r="255">
      <c r="A255" s="162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</row>
    <row r="256">
      <c r="A256" s="162"/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</row>
    <row r="257">
      <c r="A257" s="162"/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</row>
    <row r="258">
      <c r="A258" s="162"/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</row>
    <row r="259">
      <c r="A259" s="162"/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</row>
    <row r="260">
      <c r="A260" s="162"/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</row>
    <row r="261">
      <c r="A261" s="162"/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</row>
    <row r="262">
      <c r="A262" s="162"/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</row>
    <row r="263">
      <c r="A263" s="162"/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</row>
    <row r="264">
      <c r="A264" s="162"/>
      <c r="B264" s="16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</row>
    <row r="265">
      <c r="A265" s="162"/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</row>
    <row r="266">
      <c r="A266" s="162"/>
      <c r="B266" s="162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</row>
    <row r="267">
      <c r="A267" s="162"/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</row>
    <row r="268">
      <c r="A268" s="162"/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</row>
    <row r="269">
      <c r="A269" s="162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</row>
    <row r="270">
      <c r="A270" s="162"/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</row>
    <row r="271">
      <c r="A271" s="162"/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</row>
    <row r="272">
      <c r="A272" s="162"/>
      <c r="B272" s="162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</row>
    <row r="273">
      <c r="A273" s="162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</row>
    <row r="274">
      <c r="A274" s="162"/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</row>
    <row r="275">
      <c r="A275" s="162"/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</row>
    <row r="276">
      <c r="A276" s="162"/>
      <c r="B276" s="162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</row>
    <row r="277">
      <c r="A277" s="162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</row>
    <row r="278">
      <c r="A278" s="162"/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</row>
    <row r="279">
      <c r="A279" s="162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</row>
    <row r="280">
      <c r="A280" s="162"/>
      <c r="B280" s="162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</row>
    <row r="281">
      <c r="A281" s="162"/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</row>
    <row r="282">
      <c r="A282" s="162"/>
      <c r="B282" s="162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</row>
    <row r="283">
      <c r="A283" s="162"/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</row>
    <row r="284">
      <c r="A284" s="162"/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</row>
    <row r="285">
      <c r="A285" s="162"/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</row>
    <row r="286">
      <c r="A286" s="162"/>
      <c r="B286" s="162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</row>
    <row r="287">
      <c r="A287" s="162"/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</row>
    <row r="288">
      <c r="A288" s="162"/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</row>
    <row r="289">
      <c r="A289" s="162"/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</row>
    <row r="290">
      <c r="A290" s="162"/>
      <c r="B290" s="16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</row>
    <row r="291">
      <c r="A291" s="162"/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</row>
    <row r="292">
      <c r="A292" s="162"/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</row>
    <row r="293">
      <c r="A293" s="162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</row>
    <row r="294">
      <c r="A294" s="162"/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</row>
    <row r="295">
      <c r="A295" s="162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</row>
    <row r="296">
      <c r="A296" s="162"/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</row>
    <row r="297">
      <c r="A297" s="162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</row>
    <row r="298">
      <c r="A298" s="162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</row>
    <row r="299">
      <c r="A299" s="162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</row>
    <row r="300">
      <c r="A300" s="162"/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</row>
    <row r="301">
      <c r="A301" s="162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</row>
    <row r="302">
      <c r="A302" s="162"/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</row>
    <row r="303">
      <c r="A303" s="162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</row>
    <row r="304">
      <c r="A304" s="162"/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</row>
    <row r="305">
      <c r="A305" s="162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</row>
    <row r="306">
      <c r="A306" s="162"/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</row>
    <row r="307">
      <c r="A307" s="162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</row>
    <row r="308">
      <c r="A308" s="162"/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</row>
    <row r="309">
      <c r="A309" s="162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</row>
    <row r="310">
      <c r="A310" s="162"/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</row>
    <row r="311">
      <c r="A311" s="162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</row>
    <row r="312">
      <c r="A312" s="162"/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</row>
    <row r="313">
      <c r="A313" s="162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</row>
    <row r="314">
      <c r="A314" s="162"/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</row>
    <row r="315">
      <c r="A315" s="162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</row>
    <row r="316">
      <c r="A316" s="162"/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</row>
    <row r="317">
      <c r="A317" s="162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</row>
    <row r="318">
      <c r="A318" s="162"/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</row>
    <row r="319">
      <c r="A319" s="162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</row>
    <row r="320">
      <c r="A320" s="162"/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</row>
    <row r="321">
      <c r="A321" s="162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</row>
    <row r="322">
      <c r="A322" s="162"/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</row>
    <row r="323">
      <c r="A323" s="162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</row>
    <row r="324">
      <c r="A324" s="162"/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</row>
    <row r="325">
      <c r="A325" s="162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</row>
    <row r="326">
      <c r="A326" s="162"/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</row>
    <row r="327">
      <c r="A327" s="162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</row>
    <row r="328">
      <c r="A328" s="162"/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</row>
    <row r="329">
      <c r="A329" s="162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</row>
    <row r="330">
      <c r="A330" s="162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</row>
    <row r="331">
      <c r="A331" s="162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</row>
    <row r="332">
      <c r="A332" s="162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</row>
    <row r="333">
      <c r="A333" s="162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</row>
    <row r="334">
      <c r="A334" s="162"/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</row>
    <row r="335">
      <c r="A335" s="162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</row>
    <row r="336">
      <c r="A336" s="162"/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</row>
    <row r="337">
      <c r="A337" s="162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</row>
    <row r="338">
      <c r="A338" s="162"/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</row>
    <row r="339">
      <c r="A339" s="162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</row>
    <row r="340">
      <c r="A340" s="162"/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</row>
    <row r="341">
      <c r="A341" s="162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</row>
    <row r="342">
      <c r="A342" s="162"/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</row>
    <row r="343">
      <c r="A343" s="162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</row>
    <row r="344">
      <c r="A344" s="162"/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</row>
    <row r="345">
      <c r="A345" s="162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</row>
    <row r="346">
      <c r="A346" s="162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</row>
    <row r="347">
      <c r="A347" s="162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</row>
    <row r="348">
      <c r="A348" s="162"/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</row>
    <row r="349">
      <c r="A349" s="162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</row>
    <row r="350">
      <c r="A350" s="162"/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</row>
    <row r="351">
      <c r="A351" s="162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</row>
    <row r="352">
      <c r="A352" s="162"/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</row>
    <row r="353">
      <c r="A353" s="162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</row>
    <row r="354">
      <c r="A354" s="162"/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</row>
    <row r="355">
      <c r="A355" s="162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</row>
    <row r="356">
      <c r="A356" s="162"/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</row>
    <row r="357">
      <c r="A357" s="162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</row>
    <row r="358">
      <c r="A358" s="162"/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</row>
    <row r="359">
      <c r="A359" s="162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</row>
    <row r="360">
      <c r="A360" s="162"/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</row>
    <row r="361">
      <c r="A361" s="162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</row>
    <row r="362">
      <c r="A362" s="162"/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</row>
    <row r="363">
      <c r="A363" s="162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</row>
    <row r="364">
      <c r="A364" s="162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</row>
    <row r="365">
      <c r="A365" s="162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</row>
    <row r="366">
      <c r="A366" s="162"/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</row>
    <row r="367">
      <c r="A367" s="162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</row>
    <row r="368">
      <c r="A368" s="162"/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</row>
    <row r="369">
      <c r="A369" s="162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</row>
    <row r="370">
      <c r="A370" s="162"/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</row>
    <row r="371">
      <c r="A371" s="162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</row>
    <row r="372">
      <c r="A372" s="162"/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</row>
    <row r="373">
      <c r="A373" s="162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</row>
    <row r="374">
      <c r="A374" s="162"/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</row>
    <row r="375">
      <c r="A375" s="162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</row>
    <row r="376">
      <c r="A376" s="162"/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</row>
    <row r="377">
      <c r="A377" s="162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</row>
    <row r="378">
      <c r="A378" s="162"/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</row>
    <row r="379">
      <c r="A379" s="162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</row>
    <row r="380">
      <c r="A380" s="162"/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</row>
    <row r="381">
      <c r="A381" s="162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</row>
    <row r="382">
      <c r="A382" s="162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</row>
    <row r="383">
      <c r="A383" s="162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</row>
    <row r="384">
      <c r="A384" s="162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</row>
    <row r="385">
      <c r="A385" s="162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</row>
    <row r="386">
      <c r="A386" s="162"/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</row>
    <row r="387">
      <c r="A387" s="162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</row>
    <row r="388">
      <c r="A388" s="162"/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</row>
    <row r="389">
      <c r="A389" s="162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</row>
    <row r="390">
      <c r="A390" s="162"/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</row>
    <row r="391">
      <c r="A391" s="162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</row>
    <row r="392">
      <c r="A392" s="162"/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</row>
    <row r="393">
      <c r="A393" s="162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</row>
    <row r="394">
      <c r="A394" s="162"/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</row>
    <row r="395">
      <c r="A395" s="162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</row>
    <row r="396">
      <c r="A396" s="162"/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</row>
    <row r="397">
      <c r="A397" s="162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</row>
    <row r="398">
      <c r="A398" s="162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</row>
    <row r="399">
      <c r="A399" s="162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</row>
    <row r="400">
      <c r="A400" s="162"/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</row>
    <row r="401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</row>
    <row r="402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</row>
    <row r="403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</row>
    <row r="404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</row>
    <row r="405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</row>
    <row r="406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</row>
    <row r="407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</row>
    <row r="408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</row>
    <row r="409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</row>
    <row r="410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</row>
    <row r="411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</row>
    <row r="412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</row>
    <row r="413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</row>
    <row r="414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</row>
    <row r="415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</row>
    <row r="416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</row>
    <row r="417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</row>
    <row r="418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</row>
    <row r="419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</row>
    <row r="420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</row>
    <row r="421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</row>
    <row r="422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</row>
    <row r="423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</row>
    <row r="424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</row>
    <row r="425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</row>
    <row r="426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</row>
    <row r="427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</row>
    <row r="428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</row>
    <row r="429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</row>
    <row r="430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</row>
    <row r="431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</row>
    <row r="432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</row>
    <row r="433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</row>
    <row r="434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</row>
    <row r="435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</row>
    <row r="436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</row>
    <row r="437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</row>
    <row r="438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</row>
    <row r="439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</row>
    <row r="440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</row>
    <row r="441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</row>
    <row r="442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</row>
    <row r="443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</row>
    <row r="444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</row>
    <row r="445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</row>
    <row r="446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</row>
    <row r="447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</row>
    <row r="448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</row>
    <row r="449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</row>
    <row r="450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</row>
    <row r="451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</row>
    <row r="452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</row>
    <row r="453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</row>
    <row r="454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</row>
    <row r="455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</row>
    <row r="456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</row>
    <row r="457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</row>
    <row r="458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</row>
    <row r="459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</row>
    <row r="460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</row>
    <row r="461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</row>
    <row r="462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</row>
    <row r="463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</row>
    <row r="464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</row>
    <row r="465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</row>
    <row r="466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</row>
    <row r="467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</row>
    <row r="468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</row>
    <row r="469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</row>
    <row r="470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</row>
    <row r="471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</row>
    <row r="472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</row>
    <row r="473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</row>
    <row r="474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</row>
    <row r="475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</row>
    <row r="476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</row>
    <row r="477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</row>
    <row r="478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</row>
    <row r="479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</row>
    <row r="480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</row>
    <row r="481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</row>
    <row r="482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</row>
    <row r="483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</row>
    <row r="484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</row>
    <row r="485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</row>
    <row r="486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</row>
    <row r="487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</row>
    <row r="488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</row>
    <row r="489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</row>
    <row r="490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</row>
    <row r="491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</row>
    <row r="492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</row>
    <row r="493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</row>
    <row r="494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</row>
    <row r="495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</row>
    <row r="496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</row>
    <row r="497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</row>
    <row r="498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</row>
    <row r="499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</row>
    <row r="500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</row>
    <row r="501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</row>
    <row r="502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</row>
    <row r="503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</row>
    <row r="504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</row>
    <row r="505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</row>
    <row r="506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</row>
    <row r="507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</row>
    <row r="508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</row>
    <row r="509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</row>
    <row r="510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</row>
    <row r="511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</row>
    <row r="512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</row>
    <row r="513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</row>
    <row r="514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</row>
    <row r="515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</row>
    <row r="516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</row>
    <row r="517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</row>
    <row r="518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</row>
    <row r="519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</row>
    <row r="520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</row>
    <row r="521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</row>
    <row r="522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</row>
    <row r="523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</row>
    <row r="524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</row>
    <row r="525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</row>
    <row r="526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</row>
    <row r="527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</row>
    <row r="528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</row>
    <row r="529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</row>
    <row r="530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</row>
    <row r="531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</row>
    <row r="532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</row>
    <row r="533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</row>
    <row r="534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</row>
    <row r="535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</row>
    <row r="536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</row>
    <row r="537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</row>
    <row r="538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</row>
    <row r="539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</row>
    <row r="540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</row>
    <row r="541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</row>
    <row r="542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</row>
    <row r="543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</row>
    <row r="544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</row>
    <row r="545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</row>
    <row r="546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</row>
    <row r="547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</row>
    <row r="548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</row>
    <row r="549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</row>
    <row r="550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</row>
    <row r="551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</row>
    <row r="552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</row>
    <row r="553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</row>
    <row r="554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</row>
    <row r="555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</row>
    <row r="556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</row>
    <row r="557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</row>
    <row r="558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</row>
    <row r="559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</row>
    <row r="560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</row>
    <row r="561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</row>
    <row r="562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</row>
    <row r="563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</row>
    <row r="564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</row>
    <row r="565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</row>
    <row r="566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</row>
    <row r="567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</row>
    <row r="568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</row>
    <row r="569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</row>
    <row r="570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</row>
    <row r="571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</row>
    <row r="572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</row>
    <row r="573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</row>
    <row r="574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</row>
    <row r="575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</row>
    <row r="576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</row>
    <row r="577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</row>
    <row r="578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</row>
    <row r="579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</row>
    <row r="580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</row>
    <row r="581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</row>
    <row r="582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</row>
    <row r="583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</row>
    <row r="584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</row>
    <row r="585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</row>
    <row r="586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</row>
    <row r="587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</row>
    <row r="588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</row>
    <row r="589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</row>
    <row r="590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</row>
    <row r="591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</row>
    <row r="592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</row>
    <row r="593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</row>
    <row r="594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</row>
    <row r="595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</row>
    <row r="596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</row>
    <row r="597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</row>
    <row r="598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</row>
    <row r="599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</row>
    <row r="600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</row>
    <row r="601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</row>
    <row r="602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</row>
    <row r="603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</row>
    <row r="604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</row>
    <row r="605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</row>
    <row r="606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</row>
    <row r="607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</row>
    <row r="608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</row>
    <row r="609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</row>
    <row r="610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</row>
    <row r="611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</row>
    <row r="612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</row>
    <row r="613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</row>
    <row r="614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</row>
    <row r="615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</row>
    <row r="616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</row>
    <row r="617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</row>
    <row r="618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</row>
    <row r="619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</row>
    <row r="620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</row>
    <row r="621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</row>
    <row r="622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</row>
    <row r="623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</row>
    <row r="624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</row>
    <row r="625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</row>
    <row r="626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</row>
    <row r="627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</row>
    <row r="628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</row>
    <row r="629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</row>
    <row r="630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</row>
    <row r="631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</row>
    <row r="632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</row>
    <row r="633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</row>
    <row r="634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</row>
    <row r="635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</row>
    <row r="636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</row>
    <row r="637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</row>
    <row r="638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</row>
    <row r="639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</row>
    <row r="640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</row>
    <row r="641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</row>
    <row r="642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</row>
    <row r="643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</row>
    <row r="644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</row>
    <row r="645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</row>
    <row r="646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</row>
    <row r="647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</row>
    <row r="648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</row>
    <row r="649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</row>
    <row r="650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</row>
    <row r="651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</row>
    <row r="652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</row>
    <row r="653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</row>
    <row r="654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</row>
    <row r="655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</row>
    <row r="656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</row>
    <row r="657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</row>
    <row r="658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</row>
    <row r="659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</row>
    <row r="660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</row>
    <row r="661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</row>
    <row r="662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</row>
    <row r="663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</row>
    <row r="664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</row>
    <row r="665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</row>
    <row r="666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</row>
    <row r="667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</row>
    <row r="668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</row>
    <row r="669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</row>
    <row r="670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</row>
    <row r="671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</row>
    <row r="672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</row>
    <row r="673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</row>
    <row r="674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</row>
    <row r="675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</row>
    <row r="676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</row>
    <row r="677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</row>
    <row r="678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</row>
    <row r="679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</row>
    <row r="680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</row>
    <row r="681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</row>
    <row r="682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</row>
    <row r="683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</row>
    <row r="684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</row>
    <row r="685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</row>
    <row r="686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</row>
    <row r="687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</row>
    <row r="688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</row>
    <row r="689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</row>
    <row r="690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</row>
    <row r="691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</row>
    <row r="692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</row>
    <row r="693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</row>
    <row r="694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</row>
    <row r="695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</row>
    <row r="696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</row>
    <row r="697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</row>
    <row r="698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</row>
    <row r="699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</row>
    <row r="700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</row>
    <row r="701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</row>
    <row r="702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</row>
    <row r="703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</row>
    <row r="704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</row>
    <row r="705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</row>
    <row r="706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</row>
    <row r="707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</row>
    <row r="708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</row>
    <row r="709">
      <c r="A709" s="162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</row>
    <row r="710">
      <c r="A710" s="162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</row>
    <row r="711">
      <c r="A711" s="162"/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</row>
    <row r="712">
      <c r="A712" s="162"/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</row>
    <row r="713">
      <c r="A713" s="162"/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</row>
    <row r="714">
      <c r="A714" s="162"/>
      <c r="B714" s="162"/>
      <c r="C714" s="162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</row>
    <row r="715">
      <c r="A715" s="162"/>
      <c r="B715" s="162"/>
      <c r="C715" s="162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</row>
    <row r="716">
      <c r="A716" s="162"/>
      <c r="B716" s="162"/>
      <c r="C716" s="162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</row>
    <row r="717">
      <c r="A717" s="162"/>
      <c r="B717" s="162"/>
      <c r="C717" s="162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</row>
    <row r="718">
      <c r="A718" s="162"/>
      <c r="B718" s="162"/>
      <c r="C718" s="162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</row>
    <row r="719">
      <c r="A719" s="162"/>
      <c r="B719" s="162"/>
      <c r="C719" s="162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</row>
    <row r="720">
      <c r="A720" s="162"/>
      <c r="B720" s="162"/>
      <c r="C720" s="162"/>
      <c r="D720" s="162"/>
      <c r="E720" s="162"/>
      <c r="F720" s="162"/>
      <c r="G720" s="162"/>
      <c r="H720" s="162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  <c r="W720" s="162"/>
      <c r="X720" s="162"/>
      <c r="Y720" s="162"/>
      <c r="Z720" s="162"/>
    </row>
    <row r="721">
      <c r="A721" s="162"/>
      <c r="B721" s="162"/>
      <c r="C721" s="162"/>
      <c r="D721" s="162"/>
      <c r="E721" s="162"/>
      <c r="F721" s="162"/>
      <c r="G721" s="162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  <c r="X721" s="162"/>
      <c r="Y721" s="162"/>
      <c r="Z721" s="162"/>
    </row>
    <row r="722">
      <c r="A722" s="162"/>
      <c r="B722" s="162"/>
      <c r="C722" s="162"/>
      <c r="D722" s="162"/>
      <c r="E722" s="162"/>
      <c r="F722" s="162"/>
      <c r="G722" s="162"/>
      <c r="H722" s="162"/>
      <c r="I722" s="162"/>
      <c r="J722" s="162"/>
      <c r="K722" s="162"/>
      <c r="L722" s="162"/>
      <c r="M722" s="162"/>
      <c r="N722" s="162"/>
      <c r="O722" s="162"/>
      <c r="P722" s="162"/>
      <c r="Q722" s="162"/>
      <c r="R722" s="162"/>
      <c r="S722" s="162"/>
      <c r="T722" s="162"/>
      <c r="U722" s="162"/>
      <c r="V722" s="162"/>
      <c r="W722" s="162"/>
      <c r="X722" s="162"/>
      <c r="Y722" s="162"/>
      <c r="Z722" s="162"/>
    </row>
    <row r="723">
      <c r="A723" s="162"/>
      <c r="B723" s="162"/>
      <c r="C723" s="162"/>
      <c r="D723" s="162"/>
      <c r="E723" s="162"/>
      <c r="F723" s="162"/>
      <c r="G723" s="162"/>
      <c r="H723" s="162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  <c r="W723" s="162"/>
      <c r="X723" s="162"/>
      <c r="Y723" s="162"/>
      <c r="Z723" s="162"/>
    </row>
    <row r="724">
      <c r="A724" s="162"/>
      <c r="B724" s="162"/>
      <c r="C724" s="162"/>
      <c r="D724" s="162"/>
      <c r="E724" s="162"/>
      <c r="F724" s="162"/>
      <c r="G724" s="162"/>
      <c r="H724" s="162"/>
      <c r="I724" s="162"/>
      <c r="J724" s="162"/>
      <c r="K724" s="162"/>
      <c r="L724" s="162"/>
      <c r="M724" s="162"/>
      <c r="N724" s="162"/>
      <c r="O724" s="162"/>
      <c r="P724" s="162"/>
      <c r="Q724" s="162"/>
      <c r="R724" s="162"/>
      <c r="S724" s="162"/>
      <c r="T724" s="162"/>
      <c r="U724" s="162"/>
      <c r="V724" s="162"/>
      <c r="W724" s="162"/>
      <c r="X724" s="162"/>
      <c r="Y724" s="162"/>
      <c r="Z724" s="162"/>
    </row>
    <row r="725">
      <c r="A725" s="162"/>
      <c r="B725" s="162"/>
      <c r="C725" s="162"/>
      <c r="D725" s="162"/>
      <c r="E725" s="162"/>
      <c r="F725" s="162"/>
      <c r="G725" s="162"/>
      <c r="H725" s="162"/>
      <c r="I725" s="162"/>
      <c r="J725" s="162"/>
      <c r="K725" s="162"/>
      <c r="L725" s="162"/>
      <c r="M725" s="162"/>
      <c r="N725" s="162"/>
      <c r="O725" s="162"/>
      <c r="P725" s="162"/>
      <c r="Q725" s="162"/>
      <c r="R725" s="162"/>
      <c r="S725" s="162"/>
      <c r="T725" s="162"/>
      <c r="U725" s="162"/>
      <c r="V725" s="162"/>
      <c r="W725" s="162"/>
      <c r="X725" s="162"/>
      <c r="Y725" s="162"/>
      <c r="Z725" s="162"/>
    </row>
    <row r="726">
      <c r="A726" s="162"/>
      <c r="B726" s="162"/>
      <c r="C726" s="162"/>
      <c r="D726" s="162"/>
      <c r="E726" s="162"/>
      <c r="F726" s="162"/>
      <c r="G726" s="162"/>
      <c r="H726" s="162"/>
      <c r="I726" s="162"/>
      <c r="J726" s="162"/>
      <c r="K726" s="162"/>
      <c r="L726" s="162"/>
      <c r="M726" s="162"/>
      <c r="N726" s="162"/>
      <c r="O726" s="162"/>
      <c r="P726" s="162"/>
      <c r="Q726" s="162"/>
      <c r="R726" s="162"/>
      <c r="S726" s="162"/>
      <c r="T726" s="162"/>
      <c r="U726" s="162"/>
      <c r="V726" s="162"/>
      <c r="W726" s="162"/>
      <c r="X726" s="162"/>
      <c r="Y726" s="162"/>
      <c r="Z726" s="162"/>
    </row>
    <row r="727">
      <c r="A727" s="162"/>
      <c r="B727" s="162"/>
      <c r="C727" s="162"/>
      <c r="D727" s="162"/>
      <c r="E727" s="162"/>
      <c r="F727" s="162"/>
      <c r="G727" s="162"/>
      <c r="H727" s="162"/>
      <c r="I727" s="162"/>
      <c r="J727" s="162"/>
      <c r="K727" s="162"/>
      <c r="L727" s="162"/>
      <c r="M727" s="162"/>
      <c r="N727" s="162"/>
      <c r="O727" s="162"/>
      <c r="P727" s="162"/>
      <c r="Q727" s="162"/>
      <c r="R727" s="162"/>
      <c r="S727" s="162"/>
      <c r="T727" s="162"/>
      <c r="U727" s="162"/>
      <c r="V727" s="162"/>
      <c r="W727" s="162"/>
      <c r="X727" s="162"/>
      <c r="Y727" s="162"/>
      <c r="Z727" s="162"/>
    </row>
    <row r="728">
      <c r="A728" s="162"/>
      <c r="B728" s="162"/>
      <c r="C728" s="162"/>
      <c r="D728" s="162"/>
      <c r="E728" s="162"/>
      <c r="F728" s="162"/>
      <c r="G728" s="162"/>
      <c r="H728" s="162"/>
      <c r="I728" s="162"/>
      <c r="J728" s="162"/>
      <c r="K728" s="162"/>
      <c r="L728" s="162"/>
      <c r="M728" s="162"/>
      <c r="N728" s="162"/>
      <c r="O728" s="162"/>
      <c r="P728" s="162"/>
      <c r="Q728" s="162"/>
      <c r="R728" s="162"/>
      <c r="S728" s="162"/>
      <c r="T728" s="162"/>
      <c r="U728" s="162"/>
      <c r="V728" s="162"/>
      <c r="W728" s="162"/>
      <c r="X728" s="162"/>
      <c r="Y728" s="162"/>
      <c r="Z728" s="162"/>
    </row>
    <row r="729">
      <c r="A729" s="162"/>
      <c r="B729" s="162"/>
      <c r="C729" s="162"/>
      <c r="D729" s="162"/>
      <c r="E729" s="162"/>
      <c r="F729" s="162"/>
      <c r="G729" s="162"/>
      <c r="H729" s="162"/>
      <c r="I729" s="162"/>
      <c r="J729" s="162"/>
      <c r="K729" s="162"/>
      <c r="L729" s="162"/>
      <c r="M729" s="162"/>
      <c r="N729" s="162"/>
      <c r="O729" s="162"/>
      <c r="P729" s="162"/>
      <c r="Q729" s="162"/>
      <c r="R729" s="162"/>
      <c r="S729" s="162"/>
      <c r="T729" s="162"/>
      <c r="U729" s="162"/>
      <c r="V729" s="162"/>
      <c r="W729" s="162"/>
      <c r="X729" s="162"/>
      <c r="Y729" s="162"/>
      <c r="Z729" s="162"/>
    </row>
    <row r="730">
      <c r="A730" s="162"/>
      <c r="B730" s="162"/>
      <c r="C730" s="162"/>
      <c r="D730" s="162"/>
      <c r="E730" s="162"/>
      <c r="F730" s="162"/>
      <c r="G730" s="162"/>
      <c r="H730" s="162"/>
      <c r="I730" s="162"/>
      <c r="J730" s="162"/>
      <c r="K730" s="162"/>
      <c r="L730" s="162"/>
      <c r="M730" s="162"/>
      <c r="N730" s="162"/>
      <c r="O730" s="162"/>
      <c r="P730" s="162"/>
      <c r="Q730" s="162"/>
      <c r="R730" s="162"/>
      <c r="S730" s="162"/>
      <c r="T730" s="162"/>
      <c r="U730" s="162"/>
      <c r="V730" s="162"/>
      <c r="W730" s="162"/>
      <c r="X730" s="162"/>
      <c r="Y730" s="162"/>
      <c r="Z730" s="162"/>
    </row>
    <row r="731">
      <c r="A731" s="162"/>
      <c r="B731" s="162"/>
      <c r="C731" s="162"/>
      <c r="D731" s="162"/>
      <c r="E731" s="162"/>
      <c r="F731" s="162"/>
      <c r="G731" s="162"/>
      <c r="H731" s="162"/>
      <c r="I731" s="162"/>
      <c r="J731" s="162"/>
      <c r="K731" s="162"/>
      <c r="L731" s="162"/>
      <c r="M731" s="162"/>
      <c r="N731" s="162"/>
      <c r="O731" s="162"/>
      <c r="P731" s="162"/>
      <c r="Q731" s="162"/>
      <c r="R731" s="162"/>
      <c r="S731" s="162"/>
      <c r="T731" s="162"/>
      <c r="U731" s="162"/>
      <c r="V731" s="162"/>
      <c r="W731" s="162"/>
      <c r="X731" s="162"/>
      <c r="Y731" s="162"/>
      <c r="Z731" s="162"/>
    </row>
    <row r="732">
      <c r="A732" s="162"/>
      <c r="B732" s="162"/>
      <c r="C732" s="162"/>
      <c r="D732" s="162"/>
      <c r="E732" s="162"/>
      <c r="F732" s="162"/>
      <c r="G732" s="162"/>
      <c r="H732" s="162"/>
      <c r="I732" s="162"/>
      <c r="J732" s="162"/>
      <c r="K732" s="162"/>
      <c r="L732" s="162"/>
      <c r="M732" s="162"/>
      <c r="N732" s="162"/>
      <c r="O732" s="162"/>
      <c r="P732" s="162"/>
      <c r="Q732" s="162"/>
      <c r="R732" s="162"/>
      <c r="S732" s="162"/>
      <c r="T732" s="162"/>
      <c r="U732" s="162"/>
      <c r="V732" s="162"/>
      <c r="W732" s="162"/>
      <c r="X732" s="162"/>
      <c r="Y732" s="162"/>
      <c r="Z732" s="162"/>
    </row>
    <row r="733">
      <c r="A733" s="162"/>
      <c r="B733" s="162"/>
      <c r="C733" s="162"/>
      <c r="D733" s="162"/>
      <c r="E733" s="162"/>
      <c r="F733" s="162"/>
      <c r="G733" s="162"/>
      <c r="H733" s="162"/>
      <c r="I733" s="162"/>
      <c r="J733" s="162"/>
      <c r="K733" s="162"/>
      <c r="L733" s="162"/>
      <c r="M733" s="162"/>
      <c r="N733" s="162"/>
      <c r="O733" s="162"/>
      <c r="P733" s="162"/>
      <c r="Q733" s="162"/>
      <c r="R733" s="162"/>
      <c r="S733" s="162"/>
      <c r="T733" s="162"/>
      <c r="U733" s="162"/>
      <c r="V733" s="162"/>
      <c r="W733" s="162"/>
      <c r="X733" s="162"/>
      <c r="Y733" s="162"/>
      <c r="Z733" s="162"/>
    </row>
    <row r="734">
      <c r="A734" s="162"/>
      <c r="B734" s="162"/>
      <c r="C734" s="162"/>
      <c r="D734" s="162"/>
      <c r="E734" s="162"/>
      <c r="F734" s="162"/>
      <c r="G734" s="162"/>
      <c r="H734" s="162"/>
      <c r="I734" s="162"/>
      <c r="J734" s="162"/>
      <c r="K734" s="162"/>
      <c r="L734" s="162"/>
      <c r="M734" s="162"/>
      <c r="N734" s="162"/>
      <c r="O734" s="162"/>
      <c r="P734" s="162"/>
      <c r="Q734" s="162"/>
      <c r="R734" s="162"/>
      <c r="S734" s="162"/>
      <c r="T734" s="162"/>
      <c r="U734" s="162"/>
      <c r="V734" s="162"/>
      <c r="W734" s="162"/>
      <c r="X734" s="162"/>
      <c r="Y734" s="162"/>
      <c r="Z734" s="162"/>
    </row>
    <row r="735">
      <c r="A735" s="162"/>
      <c r="B735" s="162"/>
      <c r="C735" s="162"/>
      <c r="D735" s="162"/>
      <c r="E735" s="162"/>
      <c r="F735" s="162"/>
      <c r="G735" s="162"/>
      <c r="H735" s="162"/>
      <c r="I735" s="162"/>
      <c r="J735" s="162"/>
      <c r="K735" s="162"/>
      <c r="L735" s="162"/>
      <c r="M735" s="162"/>
      <c r="N735" s="162"/>
      <c r="O735" s="162"/>
      <c r="P735" s="162"/>
      <c r="Q735" s="162"/>
      <c r="R735" s="162"/>
      <c r="S735" s="162"/>
      <c r="T735" s="162"/>
      <c r="U735" s="162"/>
      <c r="V735" s="162"/>
      <c r="W735" s="162"/>
      <c r="X735" s="162"/>
      <c r="Y735" s="162"/>
      <c r="Z735" s="162"/>
    </row>
    <row r="736">
      <c r="A736" s="162"/>
      <c r="B736" s="162"/>
      <c r="C736" s="162"/>
      <c r="D736" s="162"/>
      <c r="E736" s="162"/>
      <c r="F736" s="162"/>
      <c r="G736" s="162"/>
      <c r="H736" s="162"/>
      <c r="I736" s="162"/>
      <c r="J736" s="162"/>
      <c r="K736" s="162"/>
      <c r="L736" s="162"/>
      <c r="M736" s="162"/>
      <c r="N736" s="162"/>
      <c r="O736" s="162"/>
      <c r="P736" s="162"/>
      <c r="Q736" s="162"/>
      <c r="R736" s="162"/>
      <c r="S736" s="162"/>
      <c r="T736" s="162"/>
      <c r="U736" s="162"/>
      <c r="V736" s="162"/>
      <c r="W736" s="162"/>
      <c r="X736" s="162"/>
      <c r="Y736" s="162"/>
      <c r="Z736" s="162"/>
    </row>
    <row r="737">
      <c r="A737" s="162"/>
      <c r="B737" s="162"/>
      <c r="C737" s="162"/>
      <c r="D737" s="162"/>
      <c r="E737" s="162"/>
      <c r="F737" s="162"/>
      <c r="G737" s="162"/>
      <c r="H737" s="162"/>
      <c r="I737" s="162"/>
      <c r="J737" s="162"/>
      <c r="K737" s="162"/>
      <c r="L737" s="162"/>
      <c r="M737" s="162"/>
      <c r="N737" s="162"/>
      <c r="O737" s="162"/>
      <c r="P737" s="162"/>
      <c r="Q737" s="162"/>
      <c r="R737" s="162"/>
      <c r="S737" s="162"/>
      <c r="T737" s="162"/>
      <c r="U737" s="162"/>
      <c r="V737" s="162"/>
      <c r="W737" s="162"/>
      <c r="X737" s="162"/>
      <c r="Y737" s="162"/>
      <c r="Z737" s="162"/>
    </row>
    <row r="738">
      <c r="A738" s="162"/>
      <c r="B738" s="162"/>
      <c r="C738" s="162"/>
      <c r="D738" s="162"/>
      <c r="E738" s="162"/>
      <c r="F738" s="162"/>
      <c r="G738" s="162"/>
      <c r="H738" s="162"/>
      <c r="I738" s="162"/>
      <c r="J738" s="162"/>
      <c r="K738" s="162"/>
      <c r="L738" s="162"/>
      <c r="M738" s="162"/>
      <c r="N738" s="162"/>
      <c r="O738" s="162"/>
      <c r="P738" s="162"/>
      <c r="Q738" s="162"/>
      <c r="R738" s="162"/>
      <c r="S738" s="162"/>
      <c r="T738" s="162"/>
      <c r="U738" s="162"/>
      <c r="V738" s="162"/>
      <c r="W738" s="162"/>
      <c r="X738" s="162"/>
      <c r="Y738" s="162"/>
      <c r="Z738" s="162"/>
    </row>
    <row r="739">
      <c r="A739" s="162"/>
      <c r="B739" s="162"/>
      <c r="C739" s="162"/>
      <c r="D739" s="162"/>
      <c r="E739" s="162"/>
      <c r="F739" s="162"/>
      <c r="G739" s="162"/>
      <c r="H739" s="162"/>
      <c r="I739" s="162"/>
      <c r="J739" s="162"/>
      <c r="K739" s="162"/>
      <c r="L739" s="162"/>
      <c r="M739" s="162"/>
      <c r="N739" s="162"/>
      <c r="O739" s="162"/>
      <c r="P739" s="162"/>
      <c r="Q739" s="162"/>
      <c r="R739" s="162"/>
      <c r="S739" s="162"/>
      <c r="T739" s="162"/>
      <c r="U739" s="162"/>
      <c r="V739" s="162"/>
      <c r="W739" s="162"/>
      <c r="X739" s="162"/>
      <c r="Y739" s="162"/>
      <c r="Z739" s="162"/>
    </row>
    <row r="740">
      <c r="A740" s="162"/>
      <c r="B740" s="162"/>
      <c r="C740" s="162"/>
      <c r="D740" s="162"/>
      <c r="E740" s="162"/>
      <c r="F740" s="162"/>
      <c r="G740" s="162"/>
      <c r="H740" s="162"/>
      <c r="I740" s="162"/>
      <c r="J740" s="162"/>
      <c r="K740" s="162"/>
      <c r="L740" s="162"/>
      <c r="M740" s="162"/>
      <c r="N740" s="162"/>
      <c r="O740" s="162"/>
      <c r="P740" s="162"/>
      <c r="Q740" s="162"/>
      <c r="R740" s="162"/>
      <c r="S740" s="162"/>
      <c r="T740" s="162"/>
      <c r="U740" s="162"/>
      <c r="V740" s="162"/>
      <c r="W740" s="162"/>
      <c r="X740" s="162"/>
      <c r="Y740" s="162"/>
      <c r="Z740" s="162"/>
    </row>
    <row r="741">
      <c r="A741" s="162"/>
      <c r="B741" s="162"/>
      <c r="C741" s="162"/>
      <c r="D741" s="162"/>
      <c r="E741" s="162"/>
      <c r="F741" s="162"/>
      <c r="G741" s="162"/>
      <c r="H741" s="162"/>
      <c r="I741" s="162"/>
      <c r="J741" s="162"/>
      <c r="K741" s="162"/>
      <c r="L741" s="162"/>
      <c r="M741" s="162"/>
      <c r="N741" s="162"/>
      <c r="O741" s="162"/>
      <c r="P741" s="162"/>
      <c r="Q741" s="162"/>
      <c r="R741" s="162"/>
      <c r="S741" s="162"/>
      <c r="T741" s="162"/>
      <c r="U741" s="162"/>
      <c r="V741" s="162"/>
      <c r="W741" s="162"/>
      <c r="X741" s="162"/>
      <c r="Y741" s="162"/>
      <c r="Z741" s="162"/>
    </row>
    <row r="742">
      <c r="A742" s="162"/>
      <c r="B742" s="162"/>
      <c r="C742" s="162"/>
      <c r="D742" s="162"/>
      <c r="E742" s="162"/>
      <c r="F742" s="162"/>
      <c r="G742" s="162"/>
      <c r="H742" s="162"/>
      <c r="I742" s="162"/>
      <c r="J742" s="162"/>
      <c r="K742" s="162"/>
      <c r="L742" s="162"/>
      <c r="M742" s="162"/>
      <c r="N742" s="162"/>
      <c r="O742" s="162"/>
      <c r="P742" s="162"/>
      <c r="Q742" s="162"/>
      <c r="R742" s="162"/>
      <c r="S742" s="162"/>
      <c r="T742" s="162"/>
      <c r="U742" s="162"/>
      <c r="V742" s="162"/>
      <c r="W742" s="162"/>
      <c r="X742" s="162"/>
      <c r="Y742" s="162"/>
      <c r="Z742" s="162"/>
    </row>
    <row r="743">
      <c r="A743" s="162"/>
      <c r="B743" s="162"/>
      <c r="C743" s="162"/>
      <c r="D743" s="162"/>
      <c r="E743" s="162"/>
      <c r="F743" s="162"/>
      <c r="G743" s="162"/>
      <c r="H743" s="162"/>
      <c r="I743" s="162"/>
      <c r="J743" s="162"/>
      <c r="K743" s="162"/>
      <c r="L743" s="162"/>
      <c r="M743" s="162"/>
      <c r="N743" s="162"/>
      <c r="O743" s="162"/>
      <c r="P743" s="162"/>
      <c r="Q743" s="162"/>
      <c r="R743" s="162"/>
      <c r="S743" s="162"/>
      <c r="T743" s="162"/>
      <c r="U743" s="162"/>
      <c r="V743" s="162"/>
      <c r="W743" s="162"/>
      <c r="X743" s="162"/>
      <c r="Y743" s="162"/>
      <c r="Z743" s="162"/>
    </row>
    <row r="744">
      <c r="A744" s="162"/>
      <c r="B744" s="162"/>
      <c r="C744" s="162"/>
      <c r="D744" s="162"/>
      <c r="E744" s="162"/>
      <c r="F744" s="162"/>
      <c r="G744" s="162"/>
      <c r="H744" s="162"/>
      <c r="I744" s="162"/>
      <c r="J744" s="162"/>
      <c r="K744" s="162"/>
      <c r="L744" s="162"/>
      <c r="M744" s="162"/>
      <c r="N744" s="162"/>
      <c r="O744" s="162"/>
      <c r="P744" s="162"/>
      <c r="Q744" s="162"/>
      <c r="R744" s="162"/>
      <c r="S744" s="162"/>
      <c r="T744" s="162"/>
      <c r="U744" s="162"/>
      <c r="V744" s="162"/>
      <c r="W744" s="162"/>
      <c r="X744" s="162"/>
      <c r="Y744" s="162"/>
      <c r="Z744" s="162"/>
    </row>
    <row r="745">
      <c r="A745" s="162"/>
      <c r="B745" s="162"/>
      <c r="C745" s="162"/>
      <c r="D745" s="162"/>
      <c r="E745" s="162"/>
      <c r="F745" s="162"/>
      <c r="G745" s="162"/>
      <c r="H745" s="162"/>
      <c r="I745" s="162"/>
      <c r="J745" s="162"/>
      <c r="K745" s="162"/>
      <c r="L745" s="162"/>
      <c r="M745" s="162"/>
      <c r="N745" s="162"/>
      <c r="O745" s="162"/>
      <c r="P745" s="162"/>
      <c r="Q745" s="162"/>
      <c r="R745" s="162"/>
      <c r="S745" s="162"/>
      <c r="T745" s="162"/>
      <c r="U745" s="162"/>
      <c r="V745" s="162"/>
      <c r="W745" s="162"/>
      <c r="X745" s="162"/>
      <c r="Y745" s="162"/>
      <c r="Z745" s="162"/>
    </row>
    <row r="746">
      <c r="A746" s="162"/>
      <c r="B746" s="162"/>
      <c r="C746" s="162"/>
      <c r="D746" s="162"/>
      <c r="E746" s="162"/>
      <c r="F746" s="162"/>
      <c r="G746" s="162"/>
      <c r="H746" s="162"/>
      <c r="I746" s="162"/>
      <c r="J746" s="162"/>
      <c r="K746" s="162"/>
      <c r="L746" s="162"/>
      <c r="M746" s="162"/>
      <c r="N746" s="162"/>
      <c r="O746" s="162"/>
      <c r="P746" s="162"/>
      <c r="Q746" s="162"/>
      <c r="R746" s="162"/>
      <c r="S746" s="162"/>
      <c r="T746" s="162"/>
      <c r="U746" s="162"/>
      <c r="V746" s="162"/>
      <c r="W746" s="162"/>
      <c r="X746" s="162"/>
      <c r="Y746" s="162"/>
      <c r="Z746" s="162"/>
    </row>
    <row r="747">
      <c r="A747" s="162"/>
      <c r="B747" s="162"/>
      <c r="C747" s="162"/>
      <c r="D747" s="162"/>
      <c r="E747" s="162"/>
      <c r="F747" s="162"/>
      <c r="G747" s="162"/>
      <c r="H747" s="162"/>
      <c r="I747" s="162"/>
      <c r="J747" s="162"/>
      <c r="K747" s="162"/>
      <c r="L747" s="162"/>
      <c r="M747" s="162"/>
      <c r="N747" s="162"/>
      <c r="O747" s="162"/>
      <c r="P747" s="162"/>
      <c r="Q747" s="162"/>
      <c r="R747" s="162"/>
      <c r="S747" s="162"/>
      <c r="T747" s="162"/>
      <c r="U747" s="162"/>
      <c r="V747" s="162"/>
      <c r="W747" s="162"/>
      <c r="X747" s="162"/>
      <c r="Y747" s="162"/>
      <c r="Z747" s="162"/>
    </row>
    <row r="748">
      <c r="A748" s="162"/>
      <c r="B748" s="162"/>
      <c r="C748" s="162"/>
      <c r="D748" s="162"/>
      <c r="E748" s="162"/>
      <c r="F748" s="162"/>
      <c r="G748" s="162"/>
      <c r="H748" s="162"/>
      <c r="I748" s="162"/>
      <c r="J748" s="162"/>
      <c r="K748" s="162"/>
      <c r="L748" s="162"/>
      <c r="M748" s="162"/>
      <c r="N748" s="162"/>
      <c r="O748" s="162"/>
      <c r="P748" s="162"/>
      <c r="Q748" s="162"/>
      <c r="R748" s="162"/>
      <c r="S748" s="162"/>
      <c r="T748" s="162"/>
      <c r="U748" s="162"/>
      <c r="V748" s="162"/>
      <c r="W748" s="162"/>
      <c r="X748" s="162"/>
      <c r="Y748" s="162"/>
      <c r="Z748" s="162"/>
    </row>
    <row r="749">
      <c r="A749" s="162"/>
      <c r="B749" s="162"/>
      <c r="C749" s="162"/>
      <c r="D749" s="162"/>
      <c r="E749" s="162"/>
      <c r="F749" s="162"/>
      <c r="G749" s="162"/>
      <c r="H749" s="162"/>
      <c r="I749" s="162"/>
      <c r="J749" s="162"/>
      <c r="K749" s="162"/>
      <c r="L749" s="162"/>
      <c r="M749" s="162"/>
      <c r="N749" s="162"/>
      <c r="O749" s="162"/>
      <c r="P749" s="162"/>
      <c r="Q749" s="162"/>
      <c r="R749" s="162"/>
      <c r="S749" s="162"/>
      <c r="T749" s="162"/>
      <c r="U749" s="162"/>
      <c r="V749" s="162"/>
      <c r="W749" s="162"/>
      <c r="X749" s="162"/>
      <c r="Y749" s="162"/>
      <c r="Z749" s="162"/>
    </row>
    <row r="750">
      <c r="A750" s="162"/>
      <c r="B750" s="162"/>
      <c r="C750" s="162"/>
      <c r="D750" s="162"/>
      <c r="E750" s="162"/>
      <c r="F750" s="162"/>
      <c r="G750" s="162"/>
      <c r="H750" s="162"/>
      <c r="I750" s="162"/>
      <c r="J750" s="162"/>
      <c r="K750" s="162"/>
      <c r="L750" s="162"/>
      <c r="M750" s="162"/>
      <c r="N750" s="162"/>
      <c r="O750" s="162"/>
      <c r="P750" s="162"/>
      <c r="Q750" s="162"/>
      <c r="R750" s="162"/>
      <c r="S750" s="162"/>
      <c r="T750" s="162"/>
      <c r="U750" s="162"/>
      <c r="V750" s="162"/>
      <c r="W750" s="162"/>
      <c r="X750" s="162"/>
      <c r="Y750" s="162"/>
      <c r="Z750" s="162"/>
    </row>
    <row r="751">
      <c r="A751" s="162"/>
      <c r="B751" s="162"/>
      <c r="C751" s="162"/>
      <c r="D751" s="162"/>
      <c r="E751" s="162"/>
      <c r="F751" s="162"/>
      <c r="G751" s="162"/>
      <c r="H751" s="162"/>
      <c r="I751" s="162"/>
      <c r="J751" s="162"/>
      <c r="K751" s="162"/>
      <c r="L751" s="162"/>
      <c r="M751" s="162"/>
      <c r="N751" s="162"/>
      <c r="O751" s="162"/>
      <c r="P751" s="162"/>
      <c r="Q751" s="162"/>
      <c r="R751" s="162"/>
      <c r="S751" s="162"/>
      <c r="T751" s="162"/>
      <c r="U751" s="162"/>
      <c r="V751" s="162"/>
      <c r="W751" s="162"/>
      <c r="X751" s="162"/>
      <c r="Y751" s="162"/>
      <c r="Z751" s="162"/>
    </row>
    <row r="752">
      <c r="A752" s="162"/>
      <c r="B752" s="162"/>
      <c r="C752" s="162"/>
      <c r="D752" s="162"/>
      <c r="E752" s="162"/>
      <c r="F752" s="162"/>
      <c r="G752" s="162"/>
      <c r="H752" s="162"/>
      <c r="I752" s="162"/>
      <c r="J752" s="162"/>
      <c r="K752" s="162"/>
      <c r="L752" s="162"/>
      <c r="M752" s="162"/>
      <c r="N752" s="162"/>
      <c r="O752" s="162"/>
      <c r="P752" s="162"/>
      <c r="Q752" s="162"/>
      <c r="R752" s="162"/>
      <c r="S752" s="162"/>
      <c r="T752" s="162"/>
      <c r="U752" s="162"/>
      <c r="V752" s="162"/>
      <c r="W752" s="162"/>
      <c r="X752" s="162"/>
      <c r="Y752" s="162"/>
      <c r="Z752" s="162"/>
    </row>
    <row r="753">
      <c r="A753" s="162"/>
      <c r="B753" s="162"/>
      <c r="C753" s="162"/>
      <c r="D753" s="162"/>
      <c r="E753" s="162"/>
      <c r="F753" s="162"/>
      <c r="G753" s="162"/>
      <c r="H753" s="162"/>
      <c r="I753" s="162"/>
      <c r="J753" s="162"/>
      <c r="K753" s="162"/>
      <c r="L753" s="162"/>
      <c r="M753" s="162"/>
      <c r="N753" s="162"/>
      <c r="O753" s="162"/>
      <c r="P753" s="162"/>
      <c r="Q753" s="162"/>
      <c r="R753" s="162"/>
      <c r="S753" s="162"/>
      <c r="T753" s="162"/>
      <c r="U753" s="162"/>
      <c r="V753" s="162"/>
      <c r="W753" s="162"/>
      <c r="X753" s="162"/>
      <c r="Y753" s="162"/>
      <c r="Z753" s="162"/>
    </row>
    <row r="754">
      <c r="A754" s="162"/>
      <c r="B754" s="162"/>
      <c r="C754" s="162"/>
      <c r="D754" s="162"/>
      <c r="E754" s="162"/>
      <c r="F754" s="162"/>
      <c r="G754" s="162"/>
      <c r="H754" s="162"/>
      <c r="I754" s="162"/>
      <c r="J754" s="162"/>
      <c r="K754" s="162"/>
      <c r="L754" s="162"/>
      <c r="M754" s="162"/>
      <c r="N754" s="162"/>
      <c r="O754" s="162"/>
      <c r="P754" s="162"/>
      <c r="Q754" s="162"/>
      <c r="R754" s="162"/>
      <c r="S754" s="162"/>
      <c r="T754" s="162"/>
      <c r="U754" s="162"/>
      <c r="V754" s="162"/>
      <c r="W754" s="162"/>
      <c r="X754" s="162"/>
      <c r="Y754" s="162"/>
      <c r="Z754" s="162"/>
    </row>
    <row r="755">
      <c r="A755" s="162"/>
      <c r="B755" s="162"/>
      <c r="C755" s="162"/>
      <c r="D755" s="162"/>
      <c r="E755" s="162"/>
      <c r="F755" s="162"/>
      <c r="G755" s="162"/>
      <c r="H755" s="162"/>
      <c r="I755" s="162"/>
      <c r="J755" s="162"/>
      <c r="K755" s="162"/>
      <c r="L755" s="162"/>
      <c r="M755" s="162"/>
      <c r="N755" s="162"/>
      <c r="O755" s="162"/>
      <c r="P755" s="162"/>
      <c r="Q755" s="162"/>
      <c r="R755" s="162"/>
      <c r="S755" s="162"/>
      <c r="T755" s="162"/>
      <c r="U755" s="162"/>
      <c r="V755" s="162"/>
      <c r="W755" s="162"/>
      <c r="X755" s="162"/>
      <c r="Y755" s="162"/>
      <c r="Z755" s="162"/>
    </row>
    <row r="756">
      <c r="A756" s="162"/>
      <c r="B756" s="162"/>
      <c r="C756" s="162"/>
      <c r="D756" s="162"/>
      <c r="E756" s="162"/>
      <c r="F756" s="162"/>
      <c r="G756" s="162"/>
      <c r="H756" s="162"/>
      <c r="I756" s="162"/>
      <c r="J756" s="162"/>
      <c r="K756" s="162"/>
      <c r="L756" s="162"/>
      <c r="M756" s="162"/>
      <c r="N756" s="162"/>
      <c r="O756" s="162"/>
      <c r="P756" s="162"/>
      <c r="Q756" s="162"/>
      <c r="R756" s="162"/>
      <c r="S756" s="162"/>
      <c r="T756" s="162"/>
      <c r="U756" s="162"/>
      <c r="V756" s="162"/>
      <c r="W756" s="162"/>
      <c r="X756" s="162"/>
      <c r="Y756" s="162"/>
      <c r="Z756" s="162"/>
    </row>
    <row r="757">
      <c r="A757" s="162"/>
      <c r="B757" s="162"/>
      <c r="C757" s="162"/>
      <c r="D757" s="162"/>
      <c r="E757" s="162"/>
      <c r="F757" s="162"/>
      <c r="G757" s="162"/>
      <c r="H757" s="162"/>
      <c r="I757" s="162"/>
      <c r="J757" s="162"/>
      <c r="K757" s="162"/>
      <c r="L757" s="162"/>
      <c r="M757" s="162"/>
      <c r="N757" s="162"/>
      <c r="O757" s="162"/>
      <c r="P757" s="162"/>
      <c r="Q757" s="162"/>
      <c r="R757" s="162"/>
      <c r="S757" s="162"/>
      <c r="T757" s="162"/>
      <c r="U757" s="162"/>
      <c r="V757" s="162"/>
      <c r="W757" s="162"/>
      <c r="X757" s="162"/>
      <c r="Y757" s="162"/>
      <c r="Z757" s="162"/>
    </row>
    <row r="758">
      <c r="A758" s="162"/>
      <c r="B758" s="162"/>
      <c r="C758" s="162"/>
      <c r="D758" s="162"/>
      <c r="E758" s="162"/>
      <c r="F758" s="162"/>
      <c r="G758" s="162"/>
      <c r="H758" s="162"/>
      <c r="I758" s="162"/>
      <c r="J758" s="162"/>
      <c r="K758" s="162"/>
      <c r="L758" s="162"/>
      <c r="M758" s="162"/>
      <c r="N758" s="162"/>
      <c r="O758" s="162"/>
      <c r="P758" s="162"/>
      <c r="Q758" s="162"/>
      <c r="R758" s="162"/>
      <c r="S758" s="162"/>
      <c r="T758" s="162"/>
      <c r="U758" s="162"/>
      <c r="V758" s="162"/>
      <c r="W758" s="162"/>
      <c r="X758" s="162"/>
      <c r="Y758" s="162"/>
      <c r="Z758" s="162"/>
    </row>
    <row r="759">
      <c r="A759" s="162"/>
      <c r="B759" s="162"/>
      <c r="C759" s="162"/>
      <c r="D759" s="162"/>
      <c r="E759" s="162"/>
      <c r="F759" s="162"/>
      <c r="G759" s="162"/>
      <c r="H759" s="162"/>
      <c r="I759" s="162"/>
      <c r="J759" s="162"/>
      <c r="K759" s="162"/>
      <c r="L759" s="162"/>
      <c r="M759" s="162"/>
      <c r="N759" s="162"/>
      <c r="O759" s="162"/>
      <c r="P759" s="162"/>
      <c r="Q759" s="162"/>
      <c r="R759" s="162"/>
      <c r="S759" s="162"/>
      <c r="T759" s="162"/>
      <c r="U759" s="162"/>
      <c r="V759" s="162"/>
      <c r="W759" s="162"/>
      <c r="X759" s="162"/>
      <c r="Y759" s="162"/>
      <c r="Z759" s="162"/>
    </row>
    <row r="760">
      <c r="A760" s="162"/>
      <c r="B760" s="162"/>
      <c r="C760" s="162"/>
      <c r="D760" s="162"/>
      <c r="E760" s="162"/>
      <c r="F760" s="162"/>
      <c r="G760" s="162"/>
      <c r="H760" s="162"/>
      <c r="I760" s="162"/>
      <c r="J760" s="162"/>
      <c r="K760" s="162"/>
      <c r="L760" s="162"/>
      <c r="M760" s="162"/>
      <c r="N760" s="162"/>
      <c r="O760" s="162"/>
      <c r="P760" s="162"/>
      <c r="Q760" s="162"/>
      <c r="R760" s="162"/>
      <c r="S760" s="162"/>
      <c r="T760" s="162"/>
      <c r="U760" s="162"/>
      <c r="V760" s="162"/>
      <c r="W760" s="162"/>
      <c r="X760" s="162"/>
      <c r="Y760" s="162"/>
      <c r="Z760" s="162"/>
    </row>
    <row r="761">
      <c r="A761" s="162"/>
      <c r="B761" s="162"/>
      <c r="C761" s="162"/>
      <c r="D761" s="162"/>
      <c r="E761" s="162"/>
      <c r="F761" s="162"/>
      <c r="G761" s="162"/>
      <c r="H761" s="162"/>
      <c r="I761" s="162"/>
      <c r="J761" s="162"/>
      <c r="K761" s="162"/>
      <c r="L761" s="162"/>
      <c r="M761" s="162"/>
      <c r="N761" s="162"/>
      <c r="O761" s="162"/>
      <c r="P761" s="162"/>
      <c r="Q761" s="162"/>
      <c r="R761" s="162"/>
      <c r="S761" s="162"/>
      <c r="T761" s="162"/>
      <c r="U761" s="162"/>
      <c r="V761" s="162"/>
      <c r="W761" s="162"/>
      <c r="X761" s="162"/>
      <c r="Y761" s="162"/>
      <c r="Z761" s="162"/>
    </row>
    <row r="762">
      <c r="A762" s="162"/>
      <c r="B762" s="162"/>
      <c r="C762" s="162"/>
      <c r="D762" s="162"/>
      <c r="E762" s="162"/>
      <c r="F762" s="162"/>
      <c r="G762" s="162"/>
      <c r="H762" s="162"/>
      <c r="I762" s="162"/>
      <c r="J762" s="162"/>
      <c r="K762" s="162"/>
      <c r="L762" s="162"/>
      <c r="M762" s="162"/>
      <c r="N762" s="162"/>
      <c r="O762" s="162"/>
      <c r="P762" s="162"/>
      <c r="Q762" s="162"/>
      <c r="R762" s="162"/>
      <c r="S762" s="162"/>
      <c r="T762" s="162"/>
      <c r="U762" s="162"/>
      <c r="V762" s="162"/>
      <c r="W762" s="162"/>
      <c r="X762" s="162"/>
      <c r="Y762" s="162"/>
      <c r="Z762" s="162"/>
    </row>
    <row r="763">
      <c r="A763" s="162"/>
      <c r="B763" s="162"/>
      <c r="C763" s="162"/>
      <c r="D763" s="162"/>
      <c r="E763" s="162"/>
      <c r="F763" s="162"/>
      <c r="G763" s="162"/>
      <c r="H763" s="162"/>
      <c r="I763" s="162"/>
      <c r="J763" s="162"/>
      <c r="K763" s="162"/>
      <c r="L763" s="162"/>
      <c r="M763" s="162"/>
      <c r="N763" s="162"/>
      <c r="O763" s="162"/>
      <c r="P763" s="162"/>
      <c r="Q763" s="162"/>
      <c r="R763" s="162"/>
      <c r="S763" s="162"/>
      <c r="T763" s="162"/>
      <c r="U763" s="162"/>
      <c r="V763" s="162"/>
      <c r="W763" s="162"/>
      <c r="X763" s="162"/>
      <c r="Y763" s="162"/>
      <c r="Z763" s="162"/>
    </row>
    <row r="764">
      <c r="A764" s="162"/>
      <c r="B764" s="162"/>
      <c r="C764" s="162"/>
      <c r="D764" s="162"/>
      <c r="E764" s="162"/>
      <c r="F764" s="162"/>
      <c r="G764" s="162"/>
      <c r="H764" s="162"/>
      <c r="I764" s="162"/>
      <c r="J764" s="162"/>
      <c r="K764" s="162"/>
      <c r="L764" s="162"/>
      <c r="M764" s="162"/>
      <c r="N764" s="162"/>
      <c r="O764" s="162"/>
      <c r="P764" s="162"/>
      <c r="Q764" s="162"/>
      <c r="R764" s="162"/>
      <c r="S764" s="162"/>
      <c r="T764" s="162"/>
      <c r="U764" s="162"/>
      <c r="V764" s="162"/>
      <c r="W764" s="162"/>
      <c r="X764" s="162"/>
      <c r="Y764" s="162"/>
      <c r="Z764" s="162"/>
    </row>
    <row r="765">
      <c r="A765" s="162"/>
      <c r="B765" s="162"/>
      <c r="C765" s="162"/>
      <c r="D765" s="162"/>
      <c r="E765" s="162"/>
      <c r="F765" s="162"/>
      <c r="G765" s="162"/>
      <c r="H765" s="162"/>
      <c r="I765" s="162"/>
      <c r="J765" s="162"/>
      <c r="K765" s="162"/>
      <c r="L765" s="162"/>
      <c r="M765" s="162"/>
      <c r="N765" s="162"/>
      <c r="O765" s="162"/>
      <c r="P765" s="162"/>
      <c r="Q765" s="162"/>
      <c r="R765" s="162"/>
      <c r="S765" s="162"/>
      <c r="T765" s="162"/>
      <c r="U765" s="162"/>
      <c r="V765" s="162"/>
      <c r="W765" s="162"/>
      <c r="X765" s="162"/>
      <c r="Y765" s="162"/>
      <c r="Z765" s="162"/>
    </row>
    <row r="766">
      <c r="A766" s="162"/>
      <c r="B766" s="162"/>
      <c r="C766" s="162"/>
      <c r="D766" s="162"/>
      <c r="E766" s="162"/>
      <c r="F766" s="162"/>
      <c r="G766" s="162"/>
      <c r="H766" s="162"/>
      <c r="I766" s="162"/>
      <c r="J766" s="162"/>
      <c r="K766" s="162"/>
      <c r="L766" s="162"/>
      <c r="M766" s="162"/>
      <c r="N766" s="162"/>
      <c r="O766" s="162"/>
      <c r="P766" s="162"/>
      <c r="Q766" s="162"/>
      <c r="R766" s="162"/>
      <c r="S766" s="162"/>
      <c r="T766" s="162"/>
      <c r="U766" s="162"/>
      <c r="V766" s="162"/>
      <c r="W766" s="162"/>
      <c r="X766" s="162"/>
      <c r="Y766" s="162"/>
      <c r="Z766" s="162"/>
    </row>
    <row r="767">
      <c r="A767" s="162"/>
      <c r="B767" s="162"/>
      <c r="C767" s="162"/>
      <c r="D767" s="162"/>
      <c r="E767" s="162"/>
      <c r="F767" s="162"/>
      <c r="G767" s="162"/>
      <c r="H767" s="162"/>
      <c r="I767" s="162"/>
      <c r="J767" s="162"/>
      <c r="K767" s="162"/>
      <c r="L767" s="162"/>
      <c r="M767" s="162"/>
      <c r="N767" s="162"/>
      <c r="O767" s="162"/>
      <c r="P767" s="162"/>
      <c r="Q767" s="162"/>
      <c r="R767" s="162"/>
      <c r="S767" s="162"/>
      <c r="T767" s="162"/>
      <c r="U767" s="162"/>
      <c r="V767" s="162"/>
      <c r="W767" s="162"/>
      <c r="X767" s="162"/>
      <c r="Y767" s="162"/>
      <c r="Z767" s="162"/>
    </row>
    <row r="768">
      <c r="A768" s="162"/>
      <c r="B768" s="162"/>
      <c r="C768" s="162"/>
      <c r="D768" s="162"/>
      <c r="E768" s="162"/>
      <c r="F768" s="162"/>
      <c r="G768" s="162"/>
      <c r="H768" s="162"/>
      <c r="I768" s="162"/>
      <c r="J768" s="162"/>
      <c r="K768" s="162"/>
      <c r="L768" s="162"/>
      <c r="M768" s="162"/>
      <c r="N768" s="162"/>
      <c r="O768" s="162"/>
      <c r="P768" s="162"/>
      <c r="Q768" s="162"/>
      <c r="R768" s="162"/>
      <c r="S768" s="162"/>
      <c r="T768" s="162"/>
      <c r="U768" s="162"/>
      <c r="V768" s="162"/>
      <c r="W768" s="162"/>
      <c r="X768" s="162"/>
      <c r="Y768" s="162"/>
      <c r="Z768" s="162"/>
    </row>
    <row r="769">
      <c r="A769" s="162"/>
      <c r="B769" s="162"/>
      <c r="C769" s="162"/>
      <c r="D769" s="162"/>
      <c r="E769" s="162"/>
      <c r="F769" s="162"/>
      <c r="G769" s="162"/>
      <c r="H769" s="162"/>
      <c r="I769" s="162"/>
      <c r="J769" s="162"/>
      <c r="K769" s="162"/>
      <c r="L769" s="162"/>
      <c r="M769" s="162"/>
      <c r="N769" s="162"/>
      <c r="O769" s="162"/>
      <c r="P769" s="162"/>
      <c r="Q769" s="162"/>
      <c r="R769" s="162"/>
      <c r="S769" s="162"/>
      <c r="T769" s="162"/>
      <c r="U769" s="162"/>
      <c r="V769" s="162"/>
      <c r="W769" s="162"/>
      <c r="X769" s="162"/>
      <c r="Y769" s="162"/>
      <c r="Z769" s="162"/>
    </row>
    <row r="770">
      <c r="A770" s="162"/>
      <c r="B770" s="162"/>
      <c r="C770" s="162"/>
      <c r="D770" s="162"/>
      <c r="E770" s="162"/>
      <c r="F770" s="162"/>
      <c r="G770" s="162"/>
      <c r="H770" s="162"/>
      <c r="I770" s="162"/>
      <c r="J770" s="162"/>
      <c r="K770" s="162"/>
      <c r="L770" s="162"/>
      <c r="M770" s="162"/>
      <c r="N770" s="162"/>
      <c r="O770" s="162"/>
      <c r="P770" s="162"/>
      <c r="Q770" s="162"/>
      <c r="R770" s="162"/>
      <c r="S770" s="162"/>
      <c r="T770" s="162"/>
      <c r="U770" s="162"/>
      <c r="V770" s="162"/>
      <c r="W770" s="162"/>
      <c r="X770" s="162"/>
      <c r="Y770" s="162"/>
      <c r="Z770" s="162"/>
    </row>
    <row r="771">
      <c r="A771" s="162"/>
      <c r="B771" s="162"/>
      <c r="C771" s="162"/>
      <c r="D771" s="162"/>
      <c r="E771" s="162"/>
      <c r="F771" s="162"/>
      <c r="G771" s="162"/>
      <c r="H771" s="162"/>
      <c r="I771" s="162"/>
      <c r="J771" s="162"/>
      <c r="K771" s="162"/>
      <c r="L771" s="162"/>
      <c r="M771" s="162"/>
      <c r="N771" s="162"/>
      <c r="O771" s="162"/>
      <c r="P771" s="162"/>
      <c r="Q771" s="162"/>
      <c r="R771" s="162"/>
      <c r="S771" s="162"/>
      <c r="T771" s="162"/>
      <c r="U771" s="162"/>
      <c r="V771" s="162"/>
      <c r="W771" s="162"/>
      <c r="X771" s="162"/>
      <c r="Y771" s="162"/>
      <c r="Z771" s="162"/>
    </row>
    <row r="772">
      <c r="A772" s="162"/>
      <c r="B772" s="162"/>
      <c r="C772" s="162"/>
      <c r="D772" s="162"/>
      <c r="E772" s="162"/>
      <c r="F772" s="162"/>
      <c r="G772" s="162"/>
      <c r="H772" s="162"/>
      <c r="I772" s="162"/>
      <c r="J772" s="162"/>
      <c r="K772" s="162"/>
      <c r="L772" s="162"/>
      <c r="M772" s="162"/>
      <c r="N772" s="162"/>
      <c r="O772" s="162"/>
      <c r="P772" s="162"/>
      <c r="Q772" s="162"/>
      <c r="R772" s="162"/>
      <c r="S772" s="162"/>
      <c r="T772" s="162"/>
      <c r="U772" s="162"/>
      <c r="V772" s="162"/>
      <c r="W772" s="162"/>
      <c r="X772" s="162"/>
      <c r="Y772" s="162"/>
      <c r="Z772" s="162"/>
    </row>
    <row r="773">
      <c r="A773" s="162"/>
      <c r="B773" s="162"/>
      <c r="C773" s="162"/>
      <c r="D773" s="162"/>
      <c r="E773" s="162"/>
      <c r="F773" s="162"/>
      <c r="G773" s="162"/>
      <c r="H773" s="162"/>
      <c r="I773" s="162"/>
      <c r="J773" s="162"/>
      <c r="K773" s="162"/>
      <c r="L773" s="162"/>
      <c r="M773" s="162"/>
      <c r="N773" s="162"/>
      <c r="O773" s="162"/>
      <c r="P773" s="162"/>
      <c r="Q773" s="162"/>
      <c r="R773" s="162"/>
      <c r="S773" s="162"/>
      <c r="T773" s="162"/>
      <c r="U773" s="162"/>
      <c r="V773" s="162"/>
      <c r="W773" s="162"/>
      <c r="X773" s="162"/>
      <c r="Y773" s="162"/>
      <c r="Z773" s="162"/>
    </row>
    <row r="774">
      <c r="A774" s="162"/>
      <c r="B774" s="162"/>
      <c r="C774" s="162"/>
      <c r="D774" s="162"/>
      <c r="E774" s="162"/>
      <c r="F774" s="162"/>
      <c r="G774" s="162"/>
      <c r="H774" s="162"/>
      <c r="I774" s="162"/>
      <c r="J774" s="162"/>
      <c r="K774" s="162"/>
      <c r="L774" s="162"/>
      <c r="M774" s="162"/>
      <c r="N774" s="162"/>
      <c r="O774" s="162"/>
      <c r="P774" s="162"/>
      <c r="Q774" s="162"/>
      <c r="R774" s="162"/>
      <c r="S774" s="162"/>
      <c r="T774" s="162"/>
      <c r="U774" s="162"/>
      <c r="V774" s="162"/>
      <c r="W774" s="162"/>
      <c r="X774" s="162"/>
      <c r="Y774" s="162"/>
      <c r="Z774" s="162"/>
    </row>
    <row r="775">
      <c r="A775" s="162"/>
      <c r="B775" s="162"/>
      <c r="C775" s="162"/>
      <c r="D775" s="162"/>
      <c r="E775" s="162"/>
      <c r="F775" s="162"/>
      <c r="G775" s="162"/>
      <c r="H775" s="162"/>
      <c r="I775" s="162"/>
      <c r="J775" s="162"/>
      <c r="K775" s="162"/>
      <c r="L775" s="162"/>
      <c r="M775" s="162"/>
      <c r="N775" s="162"/>
      <c r="O775" s="162"/>
      <c r="P775" s="162"/>
      <c r="Q775" s="162"/>
      <c r="R775" s="162"/>
      <c r="S775" s="162"/>
      <c r="T775" s="162"/>
      <c r="U775" s="162"/>
      <c r="V775" s="162"/>
      <c r="W775" s="162"/>
      <c r="X775" s="162"/>
      <c r="Y775" s="162"/>
      <c r="Z775" s="162"/>
    </row>
    <row r="776">
      <c r="A776" s="162"/>
      <c r="B776" s="162"/>
      <c r="C776" s="162"/>
      <c r="D776" s="162"/>
      <c r="E776" s="162"/>
      <c r="F776" s="162"/>
      <c r="G776" s="162"/>
      <c r="H776" s="162"/>
      <c r="I776" s="162"/>
      <c r="J776" s="162"/>
      <c r="K776" s="162"/>
      <c r="L776" s="162"/>
      <c r="M776" s="162"/>
      <c r="N776" s="162"/>
      <c r="O776" s="162"/>
      <c r="P776" s="162"/>
      <c r="Q776" s="162"/>
      <c r="R776" s="162"/>
      <c r="S776" s="162"/>
      <c r="T776" s="162"/>
      <c r="U776" s="162"/>
      <c r="V776" s="162"/>
      <c r="W776" s="162"/>
      <c r="X776" s="162"/>
      <c r="Y776" s="162"/>
      <c r="Z776" s="162"/>
    </row>
    <row r="777">
      <c r="A777" s="162"/>
      <c r="B777" s="162"/>
      <c r="C777" s="162"/>
      <c r="D777" s="162"/>
      <c r="E777" s="162"/>
      <c r="F777" s="162"/>
      <c r="G777" s="162"/>
      <c r="H777" s="162"/>
      <c r="I777" s="162"/>
      <c r="J777" s="162"/>
      <c r="K777" s="162"/>
      <c r="L777" s="162"/>
      <c r="M777" s="162"/>
      <c r="N777" s="162"/>
      <c r="O777" s="162"/>
      <c r="P777" s="162"/>
      <c r="Q777" s="162"/>
      <c r="R777" s="162"/>
      <c r="S777" s="162"/>
      <c r="T777" s="162"/>
      <c r="U777" s="162"/>
      <c r="V777" s="162"/>
      <c r="W777" s="162"/>
      <c r="X777" s="162"/>
      <c r="Y777" s="162"/>
      <c r="Z777" s="162"/>
    </row>
    <row r="778">
      <c r="A778" s="162"/>
      <c r="B778" s="162"/>
      <c r="C778" s="162"/>
      <c r="D778" s="162"/>
      <c r="E778" s="162"/>
      <c r="F778" s="162"/>
      <c r="G778" s="162"/>
      <c r="H778" s="162"/>
      <c r="I778" s="162"/>
      <c r="J778" s="162"/>
      <c r="K778" s="162"/>
      <c r="L778" s="162"/>
      <c r="M778" s="162"/>
      <c r="N778" s="162"/>
      <c r="O778" s="162"/>
      <c r="P778" s="162"/>
      <c r="Q778" s="162"/>
      <c r="R778" s="162"/>
      <c r="S778" s="162"/>
      <c r="T778" s="162"/>
      <c r="U778" s="162"/>
      <c r="V778" s="162"/>
      <c r="W778" s="162"/>
      <c r="X778" s="162"/>
      <c r="Y778" s="162"/>
      <c r="Z778" s="162"/>
    </row>
    <row r="779">
      <c r="A779" s="162"/>
      <c r="B779" s="162"/>
      <c r="C779" s="162"/>
      <c r="D779" s="162"/>
      <c r="E779" s="162"/>
      <c r="F779" s="162"/>
      <c r="G779" s="162"/>
      <c r="H779" s="162"/>
      <c r="I779" s="162"/>
      <c r="J779" s="162"/>
      <c r="K779" s="162"/>
      <c r="L779" s="162"/>
      <c r="M779" s="162"/>
      <c r="N779" s="162"/>
      <c r="O779" s="162"/>
      <c r="P779" s="162"/>
      <c r="Q779" s="162"/>
      <c r="R779" s="162"/>
      <c r="S779" s="162"/>
      <c r="T779" s="162"/>
      <c r="U779" s="162"/>
      <c r="V779" s="162"/>
      <c r="W779" s="162"/>
      <c r="X779" s="162"/>
      <c r="Y779" s="162"/>
      <c r="Z779" s="162"/>
    </row>
    <row r="780">
      <c r="A780" s="162"/>
      <c r="B780" s="162"/>
      <c r="C780" s="162"/>
      <c r="D780" s="162"/>
      <c r="E780" s="162"/>
      <c r="F780" s="162"/>
      <c r="G780" s="162"/>
      <c r="H780" s="162"/>
      <c r="I780" s="162"/>
      <c r="J780" s="162"/>
      <c r="K780" s="162"/>
      <c r="L780" s="162"/>
      <c r="M780" s="162"/>
      <c r="N780" s="162"/>
      <c r="O780" s="162"/>
      <c r="P780" s="162"/>
      <c r="Q780" s="162"/>
      <c r="R780" s="162"/>
      <c r="S780" s="162"/>
      <c r="T780" s="162"/>
      <c r="U780" s="162"/>
      <c r="V780" s="162"/>
      <c r="W780" s="162"/>
      <c r="X780" s="162"/>
      <c r="Y780" s="162"/>
      <c r="Z780" s="162"/>
    </row>
    <row r="781">
      <c r="A781" s="162"/>
      <c r="B781" s="162"/>
      <c r="C781" s="162"/>
      <c r="D781" s="162"/>
      <c r="E781" s="162"/>
      <c r="F781" s="162"/>
      <c r="G781" s="162"/>
      <c r="H781" s="162"/>
      <c r="I781" s="162"/>
      <c r="J781" s="162"/>
      <c r="K781" s="162"/>
      <c r="L781" s="162"/>
      <c r="M781" s="162"/>
      <c r="N781" s="162"/>
      <c r="O781" s="162"/>
      <c r="P781" s="162"/>
      <c r="Q781" s="162"/>
      <c r="R781" s="162"/>
      <c r="S781" s="162"/>
      <c r="T781" s="162"/>
      <c r="U781" s="162"/>
      <c r="V781" s="162"/>
      <c r="W781" s="162"/>
      <c r="X781" s="162"/>
      <c r="Y781" s="162"/>
      <c r="Z781" s="162"/>
    </row>
    <row r="782">
      <c r="A782" s="162"/>
      <c r="B782" s="162"/>
      <c r="C782" s="162"/>
      <c r="D782" s="162"/>
      <c r="E782" s="162"/>
      <c r="F782" s="162"/>
      <c r="G782" s="162"/>
      <c r="H782" s="162"/>
      <c r="I782" s="162"/>
      <c r="J782" s="162"/>
      <c r="K782" s="162"/>
      <c r="L782" s="162"/>
      <c r="M782" s="162"/>
      <c r="N782" s="162"/>
      <c r="O782" s="162"/>
      <c r="P782" s="162"/>
      <c r="Q782" s="162"/>
      <c r="R782" s="162"/>
      <c r="S782" s="162"/>
      <c r="T782" s="162"/>
      <c r="U782" s="162"/>
      <c r="V782" s="162"/>
      <c r="W782" s="162"/>
      <c r="X782" s="162"/>
      <c r="Y782" s="162"/>
      <c r="Z782" s="162"/>
    </row>
    <row r="783">
      <c r="A783" s="162"/>
      <c r="B783" s="162"/>
      <c r="C783" s="162"/>
      <c r="D783" s="162"/>
      <c r="E783" s="162"/>
      <c r="F783" s="162"/>
      <c r="G783" s="162"/>
      <c r="H783" s="162"/>
      <c r="I783" s="162"/>
      <c r="J783" s="162"/>
      <c r="K783" s="162"/>
      <c r="L783" s="162"/>
      <c r="M783" s="162"/>
      <c r="N783" s="162"/>
      <c r="O783" s="162"/>
      <c r="P783" s="162"/>
      <c r="Q783" s="162"/>
      <c r="R783" s="162"/>
      <c r="S783" s="162"/>
      <c r="T783" s="162"/>
      <c r="U783" s="162"/>
      <c r="V783" s="162"/>
      <c r="W783" s="162"/>
      <c r="X783" s="162"/>
      <c r="Y783" s="162"/>
      <c r="Z783" s="162"/>
    </row>
    <row r="784">
      <c r="A784" s="162"/>
      <c r="B784" s="162"/>
      <c r="C784" s="162"/>
      <c r="D784" s="162"/>
      <c r="E784" s="162"/>
      <c r="F784" s="162"/>
      <c r="G784" s="162"/>
      <c r="H784" s="162"/>
      <c r="I784" s="162"/>
      <c r="J784" s="162"/>
      <c r="K784" s="162"/>
      <c r="L784" s="162"/>
      <c r="M784" s="162"/>
      <c r="N784" s="162"/>
      <c r="O784" s="162"/>
      <c r="P784" s="162"/>
      <c r="Q784" s="162"/>
      <c r="R784" s="162"/>
      <c r="S784" s="162"/>
      <c r="T784" s="162"/>
      <c r="U784" s="162"/>
      <c r="V784" s="162"/>
      <c r="W784" s="162"/>
      <c r="X784" s="162"/>
      <c r="Y784" s="162"/>
      <c r="Z784" s="162"/>
    </row>
    <row r="785">
      <c r="A785" s="162"/>
      <c r="B785" s="162"/>
      <c r="C785" s="162"/>
      <c r="D785" s="162"/>
      <c r="E785" s="162"/>
      <c r="F785" s="162"/>
      <c r="G785" s="162"/>
      <c r="H785" s="162"/>
      <c r="I785" s="162"/>
      <c r="J785" s="162"/>
      <c r="K785" s="162"/>
      <c r="L785" s="162"/>
      <c r="M785" s="162"/>
      <c r="N785" s="162"/>
      <c r="O785" s="162"/>
      <c r="P785" s="162"/>
      <c r="Q785" s="162"/>
      <c r="R785" s="162"/>
      <c r="S785" s="162"/>
      <c r="T785" s="162"/>
      <c r="U785" s="162"/>
      <c r="V785" s="162"/>
      <c r="W785" s="162"/>
      <c r="X785" s="162"/>
      <c r="Y785" s="162"/>
      <c r="Z785" s="162"/>
    </row>
    <row r="786">
      <c r="A786" s="162"/>
      <c r="B786" s="162"/>
      <c r="C786" s="162"/>
      <c r="D786" s="162"/>
      <c r="E786" s="162"/>
      <c r="F786" s="162"/>
      <c r="G786" s="162"/>
      <c r="H786" s="162"/>
      <c r="I786" s="162"/>
      <c r="J786" s="162"/>
      <c r="K786" s="162"/>
      <c r="L786" s="162"/>
      <c r="M786" s="162"/>
      <c r="N786" s="162"/>
      <c r="O786" s="162"/>
      <c r="P786" s="162"/>
      <c r="Q786" s="162"/>
      <c r="R786" s="162"/>
      <c r="S786" s="162"/>
      <c r="T786" s="162"/>
      <c r="U786" s="162"/>
      <c r="V786" s="162"/>
      <c r="W786" s="162"/>
      <c r="X786" s="162"/>
      <c r="Y786" s="162"/>
      <c r="Z786" s="162"/>
    </row>
    <row r="787">
      <c r="A787" s="162"/>
      <c r="B787" s="162"/>
      <c r="C787" s="162"/>
      <c r="D787" s="162"/>
      <c r="E787" s="162"/>
      <c r="F787" s="162"/>
      <c r="G787" s="162"/>
      <c r="H787" s="162"/>
      <c r="I787" s="162"/>
      <c r="J787" s="162"/>
      <c r="K787" s="162"/>
      <c r="L787" s="162"/>
      <c r="M787" s="162"/>
      <c r="N787" s="162"/>
      <c r="O787" s="162"/>
      <c r="P787" s="162"/>
      <c r="Q787" s="162"/>
      <c r="R787" s="162"/>
      <c r="S787" s="162"/>
      <c r="T787" s="162"/>
      <c r="U787" s="162"/>
      <c r="V787" s="162"/>
      <c r="W787" s="162"/>
      <c r="X787" s="162"/>
      <c r="Y787" s="162"/>
      <c r="Z787" s="162"/>
    </row>
    <row r="788">
      <c r="A788" s="162"/>
      <c r="B788" s="162"/>
      <c r="C788" s="162"/>
      <c r="D788" s="162"/>
      <c r="E788" s="162"/>
      <c r="F788" s="162"/>
      <c r="G788" s="162"/>
      <c r="H788" s="162"/>
      <c r="I788" s="162"/>
      <c r="J788" s="162"/>
      <c r="K788" s="162"/>
      <c r="L788" s="162"/>
      <c r="M788" s="162"/>
      <c r="N788" s="162"/>
      <c r="O788" s="162"/>
      <c r="P788" s="162"/>
      <c r="Q788" s="162"/>
      <c r="R788" s="162"/>
      <c r="S788" s="162"/>
      <c r="T788" s="162"/>
      <c r="U788" s="162"/>
      <c r="V788" s="162"/>
      <c r="W788" s="162"/>
      <c r="X788" s="162"/>
      <c r="Y788" s="162"/>
      <c r="Z788" s="162"/>
    </row>
    <row r="789">
      <c r="A789" s="162"/>
      <c r="B789" s="162"/>
      <c r="C789" s="162"/>
      <c r="D789" s="162"/>
      <c r="E789" s="162"/>
      <c r="F789" s="162"/>
      <c r="G789" s="162"/>
      <c r="H789" s="162"/>
      <c r="I789" s="162"/>
      <c r="J789" s="162"/>
      <c r="K789" s="162"/>
      <c r="L789" s="162"/>
      <c r="M789" s="162"/>
      <c r="N789" s="162"/>
      <c r="O789" s="162"/>
      <c r="P789" s="162"/>
      <c r="Q789" s="162"/>
      <c r="R789" s="162"/>
      <c r="S789" s="162"/>
      <c r="T789" s="162"/>
      <c r="U789" s="162"/>
      <c r="V789" s="162"/>
      <c r="W789" s="162"/>
      <c r="X789" s="162"/>
      <c r="Y789" s="162"/>
      <c r="Z789" s="162"/>
    </row>
    <row r="790">
      <c r="A790" s="162"/>
      <c r="B790" s="162"/>
      <c r="C790" s="162"/>
      <c r="D790" s="162"/>
      <c r="E790" s="162"/>
      <c r="F790" s="162"/>
      <c r="G790" s="162"/>
      <c r="H790" s="162"/>
      <c r="I790" s="162"/>
      <c r="J790" s="162"/>
      <c r="K790" s="162"/>
      <c r="L790" s="162"/>
      <c r="M790" s="162"/>
      <c r="N790" s="162"/>
      <c r="O790" s="162"/>
      <c r="P790" s="162"/>
      <c r="Q790" s="162"/>
      <c r="R790" s="162"/>
      <c r="S790" s="162"/>
      <c r="T790" s="162"/>
      <c r="U790" s="162"/>
      <c r="V790" s="162"/>
      <c r="W790" s="162"/>
      <c r="X790" s="162"/>
      <c r="Y790" s="162"/>
      <c r="Z790" s="162"/>
    </row>
    <row r="791">
      <c r="A791" s="162"/>
      <c r="B791" s="162"/>
      <c r="C791" s="162"/>
      <c r="D791" s="162"/>
      <c r="E791" s="162"/>
      <c r="F791" s="162"/>
      <c r="G791" s="162"/>
      <c r="H791" s="162"/>
      <c r="I791" s="162"/>
      <c r="J791" s="162"/>
      <c r="K791" s="162"/>
      <c r="L791" s="162"/>
      <c r="M791" s="162"/>
      <c r="N791" s="162"/>
      <c r="O791" s="162"/>
      <c r="P791" s="162"/>
      <c r="Q791" s="162"/>
      <c r="R791" s="162"/>
      <c r="S791" s="162"/>
      <c r="T791" s="162"/>
      <c r="U791" s="162"/>
      <c r="V791" s="162"/>
      <c r="W791" s="162"/>
      <c r="X791" s="162"/>
      <c r="Y791" s="162"/>
      <c r="Z791" s="162"/>
    </row>
    <row r="792">
      <c r="A792" s="162"/>
      <c r="B792" s="162"/>
      <c r="C792" s="162"/>
      <c r="D792" s="162"/>
      <c r="E792" s="162"/>
      <c r="F792" s="162"/>
      <c r="G792" s="162"/>
      <c r="H792" s="162"/>
      <c r="I792" s="162"/>
      <c r="J792" s="162"/>
      <c r="K792" s="162"/>
      <c r="L792" s="162"/>
      <c r="M792" s="162"/>
      <c r="N792" s="162"/>
      <c r="O792" s="162"/>
      <c r="P792" s="162"/>
      <c r="Q792" s="162"/>
      <c r="R792" s="162"/>
      <c r="S792" s="162"/>
      <c r="T792" s="162"/>
      <c r="U792" s="162"/>
      <c r="V792" s="162"/>
      <c r="W792" s="162"/>
      <c r="X792" s="162"/>
      <c r="Y792" s="162"/>
      <c r="Z792" s="162"/>
    </row>
    <row r="793">
      <c r="A793" s="162"/>
      <c r="B793" s="162"/>
      <c r="C793" s="162"/>
      <c r="D793" s="162"/>
      <c r="E793" s="162"/>
      <c r="F793" s="162"/>
      <c r="G793" s="162"/>
      <c r="H793" s="162"/>
      <c r="I793" s="162"/>
      <c r="J793" s="162"/>
      <c r="K793" s="162"/>
      <c r="L793" s="162"/>
      <c r="M793" s="162"/>
      <c r="N793" s="162"/>
      <c r="O793" s="162"/>
      <c r="P793" s="162"/>
      <c r="Q793" s="162"/>
      <c r="R793" s="162"/>
      <c r="S793" s="162"/>
      <c r="T793" s="162"/>
      <c r="U793" s="162"/>
      <c r="V793" s="162"/>
      <c r="W793" s="162"/>
      <c r="X793" s="162"/>
      <c r="Y793" s="162"/>
      <c r="Z793" s="162"/>
    </row>
    <row r="794">
      <c r="A794" s="162"/>
      <c r="B794" s="162"/>
      <c r="C794" s="162"/>
      <c r="D794" s="162"/>
      <c r="E794" s="162"/>
      <c r="F794" s="162"/>
      <c r="G794" s="162"/>
      <c r="H794" s="162"/>
      <c r="I794" s="162"/>
      <c r="J794" s="162"/>
      <c r="K794" s="162"/>
      <c r="L794" s="162"/>
      <c r="M794" s="162"/>
      <c r="N794" s="162"/>
      <c r="O794" s="162"/>
      <c r="P794" s="162"/>
      <c r="Q794" s="162"/>
      <c r="R794" s="162"/>
      <c r="S794" s="162"/>
      <c r="T794" s="162"/>
      <c r="U794" s="162"/>
      <c r="V794" s="162"/>
      <c r="W794" s="162"/>
      <c r="X794" s="162"/>
      <c r="Y794" s="162"/>
      <c r="Z794" s="162"/>
    </row>
    <row r="795">
      <c r="A795" s="162"/>
      <c r="B795" s="162"/>
      <c r="C795" s="162"/>
      <c r="D795" s="162"/>
      <c r="E795" s="162"/>
      <c r="F795" s="162"/>
      <c r="G795" s="162"/>
      <c r="H795" s="162"/>
      <c r="I795" s="162"/>
      <c r="J795" s="162"/>
      <c r="K795" s="162"/>
      <c r="L795" s="162"/>
      <c r="M795" s="162"/>
      <c r="N795" s="162"/>
      <c r="O795" s="162"/>
      <c r="P795" s="162"/>
      <c r="Q795" s="162"/>
      <c r="R795" s="162"/>
      <c r="S795" s="162"/>
      <c r="T795" s="162"/>
      <c r="U795" s="162"/>
      <c r="V795" s="162"/>
      <c r="W795" s="162"/>
      <c r="X795" s="162"/>
      <c r="Y795" s="162"/>
      <c r="Z795" s="162"/>
    </row>
    <row r="796">
      <c r="A796" s="162"/>
      <c r="B796" s="162"/>
      <c r="C796" s="162"/>
      <c r="D796" s="162"/>
      <c r="E796" s="162"/>
      <c r="F796" s="162"/>
      <c r="G796" s="162"/>
      <c r="H796" s="162"/>
      <c r="I796" s="162"/>
      <c r="J796" s="162"/>
      <c r="K796" s="162"/>
      <c r="L796" s="162"/>
      <c r="M796" s="162"/>
      <c r="N796" s="162"/>
      <c r="O796" s="162"/>
      <c r="P796" s="162"/>
      <c r="Q796" s="162"/>
      <c r="R796" s="162"/>
      <c r="S796" s="162"/>
      <c r="T796" s="162"/>
      <c r="U796" s="162"/>
      <c r="V796" s="162"/>
      <c r="W796" s="162"/>
      <c r="X796" s="162"/>
      <c r="Y796" s="162"/>
      <c r="Z796" s="162"/>
    </row>
    <row r="797">
      <c r="A797" s="162"/>
      <c r="B797" s="162"/>
      <c r="C797" s="162"/>
      <c r="D797" s="162"/>
      <c r="E797" s="162"/>
      <c r="F797" s="162"/>
      <c r="G797" s="162"/>
      <c r="H797" s="162"/>
      <c r="I797" s="162"/>
      <c r="J797" s="162"/>
      <c r="K797" s="162"/>
      <c r="L797" s="162"/>
      <c r="M797" s="162"/>
      <c r="N797" s="162"/>
      <c r="O797" s="162"/>
      <c r="P797" s="162"/>
      <c r="Q797" s="162"/>
      <c r="R797" s="162"/>
      <c r="S797" s="162"/>
      <c r="T797" s="162"/>
      <c r="U797" s="162"/>
      <c r="V797" s="162"/>
      <c r="W797" s="162"/>
      <c r="X797" s="162"/>
      <c r="Y797" s="162"/>
      <c r="Z797" s="162"/>
    </row>
    <row r="798">
      <c r="A798" s="162"/>
      <c r="B798" s="162"/>
      <c r="C798" s="162"/>
      <c r="D798" s="162"/>
      <c r="E798" s="162"/>
      <c r="F798" s="162"/>
      <c r="G798" s="162"/>
      <c r="H798" s="162"/>
      <c r="I798" s="162"/>
      <c r="J798" s="162"/>
      <c r="K798" s="162"/>
      <c r="L798" s="162"/>
      <c r="M798" s="162"/>
      <c r="N798" s="162"/>
      <c r="O798" s="162"/>
      <c r="P798" s="162"/>
      <c r="Q798" s="162"/>
      <c r="R798" s="162"/>
      <c r="S798" s="162"/>
      <c r="T798" s="162"/>
      <c r="U798" s="162"/>
      <c r="V798" s="162"/>
      <c r="W798" s="162"/>
      <c r="X798" s="162"/>
      <c r="Y798" s="162"/>
      <c r="Z798" s="162"/>
    </row>
    <row r="799">
      <c r="A799" s="162"/>
      <c r="B799" s="162"/>
      <c r="C799" s="162"/>
      <c r="D799" s="162"/>
      <c r="E799" s="162"/>
      <c r="F799" s="162"/>
      <c r="G799" s="162"/>
      <c r="H799" s="162"/>
      <c r="I799" s="162"/>
      <c r="J799" s="162"/>
      <c r="K799" s="162"/>
      <c r="L799" s="162"/>
      <c r="M799" s="162"/>
      <c r="N799" s="162"/>
      <c r="O799" s="162"/>
      <c r="P799" s="162"/>
      <c r="Q799" s="162"/>
      <c r="R799" s="162"/>
      <c r="S799" s="162"/>
      <c r="T799" s="162"/>
      <c r="U799" s="162"/>
      <c r="V799" s="162"/>
      <c r="W799" s="162"/>
      <c r="X799" s="162"/>
      <c r="Y799" s="162"/>
      <c r="Z799" s="162"/>
    </row>
    <row r="800">
      <c r="A800" s="162"/>
      <c r="B800" s="162"/>
      <c r="C800" s="162"/>
      <c r="D800" s="162"/>
      <c r="E800" s="162"/>
      <c r="F800" s="162"/>
      <c r="G800" s="162"/>
      <c r="H800" s="162"/>
      <c r="I800" s="162"/>
      <c r="J800" s="162"/>
      <c r="K800" s="162"/>
      <c r="L800" s="162"/>
      <c r="M800" s="162"/>
      <c r="N800" s="162"/>
      <c r="O800" s="162"/>
      <c r="P800" s="162"/>
      <c r="Q800" s="162"/>
      <c r="R800" s="162"/>
      <c r="S800" s="162"/>
      <c r="T800" s="162"/>
      <c r="U800" s="162"/>
      <c r="V800" s="162"/>
      <c r="W800" s="162"/>
      <c r="X800" s="162"/>
      <c r="Y800" s="162"/>
      <c r="Z800" s="162"/>
    </row>
    <row r="801">
      <c r="A801" s="162"/>
      <c r="B801" s="162"/>
      <c r="C801" s="162"/>
      <c r="D801" s="162"/>
      <c r="E801" s="162"/>
      <c r="F801" s="162"/>
      <c r="G801" s="162"/>
      <c r="H801" s="162"/>
      <c r="I801" s="162"/>
      <c r="J801" s="162"/>
      <c r="K801" s="162"/>
      <c r="L801" s="162"/>
      <c r="M801" s="162"/>
      <c r="N801" s="162"/>
      <c r="O801" s="162"/>
      <c r="P801" s="162"/>
      <c r="Q801" s="162"/>
      <c r="R801" s="162"/>
      <c r="S801" s="162"/>
      <c r="T801" s="162"/>
      <c r="U801" s="162"/>
      <c r="V801" s="162"/>
      <c r="W801" s="162"/>
      <c r="X801" s="162"/>
      <c r="Y801" s="162"/>
      <c r="Z801" s="162"/>
    </row>
    <row r="802">
      <c r="A802" s="162"/>
      <c r="B802" s="162"/>
      <c r="C802" s="162"/>
      <c r="D802" s="162"/>
      <c r="E802" s="162"/>
      <c r="F802" s="162"/>
      <c r="G802" s="162"/>
      <c r="H802" s="162"/>
      <c r="I802" s="162"/>
      <c r="J802" s="162"/>
      <c r="K802" s="162"/>
      <c r="L802" s="162"/>
      <c r="M802" s="162"/>
      <c r="N802" s="162"/>
      <c r="O802" s="162"/>
      <c r="P802" s="162"/>
      <c r="Q802" s="162"/>
      <c r="R802" s="162"/>
      <c r="S802" s="162"/>
      <c r="T802" s="162"/>
      <c r="U802" s="162"/>
      <c r="V802" s="162"/>
      <c r="W802" s="162"/>
      <c r="X802" s="162"/>
      <c r="Y802" s="162"/>
      <c r="Z802" s="162"/>
    </row>
    <row r="803">
      <c r="A803" s="162"/>
      <c r="B803" s="162"/>
      <c r="C803" s="162"/>
      <c r="D803" s="162"/>
      <c r="E803" s="162"/>
      <c r="F803" s="162"/>
      <c r="G803" s="162"/>
      <c r="H803" s="162"/>
      <c r="I803" s="162"/>
      <c r="J803" s="162"/>
      <c r="K803" s="162"/>
      <c r="L803" s="162"/>
      <c r="M803" s="162"/>
      <c r="N803" s="162"/>
      <c r="O803" s="162"/>
      <c r="P803" s="162"/>
      <c r="Q803" s="162"/>
      <c r="R803" s="162"/>
      <c r="S803" s="162"/>
      <c r="T803" s="162"/>
      <c r="U803" s="162"/>
      <c r="V803" s="162"/>
      <c r="W803" s="162"/>
      <c r="X803" s="162"/>
      <c r="Y803" s="162"/>
      <c r="Z803" s="162"/>
    </row>
    <row r="804">
      <c r="A804" s="162"/>
      <c r="B804" s="162"/>
      <c r="C804" s="162"/>
      <c r="D804" s="162"/>
      <c r="E804" s="162"/>
      <c r="F804" s="162"/>
      <c r="G804" s="162"/>
      <c r="H804" s="162"/>
      <c r="I804" s="162"/>
      <c r="J804" s="162"/>
      <c r="K804" s="162"/>
      <c r="L804" s="162"/>
      <c r="M804" s="162"/>
      <c r="N804" s="162"/>
      <c r="O804" s="162"/>
      <c r="P804" s="162"/>
      <c r="Q804" s="162"/>
      <c r="R804" s="162"/>
      <c r="S804" s="162"/>
      <c r="T804" s="162"/>
      <c r="U804" s="162"/>
      <c r="V804" s="162"/>
      <c r="W804" s="162"/>
      <c r="X804" s="162"/>
      <c r="Y804" s="162"/>
      <c r="Z804" s="162"/>
    </row>
    <row r="805">
      <c r="A805" s="162"/>
      <c r="B805" s="162"/>
      <c r="C805" s="162"/>
      <c r="D805" s="162"/>
      <c r="E805" s="162"/>
      <c r="F805" s="162"/>
      <c r="G805" s="162"/>
      <c r="H805" s="162"/>
      <c r="I805" s="162"/>
      <c r="J805" s="162"/>
      <c r="K805" s="162"/>
      <c r="L805" s="162"/>
      <c r="M805" s="162"/>
      <c r="N805" s="162"/>
      <c r="O805" s="162"/>
      <c r="P805" s="162"/>
      <c r="Q805" s="162"/>
      <c r="R805" s="162"/>
      <c r="S805" s="162"/>
      <c r="T805" s="162"/>
      <c r="U805" s="162"/>
      <c r="V805" s="162"/>
      <c r="W805" s="162"/>
      <c r="X805" s="162"/>
      <c r="Y805" s="162"/>
      <c r="Z805" s="162"/>
    </row>
    <row r="806">
      <c r="A806" s="162"/>
      <c r="B806" s="162"/>
      <c r="C806" s="162"/>
      <c r="D806" s="162"/>
      <c r="E806" s="162"/>
      <c r="F806" s="162"/>
      <c r="G806" s="162"/>
      <c r="H806" s="162"/>
      <c r="I806" s="162"/>
      <c r="J806" s="162"/>
      <c r="K806" s="162"/>
      <c r="L806" s="162"/>
      <c r="M806" s="162"/>
      <c r="N806" s="162"/>
      <c r="O806" s="162"/>
      <c r="P806" s="162"/>
      <c r="Q806" s="162"/>
      <c r="R806" s="162"/>
      <c r="S806" s="162"/>
      <c r="T806" s="162"/>
      <c r="U806" s="162"/>
      <c r="V806" s="162"/>
      <c r="W806" s="162"/>
      <c r="X806" s="162"/>
      <c r="Y806" s="162"/>
      <c r="Z806" s="162"/>
    </row>
    <row r="807">
      <c r="A807" s="162"/>
      <c r="B807" s="162"/>
      <c r="C807" s="162"/>
      <c r="D807" s="162"/>
      <c r="E807" s="162"/>
      <c r="F807" s="162"/>
      <c r="G807" s="162"/>
      <c r="H807" s="162"/>
      <c r="I807" s="162"/>
      <c r="J807" s="162"/>
      <c r="K807" s="162"/>
      <c r="L807" s="162"/>
      <c r="M807" s="162"/>
      <c r="N807" s="162"/>
      <c r="O807" s="162"/>
      <c r="P807" s="162"/>
      <c r="Q807" s="162"/>
      <c r="R807" s="162"/>
      <c r="S807" s="162"/>
      <c r="T807" s="162"/>
      <c r="U807" s="162"/>
      <c r="V807" s="162"/>
      <c r="W807" s="162"/>
      <c r="X807" s="162"/>
      <c r="Y807" s="162"/>
      <c r="Z807" s="162"/>
    </row>
    <row r="808">
      <c r="A808" s="162"/>
      <c r="B808" s="162"/>
      <c r="C808" s="162"/>
      <c r="D808" s="162"/>
      <c r="E808" s="162"/>
      <c r="F808" s="162"/>
      <c r="G808" s="162"/>
      <c r="H808" s="162"/>
      <c r="I808" s="162"/>
      <c r="J808" s="162"/>
      <c r="K808" s="162"/>
      <c r="L808" s="162"/>
      <c r="M808" s="162"/>
      <c r="N808" s="162"/>
      <c r="O808" s="162"/>
      <c r="P808" s="162"/>
      <c r="Q808" s="162"/>
      <c r="R808" s="162"/>
      <c r="S808" s="162"/>
      <c r="T808" s="162"/>
      <c r="U808" s="162"/>
      <c r="V808" s="162"/>
      <c r="W808" s="162"/>
      <c r="X808" s="162"/>
      <c r="Y808" s="162"/>
      <c r="Z808" s="162"/>
    </row>
    <row r="809">
      <c r="A809" s="162"/>
      <c r="B809" s="162"/>
      <c r="C809" s="162"/>
      <c r="D809" s="162"/>
      <c r="E809" s="162"/>
      <c r="F809" s="162"/>
      <c r="G809" s="162"/>
      <c r="H809" s="162"/>
      <c r="I809" s="162"/>
      <c r="J809" s="162"/>
      <c r="K809" s="162"/>
      <c r="L809" s="162"/>
      <c r="M809" s="162"/>
      <c r="N809" s="162"/>
      <c r="O809" s="162"/>
      <c r="P809" s="162"/>
      <c r="Q809" s="162"/>
      <c r="R809" s="162"/>
      <c r="S809" s="162"/>
      <c r="T809" s="162"/>
      <c r="U809" s="162"/>
      <c r="V809" s="162"/>
      <c r="W809" s="162"/>
      <c r="X809" s="162"/>
      <c r="Y809" s="162"/>
      <c r="Z809" s="162"/>
    </row>
    <row r="810">
      <c r="A810" s="162"/>
      <c r="B810" s="162"/>
      <c r="C810" s="162"/>
      <c r="D810" s="162"/>
      <c r="E810" s="162"/>
      <c r="F810" s="162"/>
      <c r="G810" s="162"/>
      <c r="H810" s="162"/>
      <c r="I810" s="162"/>
      <c r="J810" s="162"/>
      <c r="K810" s="162"/>
      <c r="L810" s="162"/>
      <c r="M810" s="162"/>
      <c r="N810" s="162"/>
      <c r="O810" s="162"/>
      <c r="P810" s="162"/>
      <c r="Q810" s="162"/>
      <c r="R810" s="162"/>
      <c r="S810" s="162"/>
      <c r="T810" s="162"/>
      <c r="U810" s="162"/>
      <c r="V810" s="162"/>
      <c r="W810" s="162"/>
      <c r="X810" s="162"/>
      <c r="Y810" s="162"/>
      <c r="Z810" s="162"/>
    </row>
    <row r="811">
      <c r="A811" s="162"/>
      <c r="B811" s="162"/>
      <c r="C811" s="162"/>
      <c r="D811" s="162"/>
      <c r="E811" s="162"/>
      <c r="F811" s="162"/>
      <c r="G811" s="162"/>
      <c r="H811" s="162"/>
      <c r="I811" s="162"/>
      <c r="J811" s="162"/>
      <c r="K811" s="162"/>
      <c r="L811" s="162"/>
      <c r="M811" s="162"/>
      <c r="N811" s="162"/>
      <c r="O811" s="162"/>
      <c r="P811" s="162"/>
      <c r="Q811" s="162"/>
      <c r="R811" s="162"/>
      <c r="S811" s="162"/>
      <c r="T811" s="162"/>
      <c r="U811" s="162"/>
      <c r="V811" s="162"/>
      <c r="W811" s="162"/>
      <c r="X811" s="162"/>
      <c r="Y811" s="162"/>
      <c r="Z811" s="162"/>
    </row>
    <row r="812">
      <c r="A812" s="162"/>
      <c r="B812" s="162"/>
      <c r="C812" s="162"/>
      <c r="D812" s="162"/>
      <c r="E812" s="162"/>
      <c r="F812" s="162"/>
      <c r="G812" s="162"/>
      <c r="H812" s="162"/>
      <c r="I812" s="162"/>
      <c r="J812" s="162"/>
      <c r="K812" s="162"/>
      <c r="L812" s="162"/>
      <c r="M812" s="162"/>
      <c r="N812" s="162"/>
      <c r="O812" s="162"/>
      <c r="P812" s="162"/>
      <c r="Q812" s="162"/>
      <c r="R812" s="162"/>
      <c r="S812" s="162"/>
      <c r="T812" s="162"/>
      <c r="U812" s="162"/>
      <c r="V812" s="162"/>
      <c r="W812" s="162"/>
      <c r="X812" s="162"/>
      <c r="Y812" s="162"/>
      <c r="Z812" s="162"/>
    </row>
    <row r="813">
      <c r="A813" s="162"/>
      <c r="B813" s="162"/>
      <c r="C813" s="162"/>
      <c r="D813" s="162"/>
      <c r="E813" s="162"/>
      <c r="F813" s="162"/>
      <c r="G813" s="162"/>
      <c r="H813" s="162"/>
      <c r="I813" s="162"/>
      <c r="J813" s="162"/>
      <c r="K813" s="162"/>
      <c r="L813" s="162"/>
      <c r="M813" s="162"/>
      <c r="N813" s="162"/>
      <c r="O813" s="162"/>
      <c r="P813" s="162"/>
      <c r="Q813" s="162"/>
      <c r="R813" s="162"/>
      <c r="S813" s="162"/>
      <c r="T813" s="162"/>
      <c r="U813" s="162"/>
      <c r="V813" s="162"/>
      <c r="W813" s="162"/>
      <c r="X813" s="162"/>
      <c r="Y813" s="162"/>
      <c r="Z813" s="162"/>
    </row>
    <row r="814">
      <c r="A814" s="162"/>
      <c r="B814" s="162"/>
      <c r="C814" s="162"/>
      <c r="D814" s="162"/>
      <c r="E814" s="162"/>
      <c r="F814" s="162"/>
      <c r="G814" s="162"/>
      <c r="H814" s="162"/>
      <c r="I814" s="162"/>
      <c r="J814" s="162"/>
      <c r="K814" s="162"/>
      <c r="L814" s="162"/>
      <c r="M814" s="162"/>
      <c r="N814" s="162"/>
      <c r="O814" s="162"/>
      <c r="P814" s="162"/>
      <c r="Q814" s="162"/>
      <c r="R814" s="162"/>
      <c r="S814" s="162"/>
      <c r="T814" s="162"/>
      <c r="U814" s="162"/>
      <c r="V814" s="162"/>
      <c r="W814" s="162"/>
      <c r="X814" s="162"/>
      <c r="Y814" s="162"/>
      <c r="Z814" s="162"/>
    </row>
    <row r="815">
      <c r="A815" s="162"/>
      <c r="B815" s="162"/>
      <c r="C815" s="162"/>
      <c r="D815" s="162"/>
      <c r="E815" s="162"/>
      <c r="F815" s="162"/>
      <c r="G815" s="162"/>
      <c r="H815" s="162"/>
      <c r="I815" s="162"/>
      <c r="J815" s="162"/>
      <c r="K815" s="162"/>
      <c r="L815" s="162"/>
      <c r="M815" s="162"/>
      <c r="N815" s="162"/>
      <c r="O815" s="162"/>
      <c r="P815" s="162"/>
      <c r="Q815" s="162"/>
      <c r="R815" s="162"/>
      <c r="S815" s="162"/>
      <c r="T815" s="162"/>
      <c r="U815" s="162"/>
      <c r="V815" s="162"/>
      <c r="W815" s="162"/>
      <c r="X815" s="162"/>
      <c r="Y815" s="162"/>
      <c r="Z815" s="162"/>
    </row>
    <row r="816">
      <c r="A816" s="162"/>
      <c r="B816" s="162"/>
      <c r="C816" s="162"/>
      <c r="D816" s="162"/>
      <c r="E816" s="162"/>
      <c r="F816" s="162"/>
      <c r="G816" s="162"/>
      <c r="H816" s="162"/>
      <c r="I816" s="162"/>
      <c r="J816" s="162"/>
      <c r="K816" s="162"/>
      <c r="L816" s="162"/>
      <c r="M816" s="162"/>
      <c r="N816" s="162"/>
      <c r="O816" s="162"/>
      <c r="P816" s="162"/>
      <c r="Q816" s="162"/>
      <c r="R816" s="162"/>
      <c r="S816" s="162"/>
      <c r="T816" s="162"/>
      <c r="U816" s="162"/>
      <c r="V816" s="162"/>
      <c r="W816" s="162"/>
      <c r="X816" s="162"/>
      <c r="Y816" s="162"/>
      <c r="Z816" s="162"/>
    </row>
    <row r="817">
      <c r="A817" s="162"/>
      <c r="B817" s="162"/>
      <c r="C817" s="162"/>
      <c r="D817" s="162"/>
      <c r="E817" s="162"/>
      <c r="F817" s="162"/>
      <c r="G817" s="162"/>
      <c r="H817" s="162"/>
      <c r="I817" s="162"/>
      <c r="J817" s="162"/>
      <c r="K817" s="162"/>
      <c r="L817" s="162"/>
      <c r="M817" s="162"/>
      <c r="N817" s="162"/>
      <c r="O817" s="162"/>
      <c r="P817" s="162"/>
      <c r="Q817" s="162"/>
      <c r="R817" s="162"/>
      <c r="S817" s="162"/>
      <c r="T817" s="162"/>
      <c r="U817" s="162"/>
      <c r="V817" s="162"/>
      <c r="W817" s="162"/>
      <c r="X817" s="162"/>
      <c r="Y817" s="162"/>
      <c r="Z817" s="162"/>
    </row>
    <row r="818">
      <c r="A818" s="162"/>
      <c r="B818" s="162"/>
      <c r="C818" s="162"/>
      <c r="D818" s="162"/>
      <c r="E818" s="162"/>
      <c r="F818" s="162"/>
      <c r="G818" s="162"/>
      <c r="H818" s="162"/>
      <c r="I818" s="162"/>
      <c r="J818" s="162"/>
      <c r="K818" s="162"/>
      <c r="L818" s="162"/>
      <c r="M818" s="162"/>
      <c r="N818" s="162"/>
      <c r="O818" s="162"/>
      <c r="P818" s="162"/>
      <c r="Q818" s="162"/>
      <c r="R818" s="162"/>
      <c r="S818" s="162"/>
      <c r="T818" s="162"/>
      <c r="U818" s="162"/>
      <c r="V818" s="162"/>
      <c r="W818" s="162"/>
      <c r="X818" s="162"/>
      <c r="Y818" s="162"/>
      <c r="Z818" s="162"/>
    </row>
    <row r="819">
      <c r="A819" s="162"/>
      <c r="B819" s="162"/>
      <c r="C819" s="162"/>
      <c r="D819" s="162"/>
      <c r="E819" s="162"/>
      <c r="F819" s="162"/>
      <c r="G819" s="162"/>
      <c r="H819" s="162"/>
      <c r="I819" s="162"/>
      <c r="J819" s="162"/>
      <c r="K819" s="162"/>
      <c r="L819" s="162"/>
      <c r="M819" s="162"/>
      <c r="N819" s="162"/>
      <c r="O819" s="162"/>
      <c r="P819" s="162"/>
      <c r="Q819" s="162"/>
      <c r="R819" s="162"/>
      <c r="S819" s="162"/>
      <c r="T819" s="162"/>
      <c r="U819" s="162"/>
      <c r="V819" s="162"/>
      <c r="W819" s="162"/>
      <c r="X819" s="162"/>
      <c r="Y819" s="162"/>
      <c r="Z819" s="162"/>
    </row>
    <row r="820">
      <c r="A820" s="162"/>
      <c r="B820" s="162"/>
      <c r="C820" s="162"/>
      <c r="D820" s="162"/>
      <c r="E820" s="162"/>
      <c r="F820" s="162"/>
      <c r="G820" s="162"/>
      <c r="H820" s="162"/>
      <c r="I820" s="162"/>
      <c r="J820" s="162"/>
      <c r="K820" s="162"/>
      <c r="L820" s="162"/>
      <c r="M820" s="162"/>
      <c r="N820" s="162"/>
      <c r="O820" s="162"/>
      <c r="P820" s="162"/>
      <c r="Q820" s="162"/>
      <c r="R820" s="162"/>
      <c r="S820" s="162"/>
      <c r="T820" s="162"/>
      <c r="U820" s="162"/>
      <c r="V820" s="162"/>
      <c r="W820" s="162"/>
      <c r="X820" s="162"/>
      <c r="Y820" s="162"/>
      <c r="Z820" s="162"/>
    </row>
    <row r="821">
      <c r="A821" s="162"/>
      <c r="B821" s="162"/>
      <c r="C821" s="162"/>
      <c r="D821" s="162"/>
      <c r="E821" s="162"/>
      <c r="F821" s="162"/>
      <c r="G821" s="162"/>
      <c r="H821" s="162"/>
      <c r="I821" s="162"/>
      <c r="J821" s="162"/>
      <c r="K821" s="162"/>
      <c r="L821" s="162"/>
      <c r="M821" s="162"/>
      <c r="N821" s="162"/>
      <c r="O821" s="162"/>
      <c r="P821" s="162"/>
      <c r="Q821" s="162"/>
      <c r="R821" s="162"/>
      <c r="S821" s="162"/>
      <c r="T821" s="162"/>
      <c r="U821" s="162"/>
      <c r="V821" s="162"/>
      <c r="W821" s="162"/>
      <c r="X821" s="162"/>
      <c r="Y821" s="162"/>
      <c r="Z821" s="162"/>
    </row>
    <row r="822">
      <c r="A822" s="162"/>
      <c r="B822" s="162"/>
      <c r="C822" s="162"/>
      <c r="D822" s="162"/>
      <c r="E822" s="162"/>
      <c r="F822" s="162"/>
      <c r="G822" s="162"/>
      <c r="H822" s="162"/>
      <c r="I822" s="162"/>
      <c r="J822" s="162"/>
      <c r="K822" s="162"/>
      <c r="L822" s="162"/>
      <c r="M822" s="162"/>
      <c r="N822" s="162"/>
      <c r="O822" s="162"/>
      <c r="P822" s="162"/>
      <c r="Q822" s="162"/>
      <c r="R822" s="162"/>
      <c r="S822" s="162"/>
      <c r="T822" s="162"/>
      <c r="U822" s="162"/>
      <c r="V822" s="162"/>
      <c r="W822" s="162"/>
      <c r="X822" s="162"/>
      <c r="Y822" s="162"/>
      <c r="Z822" s="162"/>
    </row>
    <row r="823">
      <c r="A823" s="162"/>
      <c r="B823" s="162"/>
      <c r="C823" s="162"/>
      <c r="D823" s="162"/>
      <c r="E823" s="162"/>
      <c r="F823" s="162"/>
      <c r="G823" s="162"/>
      <c r="H823" s="162"/>
      <c r="I823" s="162"/>
      <c r="J823" s="162"/>
      <c r="K823" s="162"/>
      <c r="L823" s="162"/>
      <c r="M823" s="162"/>
      <c r="N823" s="162"/>
      <c r="O823" s="162"/>
      <c r="P823" s="162"/>
      <c r="Q823" s="162"/>
      <c r="R823" s="162"/>
      <c r="S823" s="162"/>
      <c r="T823" s="162"/>
      <c r="U823" s="162"/>
      <c r="V823" s="162"/>
      <c r="W823" s="162"/>
      <c r="X823" s="162"/>
      <c r="Y823" s="162"/>
      <c r="Z823" s="162"/>
    </row>
    <row r="824">
      <c r="A824" s="162"/>
      <c r="B824" s="162"/>
      <c r="C824" s="162"/>
      <c r="D824" s="162"/>
      <c r="E824" s="162"/>
      <c r="F824" s="162"/>
      <c r="G824" s="162"/>
      <c r="H824" s="162"/>
      <c r="I824" s="162"/>
      <c r="J824" s="162"/>
      <c r="K824" s="162"/>
      <c r="L824" s="162"/>
      <c r="M824" s="162"/>
      <c r="N824" s="162"/>
      <c r="O824" s="162"/>
      <c r="P824" s="162"/>
      <c r="Q824" s="162"/>
      <c r="R824" s="162"/>
      <c r="S824" s="162"/>
      <c r="T824" s="162"/>
      <c r="U824" s="162"/>
      <c r="V824" s="162"/>
      <c r="W824" s="162"/>
      <c r="X824" s="162"/>
      <c r="Y824" s="162"/>
      <c r="Z824" s="162"/>
    </row>
    <row r="825">
      <c r="A825" s="162"/>
      <c r="B825" s="162"/>
      <c r="C825" s="162"/>
      <c r="D825" s="162"/>
      <c r="E825" s="162"/>
      <c r="F825" s="162"/>
      <c r="G825" s="162"/>
      <c r="H825" s="162"/>
      <c r="I825" s="162"/>
      <c r="J825" s="162"/>
      <c r="K825" s="162"/>
      <c r="L825" s="162"/>
      <c r="M825" s="162"/>
      <c r="N825" s="162"/>
      <c r="O825" s="162"/>
      <c r="P825" s="162"/>
      <c r="Q825" s="162"/>
      <c r="R825" s="162"/>
      <c r="S825" s="162"/>
      <c r="T825" s="162"/>
      <c r="U825" s="162"/>
      <c r="V825" s="162"/>
      <c r="W825" s="162"/>
      <c r="X825" s="162"/>
      <c r="Y825" s="162"/>
      <c r="Z825" s="162"/>
    </row>
    <row r="826">
      <c r="A826" s="162"/>
      <c r="B826" s="162"/>
      <c r="C826" s="162"/>
      <c r="D826" s="162"/>
      <c r="E826" s="162"/>
      <c r="F826" s="162"/>
      <c r="G826" s="162"/>
      <c r="H826" s="162"/>
      <c r="I826" s="162"/>
      <c r="J826" s="162"/>
      <c r="K826" s="162"/>
      <c r="L826" s="162"/>
      <c r="M826" s="162"/>
      <c r="N826" s="162"/>
      <c r="O826" s="162"/>
      <c r="P826" s="162"/>
      <c r="Q826" s="162"/>
      <c r="R826" s="162"/>
      <c r="S826" s="162"/>
      <c r="T826" s="162"/>
      <c r="U826" s="162"/>
      <c r="V826" s="162"/>
      <c r="W826" s="162"/>
      <c r="X826" s="162"/>
      <c r="Y826" s="162"/>
      <c r="Z826" s="162"/>
    </row>
    <row r="827">
      <c r="A827" s="162"/>
      <c r="B827" s="162"/>
      <c r="C827" s="162"/>
      <c r="D827" s="162"/>
      <c r="E827" s="162"/>
      <c r="F827" s="162"/>
      <c r="G827" s="162"/>
      <c r="H827" s="162"/>
      <c r="I827" s="162"/>
      <c r="J827" s="162"/>
      <c r="K827" s="162"/>
      <c r="L827" s="162"/>
      <c r="M827" s="162"/>
      <c r="N827" s="162"/>
      <c r="O827" s="162"/>
      <c r="P827" s="162"/>
      <c r="Q827" s="162"/>
      <c r="R827" s="162"/>
      <c r="S827" s="162"/>
      <c r="T827" s="162"/>
      <c r="U827" s="162"/>
      <c r="V827" s="162"/>
      <c r="W827" s="162"/>
      <c r="X827" s="162"/>
      <c r="Y827" s="162"/>
      <c r="Z827" s="162"/>
    </row>
    <row r="828">
      <c r="A828" s="162"/>
      <c r="B828" s="162"/>
      <c r="C828" s="162"/>
      <c r="D828" s="162"/>
      <c r="E828" s="162"/>
      <c r="F828" s="162"/>
      <c r="G828" s="162"/>
      <c r="H828" s="162"/>
      <c r="I828" s="162"/>
      <c r="J828" s="162"/>
      <c r="K828" s="162"/>
      <c r="L828" s="162"/>
      <c r="M828" s="162"/>
      <c r="N828" s="162"/>
      <c r="O828" s="162"/>
      <c r="P828" s="162"/>
      <c r="Q828" s="162"/>
      <c r="R828" s="162"/>
      <c r="S828" s="162"/>
      <c r="T828" s="162"/>
      <c r="U828" s="162"/>
      <c r="V828" s="162"/>
      <c r="W828" s="162"/>
      <c r="X828" s="162"/>
      <c r="Y828" s="162"/>
      <c r="Z828" s="162"/>
    </row>
    <row r="829">
      <c r="A829" s="162"/>
      <c r="B829" s="162"/>
      <c r="C829" s="162"/>
      <c r="D829" s="162"/>
      <c r="E829" s="162"/>
      <c r="F829" s="162"/>
      <c r="G829" s="162"/>
      <c r="H829" s="162"/>
      <c r="I829" s="162"/>
      <c r="J829" s="162"/>
      <c r="K829" s="162"/>
      <c r="L829" s="162"/>
      <c r="M829" s="162"/>
      <c r="N829" s="162"/>
      <c r="O829" s="162"/>
      <c r="P829" s="162"/>
      <c r="Q829" s="162"/>
      <c r="R829" s="162"/>
      <c r="S829" s="162"/>
      <c r="T829" s="162"/>
      <c r="U829" s="162"/>
      <c r="V829" s="162"/>
      <c r="W829" s="162"/>
      <c r="X829" s="162"/>
      <c r="Y829" s="162"/>
      <c r="Z829" s="162"/>
    </row>
    <row r="830">
      <c r="A830" s="162"/>
      <c r="B830" s="162"/>
      <c r="C830" s="162"/>
      <c r="D830" s="162"/>
      <c r="E830" s="162"/>
      <c r="F830" s="162"/>
      <c r="G830" s="162"/>
      <c r="H830" s="162"/>
      <c r="I830" s="162"/>
      <c r="J830" s="162"/>
      <c r="K830" s="162"/>
      <c r="L830" s="162"/>
      <c r="M830" s="162"/>
      <c r="N830" s="162"/>
      <c r="O830" s="162"/>
      <c r="P830" s="162"/>
      <c r="Q830" s="162"/>
      <c r="R830" s="162"/>
      <c r="S830" s="162"/>
      <c r="T830" s="162"/>
      <c r="U830" s="162"/>
      <c r="V830" s="162"/>
      <c r="W830" s="162"/>
      <c r="X830" s="162"/>
      <c r="Y830" s="162"/>
      <c r="Z830" s="162"/>
    </row>
    <row r="831">
      <c r="A831" s="162"/>
      <c r="B831" s="162"/>
      <c r="C831" s="162"/>
      <c r="D831" s="162"/>
      <c r="E831" s="162"/>
      <c r="F831" s="162"/>
      <c r="G831" s="162"/>
      <c r="H831" s="162"/>
      <c r="I831" s="162"/>
      <c r="J831" s="162"/>
      <c r="K831" s="162"/>
      <c r="L831" s="162"/>
      <c r="M831" s="162"/>
      <c r="N831" s="162"/>
      <c r="O831" s="162"/>
      <c r="P831" s="162"/>
      <c r="Q831" s="162"/>
      <c r="R831" s="162"/>
      <c r="S831" s="162"/>
      <c r="T831" s="162"/>
      <c r="U831" s="162"/>
      <c r="V831" s="162"/>
      <c r="W831" s="162"/>
      <c r="X831" s="162"/>
      <c r="Y831" s="162"/>
      <c r="Z831" s="162"/>
    </row>
    <row r="832">
      <c r="A832" s="162"/>
      <c r="B832" s="162"/>
      <c r="C832" s="162"/>
      <c r="D832" s="162"/>
      <c r="E832" s="162"/>
      <c r="F832" s="162"/>
      <c r="G832" s="162"/>
      <c r="H832" s="162"/>
      <c r="I832" s="162"/>
      <c r="J832" s="162"/>
      <c r="K832" s="162"/>
      <c r="L832" s="162"/>
      <c r="M832" s="162"/>
      <c r="N832" s="162"/>
      <c r="O832" s="162"/>
      <c r="P832" s="162"/>
      <c r="Q832" s="162"/>
      <c r="R832" s="162"/>
      <c r="S832" s="162"/>
      <c r="T832" s="162"/>
      <c r="U832" s="162"/>
      <c r="V832" s="162"/>
      <c r="W832" s="162"/>
      <c r="X832" s="162"/>
      <c r="Y832" s="162"/>
      <c r="Z832" s="162"/>
    </row>
    <row r="833">
      <c r="A833" s="162"/>
      <c r="B833" s="162"/>
      <c r="C833" s="162"/>
      <c r="D833" s="162"/>
      <c r="E833" s="162"/>
      <c r="F833" s="162"/>
      <c r="G833" s="162"/>
      <c r="H833" s="162"/>
      <c r="I833" s="162"/>
      <c r="J833" s="162"/>
      <c r="K833" s="162"/>
      <c r="L833" s="162"/>
      <c r="M833" s="162"/>
      <c r="N833" s="162"/>
      <c r="O833" s="162"/>
      <c r="P833" s="162"/>
      <c r="Q833" s="162"/>
      <c r="R833" s="162"/>
      <c r="S833" s="162"/>
      <c r="T833" s="162"/>
      <c r="U833" s="162"/>
      <c r="V833" s="162"/>
      <c r="W833" s="162"/>
      <c r="X833" s="162"/>
      <c r="Y833" s="162"/>
      <c r="Z833" s="162"/>
    </row>
    <row r="834">
      <c r="A834" s="162"/>
      <c r="B834" s="162"/>
      <c r="C834" s="162"/>
      <c r="D834" s="162"/>
      <c r="E834" s="162"/>
      <c r="F834" s="162"/>
      <c r="G834" s="162"/>
      <c r="H834" s="162"/>
      <c r="I834" s="162"/>
      <c r="J834" s="162"/>
      <c r="K834" s="162"/>
      <c r="L834" s="162"/>
      <c r="M834" s="162"/>
      <c r="N834" s="162"/>
      <c r="O834" s="162"/>
      <c r="P834" s="162"/>
      <c r="Q834" s="162"/>
      <c r="R834" s="162"/>
      <c r="S834" s="162"/>
      <c r="T834" s="162"/>
      <c r="U834" s="162"/>
      <c r="V834" s="162"/>
      <c r="W834" s="162"/>
      <c r="X834" s="162"/>
      <c r="Y834" s="162"/>
      <c r="Z834" s="162"/>
    </row>
    <row r="835">
      <c r="A835" s="162"/>
      <c r="B835" s="162"/>
      <c r="C835" s="162"/>
      <c r="D835" s="162"/>
      <c r="E835" s="162"/>
      <c r="F835" s="162"/>
      <c r="G835" s="162"/>
      <c r="H835" s="162"/>
      <c r="I835" s="162"/>
      <c r="J835" s="162"/>
      <c r="K835" s="162"/>
      <c r="L835" s="162"/>
      <c r="M835" s="162"/>
      <c r="N835" s="162"/>
      <c r="O835" s="162"/>
      <c r="P835" s="162"/>
      <c r="Q835" s="162"/>
      <c r="R835" s="162"/>
      <c r="S835" s="162"/>
      <c r="T835" s="162"/>
      <c r="U835" s="162"/>
      <c r="V835" s="162"/>
      <c r="W835" s="162"/>
      <c r="X835" s="162"/>
      <c r="Y835" s="162"/>
      <c r="Z835" s="162"/>
    </row>
    <row r="836">
      <c r="A836" s="162"/>
      <c r="B836" s="162"/>
      <c r="C836" s="162"/>
      <c r="D836" s="162"/>
      <c r="E836" s="162"/>
      <c r="F836" s="162"/>
      <c r="G836" s="162"/>
      <c r="H836" s="162"/>
      <c r="I836" s="162"/>
      <c r="J836" s="162"/>
      <c r="K836" s="162"/>
      <c r="L836" s="162"/>
      <c r="M836" s="162"/>
      <c r="N836" s="162"/>
      <c r="O836" s="162"/>
      <c r="P836" s="162"/>
      <c r="Q836" s="162"/>
      <c r="R836" s="162"/>
      <c r="S836" s="162"/>
      <c r="T836" s="162"/>
      <c r="U836" s="162"/>
      <c r="V836" s="162"/>
      <c r="W836" s="162"/>
      <c r="X836" s="162"/>
      <c r="Y836" s="162"/>
      <c r="Z836" s="162"/>
    </row>
    <row r="837">
      <c r="A837" s="162"/>
      <c r="B837" s="162"/>
      <c r="C837" s="162"/>
      <c r="D837" s="162"/>
      <c r="E837" s="162"/>
      <c r="F837" s="162"/>
      <c r="G837" s="162"/>
      <c r="H837" s="162"/>
      <c r="I837" s="162"/>
      <c r="J837" s="162"/>
      <c r="K837" s="162"/>
      <c r="L837" s="162"/>
      <c r="M837" s="162"/>
      <c r="N837" s="162"/>
      <c r="O837" s="162"/>
      <c r="P837" s="162"/>
      <c r="Q837" s="162"/>
      <c r="R837" s="162"/>
      <c r="S837" s="162"/>
      <c r="T837" s="162"/>
      <c r="U837" s="162"/>
      <c r="V837" s="162"/>
      <c r="W837" s="162"/>
      <c r="X837" s="162"/>
      <c r="Y837" s="162"/>
      <c r="Z837" s="162"/>
    </row>
    <row r="838">
      <c r="A838" s="162"/>
      <c r="B838" s="162"/>
      <c r="C838" s="162"/>
      <c r="D838" s="162"/>
      <c r="E838" s="162"/>
      <c r="F838" s="162"/>
      <c r="G838" s="162"/>
      <c r="H838" s="162"/>
      <c r="I838" s="162"/>
      <c r="J838" s="162"/>
      <c r="K838" s="162"/>
      <c r="L838" s="162"/>
      <c r="M838" s="162"/>
      <c r="N838" s="162"/>
      <c r="O838" s="162"/>
      <c r="P838" s="162"/>
      <c r="Q838" s="162"/>
      <c r="R838" s="162"/>
      <c r="S838" s="162"/>
      <c r="T838" s="162"/>
      <c r="U838" s="162"/>
      <c r="V838" s="162"/>
      <c r="W838" s="162"/>
      <c r="X838" s="162"/>
      <c r="Y838" s="162"/>
      <c r="Z838" s="162"/>
    </row>
    <row r="839">
      <c r="A839" s="162"/>
      <c r="B839" s="162"/>
      <c r="C839" s="162"/>
      <c r="D839" s="162"/>
      <c r="E839" s="162"/>
      <c r="F839" s="162"/>
      <c r="G839" s="162"/>
      <c r="H839" s="162"/>
      <c r="I839" s="162"/>
      <c r="J839" s="162"/>
      <c r="K839" s="162"/>
      <c r="L839" s="162"/>
      <c r="M839" s="162"/>
      <c r="N839" s="162"/>
      <c r="O839" s="162"/>
      <c r="P839" s="162"/>
      <c r="Q839" s="162"/>
      <c r="R839" s="162"/>
      <c r="S839" s="162"/>
      <c r="T839" s="162"/>
      <c r="U839" s="162"/>
      <c r="V839" s="162"/>
      <c r="W839" s="162"/>
      <c r="X839" s="162"/>
      <c r="Y839" s="162"/>
      <c r="Z839" s="162"/>
    </row>
    <row r="840">
      <c r="A840" s="162"/>
      <c r="B840" s="162"/>
      <c r="C840" s="162"/>
      <c r="D840" s="162"/>
      <c r="E840" s="162"/>
      <c r="F840" s="162"/>
      <c r="G840" s="162"/>
      <c r="H840" s="162"/>
      <c r="I840" s="162"/>
      <c r="J840" s="162"/>
      <c r="K840" s="162"/>
      <c r="L840" s="162"/>
      <c r="M840" s="162"/>
      <c r="N840" s="162"/>
      <c r="O840" s="162"/>
      <c r="P840" s="162"/>
      <c r="Q840" s="162"/>
      <c r="R840" s="162"/>
      <c r="S840" s="162"/>
      <c r="T840" s="162"/>
      <c r="U840" s="162"/>
      <c r="V840" s="162"/>
      <c r="W840" s="162"/>
      <c r="X840" s="162"/>
      <c r="Y840" s="162"/>
      <c r="Z840" s="162"/>
    </row>
    <row r="841">
      <c r="A841" s="162"/>
      <c r="B841" s="162"/>
      <c r="C841" s="162"/>
      <c r="D841" s="162"/>
      <c r="E841" s="162"/>
      <c r="F841" s="162"/>
      <c r="G841" s="162"/>
      <c r="H841" s="162"/>
      <c r="I841" s="162"/>
      <c r="J841" s="162"/>
      <c r="K841" s="162"/>
      <c r="L841" s="162"/>
      <c r="M841" s="162"/>
      <c r="N841" s="162"/>
      <c r="O841" s="162"/>
      <c r="P841" s="162"/>
      <c r="Q841" s="162"/>
      <c r="R841" s="162"/>
      <c r="S841" s="162"/>
      <c r="T841" s="162"/>
      <c r="U841" s="162"/>
      <c r="V841" s="162"/>
      <c r="W841" s="162"/>
      <c r="X841" s="162"/>
      <c r="Y841" s="162"/>
      <c r="Z841" s="162"/>
    </row>
    <row r="842">
      <c r="A842" s="162"/>
      <c r="B842" s="162"/>
      <c r="C842" s="162"/>
      <c r="D842" s="162"/>
      <c r="E842" s="162"/>
      <c r="F842" s="162"/>
      <c r="G842" s="162"/>
      <c r="H842" s="162"/>
      <c r="I842" s="162"/>
      <c r="J842" s="162"/>
      <c r="K842" s="162"/>
      <c r="L842" s="162"/>
      <c r="M842" s="162"/>
      <c r="N842" s="162"/>
      <c r="O842" s="162"/>
      <c r="P842" s="162"/>
      <c r="Q842" s="162"/>
      <c r="R842" s="162"/>
      <c r="S842" s="162"/>
      <c r="T842" s="162"/>
      <c r="U842" s="162"/>
      <c r="V842" s="162"/>
      <c r="W842" s="162"/>
      <c r="X842" s="162"/>
      <c r="Y842" s="162"/>
      <c r="Z842" s="162"/>
    </row>
    <row r="843">
      <c r="A843" s="162"/>
      <c r="B843" s="162"/>
      <c r="C843" s="162"/>
      <c r="D843" s="162"/>
      <c r="E843" s="162"/>
      <c r="F843" s="162"/>
      <c r="G843" s="162"/>
      <c r="H843" s="162"/>
      <c r="I843" s="162"/>
      <c r="J843" s="162"/>
      <c r="K843" s="162"/>
      <c r="L843" s="162"/>
      <c r="M843" s="162"/>
      <c r="N843" s="162"/>
      <c r="O843" s="162"/>
      <c r="P843" s="162"/>
      <c r="Q843" s="162"/>
      <c r="R843" s="162"/>
      <c r="S843" s="162"/>
      <c r="T843" s="162"/>
      <c r="U843" s="162"/>
      <c r="V843" s="162"/>
      <c r="W843" s="162"/>
      <c r="X843" s="162"/>
      <c r="Y843" s="162"/>
      <c r="Z843" s="162"/>
    </row>
    <row r="844">
      <c r="A844" s="162"/>
      <c r="B844" s="162"/>
      <c r="C844" s="162"/>
      <c r="D844" s="162"/>
      <c r="E844" s="162"/>
      <c r="F844" s="162"/>
      <c r="G844" s="162"/>
      <c r="H844" s="162"/>
      <c r="I844" s="162"/>
      <c r="J844" s="162"/>
      <c r="K844" s="162"/>
      <c r="L844" s="162"/>
      <c r="M844" s="162"/>
      <c r="N844" s="162"/>
      <c r="O844" s="162"/>
      <c r="P844" s="162"/>
      <c r="Q844" s="162"/>
      <c r="R844" s="162"/>
      <c r="S844" s="162"/>
      <c r="T844" s="162"/>
      <c r="U844" s="162"/>
      <c r="V844" s="162"/>
      <c r="W844" s="162"/>
      <c r="X844" s="162"/>
      <c r="Y844" s="162"/>
      <c r="Z844" s="162"/>
    </row>
    <row r="845">
      <c r="A845" s="162"/>
      <c r="B845" s="162"/>
      <c r="C845" s="162"/>
      <c r="D845" s="162"/>
      <c r="E845" s="162"/>
      <c r="F845" s="162"/>
      <c r="G845" s="162"/>
      <c r="H845" s="162"/>
      <c r="I845" s="162"/>
      <c r="J845" s="162"/>
      <c r="K845" s="162"/>
      <c r="L845" s="162"/>
      <c r="M845" s="162"/>
      <c r="N845" s="162"/>
      <c r="O845" s="162"/>
      <c r="P845" s="162"/>
      <c r="Q845" s="162"/>
      <c r="R845" s="162"/>
      <c r="S845" s="162"/>
      <c r="T845" s="162"/>
      <c r="U845" s="162"/>
      <c r="V845" s="162"/>
      <c r="W845" s="162"/>
      <c r="X845" s="162"/>
      <c r="Y845" s="162"/>
      <c r="Z845" s="162"/>
    </row>
    <row r="846">
      <c r="A846" s="162"/>
      <c r="B846" s="162"/>
      <c r="C846" s="162"/>
      <c r="D846" s="162"/>
      <c r="E846" s="162"/>
      <c r="F846" s="162"/>
      <c r="G846" s="162"/>
      <c r="H846" s="162"/>
      <c r="I846" s="162"/>
      <c r="J846" s="162"/>
      <c r="K846" s="162"/>
      <c r="L846" s="162"/>
      <c r="M846" s="162"/>
      <c r="N846" s="162"/>
      <c r="O846" s="162"/>
      <c r="P846" s="162"/>
      <c r="Q846" s="162"/>
      <c r="R846" s="162"/>
      <c r="S846" s="162"/>
      <c r="T846" s="162"/>
      <c r="U846" s="162"/>
      <c r="V846" s="162"/>
      <c r="W846" s="162"/>
      <c r="X846" s="162"/>
      <c r="Y846" s="162"/>
      <c r="Z846" s="162"/>
    </row>
    <row r="847">
      <c r="A847" s="162"/>
      <c r="B847" s="162"/>
      <c r="C847" s="162"/>
      <c r="D847" s="162"/>
      <c r="E847" s="162"/>
      <c r="F847" s="162"/>
      <c r="G847" s="162"/>
      <c r="H847" s="162"/>
      <c r="I847" s="162"/>
      <c r="J847" s="162"/>
      <c r="K847" s="162"/>
      <c r="L847" s="162"/>
      <c r="M847" s="162"/>
      <c r="N847" s="162"/>
      <c r="O847" s="162"/>
      <c r="P847" s="162"/>
      <c r="Q847" s="162"/>
      <c r="R847" s="162"/>
      <c r="S847" s="162"/>
      <c r="T847" s="162"/>
      <c r="U847" s="162"/>
      <c r="V847" s="162"/>
      <c r="W847" s="162"/>
      <c r="X847" s="162"/>
      <c r="Y847" s="162"/>
      <c r="Z847" s="162"/>
    </row>
    <row r="848">
      <c r="A848" s="162"/>
      <c r="B848" s="162"/>
      <c r="C848" s="162"/>
      <c r="D848" s="162"/>
      <c r="E848" s="162"/>
      <c r="F848" s="162"/>
      <c r="G848" s="162"/>
      <c r="H848" s="162"/>
      <c r="I848" s="162"/>
      <c r="J848" s="162"/>
      <c r="K848" s="162"/>
      <c r="L848" s="162"/>
      <c r="M848" s="162"/>
      <c r="N848" s="162"/>
      <c r="O848" s="162"/>
      <c r="P848" s="162"/>
      <c r="Q848" s="162"/>
      <c r="R848" s="162"/>
      <c r="S848" s="162"/>
      <c r="T848" s="162"/>
      <c r="U848" s="162"/>
      <c r="V848" s="162"/>
      <c r="W848" s="162"/>
      <c r="X848" s="162"/>
      <c r="Y848" s="162"/>
      <c r="Z848" s="162"/>
    </row>
    <row r="849">
      <c r="A849" s="162"/>
      <c r="B849" s="162"/>
      <c r="C849" s="162"/>
      <c r="D849" s="162"/>
      <c r="E849" s="162"/>
      <c r="F849" s="162"/>
      <c r="G849" s="162"/>
      <c r="H849" s="162"/>
      <c r="I849" s="162"/>
      <c r="J849" s="162"/>
      <c r="K849" s="162"/>
      <c r="L849" s="162"/>
      <c r="M849" s="162"/>
      <c r="N849" s="162"/>
      <c r="O849" s="162"/>
      <c r="P849" s="162"/>
      <c r="Q849" s="162"/>
      <c r="R849" s="162"/>
      <c r="S849" s="162"/>
      <c r="T849" s="162"/>
      <c r="U849" s="162"/>
      <c r="V849" s="162"/>
      <c r="W849" s="162"/>
      <c r="X849" s="162"/>
      <c r="Y849" s="162"/>
      <c r="Z849" s="162"/>
    </row>
    <row r="850">
      <c r="A850" s="162"/>
      <c r="B850" s="162"/>
      <c r="C850" s="162"/>
      <c r="D850" s="162"/>
      <c r="E850" s="162"/>
      <c r="F850" s="162"/>
      <c r="G850" s="162"/>
      <c r="H850" s="162"/>
      <c r="I850" s="162"/>
      <c r="J850" s="162"/>
      <c r="K850" s="162"/>
      <c r="L850" s="162"/>
      <c r="M850" s="162"/>
      <c r="N850" s="162"/>
      <c r="O850" s="162"/>
      <c r="P850" s="162"/>
      <c r="Q850" s="162"/>
      <c r="R850" s="162"/>
      <c r="S850" s="162"/>
      <c r="T850" s="162"/>
      <c r="U850" s="162"/>
      <c r="V850" s="162"/>
      <c r="W850" s="162"/>
      <c r="X850" s="162"/>
      <c r="Y850" s="162"/>
      <c r="Z850" s="162"/>
    </row>
    <row r="851">
      <c r="A851" s="162"/>
      <c r="B851" s="162"/>
      <c r="C851" s="162"/>
      <c r="D851" s="162"/>
      <c r="E851" s="162"/>
      <c r="F851" s="162"/>
      <c r="G851" s="162"/>
      <c r="H851" s="162"/>
      <c r="I851" s="162"/>
      <c r="J851" s="162"/>
      <c r="K851" s="162"/>
      <c r="L851" s="162"/>
      <c r="M851" s="162"/>
      <c r="N851" s="162"/>
      <c r="O851" s="162"/>
      <c r="P851" s="162"/>
      <c r="Q851" s="162"/>
      <c r="R851" s="162"/>
      <c r="S851" s="162"/>
      <c r="T851" s="162"/>
      <c r="U851" s="162"/>
      <c r="V851" s="162"/>
      <c r="W851" s="162"/>
      <c r="X851" s="162"/>
      <c r="Y851" s="162"/>
      <c r="Z851" s="162"/>
    </row>
    <row r="852">
      <c r="A852" s="162"/>
      <c r="B852" s="162"/>
      <c r="C852" s="162"/>
      <c r="D852" s="162"/>
      <c r="E852" s="162"/>
      <c r="F852" s="162"/>
      <c r="G852" s="162"/>
      <c r="H852" s="162"/>
      <c r="I852" s="162"/>
      <c r="J852" s="162"/>
      <c r="K852" s="162"/>
      <c r="L852" s="162"/>
      <c r="M852" s="162"/>
      <c r="N852" s="162"/>
      <c r="O852" s="162"/>
      <c r="P852" s="162"/>
      <c r="Q852" s="162"/>
      <c r="R852" s="162"/>
      <c r="S852" s="162"/>
      <c r="T852" s="162"/>
      <c r="U852" s="162"/>
      <c r="V852" s="162"/>
      <c r="W852" s="162"/>
      <c r="X852" s="162"/>
      <c r="Y852" s="162"/>
      <c r="Z852" s="162"/>
    </row>
    <row r="853">
      <c r="A853" s="162"/>
      <c r="B853" s="162"/>
      <c r="C853" s="162"/>
      <c r="D853" s="162"/>
      <c r="E853" s="162"/>
      <c r="F853" s="162"/>
      <c r="G853" s="162"/>
      <c r="H853" s="162"/>
      <c r="I853" s="162"/>
      <c r="J853" s="162"/>
      <c r="K853" s="162"/>
      <c r="L853" s="162"/>
      <c r="M853" s="162"/>
      <c r="N853" s="162"/>
      <c r="O853" s="162"/>
      <c r="P853" s="162"/>
      <c r="Q853" s="162"/>
      <c r="R853" s="162"/>
      <c r="S853" s="162"/>
      <c r="T853" s="162"/>
      <c r="U853" s="162"/>
      <c r="V853" s="162"/>
      <c r="W853" s="162"/>
      <c r="X853" s="162"/>
      <c r="Y853" s="162"/>
      <c r="Z853" s="162"/>
    </row>
    <row r="854">
      <c r="A854" s="162"/>
      <c r="B854" s="162"/>
      <c r="C854" s="162"/>
      <c r="D854" s="162"/>
      <c r="E854" s="162"/>
      <c r="F854" s="162"/>
      <c r="G854" s="162"/>
      <c r="H854" s="162"/>
      <c r="I854" s="162"/>
      <c r="J854" s="162"/>
      <c r="K854" s="162"/>
      <c r="L854" s="162"/>
      <c r="M854" s="162"/>
      <c r="N854" s="162"/>
      <c r="O854" s="162"/>
      <c r="P854" s="162"/>
      <c r="Q854" s="162"/>
      <c r="R854" s="162"/>
      <c r="S854" s="162"/>
      <c r="T854" s="162"/>
      <c r="U854" s="162"/>
      <c r="V854" s="162"/>
      <c r="W854" s="162"/>
      <c r="X854" s="162"/>
      <c r="Y854" s="162"/>
      <c r="Z854" s="162"/>
    </row>
    <row r="855">
      <c r="A855" s="162"/>
      <c r="B855" s="162"/>
      <c r="C855" s="162"/>
      <c r="D855" s="162"/>
      <c r="E855" s="162"/>
      <c r="F855" s="162"/>
      <c r="G855" s="162"/>
      <c r="H855" s="162"/>
      <c r="I855" s="162"/>
      <c r="J855" s="162"/>
      <c r="K855" s="162"/>
      <c r="L855" s="162"/>
      <c r="M855" s="162"/>
      <c r="N855" s="162"/>
      <c r="O855" s="162"/>
      <c r="P855" s="162"/>
      <c r="Q855" s="162"/>
      <c r="R855" s="162"/>
      <c r="S855" s="162"/>
      <c r="T855" s="162"/>
      <c r="U855" s="162"/>
      <c r="V855" s="162"/>
      <c r="W855" s="162"/>
      <c r="X855" s="162"/>
      <c r="Y855" s="162"/>
      <c r="Z855" s="162"/>
    </row>
    <row r="856">
      <c r="A856" s="162"/>
      <c r="B856" s="162"/>
      <c r="C856" s="162"/>
      <c r="D856" s="162"/>
      <c r="E856" s="162"/>
      <c r="F856" s="162"/>
      <c r="G856" s="162"/>
      <c r="H856" s="162"/>
      <c r="I856" s="162"/>
      <c r="J856" s="162"/>
      <c r="K856" s="162"/>
      <c r="L856" s="162"/>
      <c r="M856" s="162"/>
      <c r="N856" s="162"/>
      <c r="O856" s="162"/>
      <c r="P856" s="162"/>
      <c r="Q856" s="162"/>
      <c r="R856" s="162"/>
      <c r="S856" s="162"/>
      <c r="T856" s="162"/>
      <c r="U856" s="162"/>
      <c r="V856" s="162"/>
      <c r="W856" s="162"/>
      <c r="X856" s="162"/>
      <c r="Y856" s="162"/>
      <c r="Z856" s="162"/>
    </row>
    <row r="857">
      <c r="A857" s="162"/>
      <c r="B857" s="162"/>
      <c r="C857" s="162"/>
      <c r="D857" s="162"/>
      <c r="E857" s="162"/>
      <c r="F857" s="162"/>
      <c r="G857" s="162"/>
      <c r="H857" s="162"/>
      <c r="I857" s="162"/>
      <c r="J857" s="162"/>
      <c r="K857" s="162"/>
      <c r="L857" s="162"/>
      <c r="M857" s="162"/>
      <c r="N857" s="162"/>
      <c r="O857" s="162"/>
      <c r="P857" s="162"/>
      <c r="Q857" s="162"/>
      <c r="R857" s="162"/>
      <c r="S857" s="162"/>
      <c r="T857" s="162"/>
      <c r="U857" s="162"/>
      <c r="V857" s="162"/>
      <c r="W857" s="162"/>
      <c r="X857" s="162"/>
      <c r="Y857" s="162"/>
      <c r="Z857" s="162"/>
    </row>
    <row r="858">
      <c r="A858" s="162"/>
      <c r="B858" s="162"/>
      <c r="C858" s="162"/>
      <c r="D858" s="162"/>
      <c r="E858" s="162"/>
      <c r="F858" s="162"/>
      <c r="G858" s="162"/>
      <c r="H858" s="162"/>
      <c r="I858" s="162"/>
      <c r="J858" s="162"/>
      <c r="K858" s="162"/>
      <c r="L858" s="162"/>
      <c r="M858" s="162"/>
      <c r="N858" s="162"/>
      <c r="O858" s="162"/>
      <c r="P858" s="162"/>
      <c r="Q858" s="162"/>
      <c r="R858" s="162"/>
      <c r="S858" s="162"/>
      <c r="T858" s="162"/>
      <c r="U858" s="162"/>
      <c r="V858" s="162"/>
      <c r="W858" s="162"/>
      <c r="X858" s="162"/>
      <c r="Y858" s="162"/>
      <c r="Z858" s="162"/>
    </row>
    <row r="859">
      <c r="A859" s="162"/>
      <c r="B859" s="162"/>
      <c r="C859" s="162"/>
      <c r="D859" s="162"/>
      <c r="E859" s="162"/>
      <c r="F859" s="162"/>
      <c r="G859" s="162"/>
      <c r="H859" s="162"/>
      <c r="I859" s="162"/>
      <c r="J859" s="162"/>
      <c r="K859" s="162"/>
      <c r="L859" s="162"/>
      <c r="M859" s="162"/>
      <c r="N859" s="162"/>
      <c r="O859" s="162"/>
      <c r="P859" s="162"/>
      <c r="Q859" s="162"/>
      <c r="R859" s="162"/>
      <c r="S859" s="162"/>
      <c r="T859" s="162"/>
      <c r="U859" s="162"/>
      <c r="V859" s="162"/>
      <c r="W859" s="162"/>
      <c r="X859" s="162"/>
      <c r="Y859" s="162"/>
      <c r="Z859" s="162"/>
    </row>
    <row r="860">
      <c r="A860" s="162"/>
      <c r="B860" s="162"/>
      <c r="C860" s="162"/>
      <c r="D860" s="162"/>
      <c r="E860" s="162"/>
      <c r="F860" s="162"/>
      <c r="G860" s="162"/>
      <c r="H860" s="162"/>
      <c r="I860" s="162"/>
      <c r="J860" s="162"/>
      <c r="K860" s="162"/>
      <c r="L860" s="162"/>
      <c r="M860" s="162"/>
      <c r="N860" s="162"/>
      <c r="O860" s="162"/>
      <c r="P860" s="162"/>
      <c r="Q860" s="162"/>
      <c r="R860" s="162"/>
      <c r="S860" s="162"/>
      <c r="T860" s="162"/>
      <c r="U860" s="162"/>
      <c r="V860" s="162"/>
      <c r="W860" s="162"/>
      <c r="X860" s="162"/>
      <c r="Y860" s="162"/>
      <c r="Z860" s="162"/>
    </row>
    <row r="861">
      <c r="A861" s="162"/>
      <c r="B861" s="162"/>
      <c r="C861" s="162"/>
      <c r="D861" s="162"/>
      <c r="E861" s="162"/>
      <c r="F861" s="162"/>
      <c r="G861" s="162"/>
      <c r="H861" s="162"/>
      <c r="I861" s="162"/>
      <c r="J861" s="162"/>
      <c r="K861" s="162"/>
      <c r="L861" s="162"/>
      <c r="M861" s="162"/>
      <c r="N861" s="162"/>
      <c r="O861" s="162"/>
      <c r="P861" s="162"/>
      <c r="Q861" s="162"/>
      <c r="R861" s="162"/>
      <c r="S861" s="162"/>
      <c r="T861" s="162"/>
      <c r="U861" s="162"/>
      <c r="V861" s="162"/>
      <c r="W861" s="162"/>
      <c r="X861" s="162"/>
      <c r="Y861" s="162"/>
      <c r="Z861" s="162"/>
    </row>
    <row r="862">
      <c r="A862" s="162"/>
      <c r="B862" s="162"/>
      <c r="C862" s="162"/>
      <c r="D862" s="162"/>
      <c r="E862" s="162"/>
      <c r="F862" s="162"/>
      <c r="G862" s="162"/>
      <c r="H862" s="162"/>
      <c r="I862" s="162"/>
      <c r="J862" s="162"/>
      <c r="K862" s="162"/>
      <c r="L862" s="162"/>
      <c r="M862" s="162"/>
      <c r="N862" s="162"/>
      <c r="O862" s="162"/>
      <c r="P862" s="162"/>
      <c r="Q862" s="162"/>
      <c r="R862" s="162"/>
      <c r="S862" s="162"/>
      <c r="T862" s="162"/>
      <c r="U862" s="162"/>
      <c r="V862" s="162"/>
      <c r="W862" s="162"/>
      <c r="X862" s="162"/>
      <c r="Y862" s="162"/>
      <c r="Z862" s="162"/>
    </row>
    <row r="863">
      <c r="A863" s="162"/>
      <c r="B863" s="162"/>
      <c r="C863" s="162"/>
      <c r="D863" s="162"/>
      <c r="E863" s="162"/>
      <c r="F863" s="162"/>
      <c r="G863" s="162"/>
      <c r="H863" s="162"/>
      <c r="I863" s="162"/>
      <c r="J863" s="162"/>
      <c r="K863" s="162"/>
      <c r="L863" s="162"/>
      <c r="M863" s="162"/>
      <c r="N863" s="162"/>
      <c r="O863" s="162"/>
      <c r="P863" s="162"/>
      <c r="Q863" s="162"/>
      <c r="R863" s="162"/>
      <c r="S863" s="162"/>
      <c r="T863" s="162"/>
      <c r="U863" s="162"/>
      <c r="V863" s="162"/>
      <c r="W863" s="162"/>
      <c r="X863" s="162"/>
      <c r="Y863" s="162"/>
      <c r="Z863" s="162"/>
    </row>
    <row r="864">
      <c r="A864" s="162"/>
      <c r="B864" s="162"/>
      <c r="C864" s="162"/>
      <c r="D864" s="162"/>
      <c r="E864" s="162"/>
      <c r="F864" s="162"/>
      <c r="G864" s="162"/>
      <c r="H864" s="162"/>
      <c r="I864" s="162"/>
      <c r="J864" s="162"/>
      <c r="K864" s="162"/>
      <c r="L864" s="162"/>
      <c r="M864" s="162"/>
      <c r="N864" s="162"/>
      <c r="O864" s="162"/>
      <c r="P864" s="162"/>
      <c r="Q864" s="162"/>
      <c r="R864" s="162"/>
      <c r="S864" s="162"/>
      <c r="T864" s="162"/>
      <c r="U864" s="162"/>
      <c r="V864" s="162"/>
      <c r="W864" s="162"/>
      <c r="X864" s="162"/>
      <c r="Y864" s="162"/>
      <c r="Z864" s="162"/>
    </row>
    <row r="865">
      <c r="A865" s="162"/>
      <c r="B865" s="162"/>
      <c r="C865" s="162"/>
      <c r="D865" s="162"/>
      <c r="E865" s="162"/>
      <c r="F865" s="162"/>
      <c r="G865" s="162"/>
      <c r="H865" s="162"/>
      <c r="I865" s="162"/>
      <c r="J865" s="162"/>
      <c r="K865" s="162"/>
      <c r="L865" s="162"/>
      <c r="M865" s="162"/>
      <c r="N865" s="162"/>
      <c r="O865" s="162"/>
      <c r="P865" s="162"/>
      <c r="Q865" s="162"/>
      <c r="R865" s="162"/>
      <c r="S865" s="162"/>
      <c r="T865" s="162"/>
      <c r="U865" s="162"/>
      <c r="V865" s="162"/>
      <c r="W865" s="162"/>
      <c r="X865" s="162"/>
      <c r="Y865" s="162"/>
      <c r="Z865" s="162"/>
    </row>
    <row r="866">
      <c r="A866" s="162"/>
      <c r="B866" s="162"/>
      <c r="C866" s="162"/>
      <c r="D866" s="162"/>
      <c r="E866" s="162"/>
      <c r="F866" s="162"/>
      <c r="G866" s="162"/>
      <c r="H866" s="162"/>
      <c r="I866" s="162"/>
      <c r="J866" s="162"/>
      <c r="K866" s="162"/>
      <c r="L866" s="162"/>
      <c r="M866" s="162"/>
      <c r="N866" s="162"/>
      <c r="O866" s="162"/>
      <c r="P866" s="162"/>
      <c r="Q866" s="162"/>
      <c r="R866" s="162"/>
      <c r="S866" s="162"/>
      <c r="T866" s="162"/>
      <c r="U866" s="162"/>
      <c r="V866" s="162"/>
      <c r="W866" s="162"/>
      <c r="X866" s="162"/>
      <c r="Y866" s="162"/>
      <c r="Z866" s="162"/>
    </row>
    <row r="867">
      <c r="A867" s="162"/>
      <c r="B867" s="162"/>
      <c r="C867" s="162"/>
      <c r="D867" s="162"/>
      <c r="E867" s="162"/>
      <c r="F867" s="162"/>
      <c r="G867" s="162"/>
      <c r="H867" s="162"/>
      <c r="I867" s="162"/>
      <c r="J867" s="162"/>
      <c r="K867" s="162"/>
      <c r="L867" s="162"/>
      <c r="M867" s="162"/>
      <c r="N867" s="162"/>
      <c r="O867" s="162"/>
      <c r="P867" s="162"/>
      <c r="Q867" s="162"/>
      <c r="R867" s="162"/>
      <c r="S867" s="162"/>
      <c r="T867" s="162"/>
      <c r="U867" s="162"/>
      <c r="V867" s="162"/>
      <c r="W867" s="162"/>
      <c r="X867" s="162"/>
      <c r="Y867" s="162"/>
      <c r="Z867" s="162"/>
    </row>
    <row r="868">
      <c r="A868" s="162"/>
      <c r="B868" s="162"/>
      <c r="C868" s="162"/>
      <c r="D868" s="162"/>
      <c r="E868" s="162"/>
      <c r="F868" s="162"/>
      <c r="G868" s="162"/>
      <c r="H868" s="162"/>
      <c r="I868" s="162"/>
      <c r="J868" s="162"/>
      <c r="K868" s="162"/>
      <c r="L868" s="162"/>
      <c r="M868" s="162"/>
      <c r="N868" s="162"/>
      <c r="O868" s="162"/>
      <c r="P868" s="162"/>
      <c r="Q868" s="162"/>
      <c r="R868" s="162"/>
      <c r="S868" s="162"/>
      <c r="T868" s="162"/>
      <c r="U868" s="162"/>
      <c r="V868" s="162"/>
      <c r="W868" s="162"/>
      <c r="X868" s="162"/>
      <c r="Y868" s="162"/>
      <c r="Z868" s="162"/>
    </row>
    <row r="869">
      <c r="A869" s="162"/>
      <c r="B869" s="162"/>
      <c r="C869" s="162"/>
      <c r="D869" s="162"/>
      <c r="E869" s="162"/>
      <c r="F869" s="162"/>
      <c r="G869" s="162"/>
      <c r="H869" s="162"/>
      <c r="I869" s="162"/>
      <c r="J869" s="162"/>
      <c r="K869" s="162"/>
      <c r="L869" s="162"/>
      <c r="M869" s="162"/>
      <c r="N869" s="162"/>
      <c r="O869" s="162"/>
      <c r="P869" s="162"/>
      <c r="Q869" s="162"/>
      <c r="R869" s="162"/>
      <c r="S869" s="162"/>
      <c r="T869" s="162"/>
      <c r="U869" s="162"/>
      <c r="V869" s="162"/>
      <c r="W869" s="162"/>
      <c r="X869" s="162"/>
      <c r="Y869" s="162"/>
      <c r="Z869" s="162"/>
    </row>
    <row r="870">
      <c r="A870" s="162"/>
      <c r="B870" s="162"/>
      <c r="C870" s="162"/>
      <c r="D870" s="162"/>
      <c r="E870" s="162"/>
      <c r="F870" s="162"/>
      <c r="G870" s="162"/>
      <c r="H870" s="162"/>
      <c r="I870" s="162"/>
      <c r="J870" s="162"/>
      <c r="K870" s="162"/>
      <c r="L870" s="162"/>
      <c r="M870" s="162"/>
      <c r="N870" s="162"/>
      <c r="O870" s="162"/>
      <c r="P870" s="162"/>
      <c r="Q870" s="162"/>
      <c r="R870" s="162"/>
      <c r="S870" s="162"/>
      <c r="T870" s="162"/>
      <c r="U870" s="162"/>
      <c r="V870" s="162"/>
      <c r="W870" s="162"/>
      <c r="X870" s="162"/>
      <c r="Y870" s="162"/>
      <c r="Z870" s="162"/>
    </row>
    <row r="871">
      <c r="A871" s="162"/>
      <c r="B871" s="162"/>
      <c r="C871" s="162"/>
      <c r="D871" s="162"/>
      <c r="E871" s="162"/>
      <c r="F871" s="162"/>
      <c r="G871" s="162"/>
      <c r="H871" s="162"/>
      <c r="I871" s="162"/>
      <c r="J871" s="162"/>
      <c r="K871" s="162"/>
      <c r="L871" s="162"/>
      <c r="M871" s="162"/>
      <c r="N871" s="162"/>
      <c r="O871" s="162"/>
      <c r="P871" s="162"/>
      <c r="Q871" s="162"/>
      <c r="R871" s="162"/>
      <c r="S871" s="162"/>
      <c r="T871" s="162"/>
      <c r="U871" s="162"/>
      <c r="V871" s="162"/>
      <c r="W871" s="162"/>
      <c r="X871" s="162"/>
      <c r="Y871" s="162"/>
      <c r="Z871" s="162"/>
    </row>
    <row r="872">
      <c r="A872" s="162"/>
      <c r="B872" s="162"/>
      <c r="C872" s="162"/>
      <c r="D872" s="162"/>
      <c r="E872" s="162"/>
      <c r="F872" s="162"/>
      <c r="G872" s="162"/>
      <c r="H872" s="162"/>
      <c r="I872" s="162"/>
      <c r="J872" s="162"/>
      <c r="K872" s="162"/>
      <c r="L872" s="162"/>
      <c r="M872" s="162"/>
      <c r="N872" s="162"/>
      <c r="O872" s="162"/>
      <c r="P872" s="162"/>
      <c r="Q872" s="162"/>
      <c r="R872" s="162"/>
      <c r="S872" s="162"/>
      <c r="T872" s="162"/>
      <c r="U872" s="162"/>
      <c r="V872" s="162"/>
      <c r="W872" s="162"/>
      <c r="X872" s="162"/>
      <c r="Y872" s="162"/>
      <c r="Z872" s="162"/>
    </row>
    <row r="873">
      <c r="A873" s="162"/>
      <c r="B873" s="162"/>
      <c r="C873" s="162"/>
      <c r="D873" s="162"/>
      <c r="E873" s="162"/>
      <c r="F873" s="162"/>
      <c r="G873" s="162"/>
      <c r="H873" s="162"/>
      <c r="I873" s="162"/>
      <c r="J873" s="162"/>
      <c r="K873" s="162"/>
      <c r="L873" s="162"/>
      <c r="M873" s="162"/>
      <c r="N873" s="162"/>
      <c r="O873" s="162"/>
      <c r="P873" s="162"/>
      <c r="Q873" s="162"/>
      <c r="R873" s="162"/>
      <c r="S873" s="162"/>
      <c r="T873" s="162"/>
      <c r="U873" s="162"/>
      <c r="V873" s="162"/>
      <c r="W873" s="162"/>
      <c r="X873" s="162"/>
      <c r="Y873" s="162"/>
      <c r="Z873" s="162"/>
    </row>
    <row r="874">
      <c r="A874" s="162"/>
      <c r="B874" s="162"/>
      <c r="C874" s="162"/>
      <c r="D874" s="162"/>
      <c r="E874" s="162"/>
      <c r="F874" s="162"/>
      <c r="G874" s="162"/>
      <c r="H874" s="162"/>
      <c r="I874" s="162"/>
      <c r="J874" s="162"/>
      <c r="K874" s="162"/>
      <c r="L874" s="162"/>
      <c r="M874" s="162"/>
      <c r="N874" s="162"/>
      <c r="O874" s="162"/>
      <c r="P874" s="162"/>
      <c r="Q874" s="162"/>
      <c r="R874" s="162"/>
      <c r="S874" s="162"/>
      <c r="T874" s="162"/>
      <c r="U874" s="162"/>
      <c r="V874" s="162"/>
      <c r="W874" s="162"/>
      <c r="X874" s="162"/>
      <c r="Y874" s="162"/>
      <c r="Z874" s="162"/>
    </row>
    <row r="875">
      <c r="A875" s="162"/>
      <c r="B875" s="162"/>
      <c r="C875" s="162"/>
      <c r="D875" s="162"/>
      <c r="E875" s="162"/>
      <c r="F875" s="162"/>
      <c r="G875" s="162"/>
      <c r="H875" s="162"/>
      <c r="I875" s="162"/>
      <c r="J875" s="162"/>
      <c r="K875" s="162"/>
      <c r="L875" s="162"/>
      <c r="M875" s="162"/>
      <c r="N875" s="162"/>
      <c r="O875" s="162"/>
      <c r="P875" s="162"/>
      <c r="Q875" s="162"/>
      <c r="R875" s="162"/>
      <c r="S875" s="162"/>
      <c r="T875" s="162"/>
      <c r="U875" s="162"/>
      <c r="V875" s="162"/>
      <c r="W875" s="162"/>
      <c r="X875" s="162"/>
      <c r="Y875" s="162"/>
      <c r="Z875" s="162"/>
    </row>
    <row r="876">
      <c r="A876" s="162"/>
      <c r="B876" s="162"/>
      <c r="C876" s="162"/>
      <c r="D876" s="162"/>
      <c r="E876" s="162"/>
      <c r="F876" s="162"/>
      <c r="G876" s="162"/>
      <c r="H876" s="162"/>
      <c r="I876" s="162"/>
      <c r="J876" s="162"/>
      <c r="K876" s="162"/>
      <c r="L876" s="162"/>
      <c r="M876" s="162"/>
      <c r="N876" s="162"/>
      <c r="O876" s="162"/>
      <c r="P876" s="162"/>
      <c r="Q876" s="162"/>
      <c r="R876" s="162"/>
      <c r="S876" s="162"/>
      <c r="T876" s="162"/>
      <c r="U876" s="162"/>
      <c r="V876" s="162"/>
      <c r="W876" s="162"/>
      <c r="X876" s="162"/>
      <c r="Y876" s="162"/>
      <c r="Z876" s="162"/>
    </row>
    <row r="877">
      <c r="A877" s="162"/>
      <c r="B877" s="162"/>
      <c r="C877" s="162"/>
      <c r="D877" s="162"/>
      <c r="E877" s="162"/>
      <c r="F877" s="162"/>
      <c r="G877" s="162"/>
      <c r="H877" s="162"/>
      <c r="I877" s="162"/>
      <c r="J877" s="162"/>
      <c r="K877" s="162"/>
      <c r="L877" s="162"/>
      <c r="M877" s="162"/>
      <c r="N877" s="162"/>
      <c r="O877" s="162"/>
      <c r="P877" s="162"/>
      <c r="Q877" s="162"/>
      <c r="R877" s="162"/>
      <c r="S877" s="162"/>
      <c r="T877" s="162"/>
      <c r="U877" s="162"/>
      <c r="V877" s="162"/>
      <c r="W877" s="162"/>
      <c r="X877" s="162"/>
      <c r="Y877" s="162"/>
      <c r="Z877" s="162"/>
    </row>
    <row r="878">
      <c r="A878" s="162"/>
      <c r="B878" s="162"/>
      <c r="C878" s="162"/>
      <c r="D878" s="162"/>
      <c r="E878" s="162"/>
      <c r="F878" s="162"/>
      <c r="G878" s="162"/>
      <c r="H878" s="162"/>
      <c r="I878" s="162"/>
      <c r="J878" s="162"/>
      <c r="K878" s="162"/>
      <c r="L878" s="162"/>
      <c r="M878" s="162"/>
      <c r="N878" s="162"/>
      <c r="O878" s="162"/>
      <c r="P878" s="162"/>
      <c r="Q878" s="162"/>
      <c r="R878" s="162"/>
      <c r="S878" s="162"/>
      <c r="T878" s="162"/>
      <c r="U878" s="162"/>
      <c r="V878" s="162"/>
      <c r="W878" s="162"/>
      <c r="X878" s="162"/>
      <c r="Y878" s="162"/>
      <c r="Z878" s="162"/>
    </row>
    <row r="879">
      <c r="A879" s="162"/>
      <c r="B879" s="162"/>
      <c r="C879" s="162"/>
      <c r="D879" s="162"/>
      <c r="E879" s="162"/>
      <c r="F879" s="162"/>
      <c r="G879" s="162"/>
      <c r="H879" s="162"/>
      <c r="I879" s="162"/>
      <c r="J879" s="162"/>
      <c r="K879" s="162"/>
      <c r="L879" s="162"/>
      <c r="M879" s="162"/>
      <c r="N879" s="162"/>
      <c r="O879" s="162"/>
      <c r="P879" s="162"/>
      <c r="Q879" s="162"/>
      <c r="R879" s="162"/>
      <c r="S879" s="162"/>
      <c r="T879" s="162"/>
      <c r="U879" s="162"/>
      <c r="V879" s="162"/>
      <c r="W879" s="162"/>
      <c r="X879" s="162"/>
      <c r="Y879" s="162"/>
      <c r="Z879" s="162"/>
    </row>
    <row r="880">
      <c r="A880" s="162"/>
      <c r="B880" s="162"/>
      <c r="C880" s="162"/>
      <c r="D880" s="162"/>
      <c r="E880" s="162"/>
      <c r="F880" s="162"/>
      <c r="G880" s="162"/>
      <c r="H880" s="162"/>
      <c r="I880" s="162"/>
      <c r="J880" s="162"/>
      <c r="K880" s="162"/>
      <c r="L880" s="162"/>
      <c r="M880" s="162"/>
      <c r="N880" s="162"/>
      <c r="O880" s="162"/>
      <c r="P880" s="162"/>
      <c r="Q880" s="162"/>
      <c r="R880" s="162"/>
      <c r="S880" s="162"/>
      <c r="T880" s="162"/>
      <c r="U880" s="162"/>
      <c r="V880" s="162"/>
      <c r="W880" s="162"/>
      <c r="X880" s="162"/>
      <c r="Y880" s="162"/>
      <c r="Z880" s="162"/>
    </row>
    <row r="881">
      <c r="A881" s="162"/>
      <c r="B881" s="162"/>
      <c r="C881" s="162"/>
      <c r="D881" s="162"/>
      <c r="E881" s="162"/>
      <c r="F881" s="162"/>
      <c r="G881" s="162"/>
      <c r="H881" s="162"/>
      <c r="I881" s="162"/>
      <c r="J881" s="162"/>
      <c r="K881" s="162"/>
      <c r="L881" s="162"/>
      <c r="M881" s="162"/>
      <c r="N881" s="162"/>
      <c r="O881" s="162"/>
      <c r="P881" s="162"/>
      <c r="Q881" s="162"/>
      <c r="R881" s="162"/>
      <c r="S881" s="162"/>
      <c r="T881" s="162"/>
      <c r="U881" s="162"/>
      <c r="V881" s="162"/>
      <c r="W881" s="162"/>
      <c r="X881" s="162"/>
      <c r="Y881" s="162"/>
      <c r="Z881" s="162"/>
    </row>
    <row r="882">
      <c r="A882" s="162"/>
      <c r="B882" s="162"/>
      <c r="C882" s="162"/>
      <c r="D882" s="162"/>
      <c r="E882" s="162"/>
      <c r="F882" s="162"/>
      <c r="G882" s="162"/>
      <c r="H882" s="162"/>
      <c r="I882" s="162"/>
      <c r="J882" s="162"/>
      <c r="K882" s="162"/>
      <c r="L882" s="162"/>
      <c r="M882" s="162"/>
      <c r="N882" s="162"/>
      <c r="O882" s="162"/>
      <c r="P882" s="162"/>
      <c r="Q882" s="162"/>
      <c r="R882" s="162"/>
      <c r="S882" s="162"/>
      <c r="T882" s="162"/>
      <c r="U882" s="162"/>
      <c r="V882" s="162"/>
      <c r="W882" s="162"/>
      <c r="X882" s="162"/>
      <c r="Y882" s="162"/>
      <c r="Z882" s="162"/>
    </row>
    <row r="883">
      <c r="A883" s="162"/>
      <c r="B883" s="162"/>
      <c r="C883" s="162"/>
      <c r="D883" s="162"/>
      <c r="E883" s="162"/>
      <c r="F883" s="162"/>
      <c r="G883" s="162"/>
      <c r="H883" s="162"/>
      <c r="I883" s="162"/>
      <c r="J883" s="162"/>
      <c r="K883" s="162"/>
      <c r="L883" s="162"/>
      <c r="M883" s="162"/>
      <c r="N883" s="162"/>
      <c r="O883" s="162"/>
      <c r="P883" s="162"/>
      <c r="Q883" s="162"/>
      <c r="R883" s="162"/>
      <c r="S883" s="162"/>
      <c r="T883" s="162"/>
      <c r="U883" s="162"/>
      <c r="V883" s="162"/>
      <c r="W883" s="162"/>
      <c r="X883" s="162"/>
      <c r="Y883" s="162"/>
      <c r="Z883" s="162"/>
    </row>
    <row r="884">
      <c r="A884" s="162"/>
      <c r="B884" s="162"/>
      <c r="C884" s="162"/>
      <c r="D884" s="162"/>
      <c r="E884" s="162"/>
      <c r="F884" s="162"/>
      <c r="G884" s="162"/>
      <c r="H884" s="162"/>
      <c r="I884" s="162"/>
      <c r="J884" s="162"/>
      <c r="K884" s="162"/>
      <c r="L884" s="162"/>
      <c r="M884" s="162"/>
      <c r="N884" s="162"/>
      <c r="O884" s="162"/>
      <c r="P884" s="162"/>
      <c r="Q884" s="162"/>
      <c r="R884" s="162"/>
      <c r="S884" s="162"/>
      <c r="T884" s="162"/>
      <c r="U884" s="162"/>
      <c r="V884" s="162"/>
      <c r="W884" s="162"/>
      <c r="X884" s="162"/>
      <c r="Y884" s="162"/>
      <c r="Z884" s="162"/>
    </row>
    <row r="885">
      <c r="A885" s="162"/>
      <c r="B885" s="162"/>
      <c r="C885" s="162"/>
      <c r="D885" s="162"/>
      <c r="E885" s="162"/>
      <c r="F885" s="162"/>
      <c r="G885" s="162"/>
      <c r="H885" s="162"/>
      <c r="I885" s="162"/>
      <c r="J885" s="162"/>
      <c r="K885" s="162"/>
      <c r="L885" s="162"/>
      <c r="M885" s="162"/>
      <c r="N885" s="162"/>
      <c r="O885" s="162"/>
      <c r="P885" s="162"/>
      <c r="Q885" s="162"/>
      <c r="R885" s="162"/>
      <c r="S885" s="162"/>
      <c r="T885" s="162"/>
      <c r="U885" s="162"/>
      <c r="V885" s="162"/>
      <c r="W885" s="162"/>
      <c r="X885" s="162"/>
      <c r="Y885" s="162"/>
      <c r="Z885" s="162"/>
    </row>
    <row r="886">
      <c r="A886" s="162"/>
      <c r="B886" s="162"/>
      <c r="C886" s="162"/>
      <c r="D886" s="162"/>
      <c r="E886" s="162"/>
      <c r="F886" s="162"/>
      <c r="G886" s="162"/>
      <c r="H886" s="162"/>
      <c r="I886" s="162"/>
      <c r="J886" s="162"/>
      <c r="K886" s="162"/>
      <c r="L886" s="162"/>
      <c r="M886" s="162"/>
      <c r="N886" s="162"/>
      <c r="O886" s="162"/>
      <c r="P886" s="162"/>
      <c r="Q886" s="162"/>
      <c r="R886" s="162"/>
      <c r="S886" s="162"/>
      <c r="T886" s="162"/>
      <c r="U886" s="162"/>
      <c r="V886" s="162"/>
      <c r="W886" s="162"/>
      <c r="X886" s="162"/>
      <c r="Y886" s="162"/>
      <c r="Z886" s="162"/>
    </row>
    <row r="887">
      <c r="A887" s="162"/>
      <c r="B887" s="162"/>
      <c r="C887" s="162"/>
      <c r="D887" s="162"/>
      <c r="E887" s="162"/>
      <c r="F887" s="162"/>
      <c r="G887" s="162"/>
      <c r="H887" s="162"/>
      <c r="I887" s="162"/>
      <c r="J887" s="162"/>
      <c r="K887" s="162"/>
      <c r="L887" s="162"/>
      <c r="M887" s="162"/>
      <c r="N887" s="162"/>
      <c r="O887" s="162"/>
      <c r="P887" s="162"/>
      <c r="Q887" s="162"/>
      <c r="R887" s="162"/>
      <c r="S887" s="162"/>
      <c r="T887" s="162"/>
      <c r="U887" s="162"/>
      <c r="V887" s="162"/>
      <c r="W887" s="162"/>
      <c r="X887" s="162"/>
      <c r="Y887" s="162"/>
      <c r="Z887" s="162"/>
    </row>
    <row r="888">
      <c r="A888" s="162"/>
      <c r="B888" s="162"/>
      <c r="C888" s="162"/>
      <c r="D888" s="162"/>
      <c r="E888" s="162"/>
      <c r="F888" s="162"/>
      <c r="G888" s="162"/>
      <c r="H888" s="162"/>
      <c r="I888" s="162"/>
      <c r="J888" s="162"/>
      <c r="K888" s="162"/>
      <c r="L888" s="162"/>
      <c r="M888" s="162"/>
      <c r="N888" s="162"/>
      <c r="O888" s="162"/>
      <c r="P888" s="162"/>
      <c r="Q888" s="162"/>
      <c r="R888" s="162"/>
      <c r="S888" s="162"/>
      <c r="T888" s="162"/>
      <c r="U888" s="162"/>
      <c r="V888" s="162"/>
      <c r="W888" s="162"/>
      <c r="X888" s="162"/>
      <c r="Y888" s="162"/>
      <c r="Z888" s="162"/>
    </row>
    <row r="889">
      <c r="A889" s="162"/>
      <c r="B889" s="162"/>
      <c r="C889" s="162"/>
      <c r="D889" s="162"/>
      <c r="E889" s="162"/>
      <c r="F889" s="162"/>
      <c r="G889" s="162"/>
      <c r="H889" s="162"/>
      <c r="I889" s="162"/>
      <c r="J889" s="162"/>
      <c r="K889" s="162"/>
      <c r="L889" s="162"/>
      <c r="M889" s="162"/>
      <c r="N889" s="162"/>
      <c r="O889" s="162"/>
      <c r="P889" s="162"/>
      <c r="Q889" s="162"/>
      <c r="R889" s="162"/>
      <c r="S889" s="162"/>
      <c r="T889" s="162"/>
      <c r="U889" s="162"/>
      <c r="V889" s="162"/>
      <c r="W889" s="162"/>
      <c r="X889" s="162"/>
      <c r="Y889" s="162"/>
      <c r="Z889" s="162"/>
    </row>
    <row r="890">
      <c r="A890" s="162"/>
      <c r="B890" s="162"/>
      <c r="C890" s="162"/>
      <c r="D890" s="162"/>
      <c r="E890" s="162"/>
      <c r="F890" s="162"/>
      <c r="G890" s="162"/>
      <c r="H890" s="162"/>
      <c r="I890" s="162"/>
      <c r="J890" s="162"/>
      <c r="K890" s="162"/>
      <c r="L890" s="162"/>
      <c r="M890" s="162"/>
      <c r="N890" s="162"/>
      <c r="O890" s="162"/>
      <c r="P890" s="162"/>
      <c r="Q890" s="162"/>
      <c r="R890" s="162"/>
      <c r="S890" s="162"/>
      <c r="T890" s="162"/>
      <c r="U890" s="162"/>
      <c r="V890" s="162"/>
      <c r="W890" s="162"/>
      <c r="X890" s="162"/>
      <c r="Y890" s="162"/>
      <c r="Z890" s="162"/>
    </row>
    <row r="891">
      <c r="A891" s="162"/>
      <c r="B891" s="162"/>
      <c r="C891" s="162"/>
      <c r="D891" s="162"/>
      <c r="E891" s="162"/>
      <c r="F891" s="162"/>
      <c r="G891" s="162"/>
      <c r="H891" s="162"/>
      <c r="I891" s="162"/>
      <c r="J891" s="162"/>
      <c r="K891" s="162"/>
      <c r="L891" s="162"/>
      <c r="M891" s="162"/>
      <c r="N891" s="162"/>
      <c r="O891" s="162"/>
      <c r="P891" s="162"/>
      <c r="Q891" s="162"/>
      <c r="R891" s="162"/>
      <c r="S891" s="162"/>
      <c r="T891" s="162"/>
      <c r="U891" s="162"/>
      <c r="V891" s="162"/>
      <c r="W891" s="162"/>
      <c r="X891" s="162"/>
      <c r="Y891" s="162"/>
      <c r="Z891" s="162"/>
    </row>
    <row r="892">
      <c r="A892" s="162"/>
      <c r="B892" s="162"/>
      <c r="C892" s="162"/>
      <c r="D892" s="162"/>
      <c r="E892" s="162"/>
      <c r="F892" s="162"/>
      <c r="G892" s="162"/>
      <c r="H892" s="162"/>
      <c r="I892" s="162"/>
      <c r="J892" s="162"/>
      <c r="K892" s="162"/>
      <c r="L892" s="162"/>
      <c r="M892" s="162"/>
      <c r="N892" s="162"/>
      <c r="O892" s="162"/>
      <c r="P892" s="162"/>
      <c r="Q892" s="162"/>
      <c r="R892" s="162"/>
      <c r="S892" s="162"/>
      <c r="T892" s="162"/>
      <c r="U892" s="162"/>
      <c r="V892" s="162"/>
      <c r="W892" s="162"/>
      <c r="X892" s="162"/>
      <c r="Y892" s="162"/>
      <c r="Z892" s="162"/>
    </row>
    <row r="893">
      <c r="A893" s="162"/>
      <c r="B893" s="162"/>
      <c r="C893" s="162"/>
      <c r="D893" s="162"/>
      <c r="E893" s="162"/>
      <c r="F893" s="162"/>
      <c r="G893" s="162"/>
      <c r="H893" s="162"/>
      <c r="I893" s="162"/>
      <c r="J893" s="162"/>
      <c r="K893" s="162"/>
      <c r="L893" s="162"/>
      <c r="M893" s="162"/>
      <c r="N893" s="162"/>
      <c r="O893" s="162"/>
      <c r="P893" s="162"/>
      <c r="Q893" s="162"/>
      <c r="R893" s="162"/>
      <c r="S893" s="162"/>
      <c r="T893" s="162"/>
      <c r="U893" s="162"/>
      <c r="V893" s="162"/>
      <c r="W893" s="162"/>
      <c r="X893" s="162"/>
      <c r="Y893" s="162"/>
      <c r="Z893" s="162"/>
    </row>
    <row r="894">
      <c r="A894" s="162"/>
      <c r="B894" s="162"/>
      <c r="C894" s="162"/>
      <c r="D894" s="162"/>
      <c r="E894" s="162"/>
      <c r="F894" s="162"/>
      <c r="G894" s="162"/>
      <c r="H894" s="162"/>
      <c r="I894" s="162"/>
      <c r="J894" s="162"/>
      <c r="K894" s="162"/>
      <c r="L894" s="162"/>
      <c r="M894" s="162"/>
      <c r="N894" s="162"/>
      <c r="O894" s="162"/>
      <c r="P894" s="162"/>
      <c r="Q894" s="162"/>
      <c r="R894" s="162"/>
      <c r="S894" s="162"/>
      <c r="T894" s="162"/>
      <c r="U894" s="162"/>
      <c r="V894" s="162"/>
      <c r="W894" s="162"/>
      <c r="X894" s="162"/>
      <c r="Y894" s="162"/>
      <c r="Z894" s="162"/>
    </row>
    <row r="895">
      <c r="A895" s="162"/>
      <c r="B895" s="162"/>
      <c r="C895" s="162"/>
      <c r="D895" s="162"/>
      <c r="E895" s="162"/>
      <c r="F895" s="162"/>
      <c r="G895" s="162"/>
      <c r="H895" s="162"/>
      <c r="I895" s="162"/>
      <c r="J895" s="162"/>
      <c r="K895" s="162"/>
      <c r="L895" s="162"/>
      <c r="M895" s="162"/>
      <c r="N895" s="162"/>
      <c r="O895" s="162"/>
      <c r="P895" s="162"/>
      <c r="Q895" s="162"/>
      <c r="R895" s="162"/>
      <c r="S895" s="162"/>
      <c r="T895" s="162"/>
      <c r="U895" s="162"/>
      <c r="V895" s="162"/>
      <c r="W895" s="162"/>
      <c r="X895" s="162"/>
      <c r="Y895" s="162"/>
      <c r="Z895" s="162"/>
    </row>
    <row r="896">
      <c r="A896" s="162"/>
      <c r="B896" s="162"/>
      <c r="C896" s="162"/>
      <c r="D896" s="162"/>
      <c r="E896" s="162"/>
      <c r="F896" s="162"/>
      <c r="G896" s="162"/>
      <c r="H896" s="162"/>
      <c r="I896" s="162"/>
      <c r="J896" s="162"/>
      <c r="K896" s="162"/>
      <c r="L896" s="162"/>
      <c r="M896" s="162"/>
      <c r="N896" s="162"/>
      <c r="O896" s="162"/>
      <c r="P896" s="162"/>
      <c r="Q896" s="162"/>
      <c r="R896" s="162"/>
      <c r="S896" s="162"/>
      <c r="T896" s="162"/>
      <c r="U896" s="162"/>
      <c r="V896" s="162"/>
      <c r="W896" s="162"/>
      <c r="X896" s="162"/>
      <c r="Y896" s="162"/>
      <c r="Z896" s="162"/>
    </row>
    <row r="897">
      <c r="A897" s="162"/>
      <c r="B897" s="162"/>
      <c r="C897" s="162"/>
      <c r="D897" s="162"/>
      <c r="E897" s="162"/>
      <c r="F897" s="162"/>
      <c r="G897" s="162"/>
      <c r="H897" s="162"/>
      <c r="I897" s="162"/>
      <c r="J897" s="162"/>
      <c r="K897" s="162"/>
      <c r="L897" s="162"/>
      <c r="M897" s="162"/>
      <c r="N897" s="162"/>
      <c r="O897" s="162"/>
      <c r="P897" s="162"/>
      <c r="Q897" s="162"/>
      <c r="R897" s="162"/>
      <c r="S897" s="162"/>
      <c r="T897" s="162"/>
      <c r="U897" s="162"/>
      <c r="V897" s="162"/>
      <c r="W897" s="162"/>
      <c r="X897" s="162"/>
      <c r="Y897" s="162"/>
      <c r="Z897" s="162"/>
    </row>
    <row r="898">
      <c r="A898" s="162"/>
      <c r="B898" s="162"/>
      <c r="C898" s="162"/>
      <c r="D898" s="162"/>
      <c r="E898" s="162"/>
      <c r="F898" s="162"/>
      <c r="G898" s="162"/>
      <c r="H898" s="162"/>
      <c r="I898" s="162"/>
      <c r="J898" s="162"/>
      <c r="K898" s="162"/>
      <c r="L898" s="162"/>
      <c r="M898" s="162"/>
      <c r="N898" s="162"/>
      <c r="O898" s="162"/>
      <c r="P898" s="162"/>
      <c r="Q898" s="162"/>
      <c r="R898" s="162"/>
      <c r="S898" s="162"/>
      <c r="T898" s="162"/>
      <c r="U898" s="162"/>
      <c r="V898" s="162"/>
      <c r="W898" s="162"/>
      <c r="X898" s="162"/>
      <c r="Y898" s="162"/>
      <c r="Z898" s="162"/>
    </row>
    <row r="899">
      <c r="A899" s="162"/>
      <c r="B899" s="162"/>
      <c r="C899" s="162"/>
      <c r="D899" s="162"/>
      <c r="E899" s="162"/>
      <c r="F899" s="162"/>
      <c r="G899" s="162"/>
      <c r="H899" s="162"/>
      <c r="I899" s="162"/>
      <c r="J899" s="162"/>
      <c r="K899" s="162"/>
      <c r="L899" s="162"/>
      <c r="M899" s="162"/>
      <c r="N899" s="162"/>
      <c r="O899" s="162"/>
      <c r="P899" s="162"/>
      <c r="Q899" s="162"/>
      <c r="R899" s="162"/>
      <c r="S899" s="162"/>
      <c r="T899" s="162"/>
      <c r="U899" s="162"/>
      <c r="V899" s="162"/>
      <c r="W899" s="162"/>
      <c r="X899" s="162"/>
      <c r="Y899" s="162"/>
      <c r="Z899" s="162"/>
    </row>
    <row r="900">
      <c r="A900" s="162"/>
      <c r="B900" s="162"/>
      <c r="C900" s="162"/>
      <c r="D900" s="162"/>
      <c r="E900" s="162"/>
      <c r="F900" s="162"/>
      <c r="G900" s="162"/>
      <c r="H900" s="162"/>
      <c r="I900" s="162"/>
      <c r="J900" s="162"/>
      <c r="K900" s="162"/>
      <c r="L900" s="162"/>
      <c r="M900" s="162"/>
      <c r="N900" s="162"/>
      <c r="O900" s="162"/>
      <c r="P900" s="162"/>
      <c r="Q900" s="162"/>
      <c r="R900" s="162"/>
      <c r="S900" s="162"/>
      <c r="T900" s="162"/>
      <c r="U900" s="162"/>
      <c r="V900" s="162"/>
      <c r="W900" s="162"/>
      <c r="X900" s="162"/>
      <c r="Y900" s="162"/>
      <c r="Z900" s="162"/>
    </row>
    <row r="901">
      <c r="A901" s="162"/>
      <c r="B901" s="162"/>
      <c r="C901" s="162"/>
      <c r="D901" s="162"/>
      <c r="E901" s="162"/>
      <c r="F901" s="162"/>
      <c r="G901" s="162"/>
      <c r="H901" s="162"/>
      <c r="I901" s="162"/>
      <c r="J901" s="162"/>
      <c r="K901" s="162"/>
      <c r="L901" s="162"/>
      <c r="M901" s="162"/>
      <c r="N901" s="162"/>
      <c r="O901" s="162"/>
      <c r="P901" s="162"/>
      <c r="Q901" s="162"/>
      <c r="R901" s="162"/>
      <c r="S901" s="162"/>
      <c r="T901" s="162"/>
      <c r="U901" s="162"/>
      <c r="V901" s="162"/>
      <c r="W901" s="162"/>
      <c r="X901" s="162"/>
      <c r="Y901" s="162"/>
      <c r="Z901" s="162"/>
    </row>
    <row r="902">
      <c r="A902" s="162"/>
      <c r="B902" s="162"/>
      <c r="C902" s="162"/>
      <c r="D902" s="162"/>
      <c r="E902" s="162"/>
      <c r="F902" s="162"/>
      <c r="G902" s="162"/>
      <c r="H902" s="162"/>
      <c r="I902" s="162"/>
      <c r="J902" s="162"/>
      <c r="K902" s="162"/>
      <c r="L902" s="162"/>
      <c r="M902" s="162"/>
      <c r="N902" s="162"/>
      <c r="O902" s="162"/>
      <c r="P902" s="162"/>
      <c r="Q902" s="162"/>
      <c r="R902" s="162"/>
      <c r="S902" s="162"/>
      <c r="T902" s="162"/>
      <c r="U902" s="162"/>
      <c r="V902" s="162"/>
      <c r="W902" s="162"/>
      <c r="X902" s="162"/>
      <c r="Y902" s="162"/>
      <c r="Z902" s="162"/>
    </row>
    <row r="903">
      <c r="A903" s="162"/>
      <c r="B903" s="162"/>
      <c r="C903" s="162"/>
      <c r="D903" s="162"/>
      <c r="E903" s="162"/>
      <c r="F903" s="162"/>
      <c r="G903" s="162"/>
      <c r="H903" s="162"/>
      <c r="I903" s="162"/>
      <c r="J903" s="162"/>
      <c r="K903" s="162"/>
      <c r="L903" s="162"/>
      <c r="M903" s="162"/>
      <c r="N903" s="162"/>
      <c r="O903" s="162"/>
      <c r="P903" s="162"/>
      <c r="Q903" s="162"/>
      <c r="R903" s="162"/>
      <c r="S903" s="162"/>
      <c r="T903" s="162"/>
      <c r="U903" s="162"/>
      <c r="V903" s="162"/>
      <c r="W903" s="162"/>
      <c r="X903" s="162"/>
      <c r="Y903" s="162"/>
      <c r="Z903" s="162"/>
    </row>
    <row r="904">
      <c r="A904" s="162"/>
      <c r="B904" s="162"/>
      <c r="C904" s="162"/>
      <c r="D904" s="162"/>
      <c r="E904" s="162"/>
      <c r="F904" s="162"/>
      <c r="G904" s="162"/>
      <c r="H904" s="162"/>
      <c r="I904" s="162"/>
      <c r="J904" s="162"/>
      <c r="K904" s="162"/>
      <c r="L904" s="162"/>
      <c r="M904" s="162"/>
      <c r="N904" s="162"/>
      <c r="O904" s="162"/>
      <c r="P904" s="162"/>
      <c r="Q904" s="162"/>
      <c r="R904" s="162"/>
      <c r="S904" s="162"/>
      <c r="T904" s="162"/>
      <c r="U904" s="162"/>
      <c r="V904" s="162"/>
      <c r="W904" s="162"/>
      <c r="X904" s="162"/>
      <c r="Y904" s="162"/>
      <c r="Z904" s="162"/>
    </row>
    <row r="905">
      <c r="A905" s="162"/>
      <c r="B905" s="162"/>
      <c r="C905" s="162"/>
      <c r="D905" s="162"/>
      <c r="E905" s="162"/>
      <c r="F905" s="162"/>
      <c r="G905" s="162"/>
      <c r="H905" s="162"/>
      <c r="I905" s="162"/>
      <c r="J905" s="162"/>
      <c r="K905" s="162"/>
      <c r="L905" s="162"/>
      <c r="M905" s="162"/>
      <c r="N905" s="162"/>
      <c r="O905" s="162"/>
      <c r="P905" s="162"/>
      <c r="Q905" s="162"/>
      <c r="R905" s="162"/>
      <c r="S905" s="162"/>
      <c r="T905" s="162"/>
      <c r="U905" s="162"/>
      <c r="V905" s="162"/>
      <c r="W905" s="162"/>
      <c r="X905" s="162"/>
      <c r="Y905" s="162"/>
      <c r="Z905" s="162"/>
    </row>
    <row r="906">
      <c r="A906" s="162"/>
      <c r="B906" s="162"/>
      <c r="C906" s="162"/>
      <c r="D906" s="162"/>
      <c r="E906" s="162"/>
      <c r="F906" s="162"/>
      <c r="G906" s="162"/>
      <c r="H906" s="162"/>
      <c r="I906" s="162"/>
      <c r="J906" s="162"/>
      <c r="K906" s="162"/>
      <c r="L906" s="162"/>
      <c r="M906" s="162"/>
      <c r="N906" s="162"/>
      <c r="O906" s="162"/>
      <c r="P906" s="162"/>
      <c r="Q906" s="162"/>
      <c r="R906" s="162"/>
      <c r="S906" s="162"/>
      <c r="T906" s="162"/>
      <c r="U906" s="162"/>
      <c r="V906" s="162"/>
      <c r="W906" s="162"/>
      <c r="X906" s="162"/>
      <c r="Y906" s="162"/>
      <c r="Z906" s="162"/>
    </row>
    <row r="907">
      <c r="A907" s="162"/>
      <c r="B907" s="162"/>
      <c r="C907" s="162"/>
      <c r="D907" s="162"/>
      <c r="E907" s="162"/>
      <c r="F907" s="162"/>
      <c r="G907" s="162"/>
      <c r="H907" s="162"/>
      <c r="I907" s="162"/>
      <c r="J907" s="162"/>
      <c r="K907" s="162"/>
      <c r="L907" s="162"/>
      <c r="M907" s="162"/>
      <c r="N907" s="162"/>
      <c r="O907" s="162"/>
      <c r="P907" s="162"/>
      <c r="Q907" s="162"/>
      <c r="R907" s="162"/>
      <c r="S907" s="162"/>
      <c r="T907" s="162"/>
      <c r="U907" s="162"/>
      <c r="V907" s="162"/>
      <c r="W907" s="162"/>
      <c r="X907" s="162"/>
      <c r="Y907" s="162"/>
      <c r="Z907" s="162"/>
    </row>
    <row r="908">
      <c r="A908" s="162"/>
      <c r="B908" s="162"/>
      <c r="C908" s="162"/>
      <c r="D908" s="162"/>
      <c r="E908" s="162"/>
      <c r="F908" s="162"/>
      <c r="G908" s="162"/>
      <c r="H908" s="162"/>
      <c r="I908" s="162"/>
      <c r="J908" s="162"/>
      <c r="K908" s="162"/>
      <c r="L908" s="162"/>
      <c r="M908" s="162"/>
      <c r="N908" s="162"/>
      <c r="O908" s="162"/>
      <c r="P908" s="162"/>
      <c r="Q908" s="162"/>
      <c r="R908" s="162"/>
      <c r="S908" s="162"/>
      <c r="T908" s="162"/>
      <c r="U908" s="162"/>
      <c r="V908" s="162"/>
      <c r="W908" s="162"/>
      <c r="X908" s="162"/>
      <c r="Y908" s="162"/>
      <c r="Z908" s="162"/>
    </row>
    <row r="909">
      <c r="A909" s="162"/>
      <c r="B909" s="162"/>
      <c r="C909" s="162"/>
      <c r="D909" s="162"/>
      <c r="E909" s="162"/>
      <c r="F909" s="162"/>
      <c r="G909" s="162"/>
      <c r="H909" s="162"/>
      <c r="I909" s="162"/>
      <c r="J909" s="162"/>
      <c r="K909" s="162"/>
      <c r="L909" s="162"/>
      <c r="M909" s="162"/>
      <c r="N909" s="162"/>
      <c r="O909" s="162"/>
      <c r="P909" s="162"/>
      <c r="Q909" s="162"/>
      <c r="R909" s="162"/>
      <c r="S909" s="162"/>
      <c r="T909" s="162"/>
      <c r="U909" s="162"/>
      <c r="V909" s="162"/>
      <c r="W909" s="162"/>
      <c r="X909" s="162"/>
      <c r="Y909" s="162"/>
      <c r="Z909" s="162"/>
    </row>
    <row r="910">
      <c r="A910" s="162"/>
      <c r="B910" s="162"/>
      <c r="C910" s="162"/>
      <c r="D910" s="162"/>
      <c r="E910" s="162"/>
      <c r="F910" s="162"/>
      <c r="G910" s="162"/>
      <c r="H910" s="162"/>
      <c r="I910" s="162"/>
      <c r="J910" s="162"/>
      <c r="K910" s="162"/>
      <c r="L910" s="162"/>
      <c r="M910" s="162"/>
      <c r="N910" s="162"/>
      <c r="O910" s="162"/>
      <c r="P910" s="162"/>
      <c r="Q910" s="162"/>
      <c r="R910" s="162"/>
      <c r="S910" s="162"/>
      <c r="T910" s="162"/>
      <c r="U910" s="162"/>
      <c r="V910" s="162"/>
      <c r="W910" s="162"/>
      <c r="X910" s="162"/>
      <c r="Y910" s="162"/>
      <c r="Z910" s="162"/>
    </row>
    <row r="911">
      <c r="A911" s="162"/>
      <c r="B911" s="162"/>
      <c r="C911" s="162"/>
      <c r="D911" s="162"/>
      <c r="E911" s="162"/>
      <c r="F911" s="162"/>
      <c r="G911" s="162"/>
      <c r="H911" s="162"/>
      <c r="I911" s="162"/>
      <c r="J911" s="162"/>
      <c r="K911" s="162"/>
      <c r="L911" s="162"/>
      <c r="M911" s="162"/>
      <c r="N911" s="162"/>
      <c r="O911" s="162"/>
      <c r="P911" s="162"/>
      <c r="Q911" s="162"/>
      <c r="R911" s="162"/>
      <c r="S911" s="162"/>
      <c r="T911" s="162"/>
      <c r="U911" s="162"/>
      <c r="V911" s="162"/>
      <c r="W911" s="162"/>
      <c r="X911" s="162"/>
      <c r="Y911" s="162"/>
      <c r="Z911" s="162"/>
    </row>
    <row r="912">
      <c r="A912" s="162"/>
      <c r="B912" s="162"/>
      <c r="C912" s="162"/>
      <c r="D912" s="162"/>
      <c r="E912" s="162"/>
      <c r="F912" s="162"/>
      <c r="G912" s="162"/>
      <c r="H912" s="162"/>
      <c r="I912" s="162"/>
      <c r="J912" s="162"/>
      <c r="K912" s="162"/>
      <c r="L912" s="162"/>
      <c r="M912" s="162"/>
      <c r="N912" s="162"/>
      <c r="O912" s="162"/>
      <c r="P912" s="162"/>
      <c r="Q912" s="162"/>
      <c r="R912" s="162"/>
      <c r="S912" s="162"/>
      <c r="T912" s="162"/>
      <c r="U912" s="162"/>
      <c r="V912" s="162"/>
      <c r="W912" s="162"/>
      <c r="X912" s="162"/>
      <c r="Y912" s="162"/>
      <c r="Z912" s="162"/>
    </row>
    <row r="913">
      <c r="A913" s="162"/>
      <c r="B913" s="162"/>
      <c r="C913" s="162"/>
      <c r="D913" s="162"/>
      <c r="E913" s="162"/>
      <c r="F913" s="162"/>
      <c r="G913" s="162"/>
      <c r="H913" s="162"/>
      <c r="I913" s="162"/>
      <c r="J913" s="162"/>
      <c r="K913" s="162"/>
      <c r="L913" s="162"/>
      <c r="M913" s="162"/>
      <c r="N913" s="162"/>
      <c r="O913" s="162"/>
      <c r="P913" s="162"/>
      <c r="Q913" s="162"/>
      <c r="R913" s="162"/>
      <c r="S913" s="162"/>
      <c r="T913" s="162"/>
      <c r="U913" s="162"/>
      <c r="V913" s="162"/>
      <c r="W913" s="162"/>
      <c r="X913" s="162"/>
      <c r="Y913" s="162"/>
      <c r="Z913" s="162"/>
    </row>
    <row r="914">
      <c r="A914" s="162"/>
      <c r="B914" s="162"/>
      <c r="C914" s="162"/>
      <c r="D914" s="162"/>
      <c r="E914" s="162"/>
      <c r="F914" s="162"/>
      <c r="G914" s="162"/>
      <c r="H914" s="162"/>
      <c r="I914" s="162"/>
      <c r="J914" s="162"/>
      <c r="K914" s="162"/>
      <c r="L914" s="162"/>
      <c r="M914" s="162"/>
      <c r="N914" s="162"/>
      <c r="O914" s="162"/>
      <c r="P914" s="162"/>
      <c r="Q914" s="162"/>
      <c r="R914" s="162"/>
      <c r="S914" s="162"/>
      <c r="T914" s="162"/>
      <c r="U914" s="162"/>
      <c r="V914" s="162"/>
      <c r="W914" s="162"/>
      <c r="X914" s="162"/>
      <c r="Y914" s="162"/>
      <c r="Z914" s="162"/>
    </row>
    <row r="915">
      <c r="A915" s="162"/>
      <c r="B915" s="162"/>
      <c r="C915" s="162"/>
      <c r="D915" s="162"/>
      <c r="E915" s="162"/>
      <c r="F915" s="162"/>
      <c r="G915" s="162"/>
      <c r="H915" s="162"/>
      <c r="I915" s="162"/>
      <c r="J915" s="162"/>
      <c r="K915" s="162"/>
      <c r="L915" s="162"/>
      <c r="M915" s="162"/>
      <c r="N915" s="162"/>
      <c r="O915" s="162"/>
      <c r="P915" s="162"/>
      <c r="Q915" s="162"/>
      <c r="R915" s="162"/>
      <c r="S915" s="162"/>
      <c r="T915" s="162"/>
      <c r="U915" s="162"/>
      <c r="V915" s="162"/>
      <c r="W915" s="162"/>
      <c r="X915" s="162"/>
      <c r="Y915" s="162"/>
      <c r="Z915" s="162"/>
    </row>
    <row r="916">
      <c r="A916" s="162"/>
      <c r="B916" s="162"/>
      <c r="C916" s="162"/>
      <c r="D916" s="162"/>
      <c r="E916" s="162"/>
      <c r="F916" s="162"/>
      <c r="G916" s="162"/>
      <c r="H916" s="162"/>
      <c r="I916" s="162"/>
      <c r="J916" s="162"/>
      <c r="K916" s="162"/>
      <c r="L916" s="162"/>
      <c r="M916" s="162"/>
      <c r="N916" s="162"/>
      <c r="O916" s="162"/>
      <c r="P916" s="162"/>
      <c r="Q916" s="162"/>
      <c r="R916" s="162"/>
      <c r="S916" s="162"/>
      <c r="T916" s="162"/>
      <c r="U916" s="162"/>
      <c r="V916" s="162"/>
      <c r="W916" s="162"/>
      <c r="X916" s="162"/>
      <c r="Y916" s="162"/>
      <c r="Z916" s="162"/>
    </row>
    <row r="917">
      <c r="A917" s="162"/>
      <c r="B917" s="162"/>
      <c r="C917" s="162"/>
      <c r="D917" s="162"/>
      <c r="E917" s="162"/>
      <c r="F917" s="162"/>
      <c r="G917" s="162"/>
      <c r="H917" s="162"/>
      <c r="I917" s="162"/>
      <c r="J917" s="162"/>
      <c r="K917" s="162"/>
      <c r="L917" s="162"/>
      <c r="M917" s="162"/>
      <c r="N917" s="162"/>
      <c r="O917" s="162"/>
      <c r="P917" s="162"/>
      <c r="Q917" s="162"/>
      <c r="R917" s="162"/>
      <c r="S917" s="162"/>
      <c r="T917" s="162"/>
      <c r="U917" s="162"/>
      <c r="V917" s="162"/>
      <c r="W917" s="162"/>
      <c r="X917" s="162"/>
      <c r="Y917" s="162"/>
      <c r="Z917" s="162"/>
    </row>
    <row r="918">
      <c r="A918" s="162"/>
      <c r="B918" s="162"/>
      <c r="C918" s="162"/>
      <c r="D918" s="162"/>
      <c r="E918" s="162"/>
      <c r="F918" s="162"/>
      <c r="G918" s="162"/>
      <c r="H918" s="162"/>
      <c r="I918" s="162"/>
      <c r="J918" s="162"/>
      <c r="K918" s="162"/>
      <c r="L918" s="162"/>
      <c r="M918" s="162"/>
      <c r="N918" s="162"/>
      <c r="O918" s="162"/>
      <c r="P918" s="162"/>
      <c r="Q918" s="162"/>
      <c r="R918" s="162"/>
      <c r="S918" s="162"/>
      <c r="T918" s="162"/>
      <c r="U918" s="162"/>
      <c r="V918" s="162"/>
      <c r="W918" s="162"/>
      <c r="X918" s="162"/>
      <c r="Y918" s="162"/>
      <c r="Z918" s="162"/>
    </row>
    <row r="919">
      <c r="A919" s="162"/>
      <c r="B919" s="162"/>
      <c r="C919" s="162"/>
      <c r="D919" s="162"/>
      <c r="E919" s="162"/>
      <c r="F919" s="162"/>
      <c r="G919" s="162"/>
      <c r="H919" s="162"/>
      <c r="I919" s="162"/>
      <c r="J919" s="162"/>
      <c r="K919" s="162"/>
      <c r="L919" s="162"/>
      <c r="M919" s="162"/>
      <c r="N919" s="162"/>
      <c r="O919" s="162"/>
      <c r="P919" s="162"/>
      <c r="Q919" s="162"/>
      <c r="R919" s="162"/>
      <c r="S919" s="162"/>
      <c r="T919" s="162"/>
      <c r="U919" s="162"/>
      <c r="V919" s="162"/>
      <c r="W919" s="162"/>
      <c r="X919" s="162"/>
      <c r="Y919" s="162"/>
      <c r="Z919" s="162"/>
    </row>
    <row r="920">
      <c r="A920" s="162"/>
      <c r="B920" s="162"/>
      <c r="C920" s="162"/>
      <c r="D920" s="162"/>
      <c r="E920" s="162"/>
      <c r="F920" s="162"/>
      <c r="G920" s="162"/>
      <c r="H920" s="162"/>
      <c r="I920" s="162"/>
      <c r="J920" s="162"/>
      <c r="K920" s="162"/>
      <c r="L920" s="162"/>
      <c r="M920" s="162"/>
      <c r="N920" s="162"/>
      <c r="O920" s="162"/>
      <c r="P920" s="162"/>
      <c r="Q920" s="162"/>
      <c r="R920" s="162"/>
      <c r="S920" s="162"/>
      <c r="T920" s="162"/>
      <c r="U920" s="162"/>
      <c r="V920" s="162"/>
      <c r="W920" s="162"/>
      <c r="X920" s="162"/>
      <c r="Y920" s="162"/>
      <c r="Z920" s="162"/>
    </row>
    <row r="921">
      <c r="A921" s="162"/>
      <c r="B921" s="162"/>
      <c r="C921" s="162"/>
      <c r="D921" s="162"/>
      <c r="E921" s="162"/>
      <c r="F921" s="162"/>
      <c r="G921" s="162"/>
      <c r="H921" s="162"/>
      <c r="I921" s="162"/>
      <c r="J921" s="162"/>
      <c r="K921" s="162"/>
      <c r="L921" s="162"/>
      <c r="M921" s="162"/>
      <c r="N921" s="162"/>
      <c r="O921" s="162"/>
      <c r="P921" s="162"/>
      <c r="Q921" s="162"/>
      <c r="R921" s="162"/>
      <c r="S921" s="162"/>
      <c r="T921" s="162"/>
      <c r="U921" s="162"/>
      <c r="V921" s="162"/>
      <c r="W921" s="162"/>
      <c r="X921" s="162"/>
      <c r="Y921" s="162"/>
      <c r="Z921" s="162"/>
    </row>
    <row r="922">
      <c r="A922" s="162"/>
      <c r="B922" s="162"/>
      <c r="C922" s="162"/>
      <c r="D922" s="162"/>
      <c r="E922" s="162"/>
      <c r="F922" s="162"/>
      <c r="G922" s="162"/>
      <c r="H922" s="162"/>
      <c r="I922" s="162"/>
      <c r="J922" s="162"/>
      <c r="K922" s="162"/>
      <c r="L922" s="162"/>
      <c r="M922" s="162"/>
      <c r="N922" s="162"/>
      <c r="O922" s="162"/>
      <c r="P922" s="162"/>
      <c r="Q922" s="162"/>
      <c r="R922" s="162"/>
      <c r="S922" s="162"/>
      <c r="T922" s="162"/>
      <c r="U922" s="162"/>
      <c r="V922" s="162"/>
      <c r="W922" s="162"/>
      <c r="X922" s="162"/>
      <c r="Y922" s="162"/>
      <c r="Z922" s="162"/>
    </row>
    <row r="923">
      <c r="A923" s="162"/>
      <c r="B923" s="162"/>
      <c r="C923" s="162"/>
      <c r="D923" s="162"/>
      <c r="E923" s="162"/>
      <c r="F923" s="162"/>
      <c r="G923" s="162"/>
      <c r="H923" s="162"/>
      <c r="I923" s="162"/>
      <c r="J923" s="162"/>
      <c r="K923" s="162"/>
      <c r="L923" s="162"/>
      <c r="M923" s="162"/>
      <c r="N923" s="162"/>
      <c r="O923" s="162"/>
      <c r="P923" s="162"/>
      <c r="Q923" s="162"/>
      <c r="R923" s="162"/>
      <c r="S923" s="162"/>
      <c r="T923" s="162"/>
      <c r="U923" s="162"/>
      <c r="V923" s="162"/>
      <c r="W923" s="162"/>
      <c r="X923" s="162"/>
      <c r="Y923" s="162"/>
      <c r="Z923" s="162"/>
    </row>
    <row r="924">
      <c r="A924" s="162"/>
      <c r="B924" s="162"/>
      <c r="C924" s="162"/>
      <c r="D924" s="162"/>
      <c r="E924" s="162"/>
      <c r="F924" s="162"/>
      <c r="G924" s="162"/>
      <c r="H924" s="162"/>
      <c r="I924" s="162"/>
      <c r="J924" s="162"/>
      <c r="K924" s="162"/>
      <c r="L924" s="162"/>
      <c r="M924" s="162"/>
      <c r="N924" s="162"/>
      <c r="O924" s="162"/>
      <c r="P924" s="162"/>
      <c r="Q924" s="162"/>
      <c r="R924" s="162"/>
      <c r="S924" s="162"/>
      <c r="T924" s="162"/>
      <c r="U924" s="162"/>
      <c r="V924" s="162"/>
      <c r="W924" s="162"/>
      <c r="X924" s="162"/>
      <c r="Y924" s="162"/>
      <c r="Z924" s="162"/>
    </row>
    <row r="925">
      <c r="A925" s="162"/>
      <c r="B925" s="162"/>
      <c r="C925" s="162"/>
      <c r="D925" s="162"/>
      <c r="E925" s="162"/>
      <c r="F925" s="162"/>
      <c r="G925" s="162"/>
      <c r="H925" s="162"/>
      <c r="I925" s="162"/>
      <c r="J925" s="162"/>
      <c r="K925" s="162"/>
      <c r="L925" s="162"/>
      <c r="M925" s="162"/>
      <c r="N925" s="162"/>
      <c r="O925" s="162"/>
      <c r="P925" s="162"/>
      <c r="Q925" s="162"/>
      <c r="R925" s="162"/>
      <c r="S925" s="162"/>
      <c r="T925" s="162"/>
      <c r="U925" s="162"/>
      <c r="V925" s="162"/>
      <c r="W925" s="162"/>
      <c r="X925" s="162"/>
      <c r="Y925" s="162"/>
      <c r="Z925" s="162"/>
    </row>
    <row r="926">
      <c r="A926" s="162"/>
      <c r="B926" s="162"/>
      <c r="C926" s="162"/>
      <c r="D926" s="162"/>
      <c r="E926" s="162"/>
      <c r="F926" s="162"/>
      <c r="G926" s="162"/>
      <c r="H926" s="162"/>
      <c r="I926" s="162"/>
      <c r="J926" s="162"/>
      <c r="K926" s="162"/>
      <c r="L926" s="162"/>
      <c r="M926" s="162"/>
      <c r="N926" s="162"/>
      <c r="O926" s="162"/>
      <c r="P926" s="162"/>
      <c r="Q926" s="162"/>
      <c r="R926" s="162"/>
      <c r="S926" s="162"/>
      <c r="T926" s="162"/>
      <c r="U926" s="162"/>
      <c r="V926" s="162"/>
      <c r="W926" s="162"/>
      <c r="X926" s="162"/>
      <c r="Y926" s="162"/>
      <c r="Z926" s="162"/>
    </row>
    <row r="927">
      <c r="A927" s="162"/>
      <c r="B927" s="162"/>
      <c r="C927" s="162"/>
      <c r="D927" s="162"/>
      <c r="E927" s="162"/>
      <c r="F927" s="162"/>
      <c r="G927" s="162"/>
      <c r="H927" s="162"/>
      <c r="I927" s="162"/>
      <c r="J927" s="162"/>
      <c r="K927" s="162"/>
      <c r="L927" s="162"/>
      <c r="M927" s="162"/>
      <c r="N927" s="162"/>
      <c r="O927" s="162"/>
      <c r="P927" s="162"/>
      <c r="Q927" s="162"/>
      <c r="R927" s="162"/>
      <c r="S927" s="162"/>
      <c r="T927" s="162"/>
      <c r="U927" s="162"/>
      <c r="V927" s="162"/>
      <c r="W927" s="162"/>
      <c r="X927" s="162"/>
      <c r="Y927" s="162"/>
      <c r="Z927" s="162"/>
    </row>
    <row r="928">
      <c r="A928" s="162"/>
      <c r="B928" s="162"/>
      <c r="C928" s="162"/>
      <c r="D928" s="162"/>
      <c r="E928" s="162"/>
      <c r="F928" s="162"/>
      <c r="G928" s="162"/>
      <c r="H928" s="162"/>
      <c r="I928" s="162"/>
      <c r="J928" s="162"/>
      <c r="K928" s="162"/>
      <c r="L928" s="162"/>
      <c r="M928" s="162"/>
      <c r="N928" s="162"/>
      <c r="O928" s="162"/>
      <c r="P928" s="162"/>
      <c r="Q928" s="162"/>
      <c r="R928" s="162"/>
      <c r="S928" s="162"/>
      <c r="T928" s="162"/>
      <c r="U928" s="162"/>
      <c r="V928" s="162"/>
      <c r="W928" s="162"/>
      <c r="X928" s="162"/>
      <c r="Y928" s="162"/>
      <c r="Z928" s="162"/>
    </row>
    <row r="929">
      <c r="A929" s="162"/>
      <c r="B929" s="162"/>
      <c r="C929" s="162"/>
      <c r="D929" s="162"/>
      <c r="E929" s="162"/>
      <c r="F929" s="162"/>
      <c r="G929" s="162"/>
      <c r="H929" s="162"/>
      <c r="I929" s="162"/>
      <c r="J929" s="162"/>
      <c r="K929" s="162"/>
      <c r="L929" s="162"/>
      <c r="M929" s="162"/>
      <c r="N929" s="162"/>
      <c r="O929" s="162"/>
      <c r="P929" s="162"/>
      <c r="Q929" s="162"/>
      <c r="R929" s="162"/>
      <c r="S929" s="162"/>
      <c r="T929" s="162"/>
      <c r="U929" s="162"/>
      <c r="V929" s="162"/>
      <c r="W929" s="162"/>
      <c r="X929" s="162"/>
      <c r="Y929" s="162"/>
      <c r="Z929" s="162"/>
    </row>
    <row r="930">
      <c r="A930" s="162"/>
      <c r="B930" s="162"/>
      <c r="C930" s="162"/>
      <c r="D930" s="162"/>
      <c r="E930" s="162"/>
      <c r="F930" s="162"/>
      <c r="G930" s="162"/>
      <c r="H930" s="162"/>
      <c r="I930" s="162"/>
      <c r="J930" s="162"/>
      <c r="K930" s="162"/>
      <c r="L930" s="162"/>
      <c r="M930" s="162"/>
      <c r="N930" s="162"/>
      <c r="O930" s="162"/>
      <c r="P930" s="162"/>
      <c r="Q930" s="162"/>
      <c r="R930" s="162"/>
      <c r="S930" s="162"/>
      <c r="T930" s="162"/>
      <c r="U930" s="162"/>
      <c r="V930" s="162"/>
      <c r="W930" s="162"/>
      <c r="X930" s="162"/>
      <c r="Y930" s="162"/>
      <c r="Z930" s="162"/>
    </row>
    <row r="931">
      <c r="A931" s="162"/>
      <c r="B931" s="162"/>
      <c r="C931" s="162"/>
      <c r="D931" s="162"/>
      <c r="E931" s="162"/>
      <c r="F931" s="162"/>
      <c r="G931" s="162"/>
      <c r="H931" s="162"/>
      <c r="I931" s="162"/>
      <c r="J931" s="162"/>
      <c r="K931" s="162"/>
      <c r="L931" s="162"/>
      <c r="M931" s="162"/>
      <c r="N931" s="162"/>
      <c r="O931" s="162"/>
      <c r="P931" s="162"/>
      <c r="Q931" s="162"/>
      <c r="R931" s="162"/>
      <c r="S931" s="162"/>
      <c r="T931" s="162"/>
      <c r="U931" s="162"/>
      <c r="V931" s="162"/>
      <c r="W931" s="162"/>
      <c r="X931" s="162"/>
      <c r="Y931" s="162"/>
      <c r="Z931" s="162"/>
    </row>
    <row r="932">
      <c r="A932" s="162"/>
      <c r="B932" s="162"/>
      <c r="C932" s="162"/>
      <c r="D932" s="162"/>
      <c r="E932" s="162"/>
      <c r="F932" s="162"/>
      <c r="G932" s="162"/>
      <c r="H932" s="162"/>
      <c r="I932" s="162"/>
      <c r="J932" s="162"/>
      <c r="K932" s="162"/>
      <c r="L932" s="162"/>
      <c r="M932" s="162"/>
      <c r="N932" s="162"/>
      <c r="O932" s="162"/>
      <c r="P932" s="162"/>
      <c r="Q932" s="162"/>
      <c r="R932" s="162"/>
      <c r="S932" s="162"/>
      <c r="T932" s="162"/>
      <c r="U932" s="162"/>
      <c r="V932" s="162"/>
      <c r="W932" s="162"/>
      <c r="X932" s="162"/>
      <c r="Y932" s="162"/>
      <c r="Z932" s="162"/>
    </row>
    <row r="933">
      <c r="A933" s="162"/>
      <c r="B933" s="162"/>
      <c r="C933" s="162"/>
      <c r="D933" s="162"/>
      <c r="E933" s="162"/>
      <c r="F933" s="162"/>
      <c r="G933" s="162"/>
      <c r="H933" s="162"/>
      <c r="I933" s="162"/>
      <c r="J933" s="162"/>
      <c r="K933" s="162"/>
      <c r="L933" s="162"/>
      <c r="M933" s="162"/>
      <c r="N933" s="162"/>
      <c r="O933" s="162"/>
      <c r="P933" s="162"/>
      <c r="Q933" s="162"/>
      <c r="R933" s="162"/>
      <c r="S933" s="162"/>
      <c r="T933" s="162"/>
      <c r="U933" s="162"/>
      <c r="V933" s="162"/>
      <c r="W933" s="162"/>
      <c r="X933" s="162"/>
      <c r="Y933" s="162"/>
      <c r="Z933" s="162"/>
    </row>
    <row r="934">
      <c r="A934" s="162"/>
      <c r="B934" s="162"/>
      <c r="C934" s="162"/>
      <c r="D934" s="162"/>
      <c r="E934" s="162"/>
      <c r="F934" s="162"/>
      <c r="G934" s="162"/>
      <c r="H934" s="162"/>
      <c r="I934" s="162"/>
      <c r="J934" s="162"/>
      <c r="K934" s="162"/>
      <c r="L934" s="162"/>
      <c r="M934" s="162"/>
      <c r="N934" s="162"/>
      <c r="O934" s="162"/>
      <c r="P934" s="162"/>
      <c r="Q934" s="162"/>
      <c r="R934" s="162"/>
      <c r="S934" s="162"/>
      <c r="T934" s="162"/>
      <c r="U934" s="162"/>
      <c r="V934" s="162"/>
      <c r="W934" s="162"/>
      <c r="X934" s="162"/>
      <c r="Y934" s="162"/>
      <c r="Z934" s="162"/>
    </row>
    <row r="935">
      <c r="A935" s="162"/>
      <c r="B935" s="162"/>
      <c r="C935" s="162"/>
      <c r="D935" s="162"/>
      <c r="E935" s="162"/>
      <c r="F935" s="162"/>
      <c r="G935" s="162"/>
      <c r="H935" s="162"/>
      <c r="I935" s="162"/>
      <c r="J935" s="162"/>
      <c r="K935" s="162"/>
      <c r="L935" s="162"/>
      <c r="M935" s="162"/>
      <c r="N935" s="162"/>
      <c r="O935" s="162"/>
      <c r="P935" s="162"/>
      <c r="Q935" s="162"/>
      <c r="R935" s="162"/>
      <c r="S935" s="162"/>
      <c r="T935" s="162"/>
      <c r="U935" s="162"/>
      <c r="V935" s="162"/>
      <c r="W935" s="162"/>
      <c r="X935" s="162"/>
      <c r="Y935" s="162"/>
      <c r="Z935" s="162"/>
    </row>
    <row r="936">
      <c r="A936" s="162"/>
      <c r="B936" s="162"/>
      <c r="C936" s="162"/>
      <c r="D936" s="162"/>
      <c r="E936" s="162"/>
      <c r="F936" s="162"/>
      <c r="G936" s="162"/>
      <c r="H936" s="162"/>
      <c r="I936" s="162"/>
      <c r="J936" s="162"/>
      <c r="K936" s="162"/>
      <c r="L936" s="162"/>
      <c r="M936" s="162"/>
      <c r="N936" s="162"/>
      <c r="O936" s="162"/>
      <c r="P936" s="162"/>
      <c r="Q936" s="162"/>
      <c r="R936" s="162"/>
      <c r="S936" s="162"/>
      <c r="T936" s="162"/>
      <c r="U936" s="162"/>
      <c r="V936" s="162"/>
      <c r="W936" s="162"/>
      <c r="X936" s="162"/>
      <c r="Y936" s="162"/>
      <c r="Z936" s="162"/>
    </row>
    <row r="937">
      <c r="A937" s="162"/>
      <c r="B937" s="162"/>
      <c r="C937" s="162"/>
      <c r="D937" s="162"/>
      <c r="E937" s="162"/>
      <c r="F937" s="162"/>
      <c r="G937" s="162"/>
      <c r="H937" s="162"/>
      <c r="I937" s="162"/>
      <c r="J937" s="162"/>
      <c r="K937" s="162"/>
      <c r="L937" s="162"/>
      <c r="M937" s="162"/>
      <c r="N937" s="162"/>
      <c r="O937" s="162"/>
      <c r="P937" s="162"/>
      <c r="Q937" s="162"/>
      <c r="R937" s="162"/>
      <c r="S937" s="162"/>
      <c r="T937" s="162"/>
      <c r="U937" s="162"/>
      <c r="V937" s="162"/>
      <c r="W937" s="162"/>
      <c r="X937" s="162"/>
      <c r="Y937" s="162"/>
      <c r="Z937" s="162"/>
    </row>
    <row r="938">
      <c r="A938" s="162"/>
      <c r="B938" s="162"/>
      <c r="C938" s="162"/>
      <c r="D938" s="162"/>
      <c r="E938" s="162"/>
      <c r="F938" s="162"/>
      <c r="G938" s="162"/>
      <c r="H938" s="162"/>
      <c r="I938" s="162"/>
      <c r="J938" s="162"/>
      <c r="K938" s="162"/>
      <c r="L938" s="162"/>
      <c r="M938" s="162"/>
      <c r="N938" s="162"/>
      <c r="O938" s="162"/>
      <c r="P938" s="162"/>
      <c r="Q938" s="162"/>
      <c r="R938" s="162"/>
      <c r="S938" s="162"/>
      <c r="T938" s="162"/>
      <c r="U938" s="162"/>
      <c r="V938" s="162"/>
      <c r="W938" s="162"/>
      <c r="X938" s="162"/>
      <c r="Y938" s="162"/>
      <c r="Z938" s="162"/>
    </row>
    <row r="939">
      <c r="A939" s="162"/>
      <c r="B939" s="162"/>
      <c r="C939" s="162"/>
      <c r="D939" s="162"/>
      <c r="E939" s="162"/>
      <c r="F939" s="162"/>
      <c r="G939" s="162"/>
      <c r="H939" s="162"/>
      <c r="I939" s="162"/>
      <c r="J939" s="162"/>
      <c r="K939" s="162"/>
      <c r="L939" s="162"/>
      <c r="M939" s="162"/>
      <c r="N939" s="162"/>
      <c r="O939" s="162"/>
      <c r="P939" s="162"/>
      <c r="Q939" s="162"/>
      <c r="R939" s="162"/>
      <c r="S939" s="162"/>
      <c r="T939" s="162"/>
      <c r="U939" s="162"/>
      <c r="V939" s="162"/>
      <c r="W939" s="162"/>
      <c r="X939" s="162"/>
      <c r="Y939" s="162"/>
      <c r="Z939" s="162"/>
    </row>
    <row r="940">
      <c r="A940" s="162"/>
      <c r="B940" s="162"/>
      <c r="C940" s="162"/>
      <c r="D940" s="162"/>
      <c r="E940" s="162"/>
      <c r="F940" s="162"/>
      <c r="G940" s="162"/>
      <c r="H940" s="162"/>
      <c r="I940" s="162"/>
      <c r="J940" s="162"/>
      <c r="K940" s="162"/>
      <c r="L940" s="162"/>
      <c r="M940" s="162"/>
      <c r="N940" s="162"/>
      <c r="O940" s="162"/>
      <c r="P940" s="162"/>
      <c r="Q940" s="162"/>
      <c r="R940" s="162"/>
      <c r="S940" s="162"/>
      <c r="T940" s="162"/>
      <c r="U940" s="162"/>
      <c r="V940" s="162"/>
      <c r="W940" s="162"/>
      <c r="X940" s="162"/>
      <c r="Y940" s="162"/>
      <c r="Z940" s="162"/>
    </row>
    <row r="941">
      <c r="A941" s="162"/>
      <c r="B941" s="162"/>
      <c r="C941" s="162"/>
      <c r="D941" s="162"/>
      <c r="E941" s="162"/>
      <c r="F941" s="162"/>
      <c r="G941" s="162"/>
      <c r="H941" s="162"/>
      <c r="I941" s="162"/>
      <c r="J941" s="162"/>
      <c r="K941" s="162"/>
      <c r="L941" s="162"/>
      <c r="M941" s="162"/>
      <c r="N941" s="162"/>
      <c r="O941" s="162"/>
      <c r="P941" s="162"/>
      <c r="Q941" s="162"/>
      <c r="R941" s="162"/>
      <c r="S941" s="162"/>
      <c r="T941" s="162"/>
      <c r="U941" s="162"/>
      <c r="V941" s="162"/>
      <c r="W941" s="162"/>
      <c r="X941" s="162"/>
      <c r="Y941" s="162"/>
      <c r="Z941" s="162"/>
    </row>
    <row r="942">
      <c r="A942" s="162"/>
      <c r="B942" s="162"/>
      <c r="C942" s="162"/>
      <c r="D942" s="162"/>
      <c r="E942" s="162"/>
      <c r="F942" s="162"/>
      <c r="G942" s="162"/>
      <c r="H942" s="162"/>
      <c r="I942" s="162"/>
      <c r="J942" s="162"/>
      <c r="K942" s="162"/>
      <c r="L942" s="162"/>
      <c r="M942" s="162"/>
      <c r="N942" s="162"/>
      <c r="O942" s="162"/>
      <c r="P942" s="162"/>
      <c r="Q942" s="162"/>
      <c r="R942" s="162"/>
      <c r="S942" s="162"/>
      <c r="T942" s="162"/>
      <c r="U942" s="162"/>
      <c r="V942" s="162"/>
      <c r="W942" s="162"/>
      <c r="X942" s="162"/>
      <c r="Y942" s="162"/>
      <c r="Z942" s="162"/>
    </row>
    <row r="943">
      <c r="A943" s="162"/>
      <c r="B943" s="162"/>
      <c r="C943" s="162"/>
      <c r="D943" s="162"/>
      <c r="E943" s="162"/>
      <c r="F943" s="162"/>
      <c r="G943" s="162"/>
      <c r="H943" s="162"/>
      <c r="I943" s="162"/>
      <c r="J943" s="162"/>
      <c r="K943" s="162"/>
      <c r="L943" s="162"/>
      <c r="M943" s="162"/>
      <c r="N943" s="162"/>
      <c r="O943" s="162"/>
      <c r="P943" s="162"/>
      <c r="Q943" s="162"/>
      <c r="R943" s="162"/>
      <c r="S943" s="162"/>
      <c r="T943" s="162"/>
      <c r="U943" s="162"/>
      <c r="V943" s="162"/>
      <c r="W943" s="162"/>
      <c r="X943" s="162"/>
      <c r="Y943" s="162"/>
      <c r="Z943" s="162"/>
    </row>
    <row r="944">
      <c r="A944" s="162"/>
      <c r="B944" s="162"/>
      <c r="C944" s="162"/>
      <c r="D944" s="162"/>
      <c r="E944" s="162"/>
      <c r="F944" s="162"/>
      <c r="G944" s="162"/>
      <c r="H944" s="162"/>
      <c r="I944" s="162"/>
      <c r="J944" s="162"/>
      <c r="K944" s="162"/>
      <c r="L944" s="162"/>
      <c r="M944" s="162"/>
      <c r="N944" s="162"/>
      <c r="O944" s="162"/>
      <c r="P944" s="162"/>
      <c r="Q944" s="162"/>
      <c r="R944" s="162"/>
      <c r="S944" s="162"/>
      <c r="T944" s="162"/>
      <c r="U944" s="162"/>
      <c r="V944" s="162"/>
      <c r="W944" s="162"/>
      <c r="X944" s="162"/>
      <c r="Y944" s="162"/>
      <c r="Z944" s="162"/>
    </row>
    <row r="945">
      <c r="A945" s="162"/>
      <c r="B945" s="162"/>
      <c r="C945" s="162"/>
      <c r="D945" s="162"/>
      <c r="E945" s="162"/>
      <c r="F945" s="162"/>
      <c r="G945" s="162"/>
      <c r="H945" s="162"/>
      <c r="I945" s="162"/>
      <c r="J945" s="162"/>
      <c r="K945" s="162"/>
      <c r="L945" s="162"/>
      <c r="M945" s="162"/>
      <c r="N945" s="162"/>
      <c r="O945" s="162"/>
      <c r="P945" s="162"/>
      <c r="Q945" s="162"/>
      <c r="R945" s="162"/>
      <c r="S945" s="162"/>
      <c r="T945" s="162"/>
      <c r="U945" s="162"/>
      <c r="V945" s="162"/>
      <c r="W945" s="162"/>
      <c r="X945" s="162"/>
      <c r="Y945" s="162"/>
      <c r="Z945" s="162"/>
    </row>
    <row r="946">
      <c r="A946" s="162"/>
      <c r="B946" s="162"/>
      <c r="C946" s="162"/>
      <c r="D946" s="162"/>
      <c r="E946" s="162"/>
      <c r="F946" s="162"/>
      <c r="G946" s="162"/>
      <c r="H946" s="162"/>
      <c r="I946" s="162"/>
      <c r="J946" s="162"/>
      <c r="K946" s="162"/>
      <c r="L946" s="162"/>
      <c r="M946" s="162"/>
      <c r="N946" s="162"/>
      <c r="O946" s="162"/>
      <c r="P946" s="162"/>
      <c r="Q946" s="162"/>
      <c r="R946" s="162"/>
      <c r="S946" s="162"/>
      <c r="T946" s="162"/>
      <c r="U946" s="162"/>
      <c r="V946" s="162"/>
      <c r="W946" s="162"/>
      <c r="X946" s="162"/>
      <c r="Y946" s="162"/>
      <c r="Z946" s="162"/>
    </row>
    <row r="947">
      <c r="A947" s="162"/>
      <c r="B947" s="162"/>
      <c r="C947" s="162"/>
      <c r="D947" s="162"/>
      <c r="E947" s="162"/>
      <c r="F947" s="162"/>
      <c r="G947" s="162"/>
      <c r="H947" s="162"/>
      <c r="I947" s="162"/>
      <c r="J947" s="162"/>
      <c r="K947" s="162"/>
      <c r="L947" s="162"/>
      <c r="M947" s="162"/>
      <c r="N947" s="162"/>
      <c r="O947" s="162"/>
      <c r="P947" s="162"/>
      <c r="Q947" s="162"/>
      <c r="R947" s="162"/>
      <c r="S947" s="162"/>
      <c r="T947" s="162"/>
      <c r="U947" s="162"/>
      <c r="V947" s="162"/>
      <c r="W947" s="162"/>
      <c r="X947" s="162"/>
      <c r="Y947" s="162"/>
      <c r="Z947" s="162"/>
    </row>
    <row r="948">
      <c r="A948" s="162"/>
      <c r="B948" s="162"/>
      <c r="C948" s="162"/>
      <c r="D948" s="162"/>
      <c r="E948" s="162"/>
      <c r="F948" s="162"/>
      <c r="G948" s="162"/>
      <c r="H948" s="162"/>
      <c r="I948" s="162"/>
      <c r="J948" s="162"/>
      <c r="K948" s="162"/>
      <c r="L948" s="162"/>
      <c r="M948" s="162"/>
      <c r="N948" s="162"/>
      <c r="O948" s="162"/>
      <c r="P948" s="162"/>
      <c r="Q948" s="162"/>
      <c r="R948" s="162"/>
      <c r="S948" s="162"/>
      <c r="T948" s="162"/>
      <c r="U948" s="162"/>
      <c r="V948" s="162"/>
      <c r="W948" s="162"/>
      <c r="X948" s="162"/>
      <c r="Y948" s="162"/>
      <c r="Z948" s="162"/>
    </row>
    <row r="949">
      <c r="A949" s="162"/>
      <c r="B949" s="162"/>
      <c r="C949" s="162"/>
      <c r="D949" s="162"/>
      <c r="E949" s="162"/>
      <c r="F949" s="162"/>
      <c r="G949" s="162"/>
      <c r="H949" s="162"/>
      <c r="I949" s="162"/>
      <c r="J949" s="162"/>
      <c r="K949" s="162"/>
      <c r="L949" s="162"/>
      <c r="M949" s="162"/>
      <c r="N949" s="162"/>
      <c r="O949" s="162"/>
      <c r="P949" s="162"/>
      <c r="Q949" s="162"/>
      <c r="R949" s="162"/>
      <c r="S949" s="162"/>
      <c r="T949" s="162"/>
      <c r="U949" s="162"/>
      <c r="V949" s="162"/>
      <c r="W949" s="162"/>
      <c r="X949" s="162"/>
      <c r="Y949" s="162"/>
      <c r="Z949" s="162"/>
    </row>
    <row r="950">
      <c r="A950" s="162"/>
      <c r="B950" s="162"/>
      <c r="C950" s="162"/>
      <c r="D950" s="162"/>
      <c r="E950" s="162"/>
      <c r="F950" s="162"/>
      <c r="G950" s="162"/>
      <c r="H950" s="162"/>
      <c r="I950" s="162"/>
      <c r="J950" s="162"/>
      <c r="K950" s="162"/>
      <c r="L950" s="162"/>
      <c r="M950" s="162"/>
      <c r="N950" s="162"/>
      <c r="O950" s="162"/>
      <c r="P950" s="162"/>
      <c r="Q950" s="162"/>
      <c r="R950" s="162"/>
      <c r="S950" s="162"/>
      <c r="T950" s="162"/>
      <c r="U950" s="162"/>
      <c r="V950" s="162"/>
      <c r="W950" s="162"/>
      <c r="X950" s="162"/>
      <c r="Y950" s="162"/>
      <c r="Z950" s="162"/>
    </row>
    <row r="951">
      <c r="A951" s="162"/>
      <c r="B951" s="162"/>
      <c r="C951" s="162"/>
      <c r="D951" s="162"/>
      <c r="E951" s="162"/>
      <c r="F951" s="162"/>
      <c r="G951" s="162"/>
      <c r="H951" s="162"/>
      <c r="I951" s="162"/>
      <c r="J951" s="162"/>
      <c r="K951" s="162"/>
      <c r="L951" s="162"/>
      <c r="M951" s="162"/>
      <c r="N951" s="162"/>
      <c r="O951" s="162"/>
      <c r="P951" s="162"/>
      <c r="Q951" s="162"/>
      <c r="R951" s="162"/>
      <c r="S951" s="162"/>
      <c r="T951" s="162"/>
      <c r="U951" s="162"/>
      <c r="V951" s="162"/>
      <c r="W951" s="162"/>
      <c r="X951" s="162"/>
      <c r="Y951" s="162"/>
      <c r="Z951" s="162"/>
    </row>
    <row r="952">
      <c r="A952" s="162"/>
      <c r="B952" s="162"/>
      <c r="C952" s="162"/>
      <c r="D952" s="162"/>
      <c r="E952" s="162"/>
      <c r="F952" s="162"/>
      <c r="G952" s="162"/>
      <c r="H952" s="162"/>
      <c r="I952" s="162"/>
      <c r="J952" s="162"/>
      <c r="K952" s="162"/>
      <c r="L952" s="162"/>
      <c r="M952" s="162"/>
      <c r="N952" s="162"/>
      <c r="O952" s="162"/>
      <c r="P952" s="162"/>
      <c r="Q952" s="162"/>
      <c r="R952" s="162"/>
      <c r="S952" s="162"/>
      <c r="T952" s="162"/>
      <c r="U952" s="162"/>
      <c r="V952" s="162"/>
      <c r="W952" s="162"/>
      <c r="X952" s="162"/>
      <c r="Y952" s="162"/>
      <c r="Z952" s="162"/>
    </row>
    <row r="953">
      <c r="A953" s="162"/>
      <c r="B953" s="162"/>
      <c r="C953" s="162"/>
      <c r="D953" s="162"/>
      <c r="E953" s="162"/>
      <c r="F953" s="162"/>
      <c r="G953" s="162"/>
      <c r="H953" s="162"/>
      <c r="I953" s="162"/>
      <c r="J953" s="162"/>
      <c r="K953" s="162"/>
      <c r="L953" s="162"/>
      <c r="M953" s="162"/>
      <c r="N953" s="162"/>
      <c r="O953" s="162"/>
      <c r="P953" s="162"/>
      <c r="Q953" s="162"/>
      <c r="R953" s="162"/>
      <c r="S953" s="162"/>
      <c r="T953" s="162"/>
      <c r="U953" s="162"/>
      <c r="V953" s="162"/>
      <c r="W953" s="162"/>
      <c r="X953" s="162"/>
      <c r="Y953" s="162"/>
      <c r="Z953" s="162"/>
    </row>
    <row r="954">
      <c r="A954" s="162"/>
      <c r="B954" s="162"/>
      <c r="C954" s="162"/>
      <c r="D954" s="162"/>
      <c r="E954" s="162"/>
      <c r="F954" s="162"/>
      <c r="G954" s="162"/>
      <c r="H954" s="162"/>
      <c r="I954" s="162"/>
      <c r="J954" s="162"/>
      <c r="K954" s="162"/>
      <c r="L954" s="162"/>
      <c r="M954" s="162"/>
      <c r="N954" s="162"/>
      <c r="O954" s="162"/>
      <c r="P954" s="162"/>
      <c r="Q954" s="162"/>
      <c r="R954" s="162"/>
      <c r="S954" s="162"/>
      <c r="T954" s="162"/>
      <c r="U954" s="162"/>
      <c r="V954" s="162"/>
      <c r="W954" s="162"/>
      <c r="X954" s="162"/>
      <c r="Y954" s="162"/>
      <c r="Z954" s="162"/>
    </row>
    <row r="955">
      <c r="A955" s="162"/>
      <c r="B955" s="162"/>
      <c r="C955" s="162"/>
      <c r="D955" s="162"/>
      <c r="E955" s="162"/>
      <c r="F955" s="162"/>
      <c r="G955" s="162"/>
      <c r="H955" s="162"/>
      <c r="I955" s="162"/>
      <c r="J955" s="162"/>
      <c r="K955" s="162"/>
      <c r="L955" s="162"/>
      <c r="M955" s="162"/>
      <c r="N955" s="162"/>
      <c r="O955" s="162"/>
      <c r="P955" s="162"/>
      <c r="Q955" s="162"/>
      <c r="R955" s="162"/>
      <c r="S955" s="162"/>
      <c r="T955" s="162"/>
      <c r="U955" s="162"/>
      <c r="V955" s="162"/>
      <c r="W955" s="162"/>
      <c r="X955" s="162"/>
      <c r="Y955" s="162"/>
      <c r="Z955" s="162"/>
    </row>
    <row r="956">
      <c r="A956" s="162"/>
      <c r="B956" s="162"/>
      <c r="C956" s="162"/>
      <c r="D956" s="162"/>
      <c r="E956" s="162"/>
      <c r="F956" s="162"/>
      <c r="G956" s="162"/>
      <c r="H956" s="162"/>
      <c r="I956" s="162"/>
      <c r="J956" s="162"/>
      <c r="K956" s="162"/>
      <c r="L956" s="162"/>
      <c r="M956" s="162"/>
      <c r="N956" s="162"/>
      <c r="O956" s="162"/>
      <c r="P956" s="162"/>
      <c r="Q956" s="162"/>
      <c r="R956" s="162"/>
      <c r="S956" s="162"/>
      <c r="T956" s="162"/>
      <c r="U956" s="162"/>
      <c r="V956" s="162"/>
      <c r="W956" s="162"/>
      <c r="X956" s="162"/>
      <c r="Y956" s="162"/>
      <c r="Z956" s="162"/>
    </row>
    <row r="957">
      <c r="A957" s="162"/>
      <c r="B957" s="162"/>
      <c r="C957" s="162"/>
      <c r="D957" s="162"/>
      <c r="E957" s="162"/>
      <c r="F957" s="162"/>
      <c r="G957" s="162"/>
      <c r="H957" s="162"/>
      <c r="I957" s="162"/>
      <c r="J957" s="162"/>
      <c r="K957" s="162"/>
      <c r="L957" s="162"/>
      <c r="M957" s="162"/>
      <c r="N957" s="162"/>
      <c r="O957" s="162"/>
      <c r="P957" s="162"/>
      <c r="Q957" s="162"/>
      <c r="R957" s="162"/>
      <c r="S957" s="162"/>
      <c r="T957" s="162"/>
      <c r="U957" s="162"/>
      <c r="V957" s="162"/>
      <c r="W957" s="162"/>
      <c r="X957" s="162"/>
      <c r="Y957" s="162"/>
      <c r="Z957" s="162"/>
    </row>
    <row r="958">
      <c r="A958" s="162"/>
      <c r="B958" s="162"/>
      <c r="C958" s="162"/>
      <c r="D958" s="162"/>
      <c r="E958" s="162"/>
      <c r="F958" s="162"/>
      <c r="G958" s="162"/>
      <c r="H958" s="162"/>
      <c r="I958" s="162"/>
      <c r="J958" s="162"/>
      <c r="K958" s="162"/>
      <c r="L958" s="162"/>
      <c r="M958" s="162"/>
      <c r="N958" s="162"/>
      <c r="O958" s="162"/>
      <c r="P958" s="162"/>
      <c r="Q958" s="162"/>
      <c r="R958" s="162"/>
      <c r="S958" s="162"/>
      <c r="T958" s="162"/>
      <c r="U958" s="162"/>
      <c r="V958" s="162"/>
      <c r="W958" s="162"/>
      <c r="X958" s="162"/>
      <c r="Y958" s="162"/>
      <c r="Z958" s="162"/>
    </row>
    <row r="959">
      <c r="A959" s="162"/>
      <c r="B959" s="162"/>
      <c r="C959" s="162"/>
      <c r="D959" s="162"/>
      <c r="E959" s="162"/>
      <c r="F959" s="162"/>
      <c r="G959" s="162"/>
      <c r="H959" s="162"/>
      <c r="I959" s="162"/>
      <c r="J959" s="162"/>
      <c r="K959" s="162"/>
      <c r="L959" s="162"/>
      <c r="M959" s="162"/>
      <c r="N959" s="162"/>
      <c r="O959" s="162"/>
      <c r="P959" s="162"/>
      <c r="Q959" s="162"/>
      <c r="R959" s="162"/>
      <c r="S959" s="162"/>
      <c r="T959" s="162"/>
      <c r="U959" s="162"/>
      <c r="V959" s="162"/>
      <c r="W959" s="162"/>
      <c r="X959" s="162"/>
      <c r="Y959" s="162"/>
      <c r="Z959" s="162"/>
    </row>
    <row r="960">
      <c r="A960" s="162"/>
      <c r="B960" s="162"/>
      <c r="C960" s="162"/>
      <c r="D960" s="162"/>
      <c r="E960" s="162"/>
      <c r="F960" s="162"/>
      <c r="G960" s="162"/>
      <c r="H960" s="162"/>
      <c r="I960" s="162"/>
      <c r="J960" s="162"/>
      <c r="K960" s="162"/>
      <c r="L960" s="162"/>
      <c r="M960" s="162"/>
      <c r="N960" s="162"/>
      <c r="O960" s="162"/>
      <c r="P960" s="162"/>
      <c r="Q960" s="162"/>
      <c r="R960" s="162"/>
      <c r="S960" s="162"/>
      <c r="T960" s="162"/>
      <c r="U960" s="162"/>
      <c r="V960" s="162"/>
      <c r="W960" s="162"/>
      <c r="X960" s="162"/>
      <c r="Y960" s="162"/>
      <c r="Z960" s="162"/>
    </row>
    <row r="961">
      <c r="A961" s="162"/>
      <c r="B961" s="162"/>
      <c r="C961" s="162"/>
      <c r="D961" s="162"/>
      <c r="E961" s="162"/>
      <c r="F961" s="162"/>
      <c r="G961" s="162"/>
      <c r="H961" s="162"/>
      <c r="I961" s="162"/>
      <c r="J961" s="162"/>
      <c r="K961" s="162"/>
      <c r="L961" s="162"/>
      <c r="M961" s="162"/>
      <c r="N961" s="162"/>
      <c r="O961" s="162"/>
      <c r="P961" s="162"/>
      <c r="Q961" s="162"/>
      <c r="R961" s="162"/>
      <c r="S961" s="162"/>
      <c r="T961" s="162"/>
      <c r="U961" s="162"/>
      <c r="V961" s="162"/>
      <c r="W961" s="162"/>
      <c r="X961" s="162"/>
      <c r="Y961" s="162"/>
      <c r="Z961" s="162"/>
    </row>
    <row r="962">
      <c r="A962" s="162"/>
      <c r="B962" s="162"/>
      <c r="C962" s="162"/>
      <c r="D962" s="162"/>
      <c r="E962" s="162"/>
      <c r="F962" s="162"/>
      <c r="G962" s="162"/>
      <c r="H962" s="162"/>
      <c r="I962" s="162"/>
      <c r="J962" s="162"/>
      <c r="K962" s="162"/>
      <c r="L962" s="162"/>
      <c r="M962" s="162"/>
      <c r="N962" s="162"/>
      <c r="O962" s="162"/>
      <c r="P962" s="162"/>
      <c r="Q962" s="162"/>
      <c r="R962" s="162"/>
      <c r="S962" s="162"/>
      <c r="T962" s="162"/>
      <c r="U962" s="162"/>
      <c r="V962" s="162"/>
      <c r="W962" s="162"/>
      <c r="X962" s="162"/>
      <c r="Y962" s="162"/>
      <c r="Z962" s="162"/>
    </row>
    <row r="963">
      <c r="A963" s="162"/>
      <c r="B963" s="162"/>
      <c r="C963" s="162"/>
      <c r="D963" s="162"/>
      <c r="E963" s="162"/>
      <c r="F963" s="162"/>
      <c r="G963" s="162"/>
      <c r="H963" s="162"/>
      <c r="I963" s="162"/>
      <c r="J963" s="162"/>
      <c r="K963" s="162"/>
      <c r="L963" s="162"/>
      <c r="M963" s="162"/>
      <c r="N963" s="162"/>
      <c r="O963" s="162"/>
      <c r="P963" s="162"/>
      <c r="Q963" s="162"/>
      <c r="R963" s="162"/>
      <c r="S963" s="162"/>
      <c r="T963" s="162"/>
      <c r="U963" s="162"/>
      <c r="V963" s="162"/>
      <c r="W963" s="162"/>
      <c r="X963" s="162"/>
      <c r="Y963" s="162"/>
      <c r="Z963" s="162"/>
    </row>
    <row r="964">
      <c r="A964" s="162"/>
      <c r="B964" s="162"/>
      <c r="C964" s="162"/>
      <c r="D964" s="162"/>
      <c r="E964" s="162"/>
      <c r="F964" s="162"/>
      <c r="G964" s="162"/>
      <c r="H964" s="162"/>
      <c r="I964" s="162"/>
      <c r="J964" s="162"/>
      <c r="K964" s="162"/>
      <c r="L964" s="162"/>
      <c r="M964" s="162"/>
      <c r="N964" s="162"/>
      <c r="O964" s="162"/>
      <c r="P964" s="162"/>
      <c r="Q964" s="162"/>
      <c r="R964" s="162"/>
      <c r="S964" s="162"/>
      <c r="T964" s="162"/>
      <c r="U964" s="162"/>
      <c r="V964" s="162"/>
      <c r="W964" s="162"/>
      <c r="X964" s="162"/>
      <c r="Y964" s="162"/>
      <c r="Z964" s="162"/>
    </row>
    <row r="965">
      <c r="A965" s="162"/>
      <c r="B965" s="162"/>
      <c r="C965" s="162"/>
      <c r="D965" s="162"/>
      <c r="E965" s="162"/>
      <c r="F965" s="162"/>
      <c r="G965" s="162"/>
      <c r="H965" s="162"/>
      <c r="I965" s="162"/>
      <c r="J965" s="162"/>
      <c r="K965" s="162"/>
      <c r="L965" s="162"/>
      <c r="M965" s="162"/>
      <c r="N965" s="162"/>
      <c r="O965" s="162"/>
      <c r="P965" s="162"/>
      <c r="Q965" s="162"/>
      <c r="R965" s="162"/>
      <c r="S965" s="162"/>
      <c r="T965" s="162"/>
      <c r="U965" s="162"/>
      <c r="V965" s="162"/>
      <c r="W965" s="162"/>
      <c r="X965" s="162"/>
      <c r="Y965" s="162"/>
      <c r="Z965" s="162"/>
    </row>
    <row r="966">
      <c r="A966" s="162"/>
      <c r="B966" s="162"/>
      <c r="C966" s="162"/>
      <c r="D966" s="162"/>
      <c r="E966" s="162"/>
      <c r="F966" s="162"/>
      <c r="G966" s="162"/>
      <c r="H966" s="162"/>
      <c r="I966" s="162"/>
      <c r="J966" s="162"/>
      <c r="K966" s="162"/>
      <c r="L966" s="162"/>
      <c r="M966" s="162"/>
      <c r="N966" s="162"/>
      <c r="O966" s="162"/>
      <c r="P966" s="162"/>
      <c r="Q966" s="162"/>
      <c r="R966" s="162"/>
      <c r="S966" s="162"/>
      <c r="T966" s="162"/>
      <c r="U966" s="162"/>
      <c r="V966" s="162"/>
      <c r="W966" s="162"/>
      <c r="X966" s="162"/>
      <c r="Y966" s="162"/>
      <c r="Z966" s="162"/>
    </row>
    <row r="967">
      <c r="A967" s="162"/>
      <c r="B967" s="162"/>
      <c r="C967" s="162"/>
      <c r="D967" s="162"/>
      <c r="E967" s="162"/>
      <c r="F967" s="162"/>
      <c r="G967" s="162"/>
      <c r="H967" s="162"/>
      <c r="I967" s="162"/>
      <c r="J967" s="162"/>
      <c r="K967" s="162"/>
      <c r="L967" s="162"/>
      <c r="M967" s="162"/>
      <c r="N967" s="162"/>
      <c r="O967" s="162"/>
      <c r="P967" s="162"/>
      <c r="Q967" s="162"/>
      <c r="R967" s="162"/>
      <c r="S967" s="162"/>
      <c r="T967" s="162"/>
      <c r="U967" s="162"/>
      <c r="V967" s="162"/>
      <c r="W967" s="162"/>
      <c r="X967" s="162"/>
      <c r="Y967" s="162"/>
      <c r="Z967" s="162"/>
    </row>
    <row r="968">
      <c r="A968" s="162"/>
      <c r="B968" s="162"/>
      <c r="C968" s="162"/>
      <c r="D968" s="162"/>
      <c r="E968" s="162"/>
      <c r="F968" s="162"/>
      <c r="G968" s="162"/>
      <c r="H968" s="162"/>
      <c r="I968" s="162"/>
      <c r="J968" s="162"/>
      <c r="K968" s="162"/>
      <c r="L968" s="162"/>
      <c r="M968" s="162"/>
      <c r="N968" s="162"/>
      <c r="O968" s="162"/>
      <c r="P968" s="162"/>
      <c r="Q968" s="162"/>
      <c r="R968" s="162"/>
      <c r="S968" s="162"/>
      <c r="T968" s="162"/>
      <c r="U968" s="162"/>
      <c r="V968" s="162"/>
      <c r="W968" s="162"/>
      <c r="X968" s="162"/>
      <c r="Y968" s="162"/>
      <c r="Z968" s="162"/>
    </row>
    <row r="969">
      <c r="A969" s="162"/>
      <c r="B969" s="162"/>
      <c r="C969" s="162"/>
      <c r="D969" s="162"/>
      <c r="E969" s="162"/>
      <c r="F969" s="162"/>
      <c r="G969" s="162"/>
      <c r="H969" s="162"/>
      <c r="I969" s="162"/>
      <c r="J969" s="162"/>
      <c r="K969" s="162"/>
      <c r="L969" s="162"/>
      <c r="M969" s="162"/>
      <c r="N969" s="162"/>
      <c r="O969" s="162"/>
      <c r="P969" s="162"/>
      <c r="Q969" s="162"/>
      <c r="R969" s="162"/>
      <c r="S969" s="162"/>
      <c r="T969" s="162"/>
      <c r="U969" s="162"/>
      <c r="V969" s="162"/>
      <c r="W969" s="162"/>
      <c r="X969" s="162"/>
      <c r="Y969" s="162"/>
      <c r="Z969" s="162"/>
    </row>
    <row r="970">
      <c r="A970" s="162"/>
      <c r="B970" s="162"/>
      <c r="C970" s="162"/>
      <c r="D970" s="162"/>
      <c r="E970" s="162"/>
      <c r="F970" s="162"/>
      <c r="G970" s="162"/>
      <c r="H970" s="162"/>
      <c r="I970" s="162"/>
      <c r="J970" s="162"/>
      <c r="K970" s="162"/>
      <c r="L970" s="162"/>
      <c r="M970" s="162"/>
      <c r="N970" s="162"/>
      <c r="O970" s="162"/>
      <c r="P970" s="162"/>
      <c r="Q970" s="162"/>
      <c r="R970" s="162"/>
      <c r="S970" s="162"/>
      <c r="T970" s="162"/>
      <c r="U970" s="162"/>
      <c r="V970" s="162"/>
      <c r="W970" s="162"/>
      <c r="X970" s="162"/>
      <c r="Y970" s="162"/>
      <c r="Z970" s="162"/>
    </row>
    <row r="971">
      <c r="A971" s="162"/>
      <c r="B971" s="162"/>
      <c r="C971" s="162"/>
      <c r="D971" s="162"/>
      <c r="E971" s="162"/>
      <c r="F971" s="162"/>
      <c r="G971" s="162"/>
      <c r="H971" s="162"/>
      <c r="I971" s="162"/>
      <c r="J971" s="162"/>
      <c r="K971" s="162"/>
      <c r="L971" s="162"/>
      <c r="M971" s="162"/>
      <c r="N971" s="162"/>
      <c r="O971" s="162"/>
      <c r="P971" s="162"/>
      <c r="Q971" s="162"/>
      <c r="R971" s="162"/>
      <c r="S971" s="162"/>
      <c r="T971" s="162"/>
      <c r="U971" s="162"/>
      <c r="V971" s="162"/>
      <c r="W971" s="162"/>
      <c r="X971" s="162"/>
      <c r="Y971" s="162"/>
      <c r="Z971" s="162"/>
    </row>
    <row r="972">
      <c r="A972" s="162"/>
      <c r="B972" s="162"/>
      <c r="C972" s="162"/>
      <c r="D972" s="162"/>
      <c r="E972" s="162"/>
      <c r="F972" s="162"/>
      <c r="G972" s="162"/>
      <c r="H972" s="162"/>
      <c r="I972" s="162"/>
      <c r="J972" s="162"/>
      <c r="K972" s="162"/>
      <c r="L972" s="162"/>
      <c r="M972" s="162"/>
      <c r="N972" s="162"/>
      <c r="O972" s="162"/>
      <c r="P972" s="162"/>
      <c r="Q972" s="162"/>
      <c r="R972" s="162"/>
      <c r="S972" s="162"/>
      <c r="T972" s="162"/>
      <c r="U972" s="162"/>
      <c r="V972" s="162"/>
      <c r="W972" s="162"/>
      <c r="X972" s="162"/>
      <c r="Y972" s="162"/>
      <c r="Z972" s="162"/>
    </row>
    <row r="973">
      <c r="A973" s="162"/>
      <c r="B973" s="162"/>
      <c r="C973" s="162"/>
      <c r="D973" s="162"/>
      <c r="E973" s="162"/>
      <c r="F973" s="162"/>
      <c r="G973" s="162"/>
      <c r="H973" s="162"/>
      <c r="I973" s="162"/>
      <c r="J973" s="162"/>
      <c r="K973" s="162"/>
      <c r="L973" s="162"/>
      <c r="M973" s="162"/>
      <c r="N973" s="162"/>
      <c r="O973" s="162"/>
      <c r="P973" s="162"/>
      <c r="Q973" s="162"/>
      <c r="R973" s="162"/>
      <c r="S973" s="162"/>
      <c r="T973" s="162"/>
      <c r="U973" s="162"/>
      <c r="V973" s="162"/>
      <c r="W973" s="162"/>
      <c r="X973" s="162"/>
      <c r="Y973" s="162"/>
      <c r="Z973" s="162"/>
    </row>
    <row r="974">
      <c r="A974" s="162"/>
      <c r="B974" s="162"/>
      <c r="C974" s="162"/>
      <c r="D974" s="162"/>
      <c r="E974" s="162"/>
      <c r="F974" s="162"/>
      <c r="G974" s="162"/>
      <c r="H974" s="162"/>
      <c r="I974" s="162"/>
      <c r="J974" s="162"/>
      <c r="K974" s="162"/>
      <c r="L974" s="162"/>
      <c r="M974" s="162"/>
      <c r="N974" s="162"/>
      <c r="O974" s="162"/>
      <c r="P974" s="162"/>
      <c r="Q974" s="162"/>
      <c r="R974" s="162"/>
      <c r="S974" s="162"/>
      <c r="T974" s="162"/>
      <c r="U974" s="162"/>
      <c r="V974" s="162"/>
      <c r="W974" s="162"/>
      <c r="X974" s="162"/>
      <c r="Y974" s="162"/>
      <c r="Z974" s="162"/>
    </row>
    <row r="975">
      <c r="A975" s="162"/>
      <c r="B975" s="162"/>
      <c r="C975" s="162"/>
      <c r="D975" s="162"/>
      <c r="E975" s="162"/>
      <c r="F975" s="162"/>
      <c r="G975" s="162"/>
      <c r="H975" s="162"/>
      <c r="I975" s="162"/>
      <c r="J975" s="162"/>
      <c r="K975" s="162"/>
      <c r="L975" s="162"/>
      <c r="M975" s="162"/>
      <c r="N975" s="162"/>
      <c r="O975" s="162"/>
      <c r="P975" s="162"/>
      <c r="Q975" s="162"/>
      <c r="R975" s="162"/>
      <c r="S975" s="162"/>
      <c r="T975" s="162"/>
      <c r="U975" s="162"/>
      <c r="V975" s="162"/>
      <c r="W975" s="162"/>
      <c r="X975" s="162"/>
      <c r="Y975" s="162"/>
      <c r="Z975" s="162"/>
    </row>
    <row r="976">
      <c r="A976" s="162"/>
      <c r="B976" s="162"/>
      <c r="C976" s="162"/>
      <c r="D976" s="162"/>
      <c r="E976" s="162"/>
      <c r="F976" s="162"/>
      <c r="G976" s="162"/>
      <c r="H976" s="162"/>
      <c r="I976" s="162"/>
      <c r="J976" s="162"/>
      <c r="K976" s="162"/>
      <c r="L976" s="162"/>
      <c r="M976" s="162"/>
      <c r="N976" s="162"/>
      <c r="O976" s="162"/>
      <c r="P976" s="162"/>
      <c r="Q976" s="162"/>
      <c r="R976" s="162"/>
      <c r="S976" s="162"/>
      <c r="T976" s="162"/>
      <c r="U976" s="162"/>
      <c r="V976" s="162"/>
      <c r="W976" s="162"/>
      <c r="X976" s="162"/>
      <c r="Y976" s="162"/>
      <c r="Z976" s="162"/>
    </row>
    <row r="977">
      <c r="A977" s="162"/>
      <c r="B977" s="162"/>
      <c r="C977" s="162"/>
      <c r="D977" s="162"/>
      <c r="E977" s="162"/>
      <c r="F977" s="162"/>
      <c r="G977" s="162"/>
      <c r="H977" s="162"/>
      <c r="I977" s="162"/>
      <c r="J977" s="162"/>
      <c r="K977" s="162"/>
      <c r="L977" s="162"/>
      <c r="M977" s="162"/>
      <c r="N977" s="162"/>
      <c r="O977" s="162"/>
      <c r="P977" s="162"/>
      <c r="Q977" s="162"/>
      <c r="R977" s="162"/>
      <c r="S977" s="162"/>
      <c r="T977" s="162"/>
      <c r="U977" s="162"/>
      <c r="V977" s="162"/>
      <c r="W977" s="162"/>
      <c r="X977" s="162"/>
      <c r="Y977" s="162"/>
      <c r="Z977" s="162"/>
    </row>
    <row r="978">
      <c r="A978" s="162"/>
      <c r="B978" s="162"/>
      <c r="C978" s="162"/>
      <c r="D978" s="162"/>
      <c r="E978" s="162"/>
      <c r="F978" s="162"/>
      <c r="G978" s="162"/>
      <c r="H978" s="162"/>
      <c r="I978" s="162"/>
      <c r="J978" s="162"/>
      <c r="K978" s="162"/>
      <c r="L978" s="162"/>
      <c r="M978" s="162"/>
      <c r="N978" s="162"/>
      <c r="O978" s="162"/>
      <c r="P978" s="162"/>
      <c r="Q978" s="162"/>
      <c r="R978" s="162"/>
      <c r="S978" s="162"/>
      <c r="T978" s="162"/>
      <c r="U978" s="162"/>
      <c r="V978" s="162"/>
      <c r="W978" s="162"/>
      <c r="X978" s="162"/>
      <c r="Y978" s="162"/>
      <c r="Z978" s="162"/>
    </row>
    <row r="979">
      <c r="A979" s="162"/>
      <c r="B979" s="162"/>
      <c r="C979" s="162"/>
      <c r="D979" s="162"/>
      <c r="E979" s="162"/>
      <c r="F979" s="162"/>
      <c r="G979" s="162"/>
      <c r="H979" s="162"/>
      <c r="I979" s="162"/>
      <c r="J979" s="162"/>
      <c r="K979" s="162"/>
      <c r="L979" s="162"/>
      <c r="M979" s="162"/>
      <c r="N979" s="162"/>
      <c r="O979" s="162"/>
      <c r="P979" s="162"/>
      <c r="Q979" s="162"/>
      <c r="R979" s="162"/>
      <c r="S979" s="162"/>
      <c r="T979" s="162"/>
      <c r="U979" s="162"/>
      <c r="V979" s="162"/>
      <c r="W979" s="162"/>
      <c r="X979" s="162"/>
      <c r="Y979" s="162"/>
      <c r="Z979" s="162"/>
    </row>
    <row r="980">
      <c r="A980" s="162"/>
      <c r="B980" s="162"/>
      <c r="C980" s="162"/>
      <c r="D980" s="162"/>
      <c r="E980" s="162"/>
      <c r="F980" s="162"/>
      <c r="G980" s="162"/>
      <c r="H980" s="162"/>
      <c r="I980" s="162"/>
      <c r="J980" s="162"/>
      <c r="K980" s="162"/>
      <c r="L980" s="162"/>
      <c r="M980" s="162"/>
      <c r="N980" s="162"/>
      <c r="O980" s="162"/>
      <c r="P980" s="162"/>
      <c r="Q980" s="162"/>
      <c r="R980" s="162"/>
      <c r="S980" s="162"/>
      <c r="T980" s="162"/>
      <c r="U980" s="162"/>
      <c r="V980" s="162"/>
      <c r="W980" s="162"/>
      <c r="X980" s="162"/>
      <c r="Y980" s="162"/>
      <c r="Z980" s="162"/>
    </row>
    <row r="981">
      <c r="A981" s="162"/>
      <c r="B981" s="162"/>
      <c r="C981" s="162"/>
      <c r="D981" s="162"/>
      <c r="E981" s="162"/>
      <c r="F981" s="162"/>
      <c r="G981" s="162"/>
      <c r="H981" s="162"/>
      <c r="I981" s="162"/>
      <c r="J981" s="162"/>
      <c r="K981" s="162"/>
      <c r="L981" s="162"/>
      <c r="M981" s="162"/>
      <c r="N981" s="162"/>
      <c r="O981" s="162"/>
      <c r="P981" s="162"/>
      <c r="Q981" s="162"/>
      <c r="R981" s="162"/>
      <c r="S981" s="162"/>
      <c r="T981" s="162"/>
      <c r="U981" s="162"/>
      <c r="V981" s="162"/>
      <c r="W981" s="162"/>
      <c r="X981" s="162"/>
      <c r="Y981" s="162"/>
      <c r="Z981" s="162"/>
    </row>
    <row r="982">
      <c r="A982" s="162"/>
      <c r="B982" s="162"/>
      <c r="C982" s="162"/>
      <c r="D982" s="162"/>
      <c r="E982" s="162"/>
      <c r="F982" s="162"/>
      <c r="G982" s="162"/>
      <c r="H982" s="162"/>
      <c r="I982" s="162"/>
      <c r="J982" s="162"/>
      <c r="K982" s="162"/>
      <c r="L982" s="162"/>
      <c r="M982" s="162"/>
      <c r="N982" s="162"/>
      <c r="O982" s="162"/>
      <c r="P982" s="162"/>
      <c r="Q982" s="162"/>
      <c r="R982" s="162"/>
      <c r="S982" s="162"/>
      <c r="T982" s="162"/>
      <c r="U982" s="162"/>
      <c r="V982" s="162"/>
      <c r="W982" s="162"/>
      <c r="X982" s="162"/>
      <c r="Y982" s="162"/>
      <c r="Z982" s="162"/>
    </row>
    <row r="983">
      <c r="A983" s="162"/>
      <c r="B983" s="162"/>
      <c r="C983" s="162"/>
      <c r="D983" s="162"/>
      <c r="E983" s="162"/>
      <c r="F983" s="162"/>
      <c r="G983" s="162"/>
      <c r="H983" s="162"/>
      <c r="I983" s="162"/>
      <c r="J983" s="162"/>
      <c r="K983" s="162"/>
      <c r="L983" s="162"/>
      <c r="M983" s="162"/>
      <c r="N983" s="162"/>
      <c r="O983" s="162"/>
      <c r="P983" s="162"/>
      <c r="Q983" s="162"/>
      <c r="R983" s="162"/>
      <c r="S983" s="162"/>
      <c r="T983" s="162"/>
      <c r="U983" s="162"/>
      <c r="V983" s="162"/>
      <c r="W983" s="162"/>
      <c r="X983" s="162"/>
      <c r="Y983" s="162"/>
      <c r="Z983" s="162"/>
    </row>
    <row r="984">
      <c r="A984" s="162"/>
      <c r="B984" s="162"/>
      <c r="C984" s="162"/>
      <c r="D984" s="162"/>
      <c r="E984" s="162"/>
      <c r="F984" s="162"/>
      <c r="G984" s="162"/>
      <c r="H984" s="162"/>
      <c r="I984" s="162"/>
      <c r="J984" s="162"/>
      <c r="K984" s="162"/>
      <c r="L984" s="162"/>
      <c r="M984" s="162"/>
      <c r="N984" s="162"/>
      <c r="O984" s="162"/>
      <c r="P984" s="162"/>
      <c r="Q984" s="162"/>
      <c r="R984" s="162"/>
      <c r="S984" s="162"/>
      <c r="T984" s="162"/>
      <c r="U984" s="162"/>
      <c r="V984" s="162"/>
      <c r="W984" s="162"/>
      <c r="X984" s="162"/>
      <c r="Y984" s="162"/>
      <c r="Z984" s="162"/>
    </row>
    <row r="985">
      <c r="A985" s="162"/>
      <c r="B985" s="162"/>
      <c r="C985" s="162"/>
      <c r="D985" s="162"/>
      <c r="E985" s="162"/>
      <c r="F985" s="162"/>
      <c r="G985" s="162"/>
      <c r="H985" s="162"/>
      <c r="I985" s="162"/>
      <c r="J985" s="162"/>
      <c r="K985" s="162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2"/>
      <c r="X985" s="162"/>
      <c r="Y985" s="162"/>
      <c r="Z985" s="162"/>
    </row>
    <row r="986">
      <c r="A986" s="162"/>
      <c r="B986" s="162"/>
      <c r="C986" s="162"/>
      <c r="D986" s="162"/>
      <c r="E986" s="162"/>
      <c r="F986" s="162"/>
      <c r="G986" s="162"/>
      <c r="H986" s="162"/>
      <c r="I986" s="162"/>
      <c r="J986" s="162"/>
      <c r="K986" s="162"/>
      <c r="L986" s="162"/>
      <c r="M986" s="162"/>
      <c r="N986" s="162"/>
      <c r="O986" s="162"/>
      <c r="P986" s="162"/>
      <c r="Q986" s="162"/>
      <c r="R986" s="162"/>
      <c r="S986" s="162"/>
      <c r="T986" s="162"/>
      <c r="U986" s="162"/>
      <c r="V986" s="162"/>
      <c r="W986" s="162"/>
      <c r="X986" s="162"/>
      <c r="Y986" s="162"/>
      <c r="Z986" s="162"/>
    </row>
    <row r="987">
      <c r="A987" s="162"/>
      <c r="B987" s="162"/>
      <c r="C987" s="162"/>
      <c r="D987" s="162"/>
      <c r="E987" s="162"/>
      <c r="F987" s="162"/>
      <c r="G987" s="162"/>
      <c r="H987" s="162"/>
      <c r="I987" s="162"/>
      <c r="J987" s="162"/>
      <c r="K987" s="162"/>
      <c r="L987" s="162"/>
      <c r="M987" s="162"/>
      <c r="N987" s="162"/>
      <c r="O987" s="162"/>
      <c r="P987" s="162"/>
      <c r="Q987" s="162"/>
      <c r="R987" s="162"/>
      <c r="S987" s="162"/>
      <c r="T987" s="162"/>
      <c r="U987" s="162"/>
      <c r="V987" s="162"/>
      <c r="W987" s="162"/>
      <c r="X987" s="162"/>
      <c r="Y987" s="162"/>
      <c r="Z987" s="162"/>
    </row>
    <row r="988">
      <c r="A988" s="162"/>
      <c r="B988" s="162"/>
      <c r="C988" s="162"/>
      <c r="D988" s="162"/>
      <c r="E988" s="162"/>
      <c r="F988" s="162"/>
      <c r="G988" s="162"/>
      <c r="H988" s="162"/>
      <c r="I988" s="162"/>
      <c r="J988" s="162"/>
      <c r="K988" s="162"/>
      <c r="L988" s="162"/>
      <c r="M988" s="162"/>
      <c r="N988" s="162"/>
      <c r="O988" s="162"/>
      <c r="P988" s="162"/>
      <c r="Q988" s="162"/>
      <c r="R988" s="162"/>
      <c r="S988" s="162"/>
      <c r="T988" s="162"/>
      <c r="U988" s="162"/>
      <c r="V988" s="162"/>
      <c r="W988" s="162"/>
      <c r="X988" s="162"/>
      <c r="Y988" s="162"/>
      <c r="Z988" s="162"/>
    </row>
    <row r="989">
      <c r="A989" s="162"/>
      <c r="B989" s="162"/>
      <c r="C989" s="162"/>
      <c r="D989" s="162"/>
      <c r="E989" s="162"/>
      <c r="F989" s="162"/>
      <c r="G989" s="162"/>
      <c r="H989" s="162"/>
      <c r="I989" s="162"/>
      <c r="J989" s="162"/>
      <c r="K989" s="162"/>
      <c r="L989" s="162"/>
      <c r="M989" s="162"/>
      <c r="N989" s="162"/>
      <c r="O989" s="162"/>
      <c r="P989" s="162"/>
      <c r="Q989" s="162"/>
      <c r="R989" s="162"/>
      <c r="S989" s="162"/>
      <c r="T989" s="162"/>
      <c r="U989" s="162"/>
      <c r="V989" s="162"/>
      <c r="W989" s="162"/>
      <c r="X989" s="162"/>
      <c r="Y989" s="162"/>
      <c r="Z989" s="162"/>
    </row>
    <row r="990">
      <c r="A990" s="162"/>
      <c r="B990" s="162"/>
      <c r="C990" s="162"/>
      <c r="D990" s="162"/>
      <c r="E990" s="162"/>
      <c r="F990" s="162"/>
      <c r="G990" s="162"/>
      <c r="H990" s="162"/>
      <c r="I990" s="162"/>
      <c r="J990" s="162"/>
      <c r="K990" s="162"/>
      <c r="L990" s="162"/>
      <c r="M990" s="162"/>
      <c r="N990" s="162"/>
      <c r="O990" s="162"/>
      <c r="P990" s="162"/>
      <c r="Q990" s="162"/>
      <c r="R990" s="162"/>
      <c r="S990" s="162"/>
      <c r="T990" s="162"/>
      <c r="U990" s="162"/>
      <c r="V990" s="162"/>
      <c r="W990" s="162"/>
      <c r="X990" s="162"/>
      <c r="Y990" s="162"/>
      <c r="Z990" s="162"/>
    </row>
    <row r="991">
      <c r="A991" s="162"/>
      <c r="B991" s="162"/>
      <c r="C991" s="162"/>
      <c r="D991" s="162"/>
      <c r="E991" s="162"/>
      <c r="F991" s="162"/>
      <c r="G991" s="162"/>
      <c r="H991" s="162"/>
      <c r="I991" s="162"/>
      <c r="J991" s="162"/>
      <c r="K991" s="162"/>
      <c r="L991" s="162"/>
      <c r="M991" s="162"/>
      <c r="N991" s="162"/>
      <c r="O991" s="162"/>
      <c r="P991" s="162"/>
      <c r="Q991" s="162"/>
      <c r="R991" s="162"/>
      <c r="S991" s="162"/>
      <c r="T991" s="162"/>
      <c r="U991" s="162"/>
      <c r="V991" s="162"/>
      <c r="W991" s="162"/>
      <c r="X991" s="162"/>
      <c r="Y991" s="162"/>
      <c r="Z991" s="162"/>
    </row>
    <row r="992">
      <c r="A992" s="162"/>
      <c r="B992" s="162"/>
      <c r="C992" s="162"/>
      <c r="D992" s="162"/>
      <c r="E992" s="162"/>
      <c r="F992" s="162"/>
      <c r="G992" s="162"/>
      <c r="H992" s="162"/>
      <c r="I992" s="162"/>
      <c r="J992" s="162"/>
      <c r="K992" s="162"/>
      <c r="L992" s="162"/>
      <c r="M992" s="162"/>
      <c r="N992" s="162"/>
      <c r="O992" s="162"/>
      <c r="P992" s="162"/>
      <c r="Q992" s="162"/>
      <c r="R992" s="162"/>
      <c r="S992" s="162"/>
      <c r="T992" s="162"/>
      <c r="U992" s="162"/>
      <c r="V992" s="162"/>
      <c r="W992" s="162"/>
      <c r="X992" s="162"/>
      <c r="Y992" s="162"/>
      <c r="Z992" s="162"/>
    </row>
    <row r="993">
      <c r="A993" s="162"/>
      <c r="B993" s="162"/>
      <c r="C993" s="162"/>
      <c r="D993" s="162"/>
      <c r="E993" s="162"/>
      <c r="F993" s="162"/>
      <c r="G993" s="162"/>
      <c r="H993" s="162"/>
      <c r="I993" s="162"/>
      <c r="J993" s="162"/>
      <c r="K993" s="162"/>
      <c r="L993" s="162"/>
      <c r="M993" s="162"/>
      <c r="N993" s="162"/>
      <c r="O993" s="162"/>
      <c r="P993" s="162"/>
      <c r="Q993" s="162"/>
      <c r="R993" s="162"/>
      <c r="S993" s="162"/>
      <c r="T993" s="162"/>
      <c r="U993" s="162"/>
      <c r="V993" s="162"/>
      <c r="W993" s="162"/>
      <c r="X993" s="162"/>
      <c r="Y993" s="162"/>
      <c r="Z993" s="162"/>
    </row>
    <row r="994">
      <c r="A994" s="162"/>
      <c r="B994" s="162"/>
      <c r="C994" s="162"/>
      <c r="D994" s="162"/>
      <c r="E994" s="162"/>
      <c r="F994" s="162"/>
      <c r="G994" s="162"/>
      <c r="H994" s="162"/>
      <c r="I994" s="162"/>
      <c r="J994" s="162"/>
      <c r="K994" s="162"/>
      <c r="L994" s="162"/>
      <c r="M994" s="162"/>
      <c r="N994" s="162"/>
      <c r="O994" s="162"/>
      <c r="P994" s="162"/>
      <c r="Q994" s="162"/>
      <c r="R994" s="162"/>
      <c r="S994" s="162"/>
      <c r="T994" s="162"/>
      <c r="U994" s="162"/>
      <c r="V994" s="162"/>
      <c r="W994" s="162"/>
      <c r="X994" s="162"/>
      <c r="Y994" s="162"/>
      <c r="Z994" s="162"/>
    </row>
    <row r="995">
      <c r="A995" s="162"/>
      <c r="B995" s="162"/>
      <c r="C995" s="162"/>
      <c r="D995" s="162"/>
      <c r="E995" s="162"/>
      <c r="F995" s="162"/>
      <c r="G995" s="162"/>
      <c r="H995" s="162"/>
      <c r="I995" s="162"/>
      <c r="J995" s="162"/>
      <c r="K995" s="162"/>
      <c r="L995" s="162"/>
      <c r="M995" s="162"/>
      <c r="N995" s="162"/>
      <c r="O995" s="162"/>
      <c r="P995" s="162"/>
      <c r="Q995" s="162"/>
      <c r="R995" s="162"/>
      <c r="S995" s="162"/>
      <c r="T995" s="162"/>
      <c r="U995" s="162"/>
      <c r="V995" s="162"/>
      <c r="W995" s="162"/>
      <c r="X995" s="162"/>
      <c r="Y995" s="162"/>
      <c r="Z995" s="162"/>
    </row>
    <row r="996">
      <c r="A996" s="162"/>
      <c r="B996" s="162"/>
      <c r="C996" s="162"/>
      <c r="D996" s="162"/>
      <c r="E996" s="162"/>
      <c r="F996" s="162"/>
      <c r="G996" s="162"/>
      <c r="H996" s="162"/>
      <c r="I996" s="162"/>
      <c r="J996" s="162"/>
      <c r="K996" s="162"/>
      <c r="L996" s="162"/>
      <c r="M996" s="162"/>
      <c r="N996" s="162"/>
      <c r="O996" s="162"/>
      <c r="P996" s="162"/>
      <c r="Q996" s="162"/>
      <c r="R996" s="162"/>
      <c r="S996" s="162"/>
      <c r="T996" s="162"/>
      <c r="U996" s="162"/>
      <c r="V996" s="162"/>
      <c r="W996" s="162"/>
      <c r="X996" s="162"/>
      <c r="Y996" s="162"/>
      <c r="Z996" s="162"/>
    </row>
    <row r="997">
      <c r="A997" s="162"/>
      <c r="B997" s="162"/>
      <c r="C997" s="162"/>
      <c r="D997" s="162"/>
      <c r="E997" s="162"/>
      <c r="F997" s="162"/>
      <c r="G997" s="162"/>
      <c r="H997" s="162"/>
      <c r="I997" s="162"/>
      <c r="J997" s="162"/>
      <c r="K997" s="162"/>
      <c r="L997" s="162"/>
      <c r="M997" s="162"/>
      <c r="N997" s="162"/>
      <c r="O997" s="162"/>
      <c r="P997" s="162"/>
      <c r="Q997" s="162"/>
      <c r="R997" s="162"/>
      <c r="S997" s="162"/>
      <c r="T997" s="162"/>
      <c r="U997" s="162"/>
      <c r="V997" s="162"/>
      <c r="W997" s="162"/>
      <c r="X997" s="162"/>
      <c r="Y997" s="162"/>
      <c r="Z997" s="162"/>
    </row>
    <row r="998">
      <c r="A998" s="162"/>
      <c r="B998" s="162"/>
      <c r="C998" s="162"/>
      <c r="D998" s="162"/>
      <c r="E998" s="162"/>
      <c r="F998" s="162"/>
      <c r="G998" s="162"/>
      <c r="H998" s="162"/>
      <c r="I998" s="162"/>
      <c r="J998" s="162"/>
      <c r="K998" s="162"/>
      <c r="L998" s="162"/>
      <c r="M998" s="162"/>
      <c r="N998" s="162"/>
      <c r="O998" s="162"/>
      <c r="P998" s="162"/>
      <c r="Q998" s="162"/>
      <c r="R998" s="162"/>
      <c r="S998" s="162"/>
      <c r="T998" s="162"/>
      <c r="U998" s="162"/>
      <c r="V998" s="162"/>
      <c r="W998" s="162"/>
      <c r="X998" s="162"/>
      <c r="Y998" s="162"/>
      <c r="Z998" s="162"/>
    </row>
    <row r="999">
      <c r="A999" s="162"/>
      <c r="B999" s="162"/>
      <c r="C999" s="162"/>
      <c r="D999" s="162"/>
      <c r="E999" s="162"/>
      <c r="F999" s="162"/>
      <c r="G999" s="162"/>
      <c r="H999" s="162"/>
      <c r="I999" s="162"/>
      <c r="J999" s="162"/>
      <c r="K999" s="162"/>
      <c r="L999" s="162"/>
      <c r="M999" s="162"/>
      <c r="N999" s="162"/>
      <c r="O999" s="162"/>
      <c r="P999" s="162"/>
      <c r="Q999" s="162"/>
      <c r="R999" s="162"/>
      <c r="S999" s="162"/>
      <c r="T999" s="162"/>
      <c r="U999" s="162"/>
      <c r="V999" s="162"/>
      <c r="W999" s="162"/>
      <c r="X999" s="162"/>
      <c r="Y999" s="162"/>
      <c r="Z999" s="162"/>
    </row>
    <row r="1000">
      <c r="A1000" s="162"/>
      <c r="B1000" s="162"/>
      <c r="C1000" s="162"/>
      <c r="D1000" s="162"/>
      <c r="E1000" s="162"/>
      <c r="F1000" s="162"/>
      <c r="G1000" s="162"/>
      <c r="H1000" s="162"/>
      <c r="I1000" s="162"/>
      <c r="J1000" s="162"/>
      <c r="K1000" s="162"/>
      <c r="L1000" s="162"/>
      <c r="M1000" s="162"/>
      <c r="N1000" s="162"/>
      <c r="O1000" s="162"/>
      <c r="P1000" s="162"/>
      <c r="Q1000" s="162"/>
      <c r="R1000" s="162"/>
      <c r="S1000" s="162"/>
      <c r="T1000" s="162"/>
      <c r="U1000" s="162"/>
      <c r="V1000" s="162"/>
      <c r="W1000" s="162"/>
      <c r="X1000" s="162"/>
      <c r="Y1000" s="162"/>
      <c r="Z1000" s="162"/>
    </row>
    <row r="1001">
      <c r="A1001" s="162"/>
      <c r="B1001" s="162"/>
      <c r="C1001" s="162"/>
      <c r="D1001" s="162"/>
      <c r="E1001" s="162"/>
      <c r="F1001" s="162"/>
      <c r="G1001" s="162"/>
      <c r="H1001" s="162"/>
      <c r="I1001" s="162"/>
      <c r="J1001" s="162"/>
      <c r="K1001" s="162"/>
      <c r="L1001" s="162"/>
      <c r="M1001" s="162"/>
      <c r="N1001" s="162"/>
      <c r="O1001" s="162"/>
      <c r="P1001" s="162"/>
      <c r="Q1001" s="162"/>
      <c r="R1001" s="162"/>
      <c r="S1001" s="162"/>
      <c r="T1001" s="162"/>
      <c r="U1001" s="162"/>
      <c r="V1001" s="162"/>
      <c r="W1001" s="162"/>
      <c r="X1001" s="162"/>
      <c r="Y1001" s="162"/>
      <c r="Z1001" s="162"/>
    </row>
    <row r="1002">
      <c r="A1002" s="162"/>
      <c r="B1002" s="162"/>
      <c r="C1002" s="162"/>
      <c r="D1002" s="162"/>
      <c r="E1002" s="162"/>
      <c r="F1002" s="162"/>
      <c r="G1002" s="162"/>
      <c r="H1002" s="162"/>
      <c r="I1002" s="162"/>
      <c r="J1002" s="162"/>
      <c r="K1002" s="162"/>
      <c r="L1002" s="162"/>
      <c r="M1002" s="162"/>
      <c r="N1002" s="162"/>
      <c r="O1002" s="162"/>
      <c r="P1002" s="162"/>
      <c r="Q1002" s="162"/>
      <c r="R1002" s="162"/>
      <c r="S1002" s="162"/>
      <c r="T1002" s="162"/>
      <c r="U1002" s="162"/>
      <c r="V1002" s="162"/>
      <c r="W1002" s="162"/>
      <c r="X1002" s="162"/>
      <c r="Y1002" s="162"/>
      <c r="Z1002" s="162"/>
    </row>
  </sheetData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2.5"/>
    <col customWidth="1" min="3" max="3" width="31.38"/>
    <col customWidth="1" min="6" max="6" width="48.0"/>
    <col customWidth="1" min="7" max="7" width="4.0"/>
  </cols>
  <sheetData>
    <row r="1" ht="14.25" customHeight="1">
      <c r="A1" s="16"/>
      <c r="B1" s="135"/>
      <c r="C1" s="135"/>
      <c r="D1" s="135"/>
      <c r="E1" s="135"/>
      <c r="F1" s="135"/>
      <c r="G1" s="16"/>
    </row>
    <row r="2" ht="14.25" customHeight="1">
      <c r="A2" s="138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38"/>
    </row>
    <row r="3">
      <c r="A3" s="102"/>
      <c r="B3" s="141" t="s">
        <v>10614</v>
      </c>
      <c r="C3" s="141" t="s">
        <v>10543</v>
      </c>
      <c r="D3" s="150"/>
      <c r="E3" s="150"/>
      <c r="F3" s="150"/>
      <c r="G3" s="102"/>
    </row>
    <row r="4">
      <c r="A4" s="102"/>
      <c r="B4" s="141" t="s">
        <v>10615</v>
      </c>
      <c r="C4" s="141" t="s">
        <v>10616</v>
      </c>
      <c r="D4" s="150"/>
      <c r="E4" s="150"/>
      <c r="F4" s="150"/>
      <c r="G4" s="102"/>
    </row>
    <row r="5">
      <c r="A5" s="102"/>
      <c r="B5" s="141" t="s">
        <v>9029</v>
      </c>
      <c r="C5" s="141" t="s">
        <v>9030</v>
      </c>
      <c r="D5" s="150"/>
      <c r="E5" s="150"/>
      <c r="F5" s="150"/>
      <c r="G5" s="102"/>
    </row>
    <row r="6">
      <c r="A6" s="102"/>
      <c r="B6" s="141" t="s">
        <v>10617</v>
      </c>
      <c r="C6" s="141" t="s">
        <v>10546</v>
      </c>
      <c r="D6" s="150"/>
      <c r="E6" s="150"/>
      <c r="F6" s="150"/>
      <c r="G6" s="102"/>
    </row>
    <row r="7">
      <c r="A7" s="102"/>
      <c r="B7" s="141" t="s">
        <v>10618</v>
      </c>
      <c r="C7" s="141" t="s">
        <v>10546</v>
      </c>
      <c r="D7" s="150"/>
      <c r="E7" s="150"/>
      <c r="F7" s="150"/>
      <c r="G7" s="102"/>
    </row>
    <row r="8">
      <c r="A8" s="102"/>
      <c r="B8" s="141" t="s">
        <v>10619</v>
      </c>
      <c r="C8" s="141" t="s">
        <v>10620</v>
      </c>
      <c r="D8" s="150"/>
      <c r="E8" s="150"/>
      <c r="F8" s="150"/>
      <c r="G8" s="102"/>
    </row>
    <row r="9">
      <c r="A9" s="102"/>
      <c r="B9" s="220" t="s">
        <v>1259</v>
      </c>
      <c r="C9" s="220" t="s">
        <v>1260</v>
      </c>
      <c r="D9" s="221">
        <v>40477.0</v>
      </c>
      <c r="E9" s="220" t="s">
        <v>4380</v>
      </c>
      <c r="F9" s="220" t="s">
        <v>4381</v>
      </c>
      <c r="G9" s="102"/>
    </row>
    <row r="10">
      <c r="A10" s="102"/>
      <c r="B10" s="141" t="s">
        <v>10621</v>
      </c>
      <c r="C10" s="141" t="s">
        <v>10622</v>
      </c>
      <c r="D10" s="150"/>
      <c r="E10" s="150"/>
      <c r="F10" s="150"/>
      <c r="G10" s="102"/>
    </row>
    <row r="11">
      <c r="A11" s="102"/>
      <c r="B11" s="141" t="s">
        <v>10623</v>
      </c>
      <c r="C11" s="141" t="s">
        <v>10624</v>
      </c>
      <c r="D11" s="150"/>
      <c r="E11" s="150"/>
      <c r="F11" s="150"/>
      <c r="G11" s="102"/>
    </row>
    <row r="12">
      <c r="A12" s="102"/>
      <c r="B12" s="141" t="s">
        <v>10201</v>
      </c>
      <c r="C12" s="141" t="s">
        <v>10625</v>
      </c>
      <c r="D12" s="150"/>
      <c r="E12" s="150"/>
      <c r="F12" s="150"/>
      <c r="G12" s="102"/>
    </row>
    <row r="13">
      <c r="A13" s="102"/>
      <c r="B13" s="141" t="s">
        <v>10626</v>
      </c>
      <c r="C13" s="141" t="s">
        <v>10627</v>
      </c>
      <c r="D13" s="150"/>
      <c r="E13" s="150"/>
      <c r="F13" s="150"/>
      <c r="G13" s="102"/>
    </row>
    <row r="14">
      <c r="A14" s="102"/>
      <c r="B14" s="141" t="s">
        <v>10628</v>
      </c>
      <c r="C14" s="141" t="s">
        <v>7730</v>
      </c>
      <c r="D14" s="150"/>
      <c r="E14" s="150"/>
      <c r="F14" s="150"/>
      <c r="G14" s="102"/>
    </row>
    <row r="15">
      <c r="A15" s="102"/>
      <c r="B15" s="141" t="s">
        <v>10629</v>
      </c>
      <c r="C15" s="141" t="s">
        <v>10630</v>
      </c>
      <c r="D15" s="150"/>
      <c r="E15" s="150"/>
      <c r="F15" s="150"/>
      <c r="G15" s="102"/>
    </row>
    <row r="16">
      <c r="A16" s="102"/>
      <c r="B16" s="141" t="s">
        <v>10631</v>
      </c>
      <c r="C16" s="141" t="s">
        <v>10632</v>
      </c>
      <c r="D16" s="150"/>
      <c r="E16" s="150"/>
      <c r="F16" s="150"/>
      <c r="G16" s="102"/>
    </row>
    <row r="17">
      <c r="A17" s="102"/>
      <c r="B17" s="141" t="s">
        <v>10633</v>
      </c>
      <c r="C17" s="141" t="s">
        <v>10634</v>
      </c>
      <c r="D17" s="150"/>
      <c r="E17" s="150"/>
      <c r="F17" s="150"/>
      <c r="G17" s="102"/>
    </row>
    <row r="18">
      <c r="A18" s="102"/>
      <c r="B18" s="139" t="s">
        <v>4385</v>
      </c>
      <c r="C18" s="139" t="s">
        <v>808</v>
      </c>
      <c r="D18" s="140">
        <v>41240.0</v>
      </c>
      <c r="E18" s="139" t="s">
        <v>15</v>
      </c>
      <c r="F18" s="139" t="s">
        <v>928</v>
      </c>
      <c r="G18" s="102"/>
    </row>
    <row r="19">
      <c r="A19" s="102"/>
      <c r="B19" s="139" t="s">
        <v>6348</v>
      </c>
      <c r="C19" s="139" t="s">
        <v>4264</v>
      </c>
      <c r="D19" s="140">
        <v>41086.0</v>
      </c>
      <c r="E19" s="139" t="s">
        <v>15</v>
      </c>
      <c r="F19" s="139" t="s">
        <v>6347</v>
      </c>
      <c r="G19" s="102"/>
    </row>
    <row r="20">
      <c r="A20" s="102"/>
      <c r="B20" s="141" t="s">
        <v>10635</v>
      </c>
      <c r="C20" s="141" t="s">
        <v>10636</v>
      </c>
      <c r="D20" s="150"/>
      <c r="E20" s="150"/>
      <c r="F20" s="150"/>
      <c r="G20" s="102"/>
    </row>
    <row r="21">
      <c r="A21" s="102"/>
      <c r="B21" s="141" t="s">
        <v>10637</v>
      </c>
      <c r="C21" s="141" t="s">
        <v>10638</v>
      </c>
      <c r="D21" s="150"/>
      <c r="E21" s="150"/>
      <c r="F21" s="150"/>
      <c r="G21" s="102"/>
    </row>
    <row r="22">
      <c r="A22" s="102"/>
      <c r="B22" s="139" t="s">
        <v>10249</v>
      </c>
      <c r="C22" s="139" t="s">
        <v>10639</v>
      </c>
      <c r="D22" s="140">
        <v>40904.0</v>
      </c>
      <c r="E22" s="139" t="s">
        <v>15</v>
      </c>
      <c r="F22" s="139" t="s">
        <v>8634</v>
      </c>
      <c r="G22" s="102"/>
    </row>
    <row r="23">
      <c r="A23" s="102"/>
      <c r="B23" s="141" t="s">
        <v>10640</v>
      </c>
      <c r="C23" s="141" t="s">
        <v>8230</v>
      </c>
      <c r="D23" s="150"/>
      <c r="E23" s="150"/>
      <c r="F23" s="150"/>
      <c r="G23" s="102"/>
    </row>
    <row r="24">
      <c r="A24" s="102"/>
      <c r="B24" s="141" t="s">
        <v>10641</v>
      </c>
      <c r="C24" s="141" t="s">
        <v>10642</v>
      </c>
      <c r="D24" s="150"/>
      <c r="E24" s="150"/>
      <c r="F24" s="150"/>
      <c r="G24" s="102"/>
    </row>
    <row r="25">
      <c r="A25" s="102"/>
      <c r="B25" s="139" t="s">
        <v>4273</v>
      </c>
      <c r="C25" s="139" t="s">
        <v>1192</v>
      </c>
      <c r="D25" s="216">
        <v>40120.0</v>
      </c>
      <c r="E25" s="139" t="s">
        <v>4274</v>
      </c>
      <c r="F25" s="139" t="s">
        <v>4275</v>
      </c>
      <c r="G25" s="102"/>
    </row>
    <row r="26">
      <c r="A26" s="102"/>
      <c r="B26" s="141" t="s">
        <v>10643</v>
      </c>
      <c r="C26" s="141" t="s">
        <v>4435</v>
      </c>
      <c r="D26" s="150"/>
      <c r="E26" s="150"/>
      <c r="F26" s="150"/>
      <c r="G26" s="102"/>
    </row>
    <row r="27">
      <c r="A27" s="102"/>
      <c r="B27" s="141" t="s">
        <v>10267</v>
      </c>
      <c r="C27" s="141" t="s">
        <v>10644</v>
      </c>
      <c r="D27" s="150"/>
      <c r="E27" s="150"/>
      <c r="F27" s="150"/>
      <c r="G27" s="102"/>
    </row>
    <row r="28">
      <c r="A28" s="102"/>
      <c r="B28" s="141" t="s">
        <v>10645</v>
      </c>
      <c r="C28" s="141" t="s">
        <v>10646</v>
      </c>
      <c r="D28" s="150"/>
      <c r="E28" s="150"/>
      <c r="F28" s="150"/>
      <c r="G28" s="102"/>
    </row>
    <row r="29">
      <c r="A29" s="102"/>
      <c r="B29" s="141" t="s">
        <v>10320</v>
      </c>
      <c r="C29" s="141" t="s">
        <v>10647</v>
      </c>
      <c r="D29" s="150"/>
      <c r="E29" s="150"/>
      <c r="F29" s="150"/>
      <c r="G29" s="102"/>
    </row>
    <row r="30">
      <c r="A30" s="102"/>
      <c r="B30" s="141" t="s">
        <v>10648</v>
      </c>
      <c r="C30" s="141" t="s">
        <v>10649</v>
      </c>
      <c r="D30" s="150"/>
      <c r="E30" s="150"/>
      <c r="F30" s="150"/>
      <c r="G30" s="102"/>
    </row>
    <row r="31">
      <c r="A31" s="102"/>
      <c r="B31" s="141" t="s">
        <v>10650</v>
      </c>
      <c r="C31" s="141" t="s">
        <v>10651</v>
      </c>
      <c r="D31" s="150"/>
      <c r="E31" s="150"/>
      <c r="F31" s="150"/>
      <c r="G31" s="102"/>
    </row>
    <row r="32">
      <c r="A32" s="102"/>
      <c r="B32" s="141" t="s">
        <v>10652</v>
      </c>
      <c r="C32" s="141" t="s">
        <v>10653</v>
      </c>
      <c r="D32" s="150"/>
      <c r="E32" s="150"/>
      <c r="F32" s="150"/>
      <c r="G32" s="102"/>
    </row>
    <row r="33">
      <c r="A33" s="102"/>
      <c r="B33" s="139" t="s">
        <v>4658</v>
      </c>
      <c r="C33" s="139" t="s">
        <v>10654</v>
      </c>
      <c r="D33" s="140">
        <v>41149.0</v>
      </c>
      <c r="E33" s="139" t="s">
        <v>4473</v>
      </c>
      <c r="F33" s="139" t="s">
        <v>4474</v>
      </c>
      <c r="G33" s="102"/>
    </row>
    <row r="34">
      <c r="A34" s="102"/>
      <c r="B34" s="141" t="s">
        <v>4810</v>
      </c>
      <c r="C34" s="141" t="s">
        <v>7114</v>
      </c>
      <c r="D34" s="150"/>
      <c r="E34" s="150"/>
      <c r="F34" s="150"/>
      <c r="G34" s="102"/>
    </row>
    <row r="35">
      <c r="A35" s="102"/>
      <c r="B35" s="141" t="s">
        <v>10060</v>
      </c>
      <c r="C35" s="141" t="s">
        <v>4868</v>
      </c>
      <c r="D35" s="150"/>
      <c r="E35" s="150"/>
      <c r="F35" s="150"/>
      <c r="G35" s="102"/>
    </row>
    <row r="36">
      <c r="A36" s="102"/>
      <c r="B36" s="139" t="s">
        <v>10340</v>
      </c>
      <c r="C36" s="139" t="s">
        <v>6656</v>
      </c>
      <c r="D36" s="140">
        <v>42437.0</v>
      </c>
      <c r="E36" s="139" t="s">
        <v>15</v>
      </c>
      <c r="F36" s="139" t="s">
        <v>10341</v>
      </c>
      <c r="G36" s="102"/>
    </row>
    <row r="37">
      <c r="A37" s="102"/>
      <c r="B37" s="141" t="s">
        <v>10283</v>
      </c>
      <c r="C37" s="141" t="s">
        <v>10284</v>
      </c>
      <c r="D37" s="150"/>
      <c r="E37" s="150"/>
      <c r="F37" s="150"/>
      <c r="G37" s="102"/>
    </row>
    <row r="38">
      <c r="A38" s="102"/>
      <c r="B38" s="220" t="s">
        <v>1219</v>
      </c>
      <c r="C38" s="220" t="s">
        <v>1220</v>
      </c>
      <c r="D38" s="240">
        <v>40120.0</v>
      </c>
      <c r="E38" s="220" t="s">
        <v>4561</v>
      </c>
      <c r="F38" s="220" t="s">
        <v>4381</v>
      </c>
      <c r="G38" s="102"/>
    </row>
    <row r="39">
      <c r="A39" s="102"/>
      <c r="B39" s="139" t="s">
        <v>4692</v>
      </c>
      <c r="C39" s="139" t="s">
        <v>4693</v>
      </c>
      <c r="D39" s="140">
        <v>40953.0</v>
      </c>
      <c r="E39" s="139" t="s">
        <v>15</v>
      </c>
      <c r="F39" s="139" t="s">
        <v>10655</v>
      </c>
      <c r="G39" s="102"/>
    </row>
    <row r="40">
      <c r="A40" s="102"/>
      <c r="B40" s="141" t="s">
        <v>4875</v>
      </c>
      <c r="C40" s="141" t="s">
        <v>4530</v>
      </c>
      <c r="D40" s="150"/>
      <c r="E40" s="150"/>
      <c r="F40" s="150"/>
      <c r="G40" s="102"/>
    </row>
    <row r="41">
      <c r="A41" s="102"/>
      <c r="B41" s="141" t="s">
        <v>7391</v>
      </c>
      <c r="C41" s="141" t="s">
        <v>6221</v>
      </c>
      <c r="D41" s="150"/>
      <c r="E41" s="150"/>
      <c r="F41" s="150"/>
      <c r="G41" s="102"/>
    </row>
    <row r="42">
      <c r="A42" s="102"/>
      <c r="B42" s="141" t="s">
        <v>7633</v>
      </c>
      <c r="C42" s="141" t="s">
        <v>10656</v>
      </c>
      <c r="D42" s="150"/>
      <c r="E42" s="150"/>
      <c r="F42" s="150"/>
      <c r="G42" s="102"/>
    </row>
    <row r="43">
      <c r="A43" s="102"/>
      <c r="B43" s="139" t="s">
        <v>625</v>
      </c>
      <c r="C43" s="139" t="s">
        <v>6051</v>
      </c>
      <c r="D43" s="177">
        <v>44497.0</v>
      </c>
      <c r="E43" s="176" t="s">
        <v>15</v>
      </c>
      <c r="F43" s="176" t="s">
        <v>2820</v>
      </c>
      <c r="G43" s="102"/>
    </row>
    <row r="44">
      <c r="A44" s="102"/>
      <c r="B44" s="141" t="s">
        <v>10657</v>
      </c>
      <c r="C44" s="141" t="s">
        <v>10658</v>
      </c>
      <c r="D44" s="150"/>
      <c r="E44" s="150"/>
      <c r="F44" s="150"/>
      <c r="G44" s="102"/>
    </row>
    <row r="45">
      <c r="A45" s="102"/>
      <c r="B45" s="141" t="s">
        <v>10659</v>
      </c>
      <c r="C45" s="141" t="s">
        <v>6072</v>
      </c>
      <c r="D45" s="150"/>
      <c r="E45" s="150"/>
      <c r="F45" s="150"/>
      <c r="G45" s="102"/>
    </row>
    <row r="46">
      <c r="A46" s="102"/>
      <c r="B46" s="141" t="s">
        <v>10660</v>
      </c>
      <c r="C46" s="141" t="s">
        <v>6227</v>
      </c>
      <c r="D46" s="150"/>
      <c r="E46" s="150"/>
      <c r="F46" s="150"/>
      <c r="G46" s="102"/>
    </row>
    <row r="47">
      <c r="A47" s="102"/>
      <c r="B47" s="141" t="s">
        <v>10661</v>
      </c>
      <c r="C47" s="141" t="s">
        <v>10662</v>
      </c>
      <c r="D47" s="150"/>
      <c r="E47" s="150"/>
      <c r="F47" s="150"/>
      <c r="G47" s="102"/>
    </row>
    <row r="48">
      <c r="A48" s="102"/>
      <c r="B48" s="139" t="s">
        <v>5599</v>
      </c>
      <c r="C48" s="139" t="s">
        <v>5600</v>
      </c>
      <c r="D48" s="209">
        <v>40862.0</v>
      </c>
      <c r="E48" s="186" t="s">
        <v>15</v>
      </c>
      <c r="F48" s="151" t="s">
        <v>5601</v>
      </c>
      <c r="G48" s="102"/>
    </row>
    <row r="49">
      <c r="A49" s="102"/>
      <c r="B49" s="141" t="s">
        <v>10663</v>
      </c>
      <c r="C49" s="141" t="s">
        <v>10664</v>
      </c>
      <c r="D49" s="150"/>
      <c r="E49" s="150"/>
      <c r="F49" s="150"/>
      <c r="G49" s="102"/>
    </row>
    <row r="50">
      <c r="A50" s="102"/>
      <c r="B50" s="141" t="s">
        <v>10665</v>
      </c>
      <c r="C50" s="141" t="s">
        <v>10666</v>
      </c>
      <c r="D50" s="150"/>
      <c r="E50" s="150"/>
      <c r="F50" s="150"/>
      <c r="G50" s="102"/>
    </row>
    <row r="51">
      <c r="A51" s="102"/>
      <c r="B51" s="141" t="s">
        <v>10667</v>
      </c>
      <c r="C51" s="141" t="s">
        <v>10668</v>
      </c>
      <c r="D51" s="150"/>
      <c r="E51" s="150"/>
      <c r="F51" s="150"/>
      <c r="G51" s="102"/>
    </row>
    <row r="52">
      <c r="A52" s="102"/>
      <c r="B52" s="141" t="s">
        <v>10363</v>
      </c>
      <c r="C52" s="141" t="s">
        <v>10669</v>
      </c>
      <c r="D52" s="150"/>
      <c r="E52" s="150"/>
      <c r="F52" s="150"/>
      <c r="G52" s="102"/>
    </row>
    <row r="53">
      <c r="A53" s="102"/>
      <c r="B53" s="143"/>
      <c r="C53" s="143"/>
      <c r="D53" s="143"/>
      <c r="E53" s="143"/>
      <c r="F53" s="143"/>
      <c r="G53" s="102"/>
    </row>
    <row r="54">
      <c r="A54" s="102"/>
      <c r="B54" s="143"/>
      <c r="C54" s="143"/>
      <c r="D54" s="143"/>
      <c r="E54" s="143"/>
      <c r="F54" s="143"/>
      <c r="G54" s="102"/>
    </row>
    <row r="55">
      <c r="A55" s="102"/>
      <c r="B55" s="144" t="s">
        <v>1</v>
      </c>
      <c r="C55" s="145">
        <f>COUNT(D:D)</f>
        <v>11</v>
      </c>
      <c r="D55" s="143"/>
      <c r="E55" s="143"/>
      <c r="F55" s="143"/>
      <c r="G55" s="102"/>
    </row>
    <row r="56">
      <c r="A56" s="102"/>
      <c r="B56" s="144" t="s">
        <v>2</v>
      </c>
      <c r="C56" s="146">
        <v>50.0</v>
      </c>
      <c r="D56" s="143"/>
      <c r="E56" s="143"/>
      <c r="F56" s="143"/>
      <c r="G56" s="102"/>
    </row>
    <row r="57">
      <c r="A57" s="102"/>
      <c r="B57" s="144" t="s">
        <v>1014</v>
      </c>
      <c r="C57" s="147">
        <f>IFERROR(__xludf.DUMMYFUNCTION("TO_PERCENT(C55/C56)"),0.22)</f>
        <v>0.22</v>
      </c>
      <c r="D57" s="143"/>
      <c r="E57" s="143"/>
      <c r="F57" s="143"/>
      <c r="G57" s="102"/>
    </row>
    <row r="58">
      <c r="A58" s="102"/>
      <c r="B58" s="143"/>
      <c r="C58" s="143"/>
      <c r="D58" s="143"/>
      <c r="E58" s="143"/>
      <c r="F58" s="143"/>
      <c r="G58" s="102"/>
    </row>
    <row r="59">
      <c r="A59" s="102"/>
      <c r="B59" s="143"/>
      <c r="C59" s="143"/>
      <c r="D59" s="143"/>
      <c r="E59" s="143"/>
      <c r="F59" s="143"/>
      <c r="G59" s="102"/>
    </row>
    <row r="60">
      <c r="A60" s="102"/>
      <c r="B60" s="143"/>
      <c r="C60" s="143"/>
      <c r="D60" s="143"/>
      <c r="E60" s="143"/>
      <c r="F60" s="143"/>
      <c r="G60" s="102"/>
    </row>
    <row r="61">
      <c r="A61" s="102"/>
      <c r="B61" s="143"/>
      <c r="C61" s="143"/>
      <c r="D61" s="143"/>
      <c r="E61" s="143"/>
      <c r="F61" s="143"/>
      <c r="G61" s="102"/>
    </row>
    <row r="62">
      <c r="A62" s="102"/>
      <c r="B62" s="143"/>
      <c r="C62" s="143"/>
      <c r="D62" s="143"/>
      <c r="E62" s="143"/>
      <c r="F62" s="143"/>
      <c r="G62" s="102"/>
    </row>
    <row r="63">
      <c r="A63" s="102"/>
      <c r="B63" s="242"/>
      <c r="C63" s="242"/>
      <c r="D63" s="242"/>
      <c r="E63" s="242"/>
      <c r="F63" s="242"/>
      <c r="G63" s="102"/>
    </row>
  </sheetData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  <col customWidth="1" min="2" max="2" width="46.38"/>
    <col customWidth="1" min="5" max="5" width="41.38"/>
  </cols>
  <sheetData>
    <row r="1">
      <c r="A1" s="445" t="s">
        <v>113</v>
      </c>
      <c r="B1" s="445" t="s">
        <v>110</v>
      </c>
      <c r="C1" s="445" t="s">
        <v>902</v>
      </c>
      <c r="D1" s="445" t="s">
        <v>903</v>
      </c>
      <c r="E1" s="445" t="s">
        <v>904</v>
      </c>
      <c r="F1" s="454"/>
      <c r="G1" s="454"/>
    </row>
    <row r="2">
      <c r="A2" s="112" t="s">
        <v>10670</v>
      </c>
      <c r="B2" s="112" t="s">
        <v>10671</v>
      </c>
      <c r="C2" s="162"/>
      <c r="D2" s="162"/>
      <c r="E2" s="162"/>
      <c r="F2" s="162"/>
      <c r="G2" s="162"/>
    </row>
    <row r="3">
      <c r="A3" s="112" t="s">
        <v>10672</v>
      </c>
      <c r="B3" s="112" t="s">
        <v>7903</v>
      </c>
      <c r="C3" s="162"/>
      <c r="D3" s="162"/>
      <c r="E3" s="162"/>
      <c r="F3" s="162"/>
      <c r="G3" s="162"/>
    </row>
    <row r="4">
      <c r="A4" s="112" t="s">
        <v>10378</v>
      </c>
      <c r="B4" s="112" t="s">
        <v>10673</v>
      </c>
      <c r="C4" s="162"/>
      <c r="D4" s="162"/>
      <c r="E4" s="162"/>
      <c r="F4" s="162"/>
      <c r="G4" s="162"/>
    </row>
    <row r="5">
      <c r="A5" s="112" t="s">
        <v>10674</v>
      </c>
      <c r="B5" s="112" t="s">
        <v>8034</v>
      </c>
      <c r="C5" s="162"/>
      <c r="D5" s="162"/>
      <c r="E5" s="162"/>
      <c r="F5" s="162"/>
      <c r="G5" s="162"/>
    </row>
    <row r="6">
      <c r="A6" s="112" t="s">
        <v>10675</v>
      </c>
      <c r="B6" s="112" t="s">
        <v>10676</v>
      </c>
      <c r="C6" s="162"/>
      <c r="D6" s="162"/>
      <c r="E6" s="162"/>
      <c r="F6" s="162"/>
      <c r="G6" s="162"/>
    </row>
    <row r="7">
      <c r="A7" s="103" t="s">
        <v>10385</v>
      </c>
      <c r="B7" s="103" t="s">
        <v>10386</v>
      </c>
      <c r="C7" s="234">
        <v>42661.0</v>
      </c>
      <c r="D7" s="103" t="s">
        <v>15</v>
      </c>
      <c r="E7" s="103" t="s">
        <v>4543</v>
      </c>
      <c r="F7" s="452"/>
      <c r="G7" s="452"/>
    </row>
    <row r="8">
      <c r="A8" s="112" t="s">
        <v>10677</v>
      </c>
      <c r="B8" s="112" t="s">
        <v>10306</v>
      </c>
      <c r="C8" s="162"/>
      <c r="D8" s="162"/>
      <c r="E8" s="162"/>
      <c r="F8" s="162"/>
      <c r="G8" s="162"/>
    </row>
    <row r="9">
      <c r="A9" s="112" t="s">
        <v>10678</v>
      </c>
      <c r="B9" s="112" t="s">
        <v>10679</v>
      </c>
      <c r="C9" s="162"/>
      <c r="D9" s="162"/>
      <c r="E9" s="162"/>
      <c r="F9" s="162"/>
      <c r="G9" s="162"/>
    </row>
    <row r="10">
      <c r="A10" s="103" t="s">
        <v>10680</v>
      </c>
      <c r="B10" s="103" t="s">
        <v>10681</v>
      </c>
      <c r="C10" s="239">
        <v>42402.0</v>
      </c>
      <c r="D10" s="103" t="s">
        <v>15</v>
      </c>
      <c r="E10" s="103" t="s">
        <v>928</v>
      </c>
      <c r="F10" s="452"/>
      <c r="G10" s="452"/>
    </row>
    <row r="11">
      <c r="A11" s="112" t="s">
        <v>10682</v>
      </c>
      <c r="B11" s="112" t="s">
        <v>10683</v>
      </c>
      <c r="C11" s="162"/>
      <c r="D11" s="162"/>
      <c r="E11" s="162"/>
      <c r="F11" s="162"/>
      <c r="G11" s="162"/>
    </row>
    <row r="12">
      <c r="A12" s="112" t="s">
        <v>10684</v>
      </c>
      <c r="B12" s="112" t="s">
        <v>10685</v>
      </c>
      <c r="C12" s="162"/>
      <c r="D12" s="162"/>
      <c r="E12" s="162"/>
      <c r="F12" s="162"/>
      <c r="G12" s="162"/>
    </row>
    <row r="13">
      <c r="A13" s="112" t="s">
        <v>10686</v>
      </c>
      <c r="B13" s="112" t="s">
        <v>10687</v>
      </c>
      <c r="C13" s="162"/>
      <c r="D13" s="162"/>
      <c r="E13" s="162"/>
      <c r="F13" s="162"/>
      <c r="G13" s="162"/>
    </row>
    <row r="14">
      <c r="A14" s="112" t="s">
        <v>10688</v>
      </c>
      <c r="B14" s="112" t="s">
        <v>4413</v>
      </c>
      <c r="C14" s="162"/>
      <c r="D14" s="162"/>
      <c r="E14" s="162"/>
      <c r="F14" s="162"/>
      <c r="G14" s="162"/>
    </row>
    <row r="15">
      <c r="A15" s="112" t="s">
        <v>10689</v>
      </c>
      <c r="B15" s="112" t="s">
        <v>10690</v>
      </c>
      <c r="C15" s="162"/>
      <c r="D15" s="162"/>
      <c r="E15" s="162"/>
      <c r="F15" s="162"/>
      <c r="G15" s="162"/>
    </row>
    <row r="16">
      <c r="A16" s="112" t="s">
        <v>10691</v>
      </c>
      <c r="B16" s="112" t="s">
        <v>10692</v>
      </c>
      <c r="C16" s="162"/>
      <c r="D16" s="162"/>
      <c r="E16" s="162"/>
      <c r="F16" s="162"/>
      <c r="G16" s="162"/>
    </row>
    <row r="17">
      <c r="A17" s="112" t="s">
        <v>8768</v>
      </c>
      <c r="B17" s="112" t="s">
        <v>10693</v>
      </c>
      <c r="C17" s="162"/>
      <c r="D17" s="162"/>
      <c r="E17" s="162"/>
      <c r="F17" s="162"/>
      <c r="G17" s="162"/>
    </row>
    <row r="18">
      <c r="A18" s="112" t="s">
        <v>4445</v>
      </c>
      <c r="B18" s="112" t="s">
        <v>4446</v>
      </c>
      <c r="C18" s="162"/>
      <c r="D18" s="162"/>
      <c r="E18" s="112" t="s">
        <v>10263</v>
      </c>
      <c r="F18" s="162"/>
      <c r="G18" s="162"/>
    </row>
    <row r="19">
      <c r="A19" s="112" t="s">
        <v>567</v>
      </c>
      <c r="B19" s="112" t="s">
        <v>10694</v>
      </c>
      <c r="C19" s="162"/>
      <c r="D19" s="162"/>
      <c r="E19" s="162"/>
      <c r="F19" s="162"/>
      <c r="G19" s="162"/>
    </row>
    <row r="20">
      <c r="A20" s="112" t="s">
        <v>10695</v>
      </c>
      <c r="B20" s="112" t="s">
        <v>10696</v>
      </c>
      <c r="C20" s="162"/>
      <c r="D20" s="162"/>
      <c r="E20" s="162"/>
      <c r="F20" s="162"/>
      <c r="G20" s="162"/>
    </row>
    <row r="21">
      <c r="A21" s="112" t="s">
        <v>10697</v>
      </c>
      <c r="B21" s="112" t="s">
        <v>10476</v>
      </c>
      <c r="C21" s="162"/>
      <c r="D21" s="162"/>
      <c r="E21" s="162"/>
      <c r="F21" s="162"/>
      <c r="G21" s="162"/>
    </row>
    <row r="22">
      <c r="A22" s="112" t="s">
        <v>10698</v>
      </c>
      <c r="B22" s="112" t="s">
        <v>10699</v>
      </c>
      <c r="C22" s="162"/>
      <c r="D22" s="162"/>
      <c r="E22" s="162"/>
      <c r="F22" s="162"/>
      <c r="G22" s="162"/>
    </row>
    <row r="23">
      <c r="A23" s="112" t="s">
        <v>10700</v>
      </c>
      <c r="B23" s="112" t="s">
        <v>10701</v>
      </c>
      <c r="C23" s="162"/>
      <c r="D23" s="162"/>
      <c r="E23" s="162"/>
      <c r="F23" s="162"/>
      <c r="G23" s="162"/>
    </row>
    <row r="24">
      <c r="A24" s="112" t="s">
        <v>10702</v>
      </c>
      <c r="B24" s="112" t="s">
        <v>4825</v>
      </c>
      <c r="C24" s="162"/>
      <c r="D24" s="162"/>
      <c r="E24" s="162"/>
      <c r="F24" s="162"/>
      <c r="G24" s="162"/>
    </row>
    <row r="25">
      <c r="A25" s="112" t="s">
        <v>10703</v>
      </c>
      <c r="B25" s="112" t="s">
        <v>10704</v>
      </c>
      <c r="C25" s="162"/>
      <c r="D25" s="162"/>
      <c r="E25" s="162"/>
      <c r="F25" s="162"/>
      <c r="G25" s="162"/>
    </row>
    <row r="26">
      <c r="A26" s="112" t="s">
        <v>10705</v>
      </c>
      <c r="B26" s="112" t="s">
        <v>630</v>
      </c>
      <c r="C26" s="162"/>
      <c r="D26" s="162"/>
      <c r="E26" s="162"/>
      <c r="F26" s="162"/>
      <c r="G26" s="162"/>
    </row>
    <row r="27">
      <c r="A27" s="112" t="s">
        <v>6209</v>
      </c>
      <c r="B27" s="112" t="s">
        <v>630</v>
      </c>
      <c r="C27" s="163">
        <v>44644.0</v>
      </c>
      <c r="D27" s="151" t="s">
        <v>15</v>
      </c>
      <c r="E27" s="176" t="s">
        <v>6210</v>
      </c>
      <c r="F27" s="162"/>
      <c r="G27" s="162"/>
    </row>
    <row r="28">
      <c r="A28" s="112" t="s">
        <v>10706</v>
      </c>
      <c r="B28" s="112" t="s">
        <v>10517</v>
      </c>
      <c r="C28" s="162"/>
      <c r="D28" s="162"/>
      <c r="E28" s="162"/>
      <c r="F28" s="162"/>
      <c r="G28" s="162"/>
    </row>
    <row r="29">
      <c r="A29" s="103" t="s">
        <v>10052</v>
      </c>
      <c r="B29" s="103" t="s">
        <v>4478</v>
      </c>
      <c r="C29" s="239">
        <v>42761.0</v>
      </c>
      <c r="D29" s="103" t="s">
        <v>15</v>
      </c>
      <c r="E29" s="103" t="s">
        <v>10053</v>
      </c>
      <c r="F29" s="452"/>
      <c r="G29" s="452"/>
    </row>
    <row r="30">
      <c r="A30" s="103" t="s">
        <v>71</v>
      </c>
      <c r="B30" s="103" t="s">
        <v>7488</v>
      </c>
      <c r="C30" s="239">
        <v>40253.0</v>
      </c>
      <c r="D30" s="103" t="s">
        <v>15</v>
      </c>
      <c r="E30" s="103" t="s">
        <v>5891</v>
      </c>
      <c r="F30" s="452"/>
      <c r="G30" s="452"/>
    </row>
    <row r="31">
      <c r="A31" s="112" t="s">
        <v>10707</v>
      </c>
      <c r="B31" s="112" t="s">
        <v>10708</v>
      </c>
      <c r="C31" s="162"/>
      <c r="D31" s="162"/>
      <c r="E31" s="162"/>
      <c r="F31" s="162"/>
      <c r="G31" s="162"/>
    </row>
    <row r="32">
      <c r="A32" s="112" t="s">
        <v>10709</v>
      </c>
      <c r="B32" s="112" t="s">
        <v>10710</v>
      </c>
      <c r="C32" s="162"/>
      <c r="D32" s="162"/>
      <c r="E32" s="162"/>
      <c r="F32" s="162"/>
      <c r="G32" s="162"/>
    </row>
    <row r="33">
      <c r="A33" s="112" t="s">
        <v>10711</v>
      </c>
      <c r="B33" s="112" t="s">
        <v>10712</v>
      </c>
      <c r="C33" s="162"/>
      <c r="D33" s="162"/>
      <c r="E33" s="162"/>
      <c r="F33" s="162"/>
      <c r="G33" s="162"/>
    </row>
    <row r="34">
      <c r="A34" s="112" t="s">
        <v>10713</v>
      </c>
      <c r="B34" s="112" t="s">
        <v>10714</v>
      </c>
      <c r="C34" s="162"/>
      <c r="D34" s="162"/>
      <c r="E34" s="162"/>
      <c r="F34" s="162"/>
      <c r="G34" s="162"/>
    </row>
    <row r="35">
      <c r="A35" s="112" t="s">
        <v>10715</v>
      </c>
      <c r="B35" s="112" t="s">
        <v>4868</v>
      </c>
      <c r="C35" s="162"/>
      <c r="D35" s="162"/>
      <c r="E35" s="162"/>
      <c r="F35" s="162"/>
      <c r="G35" s="162"/>
    </row>
    <row r="36">
      <c r="A36" s="103" t="s">
        <v>4867</v>
      </c>
      <c r="B36" s="103" t="s">
        <v>4868</v>
      </c>
      <c r="C36" s="239">
        <v>42605.0</v>
      </c>
      <c r="D36" s="103" t="s">
        <v>15</v>
      </c>
      <c r="E36" s="103" t="s">
        <v>928</v>
      </c>
      <c r="F36" s="452"/>
      <c r="G36" s="452"/>
    </row>
    <row r="37">
      <c r="A37" s="112" t="s">
        <v>7243</v>
      </c>
      <c r="B37" s="112" t="s">
        <v>10716</v>
      </c>
      <c r="C37" s="162"/>
      <c r="D37" s="162"/>
      <c r="E37" s="162"/>
      <c r="F37" s="162"/>
      <c r="G37" s="162"/>
    </row>
    <row r="38">
      <c r="A38" s="112" t="s">
        <v>10717</v>
      </c>
      <c r="B38" s="112" t="s">
        <v>6656</v>
      </c>
      <c r="C38" s="162"/>
      <c r="D38" s="162"/>
      <c r="E38" s="162"/>
      <c r="F38" s="162"/>
      <c r="G38" s="162"/>
    </row>
    <row r="39">
      <c r="A39" s="112" t="s">
        <v>10718</v>
      </c>
      <c r="B39" s="112" t="s">
        <v>10719</v>
      </c>
      <c r="C39" s="162"/>
      <c r="D39" s="162"/>
      <c r="E39" s="162"/>
      <c r="F39" s="162"/>
      <c r="G39" s="162"/>
    </row>
    <row r="40">
      <c r="A40" s="112" t="s">
        <v>10720</v>
      </c>
      <c r="B40" s="112" t="s">
        <v>4527</v>
      </c>
      <c r="C40" s="162"/>
      <c r="D40" s="162"/>
      <c r="E40" s="162"/>
      <c r="F40" s="162"/>
      <c r="G40" s="162"/>
    </row>
    <row r="41">
      <c r="A41" s="250" t="s">
        <v>1230</v>
      </c>
      <c r="B41" s="250" t="s">
        <v>10721</v>
      </c>
      <c r="C41" s="485">
        <v>40120.0</v>
      </c>
      <c r="D41" s="250" t="s">
        <v>4561</v>
      </c>
      <c r="E41" s="250" t="s">
        <v>4381</v>
      </c>
      <c r="F41" s="479"/>
      <c r="G41" s="479"/>
    </row>
    <row r="42">
      <c r="A42" s="112" t="s">
        <v>10722</v>
      </c>
      <c r="B42" s="112" t="s">
        <v>4530</v>
      </c>
      <c r="C42" s="162"/>
      <c r="D42" s="162"/>
      <c r="E42" s="162"/>
      <c r="F42" s="162"/>
      <c r="G42" s="162"/>
    </row>
    <row r="43">
      <c r="A43" s="112" t="s">
        <v>10723</v>
      </c>
      <c r="B43" s="112" t="s">
        <v>6221</v>
      </c>
      <c r="C43" s="162"/>
      <c r="D43" s="162"/>
      <c r="E43" s="162"/>
      <c r="F43" s="162"/>
      <c r="G43" s="162"/>
    </row>
    <row r="44">
      <c r="A44" s="112" t="s">
        <v>10724</v>
      </c>
      <c r="B44" s="112" t="s">
        <v>7237</v>
      </c>
      <c r="C44" s="162"/>
      <c r="D44" s="162"/>
      <c r="E44" s="162"/>
      <c r="F44" s="162"/>
      <c r="G44" s="162"/>
    </row>
    <row r="45">
      <c r="A45" s="103" t="s">
        <v>10424</v>
      </c>
      <c r="B45" s="103" t="s">
        <v>10725</v>
      </c>
      <c r="C45" s="239">
        <v>42584.0</v>
      </c>
      <c r="D45" s="103" t="s">
        <v>15</v>
      </c>
      <c r="E45" s="103" t="s">
        <v>928</v>
      </c>
      <c r="F45" s="452"/>
      <c r="G45" s="452"/>
    </row>
    <row r="46">
      <c r="A46" s="112" t="s">
        <v>10726</v>
      </c>
      <c r="B46" s="112" t="s">
        <v>10727</v>
      </c>
      <c r="C46" s="162"/>
      <c r="D46" s="162"/>
      <c r="E46" s="162"/>
      <c r="F46" s="162"/>
      <c r="G46" s="162"/>
    </row>
    <row r="47">
      <c r="A47" s="112" t="s">
        <v>10728</v>
      </c>
      <c r="B47" s="112" t="s">
        <v>10606</v>
      </c>
      <c r="C47" s="162"/>
      <c r="D47" s="162"/>
      <c r="E47" s="162"/>
      <c r="F47" s="162"/>
      <c r="G47" s="162"/>
    </row>
    <row r="48">
      <c r="A48" s="112" t="s">
        <v>10729</v>
      </c>
      <c r="B48" s="112" t="s">
        <v>10730</v>
      </c>
      <c r="C48" s="162"/>
      <c r="D48" s="162"/>
      <c r="E48" s="162"/>
      <c r="F48" s="162"/>
      <c r="G48" s="162"/>
    </row>
    <row r="49">
      <c r="A49" s="112" t="s">
        <v>10731</v>
      </c>
      <c r="B49" s="112" t="s">
        <v>7140</v>
      </c>
      <c r="C49" s="162"/>
      <c r="D49" s="162"/>
      <c r="E49" s="162"/>
      <c r="F49" s="162"/>
      <c r="G49" s="162"/>
    </row>
    <row r="50">
      <c r="A50" s="112" t="s">
        <v>10732</v>
      </c>
      <c r="B50" s="112" t="s">
        <v>10733</v>
      </c>
      <c r="C50" s="162"/>
      <c r="D50" s="162"/>
      <c r="E50" s="162"/>
      <c r="F50" s="162"/>
      <c r="G50" s="162"/>
    </row>
    <row r="51">
      <c r="A51" s="112" t="s">
        <v>10734</v>
      </c>
      <c r="B51" s="112" t="s">
        <v>10735</v>
      </c>
      <c r="C51" s="162"/>
      <c r="D51" s="162"/>
      <c r="E51" s="162"/>
      <c r="F51" s="162"/>
      <c r="G51" s="162"/>
    </row>
    <row r="52">
      <c r="A52" s="162"/>
      <c r="B52" s="162"/>
      <c r="C52" s="162"/>
      <c r="D52" s="162"/>
      <c r="E52" s="162"/>
      <c r="F52" s="162"/>
      <c r="G52" s="162"/>
    </row>
    <row r="53">
      <c r="A53" s="162"/>
      <c r="B53" s="162"/>
      <c r="C53" s="162"/>
      <c r="D53" s="162"/>
      <c r="E53" s="162"/>
      <c r="F53" s="162"/>
      <c r="G53" s="162"/>
    </row>
    <row r="54">
      <c r="A54" s="448" t="s">
        <v>1</v>
      </c>
      <c r="B54" s="449">
        <f>COUNT(C:C)</f>
        <v>8</v>
      </c>
      <c r="C54" s="162"/>
      <c r="D54" s="162"/>
      <c r="E54" s="162"/>
      <c r="F54" s="162"/>
      <c r="G54" s="162"/>
    </row>
    <row r="55">
      <c r="A55" s="448" t="s">
        <v>2</v>
      </c>
      <c r="B55" s="450">
        <v>50.0</v>
      </c>
      <c r="C55" s="162"/>
      <c r="D55" s="162"/>
      <c r="E55" s="162"/>
      <c r="F55" s="162"/>
      <c r="G55" s="162"/>
    </row>
    <row r="56">
      <c r="A56" s="448" t="s">
        <v>1014</v>
      </c>
      <c r="B56" s="451">
        <f>IFERROR(__xludf.DUMMYFUNCTION("TO_PERCENT(B54/B55)"),0.16)</f>
        <v>0.16</v>
      </c>
      <c r="C56" s="162"/>
      <c r="D56" s="162"/>
      <c r="E56" s="162"/>
      <c r="F56" s="162"/>
      <c r="G56" s="162"/>
    </row>
    <row r="57">
      <c r="A57" s="162"/>
      <c r="B57" s="162"/>
      <c r="C57" s="162"/>
      <c r="D57" s="162"/>
      <c r="E57" s="162"/>
      <c r="F57" s="162"/>
      <c r="G57" s="162"/>
    </row>
    <row r="58">
      <c r="A58" s="162"/>
      <c r="B58" s="162"/>
      <c r="C58" s="162"/>
      <c r="D58" s="162"/>
      <c r="E58" s="162"/>
      <c r="F58" s="162"/>
      <c r="G58" s="162"/>
    </row>
    <row r="59">
      <c r="A59" s="162"/>
      <c r="B59" s="162"/>
      <c r="C59" s="162"/>
      <c r="D59" s="162"/>
      <c r="E59" s="162"/>
      <c r="F59" s="162"/>
      <c r="G59" s="162"/>
    </row>
    <row r="60">
      <c r="A60" s="162"/>
      <c r="B60" s="162"/>
      <c r="C60" s="162"/>
      <c r="D60" s="162"/>
      <c r="E60" s="162"/>
      <c r="F60" s="162"/>
      <c r="G60" s="162"/>
    </row>
    <row r="61">
      <c r="A61" s="162"/>
      <c r="B61" s="162"/>
      <c r="C61" s="162"/>
      <c r="D61" s="162"/>
      <c r="E61" s="162"/>
      <c r="F61" s="162"/>
      <c r="G61" s="162"/>
    </row>
  </sheetData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5"/>
    <col customWidth="1" min="2" max="2" width="42.25"/>
    <col customWidth="1" min="5" max="5" width="29.75"/>
  </cols>
  <sheetData>
    <row r="1">
      <c r="A1" s="445" t="s">
        <v>113</v>
      </c>
      <c r="B1" s="445" t="s">
        <v>110</v>
      </c>
      <c r="C1" s="445" t="s">
        <v>902</v>
      </c>
      <c r="D1" s="445" t="s">
        <v>903</v>
      </c>
      <c r="E1" s="445" t="s">
        <v>904</v>
      </c>
      <c r="F1" s="454"/>
      <c r="G1" s="454"/>
      <c r="H1" s="455"/>
      <c r="I1" s="455"/>
      <c r="J1" s="455"/>
      <c r="K1" s="455"/>
      <c r="L1" s="455"/>
      <c r="M1" s="455"/>
      <c r="N1" s="455"/>
      <c r="O1" s="455"/>
      <c r="P1" s="455"/>
      <c r="Q1" s="455"/>
      <c r="R1" s="455"/>
      <c r="S1" s="455"/>
      <c r="T1" s="455"/>
      <c r="U1" s="455"/>
      <c r="V1" s="456"/>
      <c r="W1" s="456"/>
      <c r="X1" s="456"/>
      <c r="Y1" s="456"/>
      <c r="Z1" s="456"/>
    </row>
    <row r="2">
      <c r="A2" s="103" t="s">
        <v>6238</v>
      </c>
      <c r="B2" s="103" t="s">
        <v>6239</v>
      </c>
      <c r="C2" s="218">
        <v>42451.0</v>
      </c>
      <c r="D2" s="388" t="s">
        <v>15</v>
      </c>
      <c r="E2" s="232" t="s">
        <v>4337</v>
      </c>
      <c r="F2" s="452"/>
      <c r="G2" s="452"/>
      <c r="H2" s="452"/>
      <c r="I2" s="452"/>
      <c r="J2" s="452"/>
      <c r="K2" s="452"/>
      <c r="L2" s="452"/>
      <c r="M2" s="452"/>
      <c r="N2" s="452"/>
      <c r="O2" s="452"/>
      <c r="P2" s="452"/>
      <c r="Q2" s="452"/>
      <c r="R2" s="452"/>
      <c r="S2" s="452"/>
      <c r="T2" s="452"/>
      <c r="U2" s="452"/>
      <c r="V2" s="452"/>
      <c r="W2" s="452"/>
      <c r="X2" s="452"/>
      <c r="Y2" s="452"/>
      <c r="Z2" s="452"/>
    </row>
    <row r="3">
      <c r="A3" s="112" t="s">
        <v>10376</v>
      </c>
      <c r="B3" s="112" t="s">
        <v>10736</v>
      </c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</row>
    <row r="4">
      <c r="A4" s="112" t="s">
        <v>10737</v>
      </c>
      <c r="B4" s="112" t="s">
        <v>10738</v>
      </c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</row>
    <row r="5">
      <c r="A5" s="112" t="s">
        <v>10739</v>
      </c>
      <c r="B5" s="112" t="s">
        <v>10030</v>
      </c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</row>
    <row r="6">
      <c r="A6" s="112" t="s">
        <v>10740</v>
      </c>
      <c r="B6" s="112" t="s">
        <v>10741</v>
      </c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</row>
    <row r="7">
      <c r="A7" s="112" t="s">
        <v>10742</v>
      </c>
      <c r="B7" s="112" t="s">
        <v>10743</v>
      </c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</row>
    <row r="8">
      <c r="A8" s="112" t="s">
        <v>10744</v>
      </c>
      <c r="B8" s="112" t="s">
        <v>10745</v>
      </c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</row>
    <row r="9">
      <c r="A9" s="112" t="s">
        <v>10746</v>
      </c>
      <c r="B9" s="112" t="s">
        <v>10747</v>
      </c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</row>
    <row r="10">
      <c r="A10" s="112" t="s">
        <v>4750</v>
      </c>
      <c r="B10" s="112" t="s">
        <v>4751</v>
      </c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</row>
    <row r="11">
      <c r="A11" s="112" t="s">
        <v>10382</v>
      </c>
      <c r="B11" s="112" t="s">
        <v>6345</v>
      </c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</row>
    <row r="12">
      <c r="A12" s="112" t="s">
        <v>9346</v>
      </c>
      <c r="B12" s="112" t="s">
        <v>10748</v>
      </c>
      <c r="C12" s="162"/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</row>
    <row r="13">
      <c r="A13" s="112" t="s">
        <v>10749</v>
      </c>
      <c r="B13" s="112" t="s">
        <v>10750</v>
      </c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</row>
    <row r="14">
      <c r="A14" s="112" t="s">
        <v>10751</v>
      </c>
      <c r="B14" s="112" t="s">
        <v>10752</v>
      </c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</row>
    <row r="15">
      <c r="A15" s="112" t="s">
        <v>10753</v>
      </c>
      <c r="B15" s="112" t="s">
        <v>10754</v>
      </c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</row>
    <row r="16">
      <c r="A16" s="112" t="s">
        <v>7489</v>
      </c>
      <c r="B16" s="112" t="s">
        <v>10755</v>
      </c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</row>
    <row r="17">
      <c r="A17" s="112" t="s">
        <v>8394</v>
      </c>
      <c r="B17" s="112" t="s">
        <v>10756</v>
      </c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</row>
    <row r="18">
      <c r="A18" s="112" t="s">
        <v>861</v>
      </c>
      <c r="B18" s="112" t="s">
        <v>4421</v>
      </c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</row>
    <row r="19">
      <c r="A19" s="112" t="s">
        <v>10394</v>
      </c>
      <c r="B19" s="112" t="s">
        <v>10757</v>
      </c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</row>
    <row r="20">
      <c r="A20" s="112" t="s">
        <v>10758</v>
      </c>
      <c r="B20" s="112" t="s">
        <v>4446</v>
      </c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</row>
    <row r="21">
      <c r="A21" s="112" t="s">
        <v>4812</v>
      </c>
      <c r="B21" s="112" t="s">
        <v>10400</v>
      </c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</row>
    <row r="22">
      <c r="A22" s="112" t="s">
        <v>10759</v>
      </c>
      <c r="B22" s="112" t="s">
        <v>10760</v>
      </c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</row>
    <row r="23">
      <c r="A23" s="112" t="s">
        <v>8332</v>
      </c>
      <c r="B23" s="112" t="s">
        <v>10761</v>
      </c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</row>
    <row r="24">
      <c r="A24" s="112" t="s">
        <v>10762</v>
      </c>
      <c r="B24" s="112" t="s">
        <v>10763</v>
      </c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</row>
    <row r="25">
      <c r="A25" s="112" t="s">
        <v>10764</v>
      </c>
      <c r="B25" s="112" t="s">
        <v>630</v>
      </c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</row>
    <row r="26">
      <c r="A26" s="112" t="s">
        <v>394</v>
      </c>
      <c r="B26" s="112" t="s">
        <v>630</v>
      </c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</row>
    <row r="27">
      <c r="A27" s="103" t="s">
        <v>4949</v>
      </c>
      <c r="B27" s="103" t="s">
        <v>4478</v>
      </c>
      <c r="C27" s="239">
        <v>40253.0</v>
      </c>
      <c r="D27" s="103" t="s">
        <v>15</v>
      </c>
      <c r="E27" s="103" t="s">
        <v>5891</v>
      </c>
      <c r="F27" s="452"/>
      <c r="G27" s="452"/>
      <c r="H27" s="452"/>
      <c r="I27" s="452"/>
      <c r="J27" s="452"/>
      <c r="K27" s="452"/>
      <c r="L27" s="452"/>
      <c r="M27" s="452"/>
      <c r="N27" s="452"/>
      <c r="O27" s="452"/>
      <c r="P27" s="452"/>
      <c r="Q27" s="452"/>
      <c r="R27" s="452"/>
      <c r="S27" s="452"/>
      <c r="T27" s="452"/>
      <c r="U27" s="452"/>
      <c r="V27" s="452"/>
      <c r="W27" s="452"/>
      <c r="X27" s="452"/>
      <c r="Y27" s="452"/>
      <c r="Z27" s="452"/>
    </row>
    <row r="28">
      <c r="A28" s="112" t="s">
        <v>10765</v>
      </c>
      <c r="B28" s="112" t="s">
        <v>10274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</row>
    <row r="29">
      <c r="A29" s="112" t="s">
        <v>1012</v>
      </c>
      <c r="B29" s="112" t="s">
        <v>185</v>
      </c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</row>
    <row r="30">
      <c r="A30" s="112" t="s">
        <v>8543</v>
      </c>
      <c r="B30" s="112" t="s">
        <v>10766</v>
      </c>
      <c r="C30" s="162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</row>
    <row r="31">
      <c r="A31" s="112" t="s">
        <v>10767</v>
      </c>
      <c r="B31" s="112" t="s">
        <v>10768</v>
      </c>
      <c r="C31" s="162"/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</row>
    <row r="32">
      <c r="A32" s="112" t="s">
        <v>10769</v>
      </c>
      <c r="B32" s="112" t="s">
        <v>5932</v>
      </c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</row>
    <row r="33">
      <c r="A33" s="103" t="s">
        <v>10770</v>
      </c>
      <c r="B33" s="103" t="s">
        <v>6656</v>
      </c>
      <c r="C33" s="239">
        <v>42437.0</v>
      </c>
      <c r="D33" s="103" t="s">
        <v>15</v>
      </c>
      <c r="E33" s="103" t="s">
        <v>10341</v>
      </c>
      <c r="F33" s="452"/>
      <c r="G33" s="452"/>
      <c r="H33" s="452"/>
      <c r="I33" s="452"/>
      <c r="J33" s="452"/>
      <c r="K33" s="452"/>
      <c r="L33" s="452"/>
      <c r="M33" s="452"/>
      <c r="N33" s="452"/>
      <c r="O33" s="452"/>
      <c r="P33" s="452"/>
      <c r="Q33" s="452"/>
      <c r="R33" s="452"/>
      <c r="S33" s="452"/>
      <c r="T33" s="452"/>
      <c r="U33" s="452"/>
      <c r="V33" s="452"/>
      <c r="W33" s="452"/>
      <c r="X33" s="452"/>
      <c r="Y33" s="452"/>
      <c r="Z33" s="452"/>
    </row>
    <row r="34">
      <c r="A34" s="112" t="s">
        <v>10771</v>
      </c>
      <c r="B34" s="112" t="s">
        <v>10772</v>
      </c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</row>
    <row r="35">
      <c r="A35" s="112" t="s">
        <v>10773</v>
      </c>
      <c r="B35" s="112" t="s">
        <v>10774</v>
      </c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</row>
    <row r="36">
      <c r="A36" s="103" t="s">
        <v>4683</v>
      </c>
      <c r="B36" s="103" t="s">
        <v>4684</v>
      </c>
      <c r="C36" s="234">
        <v>42661.0</v>
      </c>
      <c r="D36" s="103" t="s">
        <v>15</v>
      </c>
      <c r="E36" s="103" t="s">
        <v>4543</v>
      </c>
      <c r="F36" s="452"/>
      <c r="G36" s="452"/>
      <c r="H36" s="452"/>
      <c r="I36" s="452"/>
      <c r="J36" s="452"/>
      <c r="K36" s="452"/>
      <c r="L36" s="452"/>
      <c r="M36" s="452"/>
      <c r="N36" s="452"/>
      <c r="O36" s="452"/>
      <c r="P36" s="452"/>
      <c r="Q36" s="452"/>
      <c r="R36" s="452"/>
      <c r="S36" s="452"/>
      <c r="T36" s="452"/>
      <c r="U36" s="452"/>
      <c r="V36" s="452"/>
      <c r="W36" s="452"/>
      <c r="X36" s="452"/>
      <c r="Y36" s="452"/>
      <c r="Z36" s="452"/>
    </row>
    <row r="37">
      <c r="A37" s="112" t="s">
        <v>10775</v>
      </c>
      <c r="B37" s="112" t="s">
        <v>10776</v>
      </c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</row>
    <row r="38">
      <c r="A38" s="112" t="s">
        <v>10374</v>
      </c>
      <c r="B38" s="112" t="s">
        <v>6221</v>
      </c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</row>
    <row r="39">
      <c r="A39" s="112" t="s">
        <v>10422</v>
      </c>
      <c r="B39" s="112" t="s">
        <v>10777</v>
      </c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</row>
    <row r="40">
      <c r="A40" s="112" t="s">
        <v>10778</v>
      </c>
      <c r="B40" s="112" t="s">
        <v>10779</v>
      </c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</row>
    <row r="41">
      <c r="A41" s="112" t="s">
        <v>10780</v>
      </c>
      <c r="B41" s="112" t="s">
        <v>10781</v>
      </c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</row>
    <row r="42">
      <c r="A42" s="112" t="s">
        <v>4240</v>
      </c>
      <c r="B42" s="112" t="s">
        <v>10782</v>
      </c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</row>
    <row r="43">
      <c r="A43" s="112" t="s">
        <v>10728</v>
      </c>
      <c r="B43" s="112" t="s">
        <v>10606</v>
      </c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</row>
    <row r="44">
      <c r="A44" s="112" t="s">
        <v>10783</v>
      </c>
      <c r="B44" s="112" t="s">
        <v>10784</v>
      </c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</row>
    <row r="45">
      <c r="A45" s="112" t="s">
        <v>10785</v>
      </c>
      <c r="B45" s="112" t="s">
        <v>10786</v>
      </c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</row>
    <row r="46">
      <c r="A46" s="162"/>
      <c r="B46" s="162"/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</row>
    <row r="47">
      <c r="A47" s="162"/>
      <c r="B47" s="162"/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</row>
    <row r="48">
      <c r="A48" s="448" t="s">
        <v>1</v>
      </c>
      <c r="B48" s="449">
        <f>COUNT(C:C)</f>
        <v>4</v>
      </c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</row>
    <row r="49">
      <c r="A49" s="448" t="s">
        <v>2</v>
      </c>
      <c r="B49" s="450">
        <v>44.0</v>
      </c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</row>
    <row r="50">
      <c r="A50" s="448" t="s">
        <v>1014</v>
      </c>
      <c r="B50" s="451">
        <f>IFERROR(__xludf.DUMMYFUNCTION("TO_PERCENT(B48/B49)"),0.09090909090909091)</f>
        <v>0.09090909091</v>
      </c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</row>
    <row r="51">
      <c r="A51" s="162"/>
      <c r="B51" s="162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</row>
    <row r="52">
      <c r="A52" s="162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</row>
    <row r="53">
      <c r="A53" s="162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</row>
    <row r="54">
      <c r="A54" s="162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</row>
    <row r="55">
      <c r="A55" s="162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</row>
    <row r="56">
      <c r="A56" s="162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</row>
    <row r="57">
      <c r="A57" s="162"/>
      <c r="B57" s="162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</row>
    <row r="58">
      <c r="A58" s="162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</row>
    <row r="59">
      <c r="A59" s="162"/>
      <c r="B59" s="162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</row>
    <row r="60">
      <c r="A60" s="162"/>
      <c r="B60" s="162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</row>
    <row r="61">
      <c r="A61" s="162"/>
      <c r="B61" s="162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</row>
    <row r="62">
      <c r="A62" s="162"/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</row>
    <row r="63">
      <c r="A63" s="162"/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</row>
    <row r="64">
      <c r="A64" s="162"/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</row>
    <row r="65">
      <c r="A65" s="162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</row>
    <row r="66">
      <c r="A66" s="162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</row>
    <row r="67">
      <c r="A67" s="162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</row>
    <row r="68">
      <c r="A68" s="162"/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</row>
    <row r="69">
      <c r="A69" s="162"/>
      <c r="B69" s="162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</row>
    <row r="70">
      <c r="A70" s="162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</row>
    <row r="71">
      <c r="A71" s="162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</row>
    <row r="72">
      <c r="A72" s="162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</row>
    <row r="73">
      <c r="A73" s="162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</row>
    <row r="74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</row>
    <row r="75">
      <c r="A75" s="162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</row>
    <row r="76">
      <c r="A76" s="162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</row>
    <row r="77">
      <c r="A77" s="162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</row>
    <row r="78">
      <c r="A78" s="162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</row>
    <row r="79">
      <c r="A79" s="162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</row>
    <row r="80">
      <c r="A80" s="162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</row>
    <row r="81">
      <c r="A81" s="162"/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</row>
    <row r="82">
      <c r="A82" s="162"/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</row>
    <row r="83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</row>
    <row r="84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</row>
    <row r="85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</row>
    <row r="86">
      <c r="A86" s="162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</row>
    <row r="87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</row>
    <row r="88">
      <c r="A88" s="162"/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</row>
    <row r="89">
      <c r="A89" s="162"/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</row>
    <row r="90">
      <c r="A90" s="162"/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</row>
    <row r="91">
      <c r="A91" s="162"/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</row>
    <row r="92">
      <c r="A92" s="162"/>
      <c r="B92" s="162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</row>
    <row r="93">
      <c r="A93" s="162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</row>
    <row r="94">
      <c r="A94" s="162"/>
      <c r="B94" s="162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</row>
    <row r="95">
      <c r="A95" s="162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</row>
    <row r="96">
      <c r="A96" s="162"/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</row>
    <row r="97">
      <c r="A97" s="162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</row>
    <row r="98">
      <c r="A98" s="162"/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</row>
    <row r="99">
      <c r="A99" s="162"/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</row>
    <row r="100">
      <c r="A100" s="162"/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</row>
    <row r="101">
      <c r="A101" s="162"/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</row>
    <row r="102">
      <c r="A102" s="162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</row>
    <row r="103">
      <c r="A103" s="162"/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</row>
    <row r="104">
      <c r="A104" s="162"/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</row>
    <row r="105">
      <c r="A105" s="162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</row>
    <row r="106">
      <c r="A106" s="162"/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</row>
    <row r="107">
      <c r="A107" s="162"/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</row>
    <row r="108">
      <c r="A108" s="162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</row>
    <row r="109">
      <c r="A109" s="162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</row>
    <row r="110">
      <c r="A110" s="162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</row>
    <row r="111">
      <c r="A111" s="162"/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</row>
    <row r="112">
      <c r="A112" s="162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</row>
    <row r="113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</row>
    <row r="114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</row>
    <row r="115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</row>
    <row r="116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</row>
    <row r="117">
      <c r="A117" s="162"/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</row>
    <row r="118">
      <c r="A118" s="162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</row>
    <row r="119">
      <c r="A119" s="162"/>
      <c r="B119" s="162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</row>
    <row r="120">
      <c r="A120" s="162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</row>
    <row r="121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</row>
    <row r="122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</row>
    <row r="123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</row>
    <row r="124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</row>
    <row r="125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</row>
    <row r="126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</row>
    <row r="127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</row>
    <row r="128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</row>
    <row r="129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</row>
    <row r="130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</row>
    <row r="131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</row>
    <row r="132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</row>
    <row r="133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</row>
    <row r="134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</row>
    <row r="135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</row>
    <row r="136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</row>
    <row r="137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</row>
    <row r="138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</row>
    <row r="139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</row>
    <row r="140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</row>
    <row r="141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</row>
    <row r="142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</row>
    <row r="143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</row>
    <row r="144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</row>
    <row r="145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</row>
    <row r="146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</row>
    <row r="147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</row>
    <row r="148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</row>
    <row r="149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</row>
    <row r="150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</row>
    <row r="15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</row>
    <row r="152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</row>
    <row r="153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</row>
    <row r="154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</row>
    <row r="155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</row>
    <row r="156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</row>
    <row r="157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</row>
    <row r="158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</row>
    <row r="159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</row>
    <row r="160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</row>
    <row r="16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</row>
    <row r="162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</row>
    <row r="163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</row>
    <row r="164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</row>
    <row r="165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</row>
    <row r="166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</row>
    <row r="167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</row>
    <row r="168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</row>
    <row r="169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</row>
    <row r="170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</row>
    <row r="17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</row>
    <row r="172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</row>
    <row r="173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</row>
    <row r="174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</row>
    <row r="175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</row>
    <row r="176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</row>
    <row r="177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</row>
    <row r="178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</row>
    <row r="179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</row>
    <row r="180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</row>
    <row r="18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</row>
    <row r="182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</row>
    <row r="183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</row>
    <row r="184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</row>
    <row r="185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</row>
    <row r="186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</row>
    <row r="187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</row>
    <row r="188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</row>
    <row r="189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</row>
    <row r="190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</row>
    <row r="191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</row>
    <row r="192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</row>
    <row r="193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</row>
    <row r="194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</row>
    <row r="195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</row>
    <row r="196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</row>
    <row r="197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</row>
    <row r="198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</row>
    <row r="199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</row>
    <row r="200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</row>
    <row r="201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</row>
    <row r="202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</row>
    <row r="203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</row>
    <row r="204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</row>
    <row r="205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</row>
    <row r="206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</row>
    <row r="207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</row>
    <row r="208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</row>
    <row r="209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</row>
    <row r="210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</row>
    <row r="211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</row>
    <row r="212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</row>
    <row r="213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</row>
    <row r="214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</row>
    <row r="215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</row>
    <row r="216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</row>
    <row r="217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</row>
    <row r="218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</row>
    <row r="219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</row>
    <row r="220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</row>
    <row r="221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</row>
    <row r="222">
      <c r="A222" s="162"/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</row>
    <row r="223">
      <c r="A223" s="162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</row>
    <row r="224">
      <c r="A224" s="162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</row>
    <row r="225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</row>
    <row r="226">
      <c r="A226" s="162"/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</row>
    <row r="227">
      <c r="A227" s="162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</row>
    <row r="228">
      <c r="A228" s="162"/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</row>
    <row r="229">
      <c r="A229" s="162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</row>
    <row r="230">
      <c r="A230" s="162"/>
      <c r="B230" s="162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</row>
    <row r="231">
      <c r="A231" s="162"/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</row>
    <row r="232">
      <c r="A232" s="162"/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</row>
    <row r="233">
      <c r="A233" s="162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</row>
    <row r="234">
      <c r="A234" s="162"/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</row>
    <row r="235">
      <c r="A235" s="162"/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</row>
    <row r="236">
      <c r="A236" s="162"/>
      <c r="B236" s="162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</row>
    <row r="237">
      <c r="A237" s="162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</row>
    <row r="238">
      <c r="A238" s="162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</row>
    <row r="239">
      <c r="A239" s="162"/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</row>
    <row r="240">
      <c r="A240" s="162"/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</row>
    <row r="241">
      <c r="A241" s="162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</row>
    <row r="242">
      <c r="A242" s="162"/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</row>
    <row r="243">
      <c r="A243" s="162"/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</row>
    <row r="244">
      <c r="A244" s="162"/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</row>
    <row r="245">
      <c r="A245" s="162"/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</row>
    <row r="246">
      <c r="A246" s="162"/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</row>
    <row r="247">
      <c r="A247" s="162"/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</row>
    <row r="248">
      <c r="A248" s="162"/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</row>
    <row r="249">
      <c r="A249" s="162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</row>
    <row r="250">
      <c r="A250" s="162"/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</row>
    <row r="251">
      <c r="A251" s="162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</row>
    <row r="252">
      <c r="A252" s="162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</row>
    <row r="253">
      <c r="A253" s="162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</row>
    <row r="254">
      <c r="A254" s="162"/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</row>
    <row r="255">
      <c r="A255" s="162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</row>
    <row r="256">
      <c r="A256" s="162"/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</row>
    <row r="257">
      <c r="A257" s="162"/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</row>
    <row r="258">
      <c r="A258" s="162"/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</row>
    <row r="259">
      <c r="A259" s="162"/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</row>
    <row r="260">
      <c r="A260" s="162"/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</row>
    <row r="261">
      <c r="A261" s="162"/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</row>
    <row r="262">
      <c r="A262" s="162"/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</row>
    <row r="263">
      <c r="A263" s="162"/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</row>
    <row r="264">
      <c r="A264" s="162"/>
      <c r="B264" s="16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</row>
    <row r="265">
      <c r="A265" s="162"/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</row>
    <row r="266">
      <c r="A266" s="162"/>
      <c r="B266" s="162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</row>
    <row r="267">
      <c r="A267" s="162"/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</row>
    <row r="268">
      <c r="A268" s="162"/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</row>
    <row r="269">
      <c r="A269" s="162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</row>
    <row r="270">
      <c r="A270" s="162"/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</row>
    <row r="271">
      <c r="A271" s="162"/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</row>
    <row r="272">
      <c r="A272" s="162"/>
      <c r="B272" s="162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</row>
    <row r="273">
      <c r="A273" s="162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</row>
    <row r="274">
      <c r="A274" s="162"/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</row>
    <row r="275">
      <c r="A275" s="162"/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</row>
    <row r="276">
      <c r="A276" s="162"/>
      <c r="B276" s="162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</row>
    <row r="277">
      <c r="A277" s="162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</row>
    <row r="278">
      <c r="A278" s="162"/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</row>
    <row r="279">
      <c r="A279" s="162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</row>
    <row r="280">
      <c r="A280" s="162"/>
      <c r="B280" s="162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</row>
    <row r="281">
      <c r="A281" s="162"/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</row>
    <row r="282">
      <c r="A282" s="162"/>
      <c r="B282" s="162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</row>
    <row r="283">
      <c r="A283" s="162"/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</row>
    <row r="284">
      <c r="A284" s="162"/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</row>
    <row r="285">
      <c r="A285" s="162"/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</row>
    <row r="286">
      <c r="A286" s="162"/>
      <c r="B286" s="162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</row>
    <row r="287">
      <c r="A287" s="162"/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</row>
    <row r="288">
      <c r="A288" s="162"/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</row>
    <row r="289">
      <c r="A289" s="162"/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</row>
    <row r="290">
      <c r="A290" s="162"/>
      <c r="B290" s="16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</row>
    <row r="291">
      <c r="A291" s="162"/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</row>
    <row r="292">
      <c r="A292" s="162"/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</row>
    <row r="293">
      <c r="A293" s="162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</row>
    <row r="294">
      <c r="A294" s="162"/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</row>
    <row r="295">
      <c r="A295" s="162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</row>
    <row r="296">
      <c r="A296" s="162"/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</row>
    <row r="297">
      <c r="A297" s="162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</row>
    <row r="298">
      <c r="A298" s="162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</row>
    <row r="299">
      <c r="A299" s="162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</row>
    <row r="300">
      <c r="A300" s="162"/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</row>
    <row r="301">
      <c r="A301" s="162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</row>
    <row r="302">
      <c r="A302" s="162"/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</row>
    <row r="303">
      <c r="A303" s="162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</row>
    <row r="304">
      <c r="A304" s="162"/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</row>
    <row r="305">
      <c r="A305" s="162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</row>
    <row r="306">
      <c r="A306" s="162"/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</row>
    <row r="307">
      <c r="A307" s="162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</row>
    <row r="308">
      <c r="A308" s="162"/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</row>
    <row r="309">
      <c r="A309" s="162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</row>
    <row r="310">
      <c r="A310" s="162"/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</row>
    <row r="311">
      <c r="A311" s="162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</row>
    <row r="312">
      <c r="A312" s="162"/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</row>
    <row r="313">
      <c r="A313" s="162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</row>
    <row r="314">
      <c r="A314" s="162"/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</row>
    <row r="315">
      <c r="A315" s="162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</row>
    <row r="316">
      <c r="A316" s="162"/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</row>
    <row r="317">
      <c r="A317" s="162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</row>
    <row r="318">
      <c r="A318" s="162"/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</row>
    <row r="319">
      <c r="A319" s="162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</row>
    <row r="320">
      <c r="A320" s="162"/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</row>
    <row r="321">
      <c r="A321" s="162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</row>
    <row r="322">
      <c r="A322" s="162"/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</row>
    <row r="323">
      <c r="A323" s="162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</row>
    <row r="324">
      <c r="A324" s="162"/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</row>
    <row r="325">
      <c r="A325" s="162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</row>
    <row r="326">
      <c r="A326" s="162"/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</row>
    <row r="327">
      <c r="A327" s="162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</row>
    <row r="328">
      <c r="A328" s="162"/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</row>
    <row r="329">
      <c r="A329" s="162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</row>
    <row r="330">
      <c r="A330" s="162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</row>
    <row r="331">
      <c r="A331" s="162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</row>
    <row r="332">
      <c r="A332" s="162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</row>
    <row r="333">
      <c r="A333" s="162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</row>
    <row r="334">
      <c r="A334" s="162"/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</row>
    <row r="335">
      <c r="A335" s="162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</row>
    <row r="336">
      <c r="A336" s="162"/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</row>
    <row r="337">
      <c r="A337" s="162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</row>
    <row r="338">
      <c r="A338" s="162"/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</row>
    <row r="339">
      <c r="A339" s="162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</row>
    <row r="340">
      <c r="A340" s="162"/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</row>
    <row r="341">
      <c r="A341" s="162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</row>
    <row r="342">
      <c r="A342" s="162"/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</row>
    <row r="343">
      <c r="A343" s="162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</row>
    <row r="344">
      <c r="A344" s="162"/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</row>
    <row r="345">
      <c r="A345" s="162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</row>
    <row r="346">
      <c r="A346" s="162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</row>
    <row r="347">
      <c r="A347" s="162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</row>
    <row r="348">
      <c r="A348" s="162"/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</row>
    <row r="349">
      <c r="A349" s="162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</row>
    <row r="350">
      <c r="A350" s="162"/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</row>
    <row r="351">
      <c r="A351" s="162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</row>
    <row r="352">
      <c r="A352" s="162"/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</row>
    <row r="353">
      <c r="A353" s="162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</row>
    <row r="354">
      <c r="A354" s="162"/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</row>
    <row r="355">
      <c r="A355" s="162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</row>
    <row r="356">
      <c r="A356" s="162"/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</row>
    <row r="357">
      <c r="A357" s="162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</row>
    <row r="358">
      <c r="A358" s="162"/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</row>
    <row r="359">
      <c r="A359" s="162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</row>
    <row r="360">
      <c r="A360" s="162"/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</row>
    <row r="361">
      <c r="A361" s="162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</row>
    <row r="362">
      <c r="A362" s="162"/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</row>
    <row r="363">
      <c r="A363" s="162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</row>
    <row r="364">
      <c r="A364" s="162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</row>
    <row r="365">
      <c r="A365" s="162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</row>
    <row r="366">
      <c r="A366" s="162"/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</row>
    <row r="367">
      <c r="A367" s="162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</row>
    <row r="368">
      <c r="A368" s="162"/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</row>
    <row r="369">
      <c r="A369" s="162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</row>
    <row r="370">
      <c r="A370" s="162"/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</row>
    <row r="371">
      <c r="A371" s="162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</row>
    <row r="372">
      <c r="A372" s="162"/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</row>
    <row r="373">
      <c r="A373" s="162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</row>
    <row r="374">
      <c r="A374" s="162"/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</row>
    <row r="375">
      <c r="A375" s="162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</row>
    <row r="376">
      <c r="A376" s="162"/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</row>
    <row r="377">
      <c r="A377" s="162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</row>
    <row r="378">
      <c r="A378" s="162"/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</row>
    <row r="379">
      <c r="A379" s="162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</row>
    <row r="380">
      <c r="A380" s="162"/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</row>
    <row r="381">
      <c r="A381" s="162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</row>
    <row r="382">
      <c r="A382" s="162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</row>
    <row r="383">
      <c r="A383" s="162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</row>
    <row r="384">
      <c r="A384" s="162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</row>
    <row r="385">
      <c r="A385" s="162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</row>
    <row r="386">
      <c r="A386" s="162"/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</row>
    <row r="387">
      <c r="A387" s="162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</row>
    <row r="388">
      <c r="A388" s="162"/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</row>
    <row r="389">
      <c r="A389" s="162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</row>
    <row r="390">
      <c r="A390" s="162"/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</row>
    <row r="391">
      <c r="A391" s="162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</row>
    <row r="392">
      <c r="A392" s="162"/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</row>
    <row r="393">
      <c r="A393" s="162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</row>
    <row r="394">
      <c r="A394" s="162"/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</row>
    <row r="395">
      <c r="A395" s="162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</row>
    <row r="396">
      <c r="A396" s="162"/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</row>
    <row r="397">
      <c r="A397" s="162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</row>
    <row r="398">
      <c r="A398" s="162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</row>
    <row r="399">
      <c r="A399" s="162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</row>
    <row r="400">
      <c r="A400" s="162"/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</row>
    <row r="401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</row>
    <row r="402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</row>
    <row r="403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</row>
    <row r="404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</row>
    <row r="405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</row>
    <row r="406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</row>
    <row r="407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</row>
    <row r="408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</row>
    <row r="409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</row>
    <row r="410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</row>
    <row r="411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</row>
    <row r="412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</row>
    <row r="413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</row>
    <row r="414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</row>
    <row r="415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</row>
    <row r="416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</row>
    <row r="417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</row>
    <row r="418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</row>
    <row r="419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</row>
    <row r="420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</row>
    <row r="421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</row>
    <row r="422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</row>
    <row r="423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</row>
    <row r="424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</row>
    <row r="425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</row>
    <row r="426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</row>
    <row r="427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</row>
    <row r="428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</row>
    <row r="429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</row>
    <row r="430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</row>
    <row r="431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</row>
    <row r="432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</row>
    <row r="433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</row>
    <row r="434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</row>
    <row r="435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</row>
    <row r="436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</row>
    <row r="437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</row>
    <row r="438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</row>
    <row r="439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</row>
    <row r="440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</row>
    <row r="441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</row>
    <row r="442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</row>
    <row r="443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</row>
    <row r="444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</row>
    <row r="445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</row>
    <row r="446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</row>
    <row r="447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</row>
    <row r="448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</row>
    <row r="449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</row>
    <row r="450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</row>
    <row r="451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</row>
    <row r="452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</row>
    <row r="453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</row>
    <row r="454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</row>
    <row r="455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</row>
    <row r="456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</row>
    <row r="457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</row>
    <row r="458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</row>
    <row r="459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</row>
    <row r="460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</row>
    <row r="461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</row>
    <row r="462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</row>
    <row r="463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</row>
    <row r="464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</row>
    <row r="465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</row>
    <row r="466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</row>
    <row r="467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</row>
    <row r="468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</row>
    <row r="469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</row>
    <row r="470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</row>
    <row r="471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</row>
    <row r="472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</row>
    <row r="473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</row>
    <row r="474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</row>
    <row r="475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</row>
    <row r="476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</row>
    <row r="477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</row>
    <row r="478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</row>
    <row r="479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</row>
    <row r="480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</row>
    <row r="481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</row>
    <row r="482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</row>
    <row r="483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</row>
    <row r="484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</row>
    <row r="485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</row>
    <row r="486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</row>
    <row r="487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</row>
    <row r="488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</row>
    <row r="489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</row>
    <row r="490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</row>
    <row r="491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</row>
    <row r="492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</row>
    <row r="493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</row>
    <row r="494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</row>
    <row r="495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</row>
    <row r="496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</row>
    <row r="497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</row>
    <row r="498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</row>
    <row r="499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</row>
    <row r="500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</row>
    <row r="501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</row>
    <row r="502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</row>
    <row r="503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</row>
    <row r="504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</row>
    <row r="505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</row>
    <row r="506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</row>
    <row r="507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</row>
    <row r="508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</row>
    <row r="509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</row>
    <row r="510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</row>
    <row r="511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</row>
    <row r="512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</row>
    <row r="513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</row>
    <row r="514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</row>
    <row r="515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</row>
    <row r="516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</row>
    <row r="517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</row>
    <row r="518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</row>
    <row r="519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</row>
    <row r="520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</row>
    <row r="521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</row>
    <row r="522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</row>
    <row r="523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</row>
    <row r="524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</row>
    <row r="525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</row>
    <row r="526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</row>
    <row r="527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</row>
    <row r="528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</row>
    <row r="529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</row>
    <row r="530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</row>
    <row r="531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</row>
    <row r="532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</row>
    <row r="533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</row>
    <row r="534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</row>
    <row r="535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</row>
    <row r="536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</row>
    <row r="537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</row>
    <row r="538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</row>
    <row r="539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</row>
    <row r="540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</row>
    <row r="541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</row>
    <row r="542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</row>
    <row r="543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</row>
    <row r="544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</row>
    <row r="545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</row>
    <row r="546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</row>
    <row r="547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</row>
    <row r="548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</row>
    <row r="549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</row>
    <row r="550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</row>
    <row r="551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</row>
    <row r="552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</row>
    <row r="553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</row>
    <row r="554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</row>
    <row r="555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</row>
    <row r="556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</row>
    <row r="557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</row>
    <row r="558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</row>
    <row r="559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</row>
    <row r="560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</row>
    <row r="561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</row>
    <row r="562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</row>
    <row r="563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</row>
    <row r="564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</row>
    <row r="565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</row>
    <row r="566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</row>
    <row r="567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</row>
    <row r="568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</row>
    <row r="569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</row>
    <row r="570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</row>
    <row r="571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</row>
    <row r="572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</row>
    <row r="573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</row>
    <row r="574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</row>
    <row r="575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</row>
    <row r="576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</row>
    <row r="577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</row>
    <row r="578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</row>
    <row r="579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</row>
    <row r="580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</row>
    <row r="581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</row>
    <row r="582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</row>
    <row r="583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</row>
    <row r="584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</row>
    <row r="585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</row>
    <row r="586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</row>
    <row r="587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</row>
    <row r="588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</row>
    <row r="589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</row>
    <row r="590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</row>
    <row r="591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</row>
    <row r="592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</row>
    <row r="593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</row>
    <row r="594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</row>
    <row r="595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</row>
    <row r="596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</row>
    <row r="597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</row>
    <row r="598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</row>
    <row r="599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</row>
    <row r="600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</row>
    <row r="601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</row>
    <row r="602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</row>
    <row r="603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</row>
    <row r="604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</row>
    <row r="605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</row>
    <row r="606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</row>
    <row r="607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</row>
    <row r="608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</row>
    <row r="609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</row>
    <row r="610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</row>
    <row r="611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</row>
    <row r="612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</row>
    <row r="613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</row>
    <row r="614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</row>
    <row r="615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</row>
    <row r="616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</row>
    <row r="617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</row>
    <row r="618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</row>
    <row r="619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</row>
    <row r="620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</row>
    <row r="621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</row>
    <row r="622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</row>
    <row r="623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</row>
    <row r="624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</row>
    <row r="625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</row>
    <row r="626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</row>
    <row r="627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</row>
    <row r="628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</row>
    <row r="629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</row>
    <row r="630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</row>
    <row r="631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</row>
    <row r="632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</row>
    <row r="633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</row>
    <row r="634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</row>
    <row r="635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</row>
    <row r="636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</row>
    <row r="637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</row>
    <row r="638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</row>
    <row r="639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</row>
    <row r="640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</row>
    <row r="641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</row>
    <row r="642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</row>
    <row r="643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</row>
    <row r="644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</row>
    <row r="645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</row>
    <row r="646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</row>
    <row r="647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</row>
    <row r="648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</row>
    <row r="649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</row>
    <row r="650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</row>
    <row r="651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</row>
    <row r="652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</row>
    <row r="653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</row>
    <row r="654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</row>
    <row r="655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</row>
    <row r="656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</row>
    <row r="657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</row>
    <row r="658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</row>
    <row r="659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</row>
    <row r="660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</row>
    <row r="661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</row>
    <row r="662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</row>
    <row r="663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</row>
    <row r="664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</row>
    <row r="665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</row>
    <row r="666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</row>
    <row r="667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</row>
    <row r="668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</row>
    <row r="669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</row>
    <row r="670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</row>
    <row r="671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</row>
    <row r="672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</row>
    <row r="673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</row>
    <row r="674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</row>
    <row r="675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</row>
    <row r="676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</row>
    <row r="677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</row>
    <row r="678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</row>
    <row r="679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</row>
    <row r="680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</row>
    <row r="681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</row>
    <row r="682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</row>
    <row r="683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</row>
    <row r="684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</row>
    <row r="685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</row>
    <row r="686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</row>
    <row r="687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</row>
    <row r="688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</row>
    <row r="689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</row>
    <row r="690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</row>
    <row r="691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</row>
    <row r="692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</row>
    <row r="693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</row>
    <row r="694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</row>
    <row r="695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</row>
    <row r="696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</row>
    <row r="697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</row>
    <row r="698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</row>
    <row r="699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</row>
    <row r="700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</row>
    <row r="701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</row>
    <row r="702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</row>
    <row r="703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</row>
    <row r="704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</row>
    <row r="705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</row>
    <row r="706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</row>
    <row r="707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</row>
    <row r="708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</row>
    <row r="709">
      <c r="A709" s="162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</row>
    <row r="710">
      <c r="A710" s="162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</row>
    <row r="711">
      <c r="A711" s="162"/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</row>
    <row r="712">
      <c r="A712" s="162"/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</row>
    <row r="713">
      <c r="A713" s="162"/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</row>
    <row r="714">
      <c r="A714" s="162"/>
      <c r="B714" s="162"/>
      <c r="C714" s="162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</row>
    <row r="715">
      <c r="A715" s="162"/>
      <c r="B715" s="162"/>
      <c r="C715" s="162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</row>
    <row r="716">
      <c r="A716" s="162"/>
      <c r="B716" s="162"/>
      <c r="C716" s="162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</row>
    <row r="717">
      <c r="A717" s="162"/>
      <c r="B717" s="162"/>
      <c r="C717" s="162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</row>
    <row r="718">
      <c r="A718" s="162"/>
      <c r="B718" s="162"/>
      <c r="C718" s="162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</row>
    <row r="719">
      <c r="A719" s="162"/>
      <c r="B719" s="162"/>
      <c r="C719" s="162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</row>
    <row r="720">
      <c r="A720" s="162"/>
      <c r="B720" s="162"/>
      <c r="C720" s="162"/>
      <c r="D720" s="162"/>
      <c r="E720" s="162"/>
      <c r="F720" s="162"/>
      <c r="G720" s="162"/>
      <c r="H720" s="162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  <c r="W720" s="162"/>
      <c r="X720" s="162"/>
      <c r="Y720" s="162"/>
      <c r="Z720" s="162"/>
    </row>
    <row r="721">
      <c r="A721" s="162"/>
      <c r="B721" s="162"/>
      <c r="C721" s="162"/>
      <c r="D721" s="162"/>
      <c r="E721" s="162"/>
      <c r="F721" s="162"/>
      <c r="G721" s="162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  <c r="X721" s="162"/>
      <c r="Y721" s="162"/>
      <c r="Z721" s="162"/>
    </row>
    <row r="722">
      <c r="A722" s="162"/>
      <c r="B722" s="162"/>
      <c r="C722" s="162"/>
      <c r="D722" s="162"/>
      <c r="E722" s="162"/>
      <c r="F722" s="162"/>
      <c r="G722" s="162"/>
      <c r="H722" s="162"/>
      <c r="I722" s="162"/>
      <c r="J722" s="162"/>
      <c r="K722" s="162"/>
      <c r="L722" s="162"/>
      <c r="M722" s="162"/>
      <c r="N722" s="162"/>
      <c r="O722" s="162"/>
      <c r="P722" s="162"/>
      <c r="Q722" s="162"/>
      <c r="R722" s="162"/>
      <c r="S722" s="162"/>
      <c r="T722" s="162"/>
      <c r="U722" s="162"/>
      <c r="V722" s="162"/>
      <c r="W722" s="162"/>
      <c r="X722" s="162"/>
      <c r="Y722" s="162"/>
      <c r="Z722" s="162"/>
    </row>
    <row r="723">
      <c r="A723" s="162"/>
      <c r="B723" s="162"/>
      <c r="C723" s="162"/>
      <c r="D723" s="162"/>
      <c r="E723" s="162"/>
      <c r="F723" s="162"/>
      <c r="G723" s="162"/>
      <c r="H723" s="162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  <c r="W723" s="162"/>
      <c r="X723" s="162"/>
      <c r="Y723" s="162"/>
      <c r="Z723" s="162"/>
    </row>
    <row r="724">
      <c r="A724" s="162"/>
      <c r="B724" s="162"/>
      <c r="C724" s="162"/>
      <c r="D724" s="162"/>
      <c r="E724" s="162"/>
      <c r="F724" s="162"/>
      <c r="G724" s="162"/>
      <c r="H724" s="162"/>
      <c r="I724" s="162"/>
      <c r="J724" s="162"/>
      <c r="K724" s="162"/>
      <c r="L724" s="162"/>
      <c r="M724" s="162"/>
      <c r="N724" s="162"/>
      <c r="O724" s="162"/>
      <c r="P724" s="162"/>
      <c r="Q724" s="162"/>
      <c r="R724" s="162"/>
      <c r="S724" s="162"/>
      <c r="T724" s="162"/>
      <c r="U724" s="162"/>
      <c r="V724" s="162"/>
      <c r="W724" s="162"/>
      <c r="X724" s="162"/>
      <c r="Y724" s="162"/>
      <c r="Z724" s="162"/>
    </row>
    <row r="725">
      <c r="A725" s="162"/>
      <c r="B725" s="162"/>
      <c r="C725" s="162"/>
      <c r="D725" s="162"/>
      <c r="E725" s="162"/>
      <c r="F725" s="162"/>
      <c r="G725" s="162"/>
      <c r="H725" s="162"/>
      <c r="I725" s="162"/>
      <c r="J725" s="162"/>
      <c r="K725" s="162"/>
      <c r="L725" s="162"/>
      <c r="M725" s="162"/>
      <c r="N725" s="162"/>
      <c r="O725" s="162"/>
      <c r="P725" s="162"/>
      <c r="Q725" s="162"/>
      <c r="R725" s="162"/>
      <c r="S725" s="162"/>
      <c r="T725" s="162"/>
      <c r="U725" s="162"/>
      <c r="V725" s="162"/>
      <c r="W725" s="162"/>
      <c r="X725" s="162"/>
      <c r="Y725" s="162"/>
      <c r="Z725" s="162"/>
    </row>
    <row r="726">
      <c r="A726" s="162"/>
      <c r="B726" s="162"/>
      <c r="C726" s="162"/>
      <c r="D726" s="162"/>
      <c r="E726" s="162"/>
      <c r="F726" s="162"/>
      <c r="G726" s="162"/>
      <c r="H726" s="162"/>
      <c r="I726" s="162"/>
      <c r="J726" s="162"/>
      <c r="K726" s="162"/>
      <c r="L726" s="162"/>
      <c r="M726" s="162"/>
      <c r="N726" s="162"/>
      <c r="O726" s="162"/>
      <c r="P726" s="162"/>
      <c r="Q726" s="162"/>
      <c r="R726" s="162"/>
      <c r="S726" s="162"/>
      <c r="T726" s="162"/>
      <c r="U726" s="162"/>
      <c r="V726" s="162"/>
      <c r="W726" s="162"/>
      <c r="X726" s="162"/>
      <c r="Y726" s="162"/>
      <c r="Z726" s="162"/>
    </row>
    <row r="727">
      <c r="A727" s="162"/>
      <c r="B727" s="162"/>
      <c r="C727" s="162"/>
      <c r="D727" s="162"/>
      <c r="E727" s="162"/>
      <c r="F727" s="162"/>
      <c r="G727" s="162"/>
      <c r="H727" s="162"/>
      <c r="I727" s="162"/>
      <c r="J727" s="162"/>
      <c r="K727" s="162"/>
      <c r="L727" s="162"/>
      <c r="M727" s="162"/>
      <c r="N727" s="162"/>
      <c r="O727" s="162"/>
      <c r="P727" s="162"/>
      <c r="Q727" s="162"/>
      <c r="R727" s="162"/>
      <c r="S727" s="162"/>
      <c r="T727" s="162"/>
      <c r="U727" s="162"/>
      <c r="V727" s="162"/>
      <c r="W727" s="162"/>
      <c r="X727" s="162"/>
      <c r="Y727" s="162"/>
      <c r="Z727" s="162"/>
    </row>
    <row r="728">
      <c r="A728" s="162"/>
      <c r="B728" s="162"/>
      <c r="C728" s="162"/>
      <c r="D728" s="162"/>
      <c r="E728" s="162"/>
      <c r="F728" s="162"/>
      <c r="G728" s="162"/>
      <c r="H728" s="162"/>
      <c r="I728" s="162"/>
      <c r="J728" s="162"/>
      <c r="K728" s="162"/>
      <c r="L728" s="162"/>
      <c r="M728" s="162"/>
      <c r="N728" s="162"/>
      <c r="O728" s="162"/>
      <c r="P728" s="162"/>
      <c r="Q728" s="162"/>
      <c r="R728" s="162"/>
      <c r="S728" s="162"/>
      <c r="T728" s="162"/>
      <c r="U728" s="162"/>
      <c r="V728" s="162"/>
      <c r="W728" s="162"/>
      <c r="X728" s="162"/>
      <c r="Y728" s="162"/>
      <c r="Z728" s="162"/>
    </row>
    <row r="729">
      <c r="A729" s="162"/>
      <c r="B729" s="162"/>
      <c r="C729" s="162"/>
      <c r="D729" s="162"/>
      <c r="E729" s="162"/>
      <c r="F729" s="162"/>
      <c r="G729" s="162"/>
      <c r="H729" s="162"/>
      <c r="I729" s="162"/>
      <c r="J729" s="162"/>
      <c r="K729" s="162"/>
      <c r="L729" s="162"/>
      <c r="M729" s="162"/>
      <c r="N729" s="162"/>
      <c r="O729" s="162"/>
      <c r="P729" s="162"/>
      <c r="Q729" s="162"/>
      <c r="R729" s="162"/>
      <c r="S729" s="162"/>
      <c r="T729" s="162"/>
      <c r="U729" s="162"/>
      <c r="V729" s="162"/>
      <c r="W729" s="162"/>
      <c r="X729" s="162"/>
      <c r="Y729" s="162"/>
      <c r="Z729" s="162"/>
    </row>
    <row r="730">
      <c r="A730" s="162"/>
      <c r="B730" s="162"/>
      <c r="C730" s="162"/>
      <c r="D730" s="162"/>
      <c r="E730" s="162"/>
      <c r="F730" s="162"/>
      <c r="G730" s="162"/>
      <c r="H730" s="162"/>
      <c r="I730" s="162"/>
      <c r="J730" s="162"/>
      <c r="K730" s="162"/>
      <c r="L730" s="162"/>
      <c r="M730" s="162"/>
      <c r="N730" s="162"/>
      <c r="O730" s="162"/>
      <c r="P730" s="162"/>
      <c r="Q730" s="162"/>
      <c r="R730" s="162"/>
      <c r="S730" s="162"/>
      <c r="T730" s="162"/>
      <c r="U730" s="162"/>
      <c r="V730" s="162"/>
      <c r="W730" s="162"/>
      <c r="X730" s="162"/>
      <c r="Y730" s="162"/>
      <c r="Z730" s="162"/>
    </row>
    <row r="731">
      <c r="A731" s="162"/>
      <c r="B731" s="162"/>
      <c r="C731" s="162"/>
      <c r="D731" s="162"/>
      <c r="E731" s="162"/>
      <c r="F731" s="162"/>
      <c r="G731" s="162"/>
      <c r="H731" s="162"/>
      <c r="I731" s="162"/>
      <c r="J731" s="162"/>
      <c r="K731" s="162"/>
      <c r="L731" s="162"/>
      <c r="M731" s="162"/>
      <c r="N731" s="162"/>
      <c r="O731" s="162"/>
      <c r="P731" s="162"/>
      <c r="Q731" s="162"/>
      <c r="R731" s="162"/>
      <c r="S731" s="162"/>
      <c r="T731" s="162"/>
      <c r="U731" s="162"/>
      <c r="V731" s="162"/>
      <c r="W731" s="162"/>
      <c r="X731" s="162"/>
      <c r="Y731" s="162"/>
      <c r="Z731" s="162"/>
    </row>
    <row r="732">
      <c r="A732" s="162"/>
      <c r="B732" s="162"/>
      <c r="C732" s="162"/>
      <c r="D732" s="162"/>
      <c r="E732" s="162"/>
      <c r="F732" s="162"/>
      <c r="G732" s="162"/>
      <c r="H732" s="162"/>
      <c r="I732" s="162"/>
      <c r="J732" s="162"/>
      <c r="K732" s="162"/>
      <c r="L732" s="162"/>
      <c r="M732" s="162"/>
      <c r="N732" s="162"/>
      <c r="O732" s="162"/>
      <c r="P732" s="162"/>
      <c r="Q732" s="162"/>
      <c r="R732" s="162"/>
      <c r="S732" s="162"/>
      <c r="T732" s="162"/>
      <c r="U732" s="162"/>
      <c r="V732" s="162"/>
      <c r="W732" s="162"/>
      <c r="X732" s="162"/>
      <c r="Y732" s="162"/>
      <c r="Z732" s="162"/>
    </row>
    <row r="733">
      <c r="A733" s="162"/>
      <c r="B733" s="162"/>
      <c r="C733" s="162"/>
      <c r="D733" s="162"/>
      <c r="E733" s="162"/>
      <c r="F733" s="162"/>
      <c r="G733" s="162"/>
      <c r="H733" s="162"/>
      <c r="I733" s="162"/>
      <c r="J733" s="162"/>
      <c r="K733" s="162"/>
      <c r="L733" s="162"/>
      <c r="M733" s="162"/>
      <c r="N733" s="162"/>
      <c r="O733" s="162"/>
      <c r="P733" s="162"/>
      <c r="Q733" s="162"/>
      <c r="R733" s="162"/>
      <c r="S733" s="162"/>
      <c r="T733" s="162"/>
      <c r="U733" s="162"/>
      <c r="V733" s="162"/>
      <c r="W733" s="162"/>
      <c r="X733" s="162"/>
      <c r="Y733" s="162"/>
      <c r="Z733" s="162"/>
    </row>
    <row r="734">
      <c r="A734" s="162"/>
      <c r="B734" s="162"/>
      <c r="C734" s="162"/>
      <c r="D734" s="162"/>
      <c r="E734" s="162"/>
      <c r="F734" s="162"/>
      <c r="G734" s="162"/>
      <c r="H734" s="162"/>
      <c r="I734" s="162"/>
      <c r="J734" s="162"/>
      <c r="K734" s="162"/>
      <c r="L734" s="162"/>
      <c r="M734" s="162"/>
      <c r="N734" s="162"/>
      <c r="O734" s="162"/>
      <c r="P734" s="162"/>
      <c r="Q734" s="162"/>
      <c r="R734" s="162"/>
      <c r="S734" s="162"/>
      <c r="T734" s="162"/>
      <c r="U734" s="162"/>
      <c r="V734" s="162"/>
      <c r="W734" s="162"/>
      <c r="X734" s="162"/>
      <c r="Y734" s="162"/>
      <c r="Z734" s="162"/>
    </row>
    <row r="735">
      <c r="A735" s="162"/>
      <c r="B735" s="162"/>
      <c r="C735" s="162"/>
      <c r="D735" s="162"/>
      <c r="E735" s="162"/>
      <c r="F735" s="162"/>
      <c r="G735" s="162"/>
      <c r="H735" s="162"/>
      <c r="I735" s="162"/>
      <c r="J735" s="162"/>
      <c r="K735" s="162"/>
      <c r="L735" s="162"/>
      <c r="M735" s="162"/>
      <c r="N735" s="162"/>
      <c r="O735" s="162"/>
      <c r="P735" s="162"/>
      <c r="Q735" s="162"/>
      <c r="R735" s="162"/>
      <c r="S735" s="162"/>
      <c r="T735" s="162"/>
      <c r="U735" s="162"/>
      <c r="V735" s="162"/>
      <c r="W735" s="162"/>
      <c r="X735" s="162"/>
      <c r="Y735" s="162"/>
      <c r="Z735" s="162"/>
    </row>
    <row r="736">
      <c r="A736" s="162"/>
      <c r="B736" s="162"/>
      <c r="C736" s="162"/>
      <c r="D736" s="162"/>
      <c r="E736" s="162"/>
      <c r="F736" s="162"/>
      <c r="G736" s="162"/>
      <c r="H736" s="162"/>
      <c r="I736" s="162"/>
      <c r="J736" s="162"/>
      <c r="K736" s="162"/>
      <c r="L736" s="162"/>
      <c r="M736" s="162"/>
      <c r="N736" s="162"/>
      <c r="O736" s="162"/>
      <c r="P736" s="162"/>
      <c r="Q736" s="162"/>
      <c r="R736" s="162"/>
      <c r="S736" s="162"/>
      <c r="T736" s="162"/>
      <c r="U736" s="162"/>
      <c r="V736" s="162"/>
      <c r="W736" s="162"/>
      <c r="X736" s="162"/>
      <c r="Y736" s="162"/>
      <c r="Z736" s="162"/>
    </row>
    <row r="737">
      <c r="A737" s="162"/>
      <c r="B737" s="162"/>
      <c r="C737" s="162"/>
      <c r="D737" s="162"/>
      <c r="E737" s="162"/>
      <c r="F737" s="162"/>
      <c r="G737" s="162"/>
      <c r="H737" s="162"/>
      <c r="I737" s="162"/>
      <c r="J737" s="162"/>
      <c r="K737" s="162"/>
      <c r="L737" s="162"/>
      <c r="M737" s="162"/>
      <c r="N737" s="162"/>
      <c r="O737" s="162"/>
      <c r="P737" s="162"/>
      <c r="Q737" s="162"/>
      <c r="R737" s="162"/>
      <c r="S737" s="162"/>
      <c r="T737" s="162"/>
      <c r="U737" s="162"/>
      <c r="V737" s="162"/>
      <c r="W737" s="162"/>
      <c r="X737" s="162"/>
      <c r="Y737" s="162"/>
      <c r="Z737" s="162"/>
    </row>
    <row r="738">
      <c r="A738" s="162"/>
      <c r="B738" s="162"/>
      <c r="C738" s="162"/>
      <c r="D738" s="162"/>
      <c r="E738" s="162"/>
      <c r="F738" s="162"/>
      <c r="G738" s="162"/>
      <c r="H738" s="162"/>
      <c r="I738" s="162"/>
      <c r="J738" s="162"/>
      <c r="K738" s="162"/>
      <c r="L738" s="162"/>
      <c r="M738" s="162"/>
      <c r="N738" s="162"/>
      <c r="O738" s="162"/>
      <c r="P738" s="162"/>
      <c r="Q738" s="162"/>
      <c r="R738" s="162"/>
      <c r="S738" s="162"/>
      <c r="T738" s="162"/>
      <c r="U738" s="162"/>
      <c r="V738" s="162"/>
      <c r="W738" s="162"/>
      <c r="X738" s="162"/>
      <c r="Y738" s="162"/>
      <c r="Z738" s="162"/>
    </row>
    <row r="739">
      <c r="A739" s="162"/>
      <c r="B739" s="162"/>
      <c r="C739" s="162"/>
      <c r="D739" s="162"/>
      <c r="E739" s="162"/>
      <c r="F739" s="162"/>
      <c r="G739" s="162"/>
      <c r="H739" s="162"/>
      <c r="I739" s="162"/>
      <c r="J739" s="162"/>
      <c r="K739" s="162"/>
      <c r="L739" s="162"/>
      <c r="M739" s="162"/>
      <c r="N739" s="162"/>
      <c r="O739" s="162"/>
      <c r="P739" s="162"/>
      <c r="Q739" s="162"/>
      <c r="R739" s="162"/>
      <c r="S739" s="162"/>
      <c r="T739" s="162"/>
      <c r="U739" s="162"/>
      <c r="V739" s="162"/>
      <c r="W739" s="162"/>
      <c r="X739" s="162"/>
      <c r="Y739" s="162"/>
      <c r="Z739" s="162"/>
    </row>
    <row r="740">
      <c r="A740" s="162"/>
      <c r="B740" s="162"/>
      <c r="C740" s="162"/>
      <c r="D740" s="162"/>
      <c r="E740" s="162"/>
      <c r="F740" s="162"/>
      <c r="G740" s="162"/>
      <c r="H740" s="162"/>
      <c r="I740" s="162"/>
      <c r="J740" s="162"/>
      <c r="K740" s="162"/>
      <c r="L740" s="162"/>
      <c r="M740" s="162"/>
      <c r="N740" s="162"/>
      <c r="O740" s="162"/>
      <c r="P740" s="162"/>
      <c r="Q740" s="162"/>
      <c r="R740" s="162"/>
      <c r="S740" s="162"/>
      <c r="T740" s="162"/>
      <c r="U740" s="162"/>
      <c r="V740" s="162"/>
      <c r="W740" s="162"/>
      <c r="X740" s="162"/>
      <c r="Y740" s="162"/>
      <c r="Z740" s="162"/>
    </row>
    <row r="741">
      <c r="A741" s="162"/>
      <c r="B741" s="162"/>
      <c r="C741" s="162"/>
      <c r="D741" s="162"/>
      <c r="E741" s="162"/>
      <c r="F741" s="162"/>
      <c r="G741" s="162"/>
      <c r="H741" s="162"/>
      <c r="I741" s="162"/>
      <c r="J741" s="162"/>
      <c r="K741" s="162"/>
      <c r="L741" s="162"/>
      <c r="M741" s="162"/>
      <c r="N741" s="162"/>
      <c r="O741" s="162"/>
      <c r="P741" s="162"/>
      <c r="Q741" s="162"/>
      <c r="R741" s="162"/>
      <c r="S741" s="162"/>
      <c r="T741" s="162"/>
      <c r="U741" s="162"/>
      <c r="V741" s="162"/>
      <c r="W741" s="162"/>
      <c r="X741" s="162"/>
      <c r="Y741" s="162"/>
      <c r="Z741" s="162"/>
    </row>
    <row r="742">
      <c r="A742" s="162"/>
      <c r="B742" s="162"/>
      <c r="C742" s="162"/>
      <c r="D742" s="162"/>
      <c r="E742" s="162"/>
      <c r="F742" s="162"/>
      <c r="G742" s="162"/>
      <c r="H742" s="162"/>
      <c r="I742" s="162"/>
      <c r="J742" s="162"/>
      <c r="K742" s="162"/>
      <c r="L742" s="162"/>
      <c r="M742" s="162"/>
      <c r="N742" s="162"/>
      <c r="O742" s="162"/>
      <c r="P742" s="162"/>
      <c r="Q742" s="162"/>
      <c r="R742" s="162"/>
      <c r="S742" s="162"/>
      <c r="T742" s="162"/>
      <c r="U742" s="162"/>
      <c r="V742" s="162"/>
      <c r="W742" s="162"/>
      <c r="X742" s="162"/>
      <c r="Y742" s="162"/>
      <c r="Z742" s="162"/>
    </row>
    <row r="743">
      <c r="A743" s="162"/>
      <c r="B743" s="162"/>
      <c r="C743" s="162"/>
      <c r="D743" s="162"/>
      <c r="E743" s="162"/>
      <c r="F743" s="162"/>
      <c r="G743" s="162"/>
      <c r="H743" s="162"/>
      <c r="I743" s="162"/>
      <c r="J743" s="162"/>
      <c r="K743" s="162"/>
      <c r="L743" s="162"/>
      <c r="M743" s="162"/>
      <c r="N743" s="162"/>
      <c r="O743" s="162"/>
      <c r="P743" s="162"/>
      <c r="Q743" s="162"/>
      <c r="R743" s="162"/>
      <c r="S743" s="162"/>
      <c r="T743" s="162"/>
      <c r="U743" s="162"/>
      <c r="V743" s="162"/>
      <c r="W743" s="162"/>
      <c r="X743" s="162"/>
      <c r="Y743" s="162"/>
      <c r="Z743" s="162"/>
    </row>
    <row r="744">
      <c r="A744" s="162"/>
      <c r="B744" s="162"/>
      <c r="C744" s="162"/>
      <c r="D744" s="162"/>
      <c r="E744" s="162"/>
      <c r="F744" s="162"/>
      <c r="G744" s="162"/>
      <c r="H744" s="162"/>
      <c r="I744" s="162"/>
      <c r="J744" s="162"/>
      <c r="K744" s="162"/>
      <c r="L744" s="162"/>
      <c r="M744" s="162"/>
      <c r="N744" s="162"/>
      <c r="O744" s="162"/>
      <c r="P744" s="162"/>
      <c r="Q744" s="162"/>
      <c r="R744" s="162"/>
      <c r="S744" s="162"/>
      <c r="T744" s="162"/>
      <c r="U744" s="162"/>
      <c r="V744" s="162"/>
      <c r="W744" s="162"/>
      <c r="X744" s="162"/>
      <c r="Y744" s="162"/>
      <c r="Z744" s="162"/>
    </row>
    <row r="745">
      <c r="A745" s="162"/>
      <c r="B745" s="162"/>
      <c r="C745" s="162"/>
      <c r="D745" s="162"/>
      <c r="E745" s="162"/>
      <c r="F745" s="162"/>
      <c r="G745" s="162"/>
      <c r="H745" s="162"/>
      <c r="I745" s="162"/>
      <c r="J745" s="162"/>
      <c r="K745" s="162"/>
      <c r="L745" s="162"/>
      <c r="M745" s="162"/>
      <c r="N745" s="162"/>
      <c r="O745" s="162"/>
      <c r="P745" s="162"/>
      <c r="Q745" s="162"/>
      <c r="R745" s="162"/>
      <c r="S745" s="162"/>
      <c r="T745" s="162"/>
      <c r="U745" s="162"/>
      <c r="V745" s="162"/>
      <c r="W745" s="162"/>
      <c r="X745" s="162"/>
      <c r="Y745" s="162"/>
      <c r="Z745" s="162"/>
    </row>
    <row r="746">
      <c r="A746" s="162"/>
      <c r="B746" s="162"/>
      <c r="C746" s="162"/>
      <c r="D746" s="162"/>
      <c r="E746" s="162"/>
      <c r="F746" s="162"/>
      <c r="G746" s="162"/>
      <c r="H746" s="162"/>
      <c r="I746" s="162"/>
      <c r="J746" s="162"/>
      <c r="K746" s="162"/>
      <c r="L746" s="162"/>
      <c r="M746" s="162"/>
      <c r="N746" s="162"/>
      <c r="O746" s="162"/>
      <c r="P746" s="162"/>
      <c r="Q746" s="162"/>
      <c r="R746" s="162"/>
      <c r="S746" s="162"/>
      <c r="T746" s="162"/>
      <c r="U746" s="162"/>
      <c r="V746" s="162"/>
      <c r="W746" s="162"/>
      <c r="X746" s="162"/>
      <c r="Y746" s="162"/>
      <c r="Z746" s="162"/>
    </row>
    <row r="747">
      <c r="A747" s="162"/>
      <c r="B747" s="162"/>
      <c r="C747" s="162"/>
      <c r="D747" s="162"/>
      <c r="E747" s="162"/>
      <c r="F747" s="162"/>
      <c r="G747" s="162"/>
      <c r="H747" s="162"/>
      <c r="I747" s="162"/>
      <c r="J747" s="162"/>
      <c r="K747" s="162"/>
      <c r="L747" s="162"/>
      <c r="M747" s="162"/>
      <c r="N747" s="162"/>
      <c r="O747" s="162"/>
      <c r="P747" s="162"/>
      <c r="Q747" s="162"/>
      <c r="R747" s="162"/>
      <c r="S747" s="162"/>
      <c r="T747" s="162"/>
      <c r="U747" s="162"/>
      <c r="V747" s="162"/>
      <c r="W747" s="162"/>
      <c r="X747" s="162"/>
      <c r="Y747" s="162"/>
      <c r="Z747" s="162"/>
    </row>
    <row r="748">
      <c r="A748" s="162"/>
      <c r="B748" s="162"/>
      <c r="C748" s="162"/>
      <c r="D748" s="162"/>
      <c r="E748" s="162"/>
      <c r="F748" s="162"/>
      <c r="G748" s="162"/>
      <c r="H748" s="162"/>
      <c r="I748" s="162"/>
      <c r="J748" s="162"/>
      <c r="K748" s="162"/>
      <c r="L748" s="162"/>
      <c r="M748" s="162"/>
      <c r="N748" s="162"/>
      <c r="O748" s="162"/>
      <c r="P748" s="162"/>
      <c r="Q748" s="162"/>
      <c r="R748" s="162"/>
      <c r="S748" s="162"/>
      <c r="T748" s="162"/>
      <c r="U748" s="162"/>
      <c r="V748" s="162"/>
      <c r="W748" s="162"/>
      <c r="X748" s="162"/>
      <c r="Y748" s="162"/>
      <c r="Z748" s="162"/>
    </row>
    <row r="749">
      <c r="A749" s="162"/>
      <c r="B749" s="162"/>
      <c r="C749" s="162"/>
      <c r="D749" s="162"/>
      <c r="E749" s="162"/>
      <c r="F749" s="162"/>
      <c r="G749" s="162"/>
      <c r="H749" s="162"/>
      <c r="I749" s="162"/>
      <c r="J749" s="162"/>
      <c r="K749" s="162"/>
      <c r="L749" s="162"/>
      <c r="M749" s="162"/>
      <c r="N749" s="162"/>
      <c r="O749" s="162"/>
      <c r="P749" s="162"/>
      <c r="Q749" s="162"/>
      <c r="R749" s="162"/>
      <c r="S749" s="162"/>
      <c r="T749" s="162"/>
      <c r="U749" s="162"/>
      <c r="V749" s="162"/>
      <c r="W749" s="162"/>
      <c r="X749" s="162"/>
      <c r="Y749" s="162"/>
      <c r="Z749" s="162"/>
    </row>
    <row r="750">
      <c r="A750" s="162"/>
      <c r="B750" s="162"/>
      <c r="C750" s="162"/>
      <c r="D750" s="162"/>
      <c r="E750" s="162"/>
      <c r="F750" s="162"/>
      <c r="G750" s="162"/>
      <c r="H750" s="162"/>
      <c r="I750" s="162"/>
      <c r="J750" s="162"/>
      <c r="K750" s="162"/>
      <c r="L750" s="162"/>
      <c r="M750" s="162"/>
      <c r="N750" s="162"/>
      <c r="O750" s="162"/>
      <c r="P750" s="162"/>
      <c r="Q750" s="162"/>
      <c r="R750" s="162"/>
      <c r="S750" s="162"/>
      <c r="T750" s="162"/>
      <c r="U750" s="162"/>
      <c r="V750" s="162"/>
      <c r="W750" s="162"/>
      <c r="X750" s="162"/>
      <c r="Y750" s="162"/>
      <c r="Z750" s="162"/>
    </row>
    <row r="751">
      <c r="A751" s="162"/>
      <c r="B751" s="162"/>
      <c r="C751" s="162"/>
      <c r="D751" s="162"/>
      <c r="E751" s="162"/>
      <c r="F751" s="162"/>
      <c r="G751" s="162"/>
      <c r="H751" s="162"/>
      <c r="I751" s="162"/>
      <c r="J751" s="162"/>
      <c r="K751" s="162"/>
      <c r="L751" s="162"/>
      <c r="M751" s="162"/>
      <c r="N751" s="162"/>
      <c r="O751" s="162"/>
      <c r="P751" s="162"/>
      <c r="Q751" s="162"/>
      <c r="R751" s="162"/>
      <c r="S751" s="162"/>
      <c r="T751" s="162"/>
      <c r="U751" s="162"/>
      <c r="V751" s="162"/>
      <c r="W751" s="162"/>
      <c r="X751" s="162"/>
      <c r="Y751" s="162"/>
      <c r="Z751" s="162"/>
    </row>
    <row r="752">
      <c r="A752" s="162"/>
      <c r="B752" s="162"/>
      <c r="C752" s="162"/>
      <c r="D752" s="162"/>
      <c r="E752" s="162"/>
      <c r="F752" s="162"/>
      <c r="G752" s="162"/>
      <c r="H752" s="162"/>
      <c r="I752" s="162"/>
      <c r="J752" s="162"/>
      <c r="K752" s="162"/>
      <c r="L752" s="162"/>
      <c r="M752" s="162"/>
      <c r="N752" s="162"/>
      <c r="O752" s="162"/>
      <c r="P752" s="162"/>
      <c r="Q752" s="162"/>
      <c r="R752" s="162"/>
      <c r="S752" s="162"/>
      <c r="T752" s="162"/>
      <c r="U752" s="162"/>
      <c r="V752" s="162"/>
      <c r="W752" s="162"/>
      <c r="X752" s="162"/>
      <c r="Y752" s="162"/>
      <c r="Z752" s="162"/>
    </row>
    <row r="753">
      <c r="A753" s="162"/>
      <c r="B753" s="162"/>
      <c r="C753" s="162"/>
      <c r="D753" s="162"/>
      <c r="E753" s="162"/>
      <c r="F753" s="162"/>
      <c r="G753" s="162"/>
      <c r="H753" s="162"/>
      <c r="I753" s="162"/>
      <c r="J753" s="162"/>
      <c r="K753" s="162"/>
      <c r="L753" s="162"/>
      <c r="M753" s="162"/>
      <c r="N753" s="162"/>
      <c r="O753" s="162"/>
      <c r="P753" s="162"/>
      <c r="Q753" s="162"/>
      <c r="R753" s="162"/>
      <c r="S753" s="162"/>
      <c r="T753" s="162"/>
      <c r="U753" s="162"/>
      <c r="V753" s="162"/>
      <c r="W753" s="162"/>
      <c r="X753" s="162"/>
      <c r="Y753" s="162"/>
      <c r="Z753" s="162"/>
    </row>
    <row r="754">
      <c r="A754" s="162"/>
      <c r="B754" s="162"/>
      <c r="C754" s="162"/>
      <c r="D754" s="162"/>
      <c r="E754" s="162"/>
      <c r="F754" s="162"/>
      <c r="G754" s="162"/>
      <c r="H754" s="162"/>
      <c r="I754" s="162"/>
      <c r="J754" s="162"/>
      <c r="K754" s="162"/>
      <c r="L754" s="162"/>
      <c r="M754" s="162"/>
      <c r="N754" s="162"/>
      <c r="O754" s="162"/>
      <c r="P754" s="162"/>
      <c r="Q754" s="162"/>
      <c r="R754" s="162"/>
      <c r="S754" s="162"/>
      <c r="T754" s="162"/>
      <c r="U754" s="162"/>
      <c r="V754" s="162"/>
      <c r="W754" s="162"/>
      <c r="X754" s="162"/>
      <c r="Y754" s="162"/>
      <c r="Z754" s="162"/>
    </row>
    <row r="755">
      <c r="A755" s="162"/>
      <c r="B755" s="162"/>
      <c r="C755" s="162"/>
      <c r="D755" s="162"/>
      <c r="E755" s="162"/>
      <c r="F755" s="162"/>
      <c r="G755" s="162"/>
      <c r="H755" s="162"/>
      <c r="I755" s="162"/>
      <c r="J755" s="162"/>
      <c r="K755" s="162"/>
      <c r="L755" s="162"/>
      <c r="M755" s="162"/>
      <c r="N755" s="162"/>
      <c r="O755" s="162"/>
      <c r="P755" s="162"/>
      <c r="Q755" s="162"/>
      <c r="R755" s="162"/>
      <c r="S755" s="162"/>
      <c r="T755" s="162"/>
      <c r="U755" s="162"/>
      <c r="V755" s="162"/>
      <c r="W755" s="162"/>
      <c r="X755" s="162"/>
      <c r="Y755" s="162"/>
      <c r="Z755" s="162"/>
    </row>
    <row r="756">
      <c r="A756" s="162"/>
      <c r="B756" s="162"/>
      <c r="C756" s="162"/>
      <c r="D756" s="162"/>
      <c r="E756" s="162"/>
      <c r="F756" s="162"/>
      <c r="G756" s="162"/>
      <c r="H756" s="162"/>
      <c r="I756" s="162"/>
      <c r="J756" s="162"/>
      <c r="K756" s="162"/>
      <c r="L756" s="162"/>
      <c r="M756" s="162"/>
      <c r="N756" s="162"/>
      <c r="O756" s="162"/>
      <c r="P756" s="162"/>
      <c r="Q756" s="162"/>
      <c r="R756" s="162"/>
      <c r="S756" s="162"/>
      <c r="T756" s="162"/>
      <c r="U756" s="162"/>
      <c r="V756" s="162"/>
      <c r="W756" s="162"/>
      <c r="X756" s="162"/>
      <c r="Y756" s="162"/>
      <c r="Z756" s="162"/>
    </row>
    <row r="757">
      <c r="A757" s="162"/>
      <c r="B757" s="162"/>
      <c r="C757" s="162"/>
      <c r="D757" s="162"/>
      <c r="E757" s="162"/>
      <c r="F757" s="162"/>
      <c r="G757" s="162"/>
      <c r="H757" s="162"/>
      <c r="I757" s="162"/>
      <c r="J757" s="162"/>
      <c r="K757" s="162"/>
      <c r="L757" s="162"/>
      <c r="M757" s="162"/>
      <c r="N757" s="162"/>
      <c r="O757" s="162"/>
      <c r="P757" s="162"/>
      <c r="Q757" s="162"/>
      <c r="R757" s="162"/>
      <c r="S757" s="162"/>
      <c r="T757" s="162"/>
      <c r="U757" s="162"/>
      <c r="V757" s="162"/>
      <c r="W757" s="162"/>
      <c r="X757" s="162"/>
      <c r="Y757" s="162"/>
      <c r="Z757" s="162"/>
    </row>
    <row r="758">
      <c r="A758" s="162"/>
      <c r="B758" s="162"/>
      <c r="C758" s="162"/>
      <c r="D758" s="162"/>
      <c r="E758" s="162"/>
      <c r="F758" s="162"/>
      <c r="G758" s="162"/>
      <c r="H758" s="162"/>
      <c r="I758" s="162"/>
      <c r="J758" s="162"/>
      <c r="K758" s="162"/>
      <c r="L758" s="162"/>
      <c r="M758" s="162"/>
      <c r="N758" s="162"/>
      <c r="O758" s="162"/>
      <c r="P758" s="162"/>
      <c r="Q758" s="162"/>
      <c r="R758" s="162"/>
      <c r="S758" s="162"/>
      <c r="T758" s="162"/>
      <c r="U758" s="162"/>
      <c r="V758" s="162"/>
      <c r="W758" s="162"/>
      <c r="X758" s="162"/>
      <c r="Y758" s="162"/>
      <c r="Z758" s="162"/>
    </row>
    <row r="759">
      <c r="A759" s="162"/>
      <c r="B759" s="162"/>
      <c r="C759" s="162"/>
      <c r="D759" s="162"/>
      <c r="E759" s="162"/>
      <c r="F759" s="162"/>
      <c r="G759" s="162"/>
      <c r="H759" s="162"/>
      <c r="I759" s="162"/>
      <c r="J759" s="162"/>
      <c r="K759" s="162"/>
      <c r="L759" s="162"/>
      <c r="M759" s="162"/>
      <c r="N759" s="162"/>
      <c r="O759" s="162"/>
      <c r="P759" s="162"/>
      <c r="Q759" s="162"/>
      <c r="R759" s="162"/>
      <c r="S759" s="162"/>
      <c r="T759" s="162"/>
      <c r="U759" s="162"/>
      <c r="V759" s="162"/>
      <c r="W759" s="162"/>
      <c r="X759" s="162"/>
      <c r="Y759" s="162"/>
      <c r="Z759" s="162"/>
    </row>
    <row r="760">
      <c r="A760" s="162"/>
      <c r="B760" s="162"/>
      <c r="C760" s="162"/>
      <c r="D760" s="162"/>
      <c r="E760" s="162"/>
      <c r="F760" s="162"/>
      <c r="G760" s="162"/>
      <c r="H760" s="162"/>
      <c r="I760" s="162"/>
      <c r="J760" s="162"/>
      <c r="K760" s="162"/>
      <c r="L760" s="162"/>
      <c r="M760" s="162"/>
      <c r="N760" s="162"/>
      <c r="O760" s="162"/>
      <c r="P760" s="162"/>
      <c r="Q760" s="162"/>
      <c r="R760" s="162"/>
      <c r="S760" s="162"/>
      <c r="T760" s="162"/>
      <c r="U760" s="162"/>
      <c r="V760" s="162"/>
      <c r="W760" s="162"/>
      <c r="X760" s="162"/>
      <c r="Y760" s="162"/>
      <c r="Z760" s="162"/>
    </row>
    <row r="761">
      <c r="A761" s="162"/>
      <c r="B761" s="162"/>
      <c r="C761" s="162"/>
      <c r="D761" s="162"/>
      <c r="E761" s="162"/>
      <c r="F761" s="162"/>
      <c r="G761" s="162"/>
      <c r="H761" s="162"/>
      <c r="I761" s="162"/>
      <c r="J761" s="162"/>
      <c r="K761" s="162"/>
      <c r="L761" s="162"/>
      <c r="M761" s="162"/>
      <c r="N761" s="162"/>
      <c r="O761" s="162"/>
      <c r="P761" s="162"/>
      <c r="Q761" s="162"/>
      <c r="R761" s="162"/>
      <c r="S761" s="162"/>
      <c r="T761" s="162"/>
      <c r="U761" s="162"/>
      <c r="V761" s="162"/>
      <c r="W761" s="162"/>
      <c r="X761" s="162"/>
      <c r="Y761" s="162"/>
      <c r="Z761" s="162"/>
    </row>
    <row r="762">
      <c r="A762" s="162"/>
      <c r="B762" s="162"/>
      <c r="C762" s="162"/>
      <c r="D762" s="162"/>
      <c r="E762" s="162"/>
      <c r="F762" s="162"/>
      <c r="G762" s="162"/>
      <c r="H762" s="162"/>
      <c r="I762" s="162"/>
      <c r="J762" s="162"/>
      <c r="K762" s="162"/>
      <c r="L762" s="162"/>
      <c r="M762" s="162"/>
      <c r="N762" s="162"/>
      <c r="O762" s="162"/>
      <c r="P762" s="162"/>
      <c r="Q762" s="162"/>
      <c r="R762" s="162"/>
      <c r="S762" s="162"/>
      <c r="T762" s="162"/>
      <c r="U762" s="162"/>
      <c r="V762" s="162"/>
      <c r="W762" s="162"/>
      <c r="X762" s="162"/>
      <c r="Y762" s="162"/>
      <c r="Z762" s="162"/>
    </row>
    <row r="763">
      <c r="A763" s="162"/>
      <c r="B763" s="162"/>
      <c r="C763" s="162"/>
      <c r="D763" s="162"/>
      <c r="E763" s="162"/>
      <c r="F763" s="162"/>
      <c r="G763" s="162"/>
      <c r="H763" s="162"/>
      <c r="I763" s="162"/>
      <c r="J763" s="162"/>
      <c r="K763" s="162"/>
      <c r="L763" s="162"/>
      <c r="M763" s="162"/>
      <c r="N763" s="162"/>
      <c r="O763" s="162"/>
      <c r="P763" s="162"/>
      <c r="Q763" s="162"/>
      <c r="R763" s="162"/>
      <c r="S763" s="162"/>
      <c r="T763" s="162"/>
      <c r="U763" s="162"/>
      <c r="V763" s="162"/>
      <c r="W763" s="162"/>
      <c r="X763" s="162"/>
      <c r="Y763" s="162"/>
      <c r="Z763" s="162"/>
    </row>
    <row r="764">
      <c r="A764" s="162"/>
      <c r="B764" s="162"/>
      <c r="C764" s="162"/>
      <c r="D764" s="162"/>
      <c r="E764" s="162"/>
      <c r="F764" s="162"/>
      <c r="G764" s="162"/>
      <c r="H764" s="162"/>
      <c r="I764" s="162"/>
      <c r="J764" s="162"/>
      <c r="K764" s="162"/>
      <c r="L764" s="162"/>
      <c r="M764" s="162"/>
      <c r="N764" s="162"/>
      <c r="O764" s="162"/>
      <c r="P764" s="162"/>
      <c r="Q764" s="162"/>
      <c r="R764" s="162"/>
      <c r="S764" s="162"/>
      <c r="T764" s="162"/>
      <c r="U764" s="162"/>
      <c r="V764" s="162"/>
      <c r="W764" s="162"/>
      <c r="X764" s="162"/>
      <c r="Y764" s="162"/>
      <c r="Z764" s="162"/>
    </row>
    <row r="765">
      <c r="A765" s="162"/>
      <c r="B765" s="162"/>
      <c r="C765" s="162"/>
      <c r="D765" s="162"/>
      <c r="E765" s="162"/>
      <c r="F765" s="162"/>
      <c r="G765" s="162"/>
      <c r="H765" s="162"/>
      <c r="I765" s="162"/>
      <c r="J765" s="162"/>
      <c r="K765" s="162"/>
      <c r="L765" s="162"/>
      <c r="M765" s="162"/>
      <c r="N765" s="162"/>
      <c r="O765" s="162"/>
      <c r="P765" s="162"/>
      <c r="Q765" s="162"/>
      <c r="R765" s="162"/>
      <c r="S765" s="162"/>
      <c r="T765" s="162"/>
      <c r="U765" s="162"/>
      <c r="V765" s="162"/>
      <c r="W765" s="162"/>
      <c r="X765" s="162"/>
      <c r="Y765" s="162"/>
      <c r="Z765" s="162"/>
    </row>
    <row r="766">
      <c r="A766" s="162"/>
      <c r="B766" s="162"/>
      <c r="C766" s="162"/>
      <c r="D766" s="162"/>
      <c r="E766" s="162"/>
      <c r="F766" s="162"/>
      <c r="G766" s="162"/>
      <c r="H766" s="162"/>
      <c r="I766" s="162"/>
      <c r="J766" s="162"/>
      <c r="K766" s="162"/>
      <c r="L766" s="162"/>
      <c r="M766" s="162"/>
      <c r="N766" s="162"/>
      <c r="O766" s="162"/>
      <c r="P766" s="162"/>
      <c r="Q766" s="162"/>
      <c r="R766" s="162"/>
      <c r="S766" s="162"/>
      <c r="T766" s="162"/>
      <c r="U766" s="162"/>
      <c r="V766" s="162"/>
      <c r="W766" s="162"/>
      <c r="X766" s="162"/>
      <c r="Y766" s="162"/>
      <c r="Z766" s="162"/>
    </row>
    <row r="767">
      <c r="A767" s="162"/>
      <c r="B767" s="162"/>
      <c r="C767" s="162"/>
      <c r="D767" s="162"/>
      <c r="E767" s="162"/>
      <c r="F767" s="162"/>
      <c r="G767" s="162"/>
      <c r="H767" s="162"/>
      <c r="I767" s="162"/>
      <c r="J767" s="162"/>
      <c r="K767" s="162"/>
      <c r="L767" s="162"/>
      <c r="M767" s="162"/>
      <c r="N767" s="162"/>
      <c r="O767" s="162"/>
      <c r="P767" s="162"/>
      <c r="Q767" s="162"/>
      <c r="R767" s="162"/>
      <c r="S767" s="162"/>
      <c r="T767" s="162"/>
      <c r="U767" s="162"/>
      <c r="V767" s="162"/>
      <c r="W767" s="162"/>
      <c r="X767" s="162"/>
      <c r="Y767" s="162"/>
      <c r="Z767" s="162"/>
    </row>
    <row r="768">
      <c r="A768" s="162"/>
      <c r="B768" s="162"/>
      <c r="C768" s="162"/>
      <c r="D768" s="162"/>
      <c r="E768" s="162"/>
      <c r="F768" s="162"/>
      <c r="G768" s="162"/>
      <c r="H768" s="162"/>
      <c r="I768" s="162"/>
      <c r="J768" s="162"/>
      <c r="K768" s="162"/>
      <c r="L768" s="162"/>
      <c r="M768" s="162"/>
      <c r="N768" s="162"/>
      <c r="O768" s="162"/>
      <c r="P768" s="162"/>
      <c r="Q768" s="162"/>
      <c r="R768" s="162"/>
      <c r="S768" s="162"/>
      <c r="T768" s="162"/>
      <c r="U768" s="162"/>
      <c r="V768" s="162"/>
      <c r="W768" s="162"/>
      <c r="X768" s="162"/>
      <c r="Y768" s="162"/>
      <c r="Z768" s="162"/>
    </row>
    <row r="769">
      <c r="A769" s="162"/>
      <c r="B769" s="162"/>
      <c r="C769" s="162"/>
      <c r="D769" s="162"/>
      <c r="E769" s="162"/>
      <c r="F769" s="162"/>
      <c r="G769" s="162"/>
      <c r="H769" s="162"/>
      <c r="I769" s="162"/>
      <c r="J769" s="162"/>
      <c r="K769" s="162"/>
      <c r="L769" s="162"/>
      <c r="M769" s="162"/>
      <c r="N769" s="162"/>
      <c r="O769" s="162"/>
      <c r="P769" s="162"/>
      <c r="Q769" s="162"/>
      <c r="R769" s="162"/>
      <c r="S769" s="162"/>
      <c r="T769" s="162"/>
      <c r="U769" s="162"/>
      <c r="V769" s="162"/>
      <c r="W769" s="162"/>
      <c r="X769" s="162"/>
      <c r="Y769" s="162"/>
      <c r="Z769" s="162"/>
    </row>
    <row r="770">
      <c r="A770" s="162"/>
      <c r="B770" s="162"/>
      <c r="C770" s="162"/>
      <c r="D770" s="162"/>
      <c r="E770" s="162"/>
      <c r="F770" s="162"/>
      <c r="G770" s="162"/>
      <c r="H770" s="162"/>
      <c r="I770" s="162"/>
      <c r="J770" s="162"/>
      <c r="K770" s="162"/>
      <c r="L770" s="162"/>
      <c r="M770" s="162"/>
      <c r="N770" s="162"/>
      <c r="O770" s="162"/>
      <c r="P770" s="162"/>
      <c r="Q770" s="162"/>
      <c r="R770" s="162"/>
      <c r="S770" s="162"/>
      <c r="T770" s="162"/>
      <c r="U770" s="162"/>
      <c r="V770" s="162"/>
      <c r="W770" s="162"/>
      <c r="X770" s="162"/>
      <c r="Y770" s="162"/>
      <c r="Z770" s="162"/>
    </row>
    <row r="771">
      <c r="A771" s="162"/>
      <c r="B771" s="162"/>
      <c r="C771" s="162"/>
      <c r="D771" s="162"/>
      <c r="E771" s="162"/>
      <c r="F771" s="162"/>
      <c r="G771" s="162"/>
      <c r="H771" s="162"/>
      <c r="I771" s="162"/>
      <c r="J771" s="162"/>
      <c r="K771" s="162"/>
      <c r="L771" s="162"/>
      <c r="M771" s="162"/>
      <c r="N771" s="162"/>
      <c r="O771" s="162"/>
      <c r="P771" s="162"/>
      <c r="Q771" s="162"/>
      <c r="R771" s="162"/>
      <c r="S771" s="162"/>
      <c r="T771" s="162"/>
      <c r="U771" s="162"/>
      <c r="V771" s="162"/>
      <c r="W771" s="162"/>
      <c r="X771" s="162"/>
      <c r="Y771" s="162"/>
      <c r="Z771" s="162"/>
    </row>
    <row r="772">
      <c r="A772" s="162"/>
      <c r="B772" s="162"/>
      <c r="C772" s="162"/>
      <c r="D772" s="162"/>
      <c r="E772" s="162"/>
      <c r="F772" s="162"/>
      <c r="G772" s="162"/>
      <c r="H772" s="162"/>
      <c r="I772" s="162"/>
      <c r="J772" s="162"/>
      <c r="K772" s="162"/>
      <c r="L772" s="162"/>
      <c r="M772" s="162"/>
      <c r="N772" s="162"/>
      <c r="O772" s="162"/>
      <c r="P772" s="162"/>
      <c r="Q772" s="162"/>
      <c r="R772" s="162"/>
      <c r="S772" s="162"/>
      <c r="T772" s="162"/>
      <c r="U772" s="162"/>
      <c r="V772" s="162"/>
      <c r="W772" s="162"/>
      <c r="X772" s="162"/>
      <c r="Y772" s="162"/>
      <c r="Z772" s="162"/>
    </row>
    <row r="773">
      <c r="A773" s="162"/>
      <c r="B773" s="162"/>
      <c r="C773" s="162"/>
      <c r="D773" s="162"/>
      <c r="E773" s="162"/>
      <c r="F773" s="162"/>
      <c r="G773" s="162"/>
      <c r="H773" s="162"/>
      <c r="I773" s="162"/>
      <c r="J773" s="162"/>
      <c r="K773" s="162"/>
      <c r="L773" s="162"/>
      <c r="M773" s="162"/>
      <c r="N773" s="162"/>
      <c r="O773" s="162"/>
      <c r="P773" s="162"/>
      <c r="Q773" s="162"/>
      <c r="R773" s="162"/>
      <c r="S773" s="162"/>
      <c r="T773" s="162"/>
      <c r="U773" s="162"/>
      <c r="V773" s="162"/>
      <c r="W773" s="162"/>
      <c r="X773" s="162"/>
      <c r="Y773" s="162"/>
      <c r="Z773" s="162"/>
    </row>
    <row r="774">
      <c r="A774" s="162"/>
      <c r="B774" s="162"/>
      <c r="C774" s="162"/>
      <c r="D774" s="162"/>
      <c r="E774" s="162"/>
      <c r="F774" s="162"/>
      <c r="G774" s="162"/>
      <c r="H774" s="162"/>
      <c r="I774" s="162"/>
      <c r="J774" s="162"/>
      <c r="K774" s="162"/>
      <c r="L774" s="162"/>
      <c r="M774" s="162"/>
      <c r="N774" s="162"/>
      <c r="O774" s="162"/>
      <c r="P774" s="162"/>
      <c r="Q774" s="162"/>
      <c r="R774" s="162"/>
      <c r="S774" s="162"/>
      <c r="T774" s="162"/>
      <c r="U774" s="162"/>
      <c r="V774" s="162"/>
      <c r="W774" s="162"/>
      <c r="X774" s="162"/>
      <c r="Y774" s="162"/>
      <c r="Z774" s="162"/>
    </row>
    <row r="775">
      <c r="A775" s="162"/>
      <c r="B775" s="162"/>
      <c r="C775" s="162"/>
      <c r="D775" s="162"/>
      <c r="E775" s="162"/>
      <c r="F775" s="162"/>
      <c r="G775" s="162"/>
      <c r="H775" s="162"/>
      <c r="I775" s="162"/>
      <c r="J775" s="162"/>
      <c r="K775" s="162"/>
      <c r="L775" s="162"/>
      <c r="M775" s="162"/>
      <c r="N775" s="162"/>
      <c r="O775" s="162"/>
      <c r="P775" s="162"/>
      <c r="Q775" s="162"/>
      <c r="R775" s="162"/>
      <c r="S775" s="162"/>
      <c r="T775" s="162"/>
      <c r="U775" s="162"/>
      <c r="V775" s="162"/>
      <c r="W775" s="162"/>
      <c r="X775" s="162"/>
      <c r="Y775" s="162"/>
      <c r="Z775" s="162"/>
    </row>
    <row r="776">
      <c r="A776" s="162"/>
      <c r="B776" s="162"/>
      <c r="C776" s="162"/>
      <c r="D776" s="162"/>
      <c r="E776" s="162"/>
      <c r="F776" s="162"/>
      <c r="G776" s="162"/>
      <c r="H776" s="162"/>
      <c r="I776" s="162"/>
      <c r="J776" s="162"/>
      <c r="K776" s="162"/>
      <c r="L776" s="162"/>
      <c r="M776" s="162"/>
      <c r="N776" s="162"/>
      <c r="O776" s="162"/>
      <c r="P776" s="162"/>
      <c r="Q776" s="162"/>
      <c r="R776" s="162"/>
      <c r="S776" s="162"/>
      <c r="T776" s="162"/>
      <c r="U776" s="162"/>
      <c r="V776" s="162"/>
      <c r="W776" s="162"/>
      <c r="X776" s="162"/>
      <c r="Y776" s="162"/>
      <c r="Z776" s="162"/>
    </row>
    <row r="777">
      <c r="A777" s="162"/>
      <c r="B777" s="162"/>
      <c r="C777" s="162"/>
      <c r="D777" s="162"/>
      <c r="E777" s="162"/>
      <c r="F777" s="162"/>
      <c r="G777" s="162"/>
      <c r="H777" s="162"/>
      <c r="I777" s="162"/>
      <c r="J777" s="162"/>
      <c r="K777" s="162"/>
      <c r="L777" s="162"/>
      <c r="M777" s="162"/>
      <c r="N777" s="162"/>
      <c r="O777" s="162"/>
      <c r="P777" s="162"/>
      <c r="Q777" s="162"/>
      <c r="R777" s="162"/>
      <c r="S777" s="162"/>
      <c r="T777" s="162"/>
      <c r="U777" s="162"/>
      <c r="V777" s="162"/>
      <c r="W777" s="162"/>
      <c r="X777" s="162"/>
      <c r="Y777" s="162"/>
      <c r="Z777" s="162"/>
    </row>
    <row r="778">
      <c r="A778" s="162"/>
      <c r="B778" s="162"/>
      <c r="C778" s="162"/>
      <c r="D778" s="162"/>
      <c r="E778" s="162"/>
      <c r="F778" s="162"/>
      <c r="G778" s="162"/>
      <c r="H778" s="162"/>
      <c r="I778" s="162"/>
      <c r="J778" s="162"/>
      <c r="K778" s="162"/>
      <c r="L778" s="162"/>
      <c r="M778" s="162"/>
      <c r="N778" s="162"/>
      <c r="O778" s="162"/>
      <c r="P778" s="162"/>
      <c r="Q778" s="162"/>
      <c r="R778" s="162"/>
      <c r="S778" s="162"/>
      <c r="T778" s="162"/>
      <c r="U778" s="162"/>
      <c r="V778" s="162"/>
      <c r="W778" s="162"/>
      <c r="X778" s="162"/>
      <c r="Y778" s="162"/>
      <c r="Z778" s="162"/>
    </row>
    <row r="779">
      <c r="A779" s="162"/>
      <c r="B779" s="162"/>
      <c r="C779" s="162"/>
      <c r="D779" s="162"/>
      <c r="E779" s="162"/>
      <c r="F779" s="162"/>
      <c r="G779" s="162"/>
      <c r="H779" s="162"/>
      <c r="I779" s="162"/>
      <c r="J779" s="162"/>
      <c r="K779" s="162"/>
      <c r="L779" s="162"/>
      <c r="M779" s="162"/>
      <c r="N779" s="162"/>
      <c r="O779" s="162"/>
      <c r="P779" s="162"/>
      <c r="Q779" s="162"/>
      <c r="R779" s="162"/>
      <c r="S779" s="162"/>
      <c r="T779" s="162"/>
      <c r="U779" s="162"/>
      <c r="V779" s="162"/>
      <c r="W779" s="162"/>
      <c r="X779" s="162"/>
      <c r="Y779" s="162"/>
      <c r="Z779" s="162"/>
    </row>
    <row r="780">
      <c r="A780" s="162"/>
      <c r="B780" s="162"/>
      <c r="C780" s="162"/>
      <c r="D780" s="162"/>
      <c r="E780" s="162"/>
      <c r="F780" s="162"/>
      <c r="G780" s="162"/>
      <c r="H780" s="162"/>
      <c r="I780" s="162"/>
      <c r="J780" s="162"/>
      <c r="K780" s="162"/>
      <c r="L780" s="162"/>
      <c r="M780" s="162"/>
      <c r="N780" s="162"/>
      <c r="O780" s="162"/>
      <c r="P780" s="162"/>
      <c r="Q780" s="162"/>
      <c r="R780" s="162"/>
      <c r="S780" s="162"/>
      <c r="T780" s="162"/>
      <c r="U780" s="162"/>
      <c r="V780" s="162"/>
      <c r="W780" s="162"/>
      <c r="X780" s="162"/>
      <c r="Y780" s="162"/>
      <c r="Z780" s="162"/>
    </row>
    <row r="781">
      <c r="A781" s="162"/>
      <c r="B781" s="162"/>
      <c r="C781" s="162"/>
      <c r="D781" s="162"/>
      <c r="E781" s="162"/>
      <c r="F781" s="162"/>
      <c r="G781" s="162"/>
      <c r="H781" s="162"/>
      <c r="I781" s="162"/>
      <c r="J781" s="162"/>
      <c r="K781" s="162"/>
      <c r="L781" s="162"/>
      <c r="M781" s="162"/>
      <c r="N781" s="162"/>
      <c r="O781" s="162"/>
      <c r="P781" s="162"/>
      <c r="Q781" s="162"/>
      <c r="R781" s="162"/>
      <c r="S781" s="162"/>
      <c r="T781" s="162"/>
      <c r="U781" s="162"/>
      <c r="V781" s="162"/>
      <c r="W781" s="162"/>
      <c r="X781" s="162"/>
      <c r="Y781" s="162"/>
      <c r="Z781" s="162"/>
    </row>
    <row r="782">
      <c r="A782" s="162"/>
      <c r="B782" s="162"/>
      <c r="C782" s="162"/>
      <c r="D782" s="162"/>
      <c r="E782" s="162"/>
      <c r="F782" s="162"/>
      <c r="G782" s="162"/>
      <c r="H782" s="162"/>
      <c r="I782" s="162"/>
      <c r="J782" s="162"/>
      <c r="K782" s="162"/>
      <c r="L782" s="162"/>
      <c r="M782" s="162"/>
      <c r="N782" s="162"/>
      <c r="O782" s="162"/>
      <c r="P782" s="162"/>
      <c r="Q782" s="162"/>
      <c r="R782" s="162"/>
      <c r="S782" s="162"/>
      <c r="T782" s="162"/>
      <c r="U782" s="162"/>
      <c r="V782" s="162"/>
      <c r="W782" s="162"/>
      <c r="X782" s="162"/>
      <c r="Y782" s="162"/>
      <c r="Z782" s="162"/>
    </row>
    <row r="783">
      <c r="A783" s="162"/>
      <c r="B783" s="162"/>
      <c r="C783" s="162"/>
      <c r="D783" s="162"/>
      <c r="E783" s="162"/>
      <c r="F783" s="162"/>
      <c r="G783" s="162"/>
      <c r="H783" s="162"/>
      <c r="I783" s="162"/>
      <c r="J783" s="162"/>
      <c r="K783" s="162"/>
      <c r="L783" s="162"/>
      <c r="M783" s="162"/>
      <c r="N783" s="162"/>
      <c r="O783" s="162"/>
      <c r="P783" s="162"/>
      <c r="Q783" s="162"/>
      <c r="R783" s="162"/>
      <c r="S783" s="162"/>
      <c r="T783" s="162"/>
      <c r="U783" s="162"/>
      <c r="V783" s="162"/>
      <c r="W783" s="162"/>
      <c r="X783" s="162"/>
      <c r="Y783" s="162"/>
      <c r="Z783" s="162"/>
    </row>
    <row r="784">
      <c r="A784" s="162"/>
      <c r="B784" s="162"/>
      <c r="C784" s="162"/>
      <c r="D784" s="162"/>
      <c r="E784" s="162"/>
      <c r="F784" s="162"/>
      <c r="G784" s="162"/>
      <c r="H784" s="162"/>
      <c r="I784" s="162"/>
      <c r="J784" s="162"/>
      <c r="K784" s="162"/>
      <c r="L784" s="162"/>
      <c r="M784" s="162"/>
      <c r="N784" s="162"/>
      <c r="O784" s="162"/>
      <c r="P784" s="162"/>
      <c r="Q784" s="162"/>
      <c r="R784" s="162"/>
      <c r="S784" s="162"/>
      <c r="T784" s="162"/>
      <c r="U784" s="162"/>
      <c r="V784" s="162"/>
      <c r="W784" s="162"/>
      <c r="X784" s="162"/>
      <c r="Y784" s="162"/>
      <c r="Z784" s="162"/>
    </row>
    <row r="785">
      <c r="A785" s="162"/>
      <c r="B785" s="162"/>
      <c r="C785" s="162"/>
      <c r="D785" s="162"/>
      <c r="E785" s="162"/>
      <c r="F785" s="162"/>
      <c r="G785" s="162"/>
      <c r="H785" s="162"/>
      <c r="I785" s="162"/>
      <c r="J785" s="162"/>
      <c r="K785" s="162"/>
      <c r="L785" s="162"/>
      <c r="M785" s="162"/>
      <c r="N785" s="162"/>
      <c r="O785" s="162"/>
      <c r="P785" s="162"/>
      <c r="Q785" s="162"/>
      <c r="R785" s="162"/>
      <c r="S785" s="162"/>
      <c r="T785" s="162"/>
      <c r="U785" s="162"/>
      <c r="V785" s="162"/>
      <c r="W785" s="162"/>
      <c r="X785" s="162"/>
      <c r="Y785" s="162"/>
      <c r="Z785" s="162"/>
    </row>
    <row r="786">
      <c r="A786" s="162"/>
      <c r="B786" s="162"/>
      <c r="C786" s="162"/>
      <c r="D786" s="162"/>
      <c r="E786" s="162"/>
      <c r="F786" s="162"/>
      <c r="G786" s="162"/>
      <c r="H786" s="162"/>
      <c r="I786" s="162"/>
      <c r="J786" s="162"/>
      <c r="K786" s="162"/>
      <c r="L786" s="162"/>
      <c r="M786" s="162"/>
      <c r="N786" s="162"/>
      <c r="O786" s="162"/>
      <c r="P786" s="162"/>
      <c r="Q786" s="162"/>
      <c r="R786" s="162"/>
      <c r="S786" s="162"/>
      <c r="T786" s="162"/>
      <c r="U786" s="162"/>
      <c r="V786" s="162"/>
      <c r="W786" s="162"/>
      <c r="X786" s="162"/>
      <c r="Y786" s="162"/>
      <c r="Z786" s="162"/>
    </row>
    <row r="787">
      <c r="A787" s="162"/>
      <c r="B787" s="162"/>
      <c r="C787" s="162"/>
      <c r="D787" s="162"/>
      <c r="E787" s="162"/>
      <c r="F787" s="162"/>
      <c r="G787" s="162"/>
      <c r="H787" s="162"/>
      <c r="I787" s="162"/>
      <c r="J787" s="162"/>
      <c r="K787" s="162"/>
      <c r="L787" s="162"/>
      <c r="M787" s="162"/>
      <c r="N787" s="162"/>
      <c r="O787" s="162"/>
      <c r="P787" s="162"/>
      <c r="Q787" s="162"/>
      <c r="R787" s="162"/>
      <c r="S787" s="162"/>
      <c r="T787" s="162"/>
      <c r="U787" s="162"/>
      <c r="V787" s="162"/>
      <c r="W787" s="162"/>
      <c r="X787" s="162"/>
      <c r="Y787" s="162"/>
      <c r="Z787" s="162"/>
    </row>
    <row r="788">
      <c r="A788" s="162"/>
      <c r="B788" s="162"/>
      <c r="C788" s="162"/>
      <c r="D788" s="162"/>
      <c r="E788" s="162"/>
      <c r="F788" s="162"/>
      <c r="G788" s="162"/>
      <c r="H788" s="162"/>
      <c r="I788" s="162"/>
      <c r="J788" s="162"/>
      <c r="K788" s="162"/>
      <c r="L788" s="162"/>
      <c r="M788" s="162"/>
      <c r="N788" s="162"/>
      <c r="O788" s="162"/>
      <c r="P788" s="162"/>
      <c r="Q788" s="162"/>
      <c r="R788" s="162"/>
      <c r="S788" s="162"/>
      <c r="T788" s="162"/>
      <c r="U788" s="162"/>
      <c r="V788" s="162"/>
      <c r="W788" s="162"/>
      <c r="X788" s="162"/>
      <c r="Y788" s="162"/>
      <c r="Z788" s="162"/>
    </row>
    <row r="789">
      <c r="A789" s="162"/>
      <c r="B789" s="162"/>
      <c r="C789" s="162"/>
      <c r="D789" s="162"/>
      <c r="E789" s="162"/>
      <c r="F789" s="162"/>
      <c r="G789" s="162"/>
      <c r="H789" s="162"/>
      <c r="I789" s="162"/>
      <c r="J789" s="162"/>
      <c r="K789" s="162"/>
      <c r="L789" s="162"/>
      <c r="M789" s="162"/>
      <c r="N789" s="162"/>
      <c r="O789" s="162"/>
      <c r="P789" s="162"/>
      <c r="Q789" s="162"/>
      <c r="R789" s="162"/>
      <c r="S789" s="162"/>
      <c r="T789" s="162"/>
      <c r="U789" s="162"/>
      <c r="V789" s="162"/>
      <c r="W789" s="162"/>
      <c r="X789" s="162"/>
      <c r="Y789" s="162"/>
      <c r="Z789" s="162"/>
    </row>
    <row r="790">
      <c r="A790" s="162"/>
      <c r="B790" s="162"/>
      <c r="C790" s="162"/>
      <c r="D790" s="162"/>
      <c r="E790" s="162"/>
      <c r="F790" s="162"/>
      <c r="G790" s="162"/>
      <c r="H790" s="162"/>
      <c r="I790" s="162"/>
      <c r="J790" s="162"/>
      <c r="K790" s="162"/>
      <c r="L790" s="162"/>
      <c r="M790" s="162"/>
      <c r="N790" s="162"/>
      <c r="O790" s="162"/>
      <c r="P790" s="162"/>
      <c r="Q790" s="162"/>
      <c r="R790" s="162"/>
      <c r="S790" s="162"/>
      <c r="T790" s="162"/>
      <c r="U790" s="162"/>
      <c r="V790" s="162"/>
      <c r="W790" s="162"/>
      <c r="X790" s="162"/>
      <c r="Y790" s="162"/>
      <c r="Z790" s="162"/>
    </row>
    <row r="791">
      <c r="A791" s="162"/>
      <c r="B791" s="162"/>
      <c r="C791" s="162"/>
      <c r="D791" s="162"/>
      <c r="E791" s="162"/>
      <c r="F791" s="162"/>
      <c r="G791" s="162"/>
      <c r="H791" s="162"/>
      <c r="I791" s="162"/>
      <c r="J791" s="162"/>
      <c r="K791" s="162"/>
      <c r="L791" s="162"/>
      <c r="M791" s="162"/>
      <c r="N791" s="162"/>
      <c r="O791" s="162"/>
      <c r="P791" s="162"/>
      <c r="Q791" s="162"/>
      <c r="R791" s="162"/>
      <c r="S791" s="162"/>
      <c r="T791" s="162"/>
      <c r="U791" s="162"/>
      <c r="V791" s="162"/>
      <c r="W791" s="162"/>
      <c r="X791" s="162"/>
      <c r="Y791" s="162"/>
      <c r="Z791" s="162"/>
    </row>
    <row r="792">
      <c r="A792" s="162"/>
      <c r="B792" s="162"/>
      <c r="C792" s="162"/>
      <c r="D792" s="162"/>
      <c r="E792" s="162"/>
      <c r="F792" s="162"/>
      <c r="G792" s="162"/>
      <c r="H792" s="162"/>
      <c r="I792" s="162"/>
      <c r="J792" s="162"/>
      <c r="K792" s="162"/>
      <c r="L792" s="162"/>
      <c r="M792" s="162"/>
      <c r="N792" s="162"/>
      <c r="O792" s="162"/>
      <c r="P792" s="162"/>
      <c r="Q792" s="162"/>
      <c r="R792" s="162"/>
      <c r="S792" s="162"/>
      <c r="T792" s="162"/>
      <c r="U792" s="162"/>
      <c r="V792" s="162"/>
      <c r="W792" s="162"/>
      <c r="X792" s="162"/>
      <c r="Y792" s="162"/>
      <c r="Z792" s="162"/>
    </row>
    <row r="793">
      <c r="A793" s="162"/>
      <c r="B793" s="162"/>
      <c r="C793" s="162"/>
      <c r="D793" s="162"/>
      <c r="E793" s="162"/>
      <c r="F793" s="162"/>
      <c r="G793" s="162"/>
      <c r="H793" s="162"/>
      <c r="I793" s="162"/>
      <c r="J793" s="162"/>
      <c r="K793" s="162"/>
      <c r="L793" s="162"/>
      <c r="M793" s="162"/>
      <c r="N793" s="162"/>
      <c r="O793" s="162"/>
      <c r="P793" s="162"/>
      <c r="Q793" s="162"/>
      <c r="R793" s="162"/>
      <c r="S793" s="162"/>
      <c r="T793" s="162"/>
      <c r="U793" s="162"/>
      <c r="V793" s="162"/>
      <c r="W793" s="162"/>
      <c r="X793" s="162"/>
      <c r="Y793" s="162"/>
      <c r="Z793" s="162"/>
    </row>
    <row r="794">
      <c r="A794" s="162"/>
      <c r="B794" s="162"/>
      <c r="C794" s="162"/>
      <c r="D794" s="162"/>
      <c r="E794" s="162"/>
      <c r="F794" s="162"/>
      <c r="G794" s="162"/>
      <c r="H794" s="162"/>
      <c r="I794" s="162"/>
      <c r="J794" s="162"/>
      <c r="K794" s="162"/>
      <c r="L794" s="162"/>
      <c r="M794" s="162"/>
      <c r="N794" s="162"/>
      <c r="O794" s="162"/>
      <c r="P794" s="162"/>
      <c r="Q794" s="162"/>
      <c r="R794" s="162"/>
      <c r="S794" s="162"/>
      <c r="T794" s="162"/>
      <c r="U794" s="162"/>
      <c r="V794" s="162"/>
      <c r="W794" s="162"/>
      <c r="X794" s="162"/>
      <c r="Y794" s="162"/>
      <c r="Z794" s="162"/>
    </row>
    <row r="795">
      <c r="A795" s="162"/>
      <c r="B795" s="162"/>
      <c r="C795" s="162"/>
      <c r="D795" s="162"/>
      <c r="E795" s="162"/>
      <c r="F795" s="162"/>
      <c r="G795" s="162"/>
      <c r="H795" s="162"/>
      <c r="I795" s="162"/>
      <c r="J795" s="162"/>
      <c r="K795" s="162"/>
      <c r="L795" s="162"/>
      <c r="M795" s="162"/>
      <c r="N795" s="162"/>
      <c r="O795" s="162"/>
      <c r="P795" s="162"/>
      <c r="Q795" s="162"/>
      <c r="R795" s="162"/>
      <c r="S795" s="162"/>
      <c r="T795" s="162"/>
      <c r="U795" s="162"/>
      <c r="V795" s="162"/>
      <c r="W795" s="162"/>
      <c r="X795" s="162"/>
      <c r="Y795" s="162"/>
      <c r="Z795" s="162"/>
    </row>
    <row r="796">
      <c r="A796" s="162"/>
      <c r="B796" s="162"/>
      <c r="C796" s="162"/>
      <c r="D796" s="162"/>
      <c r="E796" s="162"/>
      <c r="F796" s="162"/>
      <c r="G796" s="162"/>
      <c r="H796" s="162"/>
      <c r="I796" s="162"/>
      <c r="J796" s="162"/>
      <c r="K796" s="162"/>
      <c r="L796" s="162"/>
      <c r="M796" s="162"/>
      <c r="N796" s="162"/>
      <c r="O796" s="162"/>
      <c r="P796" s="162"/>
      <c r="Q796" s="162"/>
      <c r="R796" s="162"/>
      <c r="S796" s="162"/>
      <c r="T796" s="162"/>
      <c r="U796" s="162"/>
      <c r="V796" s="162"/>
      <c r="W796" s="162"/>
      <c r="X796" s="162"/>
      <c r="Y796" s="162"/>
      <c r="Z796" s="162"/>
    </row>
    <row r="797">
      <c r="A797" s="162"/>
      <c r="B797" s="162"/>
      <c r="C797" s="162"/>
      <c r="D797" s="162"/>
      <c r="E797" s="162"/>
      <c r="F797" s="162"/>
      <c r="G797" s="162"/>
      <c r="H797" s="162"/>
      <c r="I797" s="162"/>
      <c r="J797" s="162"/>
      <c r="K797" s="162"/>
      <c r="L797" s="162"/>
      <c r="M797" s="162"/>
      <c r="N797" s="162"/>
      <c r="O797" s="162"/>
      <c r="P797" s="162"/>
      <c r="Q797" s="162"/>
      <c r="R797" s="162"/>
      <c r="S797" s="162"/>
      <c r="T797" s="162"/>
      <c r="U797" s="162"/>
      <c r="V797" s="162"/>
      <c r="W797" s="162"/>
      <c r="X797" s="162"/>
      <c r="Y797" s="162"/>
      <c r="Z797" s="162"/>
    </row>
    <row r="798">
      <c r="A798" s="162"/>
      <c r="B798" s="162"/>
      <c r="C798" s="162"/>
      <c r="D798" s="162"/>
      <c r="E798" s="162"/>
      <c r="F798" s="162"/>
      <c r="G798" s="162"/>
      <c r="H798" s="162"/>
      <c r="I798" s="162"/>
      <c r="J798" s="162"/>
      <c r="K798" s="162"/>
      <c r="L798" s="162"/>
      <c r="M798" s="162"/>
      <c r="N798" s="162"/>
      <c r="O798" s="162"/>
      <c r="P798" s="162"/>
      <c r="Q798" s="162"/>
      <c r="R798" s="162"/>
      <c r="S798" s="162"/>
      <c r="T798" s="162"/>
      <c r="U798" s="162"/>
      <c r="V798" s="162"/>
      <c r="W798" s="162"/>
      <c r="X798" s="162"/>
      <c r="Y798" s="162"/>
      <c r="Z798" s="162"/>
    </row>
    <row r="799">
      <c r="A799" s="162"/>
      <c r="B799" s="162"/>
      <c r="C799" s="162"/>
      <c r="D799" s="162"/>
      <c r="E799" s="162"/>
      <c r="F799" s="162"/>
      <c r="G799" s="162"/>
      <c r="H799" s="162"/>
      <c r="I799" s="162"/>
      <c r="J799" s="162"/>
      <c r="K799" s="162"/>
      <c r="L799" s="162"/>
      <c r="M799" s="162"/>
      <c r="N799" s="162"/>
      <c r="O799" s="162"/>
      <c r="P799" s="162"/>
      <c r="Q799" s="162"/>
      <c r="R799" s="162"/>
      <c r="S799" s="162"/>
      <c r="T799" s="162"/>
      <c r="U799" s="162"/>
      <c r="V799" s="162"/>
      <c r="W799" s="162"/>
      <c r="X799" s="162"/>
      <c r="Y799" s="162"/>
      <c r="Z799" s="162"/>
    </row>
    <row r="800">
      <c r="A800" s="162"/>
      <c r="B800" s="162"/>
      <c r="C800" s="162"/>
      <c r="D800" s="162"/>
      <c r="E800" s="162"/>
      <c r="F800" s="162"/>
      <c r="G800" s="162"/>
      <c r="H800" s="162"/>
      <c r="I800" s="162"/>
      <c r="J800" s="162"/>
      <c r="K800" s="162"/>
      <c r="L800" s="162"/>
      <c r="M800" s="162"/>
      <c r="N800" s="162"/>
      <c r="O800" s="162"/>
      <c r="P800" s="162"/>
      <c r="Q800" s="162"/>
      <c r="R800" s="162"/>
      <c r="S800" s="162"/>
      <c r="T800" s="162"/>
      <c r="U800" s="162"/>
      <c r="V800" s="162"/>
      <c r="W800" s="162"/>
      <c r="X800" s="162"/>
      <c r="Y800" s="162"/>
      <c r="Z800" s="162"/>
    </row>
    <row r="801">
      <c r="A801" s="162"/>
      <c r="B801" s="162"/>
      <c r="C801" s="162"/>
      <c r="D801" s="162"/>
      <c r="E801" s="162"/>
      <c r="F801" s="162"/>
      <c r="G801" s="162"/>
      <c r="H801" s="162"/>
      <c r="I801" s="162"/>
      <c r="J801" s="162"/>
      <c r="K801" s="162"/>
      <c r="L801" s="162"/>
      <c r="M801" s="162"/>
      <c r="N801" s="162"/>
      <c r="O801" s="162"/>
      <c r="P801" s="162"/>
      <c r="Q801" s="162"/>
      <c r="R801" s="162"/>
      <c r="S801" s="162"/>
      <c r="T801" s="162"/>
      <c r="U801" s="162"/>
      <c r="V801" s="162"/>
      <c r="W801" s="162"/>
      <c r="X801" s="162"/>
      <c r="Y801" s="162"/>
      <c r="Z801" s="162"/>
    </row>
    <row r="802">
      <c r="A802" s="162"/>
      <c r="B802" s="162"/>
      <c r="C802" s="162"/>
      <c r="D802" s="162"/>
      <c r="E802" s="162"/>
      <c r="F802" s="162"/>
      <c r="G802" s="162"/>
      <c r="H802" s="162"/>
      <c r="I802" s="162"/>
      <c r="J802" s="162"/>
      <c r="K802" s="162"/>
      <c r="L802" s="162"/>
      <c r="M802" s="162"/>
      <c r="N802" s="162"/>
      <c r="O802" s="162"/>
      <c r="P802" s="162"/>
      <c r="Q802" s="162"/>
      <c r="R802" s="162"/>
      <c r="S802" s="162"/>
      <c r="T802" s="162"/>
      <c r="U802" s="162"/>
      <c r="V802" s="162"/>
      <c r="W802" s="162"/>
      <c r="X802" s="162"/>
      <c r="Y802" s="162"/>
      <c r="Z802" s="162"/>
    </row>
    <row r="803">
      <c r="A803" s="162"/>
      <c r="B803" s="162"/>
      <c r="C803" s="162"/>
      <c r="D803" s="162"/>
      <c r="E803" s="162"/>
      <c r="F803" s="162"/>
      <c r="G803" s="162"/>
      <c r="H803" s="162"/>
      <c r="I803" s="162"/>
      <c r="J803" s="162"/>
      <c r="K803" s="162"/>
      <c r="L803" s="162"/>
      <c r="M803" s="162"/>
      <c r="N803" s="162"/>
      <c r="O803" s="162"/>
      <c r="P803" s="162"/>
      <c r="Q803" s="162"/>
      <c r="R803" s="162"/>
      <c r="S803" s="162"/>
      <c r="T803" s="162"/>
      <c r="U803" s="162"/>
      <c r="V803" s="162"/>
      <c r="W803" s="162"/>
      <c r="X803" s="162"/>
      <c r="Y803" s="162"/>
      <c r="Z803" s="162"/>
    </row>
    <row r="804">
      <c r="A804" s="162"/>
      <c r="B804" s="162"/>
      <c r="C804" s="162"/>
      <c r="D804" s="162"/>
      <c r="E804" s="162"/>
      <c r="F804" s="162"/>
      <c r="G804" s="162"/>
      <c r="H804" s="162"/>
      <c r="I804" s="162"/>
      <c r="J804" s="162"/>
      <c r="K804" s="162"/>
      <c r="L804" s="162"/>
      <c r="M804" s="162"/>
      <c r="N804" s="162"/>
      <c r="O804" s="162"/>
      <c r="P804" s="162"/>
      <c r="Q804" s="162"/>
      <c r="R804" s="162"/>
      <c r="S804" s="162"/>
      <c r="T804" s="162"/>
      <c r="U804" s="162"/>
      <c r="V804" s="162"/>
      <c r="W804" s="162"/>
      <c r="X804" s="162"/>
      <c r="Y804" s="162"/>
      <c r="Z804" s="162"/>
    </row>
    <row r="805">
      <c r="A805" s="162"/>
      <c r="B805" s="162"/>
      <c r="C805" s="162"/>
      <c r="D805" s="162"/>
      <c r="E805" s="162"/>
      <c r="F805" s="162"/>
      <c r="G805" s="162"/>
      <c r="H805" s="162"/>
      <c r="I805" s="162"/>
      <c r="J805" s="162"/>
      <c r="K805" s="162"/>
      <c r="L805" s="162"/>
      <c r="M805" s="162"/>
      <c r="N805" s="162"/>
      <c r="O805" s="162"/>
      <c r="P805" s="162"/>
      <c r="Q805" s="162"/>
      <c r="R805" s="162"/>
      <c r="S805" s="162"/>
      <c r="T805" s="162"/>
      <c r="U805" s="162"/>
      <c r="V805" s="162"/>
      <c r="W805" s="162"/>
      <c r="X805" s="162"/>
      <c r="Y805" s="162"/>
      <c r="Z805" s="162"/>
    </row>
    <row r="806">
      <c r="A806" s="162"/>
      <c r="B806" s="162"/>
      <c r="C806" s="162"/>
      <c r="D806" s="162"/>
      <c r="E806" s="162"/>
      <c r="F806" s="162"/>
      <c r="G806" s="162"/>
      <c r="H806" s="162"/>
      <c r="I806" s="162"/>
      <c r="J806" s="162"/>
      <c r="K806" s="162"/>
      <c r="L806" s="162"/>
      <c r="M806" s="162"/>
      <c r="N806" s="162"/>
      <c r="O806" s="162"/>
      <c r="P806" s="162"/>
      <c r="Q806" s="162"/>
      <c r="R806" s="162"/>
      <c r="S806" s="162"/>
      <c r="T806" s="162"/>
      <c r="U806" s="162"/>
      <c r="V806" s="162"/>
      <c r="W806" s="162"/>
      <c r="X806" s="162"/>
      <c r="Y806" s="162"/>
      <c r="Z806" s="162"/>
    </row>
    <row r="807">
      <c r="A807" s="162"/>
      <c r="B807" s="162"/>
      <c r="C807" s="162"/>
      <c r="D807" s="162"/>
      <c r="E807" s="162"/>
      <c r="F807" s="162"/>
      <c r="G807" s="162"/>
      <c r="H807" s="162"/>
      <c r="I807" s="162"/>
      <c r="J807" s="162"/>
      <c r="K807" s="162"/>
      <c r="L807" s="162"/>
      <c r="M807" s="162"/>
      <c r="N807" s="162"/>
      <c r="O807" s="162"/>
      <c r="P807" s="162"/>
      <c r="Q807" s="162"/>
      <c r="R807" s="162"/>
      <c r="S807" s="162"/>
      <c r="T807" s="162"/>
      <c r="U807" s="162"/>
      <c r="V807" s="162"/>
      <c r="W807" s="162"/>
      <c r="X807" s="162"/>
      <c r="Y807" s="162"/>
      <c r="Z807" s="162"/>
    </row>
    <row r="808">
      <c r="A808" s="162"/>
      <c r="B808" s="162"/>
      <c r="C808" s="162"/>
      <c r="D808" s="162"/>
      <c r="E808" s="162"/>
      <c r="F808" s="162"/>
      <c r="G808" s="162"/>
      <c r="H808" s="162"/>
      <c r="I808" s="162"/>
      <c r="J808" s="162"/>
      <c r="K808" s="162"/>
      <c r="L808" s="162"/>
      <c r="M808" s="162"/>
      <c r="N808" s="162"/>
      <c r="O808" s="162"/>
      <c r="P808" s="162"/>
      <c r="Q808" s="162"/>
      <c r="R808" s="162"/>
      <c r="S808" s="162"/>
      <c r="T808" s="162"/>
      <c r="U808" s="162"/>
      <c r="V808" s="162"/>
      <c r="W808" s="162"/>
      <c r="X808" s="162"/>
      <c r="Y808" s="162"/>
      <c r="Z808" s="162"/>
    </row>
    <row r="809">
      <c r="A809" s="162"/>
      <c r="B809" s="162"/>
      <c r="C809" s="162"/>
      <c r="D809" s="162"/>
      <c r="E809" s="162"/>
      <c r="F809" s="162"/>
      <c r="G809" s="162"/>
      <c r="H809" s="162"/>
      <c r="I809" s="162"/>
      <c r="J809" s="162"/>
      <c r="K809" s="162"/>
      <c r="L809" s="162"/>
      <c r="M809" s="162"/>
      <c r="N809" s="162"/>
      <c r="O809" s="162"/>
      <c r="P809" s="162"/>
      <c r="Q809" s="162"/>
      <c r="R809" s="162"/>
      <c r="S809" s="162"/>
      <c r="T809" s="162"/>
      <c r="U809" s="162"/>
      <c r="V809" s="162"/>
      <c r="W809" s="162"/>
      <c r="X809" s="162"/>
      <c r="Y809" s="162"/>
      <c r="Z809" s="162"/>
    </row>
    <row r="810">
      <c r="A810" s="162"/>
      <c r="B810" s="162"/>
      <c r="C810" s="162"/>
      <c r="D810" s="162"/>
      <c r="E810" s="162"/>
      <c r="F810" s="162"/>
      <c r="G810" s="162"/>
      <c r="H810" s="162"/>
      <c r="I810" s="162"/>
      <c r="J810" s="162"/>
      <c r="K810" s="162"/>
      <c r="L810" s="162"/>
      <c r="M810" s="162"/>
      <c r="N810" s="162"/>
      <c r="O810" s="162"/>
      <c r="P810" s="162"/>
      <c r="Q810" s="162"/>
      <c r="R810" s="162"/>
      <c r="S810" s="162"/>
      <c r="T810" s="162"/>
      <c r="U810" s="162"/>
      <c r="V810" s="162"/>
      <c r="W810" s="162"/>
      <c r="X810" s="162"/>
      <c r="Y810" s="162"/>
      <c r="Z810" s="162"/>
    </row>
    <row r="811">
      <c r="A811" s="162"/>
      <c r="B811" s="162"/>
      <c r="C811" s="162"/>
      <c r="D811" s="162"/>
      <c r="E811" s="162"/>
      <c r="F811" s="162"/>
      <c r="G811" s="162"/>
      <c r="H811" s="162"/>
      <c r="I811" s="162"/>
      <c r="J811" s="162"/>
      <c r="K811" s="162"/>
      <c r="L811" s="162"/>
      <c r="M811" s="162"/>
      <c r="N811" s="162"/>
      <c r="O811" s="162"/>
      <c r="P811" s="162"/>
      <c r="Q811" s="162"/>
      <c r="R811" s="162"/>
      <c r="S811" s="162"/>
      <c r="T811" s="162"/>
      <c r="U811" s="162"/>
      <c r="V811" s="162"/>
      <c r="W811" s="162"/>
      <c r="X811" s="162"/>
      <c r="Y811" s="162"/>
      <c r="Z811" s="162"/>
    </row>
    <row r="812">
      <c r="A812" s="162"/>
      <c r="B812" s="162"/>
      <c r="C812" s="162"/>
      <c r="D812" s="162"/>
      <c r="E812" s="162"/>
      <c r="F812" s="162"/>
      <c r="G812" s="162"/>
      <c r="H812" s="162"/>
      <c r="I812" s="162"/>
      <c r="J812" s="162"/>
      <c r="K812" s="162"/>
      <c r="L812" s="162"/>
      <c r="M812" s="162"/>
      <c r="N812" s="162"/>
      <c r="O812" s="162"/>
      <c r="P812" s="162"/>
      <c r="Q812" s="162"/>
      <c r="R812" s="162"/>
      <c r="S812" s="162"/>
      <c r="T812" s="162"/>
      <c r="U812" s="162"/>
      <c r="V812" s="162"/>
      <c r="W812" s="162"/>
      <c r="X812" s="162"/>
      <c r="Y812" s="162"/>
      <c r="Z812" s="162"/>
    </row>
    <row r="813">
      <c r="A813" s="162"/>
      <c r="B813" s="162"/>
      <c r="C813" s="162"/>
      <c r="D813" s="162"/>
      <c r="E813" s="162"/>
      <c r="F813" s="162"/>
      <c r="G813" s="162"/>
      <c r="H813" s="162"/>
      <c r="I813" s="162"/>
      <c r="J813" s="162"/>
      <c r="K813" s="162"/>
      <c r="L813" s="162"/>
      <c r="M813" s="162"/>
      <c r="N813" s="162"/>
      <c r="O813" s="162"/>
      <c r="P813" s="162"/>
      <c r="Q813" s="162"/>
      <c r="R813" s="162"/>
      <c r="S813" s="162"/>
      <c r="T813" s="162"/>
      <c r="U813" s="162"/>
      <c r="V813" s="162"/>
      <c r="W813" s="162"/>
      <c r="X813" s="162"/>
      <c r="Y813" s="162"/>
      <c r="Z813" s="162"/>
    </row>
    <row r="814">
      <c r="A814" s="162"/>
      <c r="B814" s="162"/>
      <c r="C814" s="162"/>
      <c r="D814" s="162"/>
      <c r="E814" s="162"/>
      <c r="F814" s="162"/>
      <c r="G814" s="162"/>
      <c r="H814" s="162"/>
      <c r="I814" s="162"/>
      <c r="J814" s="162"/>
      <c r="K814" s="162"/>
      <c r="L814" s="162"/>
      <c r="M814" s="162"/>
      <c r="N814" s="162"/>
      <c r="O814" s="162"/>
      <c r="P814" s="162"/>
      <c r="Q814" s="162"/>
      <c r="R814" s="162"/>
      <c r="S814" s="162"/>
      <c r="T814" s="162"/>
      <c r="U814" s="162"/>
      <c r="V814" s="162"/>
      <c r="W814" s="162"/>
      <c r="X814" s="162"/>
      <c r="Y814" s="162"/>
      <c r="Z814" s="162"/>
    </row>
    <row r="815">
      <c r="A815" s="162"/>
      <c r="B815" s="162"/>
      <c r="C815" s="162"/>
      <c r="D815" s="162"/>
      <c r="E815" s="162"/>
      <c r="F815" s="162"/>
      <c r="G815" s="162"/>
      <c r="H815" s="162"/>
      <c r="I815" s="162"/>
      <c r="J815" s="162"/>
      <c r="K815" s="162"/>
      <c r="L815" s="162"/>
      <c r="M815" s="162"/>
      <c r="N815" s="162"/>
      <c r="O815" s="162"/>
      <c r="P815" s="162"/>
      <c r="Q815" s="162"/>
      <c r="R815" s="162"/>
      <c r="S815" s="162"/>
      <c r="T815" s="162"/>
      <c r="U815" s="162"/>
      <c r="V815" s="162"/>
      <c r="W815" s="162"/>
      <c r="X815" s="162"/>
      <c r="Y815" s="162"/>
      <c r="Z815" s="162"/>
    </row>
    <row r="816">
      <c r="A816" s="162"/>
      <c r="B816" s="162"/>
      <c r="C816" s="162"/>
      <c r="D816" s="162"/>
      <c r="E816" s="162"/>
      <c r="F816" s="162"/>
      <c r="G816" s="162"/>
      <c r="H816" s="162"/>
      <c r="I816" s="162"/>
      <c r="J816" s="162"/>
      <c r="K816" s="162"/>
      <c r="L816" s="162"/>
      <c r="M816" s="162"/>
      <c r="N816" s="162"/>
      <c r="O816" s="162"/>
      <c r="P816" s="162"/>
      <c r="Q816" s="162"/>
      <c r="R816" s="162"/>
      <c r="S816" s="162"/>
      <c r="T816" s="162"/>
      <c r="U816" s="162"/>
      <c r="V816" s="162"/>
      <c r="W816" s="162"/>
      <c r="X816" s="162"/>
      <c r="Y816" s="162"/>
      <c r="Z816" s="162"/>
    </row>
    <row r="817">
      <c r="A817" s="162"/>
      <c r="B817" s="162"/>
      <c r="C817" s="162"/>
      <c r="D817" s="162"/>
      <c r="E817" s="162"/>
      <c r="F817" s="162"/>
      <c r="G817" s="162"/>
      <c r="H817" s="162"/>
      <c r="I817" s="162"/>
      <c r="J817" s="162"/>
      <c r="K817" s="162"/>
      <c r="L817" s="162"/>
      <c r="M817" s="162"/>
      <c r="N817" s="162"/>
      <c r="O817" s="162"/>
      <c r="P817" s="162"/>
      <c r="Q817" s="162"/>
      <c r="R817" s="162"/>
      <c r="S817" s="162"/>
      <c r="T817" s="162"/>
      <c r="U817" s="162"/>
      <c r="V817" s="162"/>
      <c r="W817" s="162"/>
      <c r="X817" s="162"/>
      <c r="Y817" s="162"/>
      <c r="Z817" s="162"/>
    </row>
    <row r="818">
      <c r="A818" s="162"/>
      <c r="B818" s="162"/>
      <c r="C818" s="162"/>
      <c r="D818" s="162"/>
      <c r="E818" s="162"/>
      <c r="F818" s="162"/>
      <c r="G818" s="162"/>
      <c r="H818" s="162"/>
      <c r="I818" s="162"/>
      <c r="J818" s="162"/>
      <c r="K818" s="162"/>
      <c r="L818" s="162"/>
      <c r="M818" s="162"/>
      <c r="N818" s="162"/>
      <c r="O818" s="162"/>
      <c r="P818" s="162"/>
      <c r="Q818" s="162"/>
      <c r="R818" s="162"/>
      <c r="S818" s="162"/>
      <c r="T818" s="162"/>
      <c r="U818" s="162"/>
      <c r="V818" s="162"/>
      <c r="W818" s="162"/>
      <c r="X818" s="162"/>
      <c r="Y818" s="162"/>
      <c r="Z818" s="162"/>
    </row>
    <row r="819">
      <c r="A819" s="162"/>
      <c r="B819" s="162"/>
      <c r="C819" s="162"/>
      <c r="D819" s="162"/>
      <c r="E819" s="162"/>
      <c r="F819" s="162"/>
      <c r="G819" s="162"/>
      <c r="H819" s="162"/>
      <c r="I819" s="162"/>
      <c r="J819" s="162"/>
      <c r="K819" s="162"/>
      <c r="L819" s="162"/>
      <c r="M819" s="162"/>
      <c r="N819" s="162"/>
      <c r="O819" s="162"/>
      <c r="P819" s="162"/>
      <c r="Q819" s="162"/>
      <c r="R819" s="162"/>
      <c r="S819" s="162"/>
      <c r="T819" s="162"/>
      <c r="U819" s="162"/>
      <c r="V819" s="162"/>
      <c r="W819" s="162"/>
      <c r="X819" s="162"/>
      <c r="Y819" s="162"/>
      <c r="Z819" s="162"/>
    </row>
    <row r="820">
      <c r="A820" s="162"/>
      <c r="B820" s="162"/>
      <c r="C820" s="162"/>
      <c r="D820" s="162"/>
      <c r="E820" s="162"/>
      <c r="F820" s="162"/>
      <c r="G820" s="162"/>
      <c r="H820" s="162"/>
      <c r="I820" s="162"/>
      <c r="J820" s="162"/>
      <c r="K820" s="162"/>
      <c r="L820" s="162"/>
      <c r="M820" s="162"/>
      <c r="N820" s="162"/>
      <c r="O820" s="162"/>
      <c r="P820" s="162"/>
      <c r="Q820" s="162"/>
      <c r="R820" s="162"/>
      <c r="S820" s="162"/>
      <c r="T820" s="162"/>
      <c r="U820" s="162"/>
      <c r="V820" s="162"/>
      <c r="W820" s="162"/>
      <c r="X820" s="162"/>
      <c r="Y820" s="162"/>
      <c r="Z820" s="162"/>
    </row>
    <row r="821">
      <c r="A821" s="162"/>
      <c r="B821" s="162"/>
      <c r="C821" s="162"/>
      <c r="D821" s="162"/>
      <c r="E821" s="162"/>
      <c r="F821" s="162"/>
      <c r="G821" s="162"/>
      <c r="H821" s="162"/>
      <c r="I821" s="162"/>
      <c r="J821" s="162"/>
      <c r="K821" s="162"/>
      <c r="L821" s="162"/>
      <c r="M821" s="162"/>
      <c r="N821" s="162"/>
      <c r="O821" s="162"/>
      <c r="P821" s="162"/>
      <c r="Q821" s="162"/>
      <c r="R821" s="162"/>
      <c r="S821" s="162"/>
      <c r="T821" s="162"/>
      <c r="U821" s="162"/>
      <c r="V821" s="162"/>
      <c r="W821" s="162"/>
      <c r="X821" s="162"/>
      <c r="Y821" s="162"/>
      <c r="Z821" s="162"/>
    </row>
    <row r="822">
      <c r="A822" s="162"/>
      <c r="B822" s="162"/>
      <c r="C822" s="162"/>
      <c r="D822" s="162"/>
      <c r="E822" s="162"/>
      <c r="F822" s="162"/>
      <c r="G822" s="162"/>
      <c r="H822" s="162"/>
      <c r="I822" s="162"/>
      <c r="J822" s="162"/>
      <c r="K822" s="162"/>
      <c r="L822" s="162"/>
      <c r="M822" s="162"/>
      <c r="N822" s="162"/>
      <c r="O822" s="162"/>
      <c r="P822" s="162"/>
      <c r="Q822" s="162"/>
      <c r="R822" s="162"/>
      <c r="S822" s="162"/>
      <c r="T822" s="162"/>
      <c r="U822" s="162"/>
      <c r="V822" s="162"/>
      <c r="W822" s="162"/>
      <c r="X822" s="162"/>
      <c r="Y822" s="162"/>
      <c r="Z822" s="162"/>
    </row>
    <row r="823">
      <c r="A823" s="162"/>
      <c r="B823" s="162"/>
      <c r="C823" s="162"/>
      <c r="D823" s="162"/>
      <c r="E823" s="162"/>
      <c r="F823" s="162"/>
      <c r="G823" s="162"/>
      <c r="H823" s="162"/>
      <c r="I823" s="162"/>
      <c r="J823" s="162"/>
      <c r="K823" s="162"/>
      <c r="L823" s="162"/>
      <c r="M823" s="162"/>
      <c r="N823" s="162"/>
      <c r="O823" s="162"/>
      <c r="P823" s="162"/>
      <c r="Q823" s="162"/>
      <c r="R823" s="162"/>
      <c r="S823" s="162"/>
      <c r="T823" s="162"/>
      <c r="U823" s="162"/>
      <c r="V823" s="162"/>
      <c r="W823" s="162"/>
      <c r="X823" s="162"/>
      <c r="Y823" s="162"/>
      <c r="Z823" s="162"/>
    </row>
    <row r="824">
      <c r="A824" s="162"/>
      <c r="B824" s="162"/>
      <c r="C824" s="162"/>
      <c r="D824" s="162"/>
      <c r="E824" s="162"/>
      <c r="F824" s="162"/>
      <c r="G824" s="162"/>
      <c r="H824" s="162"/>
      <c r="I824" s="162"/>
      <c r="J824" s="162"/>
      <c r="K824" s="162"/>
      <c r="L824" s="162"/>
      <c r="M824" s="162"/>
      <c r="N824" s="162"/>
      <c r="O824" s="162"/>
      <c r="P824" s="162"/>
      <c r="Q824" s="162"/>
      <c r="R824" s="162"/>
      <c r="S824" s="162"/>
      <c r="T824" s="162"/>
      <c r="U824" s="162"/>
      <c r="V824" s="162"/>
      <c r="W824" s="162"/>
      <c r="X824" s="162"/>
      <c r="Y824" s="162"/>
      <c r="Z824" s="162"/>
    </row>
    <row r="825">
      <c r="A825" s="162"/>
      <c r="B825" s="162"/>
      <c r="C825" s="162"/>
      <c r="D825" s="162"/>
      <c r="E825" s="162"/>
      <c r="F825" s="162"/>
      <c r="G825" s="162"/>
      <c r="H825" s="162"/>
      <c r="I825" s="162"/>
      <c r="J825" s="162"/>
      <c r="K825" s="162"/>
      <c r="L825" s="162"/>
      <c r="M825" s="162"/>
      <c r="N825" s="162"/>
      <c r="O825" s="162"/>
      <c r="P825" s="162"/>
      <c r="Q825" s="162"/>
      <c r="R825" s="162"/>
      <c r="S825" s="162"/>
      <c r="T825" s="162"/>
      <c r="U825" s="162"/>
      <c r="V825" s="162"/>
      <c r="W825" s="162"/>
      <c r="X825" s="162"/>
      <c r="Y825" s="162"/>
      <c r="Z825" s="162"/>
    </row>
    <row r="826">
      <c r="A826" s="162"/>
      <c r="B826" s="162"/>
      <c r="C826" s="162"/>
      <c r="D826" s="162"/>
      <c r="E826" s="162"/>
      <c r="F826" s="162"/>
      <c r="G826" s="162"/>
      <c r="H826" s="162"/>
      <c r="I826" s="162"/>
      <c r="J826" s="162"/>
      <c r="K826" s="162"/>
      <c r="L826" s="162"/>
      <c r="M826" s="162"/>
      <c r="N826" s="162"/>
      <c r="O826" s="162"/>
      <c r="P826" s="162"/>
      <c r="Q826" s="162"/>
      <c r="R826" s="162"/>
      <c r="S826" s="162"/>
      <c r="T826" s="162"/>
      <c r="U826" s="162"/>
      <c r="V826" s="162"/>
      <c r="W826" s="162"/>
      <c r="X826" s="162"/>
      <c r="Y826" s="162"/>
      <c r="Z826" s="162"/>
    </row>
    <row r="827">
      <c r="A827" s="162"/>
      <c r="B827" s="162"/>
      <c r="C827" s="162"/>
      <c r="D827" s="162"/>
      <c r="E827" s="162"/>
      <c r="F827" s="162"/>
      <c r="G827" s="162"/>
      <c r="H827" s="162"/>
      <c r="I827" s="162"/>
      <c r="J827" s="162"/>
      <c r="K827" s="162"/>
      <c r="L827" s="162"/>
      <c r="M827" s="162"/>
      <c r="N827" s="162"/>
      <c r="O827" s="162"/>
      <c r="P827" s="162"/>
      <c r="Q827" s="162"/>
      <c r="R827" s="162"/>
      <c r="S827" s="162"/>
      <c r="T827" s="162"/>
      <c r="U827" s="162"/>
      <c r="V827" s="162"/>
      <c r="W827" s="162"/>
      <c r="X827" s="162"/>
      <c r="Y827" s="162"/>
      <c r="Z827" s="162"/>
    </row>
    <row r="828">
      <c r="A828" s="162"/>
      <c r="B828" s="162"/>
      <c r="C828" s="162"/>
      <c r="D828" s="162"/>
      <c r="E828" s="162"/>
      <c r="F828" s="162"/>
      <c r="G828" s="162"/>
      <c r="H828" s="162"/>
      <c r="I828" s="162"/>
      <c r="J828" s="162"/>
      <c r="K828" s="162"/>
      <c r="L828" s="162"/>
      <c r="M828" s="162"/>
      <c r="N828" s="162"/>
      <c r="O828" s="162"/>
      <c r="P828" s="162"/>
      <c r="Q828" s="162"/>
      <c r="R828" s="162"/>
      <c r="S828" s="162"/>
      <c r="T828" s="162"/>
      <c r="U828" s="162"/>
      <c r="V828" s="162"/>
      <c r="W828" s="162"/>
      <c r="X828" s="162"/>
      <c r="Y828" s="162"/>
      <c r="Z828" s="162"/>
    </row>
    <row r="829">
      <c r="A829" s="162"/>
      <c r="B829" s="162"/>
      <c r="C829" s="162"/>
      <c r="D829" s="162"/>
      <c r="E829" s="162"/>
      <c r="F829" s="162"/>
      <c r="G829" s="162"/>
      <c r="H829" s="162"/>
      <c r="I829" s="162"/>
      <c r="J829" s="162"/>
      <c r="K829" s="162"/>
      <c r="L829" s="162"/>
      <c r="M829" s="162"/>
      <c r="N829" s="162"/>
      <c r="O829" s="162"/>
      <c r="P829" s="162"/>
      <c r="Q829" s="162"/>
      <c r="R829" s="162"/>
      <c r="S829" s="162"/>
      <c r="T829" s="162"/>
      <c r="U829" s="162"/>
      <c r="V829" s="162"/>
      <c r="W829" s="162"/>
      <c r="X829" s="162"/>
      <c r="Y829" s="162"/>
      <c r="Z829" s="162"/>
    </row>
    <row r="830">
      <c r="A830" s="162"/>
      <c r="B830" s="162"/>
      <c r="C830" s="162"/>
      <c r="D830" s="162"/>
      <c r="E830" s="162"/>
      <c r="F830" s="162"/>
      <c r="G830" s="162"/>
      <c r="H830" s="162"/>
      <c r="I830" s="162"/>
      <c r="J830" s="162"/>
      <c r="K830" s="162"/>
      <c r="L830" s="162"/>
      <c r="M830" s="162"/>
      <c r="N830" s="162"/>
      <c r="O830" s="162"/>
      <c r="P830" s="162"/>
      <c r="Q830" s="162"/>
      <c r="R830" s="162"/>
      <c r="S830" s="162"/>
      <c r="T830" s="162"/>
      <c r="U830" s="162"/>
      <c r="V830" s="162"/>
      <c r="W830" s="162"/>
      <c r="X830" s="162"/>
      <c r="Y830" s="162"/>
      <c r="Z830" s="162"/>
    </row>
    <row r="831">
      <c r="A831" s="162"/>
      <c r="B831" s="162"/>
      <c r="C831" s="162"/>
      <c r="D831" s="162"/>
      <c r="E831" s="162"/>
      <c r="F831" s="162"/>
      <c r="G831" s="162"/>
      <c r="H831" s="162"/>
      <c r="I831" s="162"/>
      <c r="J831" s="162"/>
      <c r="K831" s="162"/>
      <c r="L831" s="162"/>
      <c r="M831" s="162"/>
      <c r="N831" s="162"/>
      <c r="O831" s="162"/>
      <c r="P831" s="162"/>
      <c r="Q831" s="162"/>
      <c r="R831" s="162"/>
      <c r="S831" s="162"/>
      <c r="T831" s="162"/>
      <c r="U831" s="162"/>
      <c r="V831" s="162"/>
      <c r="W831" s="162"/>
      <c r="X831" s="162"/>
      <c r="Y831" s="162"/>
      <c r="Z831" s="162"/>
    </row>
    <row r="832">
      <c r="A832" s="162"/>
      <c r="B832" s="162"/>
      <c r="C832" s="162"/>
      <c r="D832" s="162"/>
      <c r="E832" s="162"/>
      <c r="F832" s="162"/>
      <c r="G832" s="162"/>
      <c r="H832" s="162"/>
      <c r="I832" s="162"/>
      <c r="J832" s="162"/>
      <c r="K832" s="162"/>
      <c r="L832" s="162"/>
      <c r="M832" s="162"/>
      <c r="N832" s="162"/>
      <c r="O832" s="162"/>
      <c r="P832" s="162"/>
      <c r="Q832" s="162"/>
      <c r="R832" s="162"/>
      <c r="S832" s="162"/>
      <c r="T832" s="162"/>
      <c r="U832" s="162"/>
      <c r="V832" s="162"/>
      <c r="W832" s="162"/>
      <c r="X832" s="162"/>
      <c r="Y832" s="162"/>
      <c r="Z832" s="162"/>
    </row>
    <row r="833">
      <c r="A833" s="162"/>
      <c r="B833" s="162"/>
      <c r="C833" s="162"/>
      <c r="D833" s="162"/>
      <c r="E833" s="162"/>
      <c r="F833" s="162"/>
      <c r="G833" s="162"/>
      <c r="H833" s="162"/>
      <c r="I833" s="162"/>
      <c r="J833" s="162"/>
      <c r="K833" s="162"/>
      <c r="L833" s="162"/>
      <c r="M833" s="162"/>
      <c r="N833" s="162"/>
      <c r="O833" s="162"/>
      <c r="P833" s="162"/>
      <c r="Q833" s="162"/>
      <c r="R833" s="162"/>
      <c r="S833" s="162"/>
      <c r="T833" s="162"/>
      <c r="U833" s="162"/>
      <c r="V833" s="162"/>
      <c r="W833" s="162"/>
      <c r="X833" s="162"/>
      <c r="Y833" s="162"/>
      <c r="Z833" s="162"/>
    </row>
    <row r="834">
      <c r="A834" s="162"/>
      <c r="B834" s="162"/>
      <c r="C834" s="162"/>
      <c r="D834" s="162"/>
      <c r="E834" s="162"/>
      <c r="F834" s="162"/>
      <c r="G834" s="162"/>
      <c r="H834" s="162"/>
      <c r="I834" s="162"/>
      <c r="J834" s="162"/>
      <c r="K834" s="162"/>
      <c r="L834" s="162"/>
      <c r="M834" s="162"/>
      <c r="N834" s="162"/>
      <c r="O834" s="162"/>
      <c r="P834" s="162"/>
      <c r="Q834" s="162"/>
      <c r="R834" s="162"/>
      <c r="S834" s="162"/>
      <c r="T834" s="162"/>
      <c r="U834" s="162"/>
      <c r="V834" s="162"/>
      <c r="W834" s="162"/>
      <c r="X834" s="162"/>
      <c r="Y834" s="162"/>
      <c r="Z834" s="162"/>
    </row>
    <row r="835">
      <c r="A835" s="162"/>
      <c r="B835" s="162"/>
      <c r="C835" s="162"/>
      <c r="D835" s="162"/>
      <c r="E835" s="162"/>
      <c r="F835" s="162"/>
      <c r="G835" s="162"/>
      <c r="H835" s="162"/>
      <c r="I835" s="162"/>
      <c r="J835" s="162"/>
      <c r="K835" s="162"/>
      <c r="L835" s="162"/>
      <c r="M835" s="162"/>
      <c r="N835" s="162"/>
      <c r="O835" s="162"/>
      <c r="P835" s="162"/>
      <c r="Q835" s="162"/>
      <c r="R835" s="162"/>
      <c r="S835" s="162"/>
      <c r="T835" s="162"/>
      <c r="U835" s="162"/>
      <c r="V835" s="162"/>
      <c r="W835" s="162"/>
      <c r="X835" s="162"/>
      <c r="Y835" s="162"/>
      <c r="Z835" s="162"/>
    </row>
    <row r="836">
      <c r="A836" s="162"/>
      <c r="B836" s="162"/>
      <c r="C836" s="162"/>
      <c r="D836" s="162"/>
      <c r="E836" s="162"/>
      <c r="F836" s="162"/>
      <c r="G836" s="162"/>
      <c r="H836" s="162"/>
      <c r="I836" s="162"/>
      <c r="J836" s="162"/>
      <c r="K836" s="162"/>
      <c r="L836" s="162"/>
      <c r="M836" s="162"/>
      <c r="N836" s="162"/>
      <c r="O836" s="162"/>
      <c r="P836" s="162"/>
      <c r="Q836" s="162"/>
      <c r="R836" s="162"/>
      <c r="S836" s="162"/>
      <c r="T836" s="162"/>
      <c r="U836" s="162"/>
      <c r="V836" s="162"/>
      <c r="W836" s="162"/>
      <c r="X836" s="162"/>
      <c r="Y836" s="162"/>
      <c r="Z836" s="162"/>
    </row>
    <row r="837">
      <c r="A837" s="162"/>
      <c r="B837" s="162"/>
      <c r="C837" s="162"/>
      <c r="D837" s="162"/>
      <c r="E837" s="162"/>
      <c r="F837" s="162"/>
      <c r="G837" s="162"/>
      <c r="H837" s="162"/>
      <c r="I837" s="162"/>
      <c r="J837" s="162"/>
      <c r="K837" s="162"/>
      <c r="L837" s="162"/>
      <c r="M837" s="162"/>
      <c r="N837" s="162"/>
      <c r="O837" s="162"/>
      <c r="P837" s="162"/>
      <c r="Q837" s="162"/>
      <c r="R837" s="162"/>
      <c r="S837" s="162"/>
      <c r="T837" s="162"/>
      <c r="U837" s="162"/>
      <c r="V837" s="162"/>
      <c r="W837" s="162"/>
      <c r="X837" s="162"/>
      <c r="Y837" s="162"/>
      <c r="Z837" s="162"/>
    </row>
    <row r="838">
      <c r="A838" s="162"/>
      <c r="B838" s="162"/>
      <c r="C838" s="162"/>
      <c r="D838" s="162"/>
      <c r="E838" s="162"/>
      <c r="F838" s="162"/>
      <c r="G838" s="162"/>
      <c r="H838" s="162"/>
      <c r="I838" s="162"/>
      <c r="J838" s="162"/>
      <c r="K838" s="162"/>
      <c r="L838" s="162"/>
      <c r="M838" s="162"/>
      <c r="N838" s="162"/>
      <c r="O838" s="162"/>
      <c r="P838" s="162"/>
      <c r="Q838" s="162"/>
      <c r="R838" s="162"/>
      <c r="S838" s="162"/>
      <c r="T838" s="162"/>
      <c r="U838" s="162"/>
      <c r="V838" s="162"/>
      <c r="W838" s="162"/>
      <c r="X838" s="162"/>
      <c r="Y838" s="162"/>
      <c r="Z838" s="162"/>
    </row>
    <row r="839">
      <c r="A839" s="162"/>
      <c r="B839" s="162"/>
      <c r="C839" s="162"/>
      <c r="D839" s="162"/>
      <c r="E839" s="162"/>
      <c r="F839" s="162"/>
      <c r="G839" s="162"/>
      <c r="H839" s="162"/>
      <c r="I839" s="162"/>
      <c r="J839" s="162"/>
      <c r="K839" s="162"/>
      <c r="L839" s="162"/>
      <c r="M839" s="162"/>
      <c r="N839" s="162"/>
      <c r="O839" s="162"/>
      <c r="P839" s="162"/>
      <c r="Q839" s="162"/>
      <c r="R839" s="162"/>
      <c r="S839" s="162"/>
      <c r="T839" s="162"/>
      <c r="U839" s="162"/>
      <c r="V839" s="162"/>
      <c r="W839" s="162"/>
      <c r="X839" s="162"/>
      <c r="Y839" s="162"/>
      <c r="Z839" s="162"/>
    </row>
    <row r="840">
      <c r="A840" s="162"/>
      <c r="B840" s="162"/>
      <c r="C840" s="162"/>
      <c r="D840" s="162"/>
      <c r="E840" s="162"/>
      <c r="F840" s="162"/>
      <c r="G840" s="162"/>
      <c r="H840" s="162"/>
      <c r="I840" s="162"/>
      <c r="J840" s="162"/>
      <c r="K840" s="162"/>
      <c r="L840" s="162"/>
      <c r="M840" s="162"/>
      <c r="N840" s="162"/>
      <c r="O840" s="162"/>
      <c r="P840" s="162"/>
      <c r="Q840" s="162"/>
      <c r="R840" s="162"/>
      <c r="S840" s="162"/>
      <c r="T840" s="162"/>
      <c r="U840" s="162"/>
      <c r="V840" s="162"/>
      <c r="W840" s="162"/>
      <c r="X840" s="162"/>
      <c r="Y840" s="162"/>
      <c r="Z840" s="162"/>
    </row>
    <row r="841">
      <c r="A841" s="162"/>
      <c r="B841" s="162"/>
      <c r="C841" s="162"/>
      <c r="D841" s="162"/>
      <c r="E841" s="162"/>
      <c r="F841" s="162"/>
      <c r="G841" s="162"/>
      <c r="H841" s="162"/>
      <c r="I841" s="162"/>
      <c r="J841" s="162"/>
      <c r="K841" s="162"/>
      <c r="L841" s="162"/>
      <c r="M841" s="162"/>
      <c r="N841" s="162"/>
      <c r="O841" s="162"/>
      <c r="P841" s="162"/>
      <c r="Q841" s="162"/>
      <c r="R841" s="162"/>
      <c r="S841" s="162"/>
      <c r="T841" s="162"/>
      <c r="U841" s="162"/>
      <c r="V841" s="162"/>
      <c r="W841" s="162"/>
      <c r="X841" s="162"/>
      <c r="Y841" s="162"/>
      <c r="Z841" s="162"/>
    </row>
    <row r="842">
      <c r="A842" s="162"/>
      <c r="B842" s="162"/>
      <c r="C842" s="162"/>
      <c r="D842" s="162"/>
      <c r="E842" s="162"/>
      <c r="F842" s="162"/>
      <c r="G842" s="162"/>
      <c r="H842" s="162"/>
      <c r="I842" s="162"/>
      <c r="J842" s="162"/>
      <c r="K842" s="162"/>
      <c r="L842" s="162"/>
      <c r="M842" s="162"/>
      <c r="N842" s="162"/>
      <c r="O842" s="162"/>
      <c r="P842" s="162"/>
      <c r="Q842" s="162"/>
      <c r="R842" s="162"/>
      <c r="S842" s="162"/>
      <c r="T842" s="162"/>
      <c r="U842" s="162"/>
      <c r="V842" s="162"/>
      <c r="W842" s="162"/>
      <c r="X842" s="162"/>
      <c r="Y842" s="162"/>
      <c r="Z842" s="162"/>
    </row>
    <row r="843">
      <c r="A843" s="162"/>
      <c r="B843" s="162"/>
      <c r="C843" s="162"/>
      <c r="D843" s="162"/>
      <c r="E843" s="162"/>
      <c r="F843" s="162"/>
      <c r="G843" s="162"/>
      <c r="H843" s="162"/>
      <c r="I843" s="162"/>
      <c r="J843" s="162"/>
      <c r="K843" s="162"/>
      <c r="L843" s="162"/>
      <c r="M843" s="162"/>
      <c r="N843" s="162"/>
      <c r="O843" s="162"/>
      <c r="P843" s="162"/>
      <c r="Q843" s="162"/>
      <c r="R843" s="162"/>
      <c r="S843" s="162"/>
      <c r="T843" s="162"/>
      <c r="U843" s="162"/>
      <c r="V843" s="162"/>
      <c r="W843" s="162"/>
      <c r="X843" s="162"/>
      <c r="Y843" s="162"/>
      <c r="Z843" s="162"/>
    </row>
    <row r="844">
      <c r="A844" s="162"/>
      <c r="B844" s="162"/>
      <c r="C844" s="162"/>
      <c r="D844" s="162"/>
      <c r="E844" s="162"/>
      <c r="F844" s="162"/>
      <c r="G844" s="162"/>
      <c r="H844" s="162"/>
      <c r="I844" s="162"/>
      <c r="J844" s="162"/>
      <c r="K844" s="162"/>
      <c r="L844" s="162"/>
      <c r="M844" s="162"/>
      <c r="N844" s="162"/>
      <c r="O844" s="162"/>
      <c r="P844" s="162"/>
      <c r="Q844" s="162"/>
      <c r="R844" s="162"/>
      <c r="S844" s="162"/>
      <c r="T844" s="162"/>
      <c r="U844" s="162"/>
      <c r="V844" s="162"/>
      <c r="W844" s="162"/>
      <c r="X844" s="162"/>
      <c r="Y844" s="162"/>
      <c r="Z844" s="162"/>
    </row>
    <row r="845">
      <c r="A845" s="162"/>
      <c r="B845" s="162"/>
      <c r="C845" s="162"/>
      <c r="D845" s="162"/>
      <c r="E845" s="162"/>
      <c r="F845" s="162"/>
      <c r="G845" s="162"/>
      <c r="H845" s="162"/>
      <c r="I845" s="162"/>
      <c r="J845" s="162"/>
      <c r="K845" s="162"/>
      <c r="L845" s="162"/>
      <c r="M845" s="162"/>
      <c r="N845" s="162"/>
      <c r="O845" s="162"/>
      <c r="P845" s="162"/>
      <c r="Q845" s="162"/>
      <c r="R845" s="162"/>
      <c r="S845" s="162"/>
      <c r="T845" s="162"/>
      <c r="U845" s="162"/>
      <c r="V845" s="162"/>
      <c r="W845" s="162"/>
      <c r="X845" s="162"/>
      <c r="Y845" s="162"/>
      <c r="Z845" s="162"/>
    </row>
    <row r="846">
      <c r="A846" s="162"/>
      <c r="B846" s="162"/>
      <c r="C846" s="162"/>
      <c r="D846" s="162"/>
      <c r="E846" s="162"/>
      <c r="F846" s="162"/>
      <c r="G846" s="162"/>
      <c r="H846" s="162"/>
      <c r="I846" s="162"/>
      <c r="J846" s="162"/>
      <c r="K846" s="162"/>
      <c r="L846" s="162"/>
      <c r="M846" s="162"/>
      <c r="N846" s="162"/>
      <c r="O846" s="162"/>
      <c r="P846" s="162"/>
      <c r="Q846" s="162"/>
      <c r="R846" s="162"/>
      <c r="S846" s="162"/>
      <c r="T846" s="162"/>
      <c r="U846" s="162"/>
      <c r="V846" s="162"/>
      <c r="W846" s="162"/>
      <c r="X846" s="162"/>
      <c r="Y846" s="162"/>
      <c r="Z846" s="162"/>
    </row>
    <row r="847">
      <c r="A847" s="162"/>
      <c r="B847" s="162"/>
      <c r="C847" s="162"/>
      <c r="D847" s="162"/>
      <c r="E847" s="162"/>
      <c r="F847" s="162"/>
      <c r="G847" s="162"/>
      <c r="H847" s="162"/>
      <c r="I847" s="162"/>
      <c r="J847" s="162"/>
      <c r="K847" s="162"/>
      <c r="L847" s="162"/>
      <c r="M847" s="162"/>
      <c r="N847" s="162"/>
      <c r="O847" s="162"/>
      <c r="P847" s="162"/>
      <c r="Q847" s="162"/>
      <c r="R847" s="162"/>
      <c r="S847" s="162"/>
      <c r="T847" s="162"/>
      <c r="U847" s="162"/>
      <c r="V847" s="162"/>
      <c r="W847" s="162"/>
      <c r="X847" s="162"/>
      <c r="Y847" s="162"/>
      <c r="Z847" s="162"/>
    </row>
    <row r="848">
      <c r="A848" s="162"/>
      <c r="B848" s="162"/>
      <c r="C848" s="162"/>
      <c r="D848" s="162"/>
      <c r="E848" s="162"/>
      <c r="F848" s="162"/>
      <c r="G848" s="162"/>
      <c r="H848" s="162"/>
      <c r="I848" s="162"/>
      <c r="J848" s="162"/>
      <c r="K848" s="162"/>
      <c r="L848" s="162"/>
      <c r="M848" s="162"/>
      <c r="N848" s="162"/>
      <c r="O848" s="162"/>
      <c r="P848" s="162"/>
      <c r="Q848" s="162"/>
      <c r="R848" s="162"/>
      <c r="S848" s="162"/>
      <c r="T848" s="162"/>
      <c r="U848" s="162"/>
      <c r="V848" s="162"/>
      <c r="W848" s="162"/>
      <c r="X848" s="162"/>
      <c r="Y848" s="162"/>
      <c r="Z848" s="162"/>
    </row>
    <row r="849">
      <c r="A849" s="162"/>
      <c r="B849" s="162"/>
      <c r="C849" s="162"/>
      <c r="D849" s="162"/>
      <c r="E849" s="162"/>
      <c r="F849" s="162"/>
      <c r="G849" s="162"/>
      <c r="H849" s="162"/>
      <c r="I849" s="162"/>
      <c r="J849" s="162"/>
      <c r="K849" s="162"/>
      <c r="L849" s="162"/>
      <c r="M849" s="162"/>
      <c r="N849" s="162"/>
      <c r="O849" s="162"/>
      <c r="P849" s="162"/>
      <c r="Q849" s="162"/>
      <c r="R849" s="162"/>
      <c r="S849" s="162"/>
      <c r="T849" s="162"/>
      <c r="U849" s="162"/>
      <c r="V849" s="162"/>
      <c r="W849" s="162"/>
      <c r="X849" s="162"/>
      <c r="Y849" s="162"/>
      <c r="Z849" s="162"/>
    </row>
    <row r="850">
      <c r="A850" s="162"/>
      <c r="B850" s="162"/>
      <c r="C850" s="162"/>
      <c r="D850" s="162"/>
      <c r="E850" s="162"/>
      <c r="F850" s="162"/>
      <c r="G850" s="162"/>
      <c r="H850" s="162"/>
      <c r="I850" s="162"/>
      <c r="J850" s="162"/>
      <c r="K850" s="162"/>
      <c r="L850" s="162"/>
      <c r="M850" s="162"/>
      <c r="N850" s="162"/>
      <c r="O850" s="162"/>
      <c r="P850" s="162"/>
      <c r="Q850" s="162"/>
      <c r="R850" s="162"/>
      <c r="S850" s="162"/>
      <c r="T850" s="162"/>
      <c r="U850" s="162"/>
      <c r="V850" s="162"/>
      <c r="W850" s="162"/>
      <c r="X850" s="162"/>
      <c r="Y850" s="162"/>
      <c r="Z850" s="162"/>
    </row>
    <row r="851">
      <c r="A851" s="162"/>
      <c r="B851" s="162"/>
      <c r="C851" s="162"/>
      <c r="D851" s="162"/>
      <c r="E851" s="162"/>
      <c r="F851" s="162"/>
      <c r="G851" s="162"/>
      <c r="H851" s="162"/>
      <c r="I851" s="162"/>
      <c r="J851" s="162"/>
      <c r="K851" s="162"/>
      <c r="L851" s="162"/>
      <c r="M851" s="162"/>
      <c r="N851" s="162"/>
      <c r="O851" s="162"/>
      <c r="P851" s="162"/>
      <c r="Q851" s="162"/>
      <c r="R851" s="162"/>
      <c r="S851" s="162"/>
      <c r="T851" s="162"/>
      <c r="U851" s="162"/>
      <c r="V851" s="162"/>
      <c r="W851" s="162"/>
      <c r="X851" s="162"/>
      <c r="Y851" s="162"/>
      <c r="Z851" s="162"/>
    </row>
    <row r="852">
      <c r="A852" s="162"/>
      <c r="B852" s="162"/>
      <c r="C852" s="162"/>
      <c r="D852" s="162"/>
      <c r="E852" s="162"/>
      <c r="F852" s="162"/>
      <c r="G852" s="162"/>
      <c r="H852" s="162"/>
      <c r="I852" s="162"/>
      <c r="J852" s="162"/>
      <c r="K852" s="162"/>
      <c r="L852" s="162"/>
      <c r="M852" s="162"/>
      <c r="N852" s="162"/>
      <c r="O852" s="162"/>
      <c r="P852" s="162"/>
      <c r="Q852" s="162"/>
      <c r="R852" s="162"/>
      <c r="S852" s="162"/>
      <c r="T852" s="162"/>
      <c r="U852" s="162"/>
      <c r="V852" s="162"/>
      <c r="W852" s="162"/>
      <c r="X852" s="162"/>
      <c r="Y852" s="162"/>
      <c r="Z852" s="162"/>
    </row>
    <row r="853">
      <c r="A853" s="162"/>
      <c r="B853" s="162"/>
      <c r="C853" s="162"/>
      <c r="D853" s="162"/>
      <c r="E853" s="162"/>
      <c r="F853" s="162"/>
      <c r="G853" s="162"/>
      <c r="H853" s="162"/>
      <c r="I853" s="162"/>
      <c r="J853" s="162"/>
      <c r="K853" s="162"/>
      <c r="L853" s="162"/>
      <c r="M853" s="162"/>
      <c r="N853" s="162"/>
      <c r="O853" s="162"/>
      <c r="P853" s="162"/>
      <c r="Q853" s="162"/>
      <c r="R853" s="162"/>
      <c r="S853" s="162"/>
      <c r="T853" s="162"/>
      <c r="U853" s="162"/>
      <c r="V853" s="162"/>
      <c r="W853" s="162"/>
      <c r="X853" s="162"/>
      <c r="Y853" s="162"/>
      <c r="Z853" s="162"/>
    </row>
    <row r="854">
      <c r="A854" s="162"/>
      <c r="B854" s="162"/>
      <c r="C854" s="162"/>
      <c r="D854" s="162"/>
      <c r="E854" s="162"/>
      <c r="F854" s="162"/>
      <c r="G854" s="162"/>
      <c r="H854" s="162"/>
      <c r="I854" s="162"/>
      <c r="J854" s="162"/>
      <c r="K854" s="162"/>
      <c r="L854" s="162"/>
      <c r="M854" s="162"/>
      <c r="N854" s="162"/>
      <c r="O854" s="162"/>
      <c r="P854" s="162"/>
      <c r="Q854" s="162"/>
      <c r="R854" s="162"/>
      <c r="S854" s="162"/>
      <c r="T854" s="162"/>
      <c r="U854" s="162"/>
      <c r="V854" s="162"/>
      <c r="W854" s="162"/>
      <c r="X854" s="162"/>
      <c r="Y854" s="162"/>
      <c r="Z854" s="162"/>
    </row>
    <row r="855">
      <c r="A855" s="162"/>
      <c r="B855" s="162"/>
      <c r="C855" s="162"/>
      <c r="D855" s="162"/>
      <c r="E855" s="162"/>
      <c r="F855" s="162"/>
      <c r="G855" s="162"/>
      <c r="H855" s="162"/>
      <c r="I855" s="162"/>
      <c r="J855" s="162"/>
      <c r="K855" s="162"/>
      <c r="L855" s="162"/>
      <c r="M855" s="162"/>
      <c r="N855" s="162"/>
      <c r="O855" s="162"/>
      <c r="P855" s="162"/>
      <c r="Q855" s="162"/>
      <c r="R855" s="162"/>
      <c r="S855" s="162"/>
      <c r="T855" s="162"/>
      <c r="U855" s="162"/>
      <c r="V855" s="162"/>
      <c r="W855" s="162"/>
      <c r="X855" s="162"/>
      <c r="Y855" s="162"/>
      <c r="Z855" s="162"/>
    </row>
    <row r="856">
      <c r="A856" s="162"/>
      <c r="B856" s="162"/>
      <c r="C856" s="162"/>
      <c r="D856" s="162"/>
      <c r="E856" s="162"/>
      <c r="F856" s="162"/>
      <c r="G856" s="162"/>
      <c r="H856" s="162"/>
      <c r="I856" s="162"/>
      <c r="J856" s="162"/>
      <c r="K856" s="162"/>
      <c r="L856" s="162"/>
      <c r="M856" s="162"/>
      <c r="N856" s="162"/>
      <c r="O856" s="162"/>
      <c r="P856" s="162"/>
      <c r="Q856" s="162"/>
      <c r="R856" s="162"/>
      <c r="S856" s="162"/>
      <c r="T856" s="162"/>
      <c r="U856" s="162"/>
      <c r="V856" s="162"/>
      <c r="W856" s="162"/>
      <c r="X856" s="162"/>
      <c r="Y856" s="162"/>
      <c r="Z856" s="162"/>
    </row>
    <row r="857">
      <c r="A857" s="162"/>
      <c r="B857" s="162"/>
      <c r="C857" s="162"/>
      <c r="D857" s="162"/>
      <c r="E857" s="162"/>
      <c r="F857" s="162"/>
      <c r="G857" s="162"/>
      <c r="H857" s="162"/>
      <c r="I857" s="162"/>
      <c r="J857" s="162"/>
      <c r="K857" s="162"/>
      <c r="L857" s="162"/>
      <c r="M857" s="162"/>
      <c r="N857" s="162"/>
      <c r="O857" s="162"/>
      <c r="P857" s="162"/>
      <c r="Q857" s="162"/>
      <c r="R857" s="162"/>
      <c r="S857" s="162"/>
      <c r="T857" s="162"/>
      <c r="U857" s="162"/>
      <c r="V857" s="162"/>
      <c r="W857" s="162"/>
      <c r="X857" s="162"/>
      <c r="Y857" s="162"/>
      <c r="Z857" s="162"/>
    </row>
    <row r="858">
      <c r="A858" s="162"/>
      <c r="B858" s="162"/>
      <c r="C858" s="162"/>
      <c r="D858" s="162"/>
      <c r="E858" s="162"/>
      <c r="F858" s="162"/>
      <c r="G858" s="162"/>
      <c r="H858" s="162"/>
      <c r="I858" s="162"/>
      <c r="J858" s="162"/>
      <c r="K858" s="162"/>
      <c r="L858" s="162"/>
      <c r="M858" s="162"/>
      <c r="N858" s="162"/>
      <c r="O858" s="162"/>
      <c r="P858" s="162"/>
      <c r="Q858" s="162"/>
      <c r="R858" s="162"/>
      <c r="S858" s="162"/>
      <c r="T858" s="162"/>
      <c r="U858" s="162"/>
      <c r="V858" s="162"/>
      <c r="W858" s="162"/>
      <c r="X858" s="162"/>
      <c r="Y858" s="162"/>
      <c r="Z858" s="162"/>
    </row>
    <row r="859">
      <c r="A859" s="162"/>
      <c r="B859" s="162"/>
      <c r="C859" s="162"/>
      <c r="D859" s="162"/>
      <c r="E859" s="162"/>
      <c r="F859" s="162"/>
      <c r="G859" s="162"/>
      <c r="H859" s="162"/>
      <c r="I859" s="162"/>
      <c r="J859" s="162"/>
      <c r="K859" s="162"/>
      <c r="L859" s="162"/>
      <c r="M859" s="162"/>
      <c r="N859" s="162"/>
      <c r="O859" s="162"/>
      <c r="P859" s="162"/>
      <c r="Q859" s="162"/>
      <c r="R859" s="162"/>
      <c r="S859" s="162"/>
      <c r="T859" s="162"/>
      <c r="U859" s="162"/>
      <c r="V859" s="162"/>
      <c r="W859" s="162"/>
      <c r="X859" s="162"/>
      <c r="Y859" s="162"/>
      <c r="Z859" s="162"/>
    </row>
    <row r="860">
      <c r="A860" s="162"/>
      <c r="B860" s="162"/>
      <c r="C860" s="162"/>
      <c r="D860" s="162"/>
      <c r="E860" s="162"/>
      <c r="F860" s="162"/>
      <c r="G860" s="162"/>
      <c r="H860" s="162"/>
      <c r="I860" s="162"/>
      <c r="J860" s="162"/>
      <c r="K860" s="162"/>
      <c r="L860" s="162"/>
      <c r="M860" s="162"/>
      <c r="N860" s="162"/>
      <c r="O860" s="162"/>
      <c r="P860" s="162"/>
      <c r="Q860" s="162"/>
      <c r="R860" s="162"/>
      <c r="S860" s="162"/>
      <c r="T860" s="162"/>
      <c r="U860" s="162"/>
      <c r="V860" s="162"/>
      <c r="W860" s="162"/>
      <c r="X860" s="162"/>
      <c r="Y860" s="162"/>
      <c r="Z860" s="162"/>
    </row>
    <row r="861">
      <c r="A861" s="162"/>
      <c r="B861" s="162"/>
      <c r="C861" s="162"/>
      <c r="D861" s="162"/>
      <c r="E861" s="162"/>
      <c r="F861" s="162"/>
      <c r="G861" s="162"/>
      <c r="H861" s="162"/>
      <c r="I861" s="162"/>
      <c r="J861" s="162"/>
      <c r="K861" s="162"/>
      <c r="L861" s="162"/>
      <c r="M861" s="162"/>
      <c r="N861" s="162"/>
      <c r="O861" s="162"/>
      <c r="P861" s="162"/>
      <c r="Q861" s="162"/>
      <c r="R861" s="162"/>
      <c r="S861" s="162"/>
      <c r="T861" s="162"/>
      <c r="U861" s="162"/>
      <c r="V861" s="162"/>
      <c r="W861" s="162"/>
      <c r="X861" s="162"/>
      <c r="Y861" s="162"/>
      <c r="Z861" s="162"/>
    </row>
    <row r="862">
      <c r="A862" s="162"/>
      <c r="B862" s="162"/>
      <c r="C862" s="162"/>
      <c r="D862" s="162"/>
      <c r="E862" s="162"/>
      <c r="F862" s="162"/>
      <c r="G862" s="162"/>
      <c r="H862" s="162"/>
      <c r="I862" s="162"/>
      <c r="J862" s="162"/>
      <c r="K862" s="162"/>
      <c r="L862" s="162"/>
      <c r="M862" s="162"/>
      <c r="N862" s="162"/>
      <c r="O862" s="162"/>
      <c r="P862" s="162"/>
      <c r="Q862" s="162"/>
      <c r="R862" s="162"/>
      <c r="S862" s="162"/>
      <c r="T862" s="162"/>
      <c r="U862" s="162"/>
      <c r="V862" s="162"/>
      <c r="W862" s="162"/>
      <c r="X862" s="162"/>
      <c r="Y862" s="162"/>
      <c r="Z862" s="162"/>
    </row>
    <row r="863">
      <c r="A863" s="162"/>
      <c r="B863" s="162"/>
      <c r="C863" s="162"/>
      <c r="D863" s="162"/>
      <c r="E863" s="162"/>
      <c r="F863" s="162"/>
      <c r="G863" s="162"/>
      <c r="H863" s="162"/>
      <c r="I863" s="162"/>
      <c r="J863" s="162"/>
      <c r="K863" s="162"/>
      <c r="L863" s="162"/>
      <c r="M863" s="162"/>
      <c r="N863" s="162"/>
      <c r="O863" s="162"/>
      <c r="P863" s="162"/>
      <c r="Q863" s="162"/>
      <c r="R863" s="162"/>
      <c r="S863" s="162"/>
      <c r="T863" s="162"/>
      <c r="U863" s="162"/>
      <c r="V863" s="162"/>
      <c r="W863" s="162"/>
      <c r="X863" s="162"/>
      <c r="Y863" s="162"/>
      <c r="Z863" s="162"/>
    </row>
    <row r="864">
      <c r="A864" s="162"/>
      <c r="B864" s="162"/>
      <c r="C864" s="162"/>
      <c r="D864" s="162"/>
      <c r="E864" s="162"/>
      <c r="F864" s="162"/>
      <c r="G864" s="162"/>
      <c r="H864" s="162"/>
      <c r="I864" s="162"/>
      <c r="J864" s="162"/>
      <c r="K864" s="162"/>
      <c r="L864" s="162"/>
      <c r="M864" s="162"/>
      <c r="N864" s="162"/>
      <c r="O864" s="162"/>
      <c r="P864" s="162"/>
      <c r="Q864" s="162"/>
      <c r="R864" s="162"/>
      <c r="S864" s="162"/>
      <c r="T864" s="162"/>
      <c r="U864" s="162"/>
      <c r="V864" s="162"/>
      <c r="W864" s="162"/>
      <c r="X864" s="162"/>
      <c r="Y864" s="162"/>
      <c r="Z864" s="162"/>
    </row>
    <row r="865">
      <c r="A865" s="162"/>
      <c r="B865" s="162"/>
      <c r="C865" s="162"/>
      <c r="D865" s="162"/>
      <c r="E865" s="162"/>
      <c r="F865" s="162"/>
      <c r="G865" s="162"/>
      <c r="H865" s="162"/>
      <c r="I865" s="162"/>
      <c r="J865" s="162"/>
      <c r="K865" s="162"/>
      <c r="L865" s="162"/>
      <c r="M865" s="162"/>
      <c r="N865" s="162"/>
      <c r="O865" s="162"/>
      <c r="P865" s="162"/>
      <c r="Q865" s="162"/>
      <c r="R865" s="162"/>
      <c r="S865" s="162"/>
      <c r="T865" s="162"/>
      <c r="U865" s="162"/>
      <c r="V865" s="162"/>
      <c r="W865" s="162"/>
      <c r="X865" s="162"/>
      <c r="Y865" s="162"/>
      <c r="Z865" s="162"/>
    </row>
    <row r="866">
      <c r="A866" s="162"/>
      <c r="B866" s="162"/>
      <c r="C866" s="162"/>
      <c r="D866" s="162"/>
      <c r="E866" s="162"/>
      <c r="F866" s="162"/>
      <c r="G866" s="162"/>
      <c r="H866" s="162"/>
      <c r="I866" s="162"/>
      <c r="J866" s="162"/>
      <c r="K866" s="162"/>
      <c r="L866" s="162"/>
      <c r="M866" s="162"/>
      <c r="N866" s="162"/>
      <c r="O866" s="162"/>
      <c r="P866" s="162"/>
      <c r="Q866" s="162"/>
      <c r="R866" s="162"/>
      <c r="S866" s="162"/>
      <c r="T866" s="162"/>
      <c r="U866" s="162"/>
      <c r="V866" s="162"/>
      <c r="W866" s="162"/>
      <c r="X866" s="162"/>
      <c r="Y866" s="162"/>
      <c r="Z866" s="162"/>
    </row>
    <row r="867">
      <c r="A867" s="162"/>
      <c r="B867" s="162"/>
      <c r="C867" s="162"/>
      <c r="D867" s="162"/>
      <c r="E867" s="162"/>
      <c r="F867" s="162"/>
      <c r="G867" s="162"/>
      <c r="H867" s="162"/>
      <c r="I867" s="162"/>
      <c r="J867" s="162"/>
      <c r="K867" s="162"/>
      <c r="L867" s="162"/>
      <c r="M867" s="162"/>
      <c r="N867" s="162"/>
      <c r="O867" s="162"/>
      <c r="P867" s="162"/>
      <c r="Q867" s="162"/>
      <c r="R867" s="162"/>
      <c r="S867" s="162"/>
      <c r="T867" s="162"/>
      <c r="U867" s="162"/>
      <c r="V867" s="162"/>
      <c r="W867" s="162"/>
      <c r="X867" s="162"/>
      <c r="Y867" s="162"/>
      <c r="Z867" s="162"/>
    </row>
    <row r="868">
      <c r="A868" s="162"/>
      <c r="B868" s="162"/>
      <c r="C868" s="162"/>
      <c r="D868" s="162"/>
      <c r="E868" s="162"/>
      <c r="F868" s="162"/>
      <c r="G868" s="162"/>
      <c r="H868" s="162"/>
      <c r="I868" s="162"/>
      <c r="J868" s="162"/>
      <c r="K868" s="162"/>
      <c r="L868" s="162"/>
      <c r="M868" s="162"/>
      <c r="N868" s="162"/>
      <c r="O868" s="162"/>
      <c r="P868" s="162"/>
      <c r="Q868" s="162"/>
      <c r="R868" s="162"/>
      <c r="S868" s="162"/>
      <c r="T868" s="162"/>
      <c r="U868" s="162"/>
      <c r="V868" s="162"/>
      <c r="W868" s="162"/>
      <c r="X868" s="162"/>
      <c r="Y868" s="162"/>
      <c r="Z868" s="162"/>
    </row>
    <row r="869">
      <c r="A869" s="162"/>
      <c r="B869" s="162"/>
      <c r="C869" s="162"/>
      <c r="D869" s="162"/>
      <c r="E869" s="162"/>
      <c r="F869" s="162"/>
      <c r="G869" s="162"/>
      <c r="H869" s="162"/>
      <c r="I869" s="162"/>
      <c r="J869" s="162"/>
      <c r="K869" s="162"/>
      <c r="L869" s="162"/>
      <c r="M869" s="162"/>
      <c r="N869" s="162"/>
      <c r="O869" s="162"/>
      <c r="P869" s="162"/>
      <c r="Q869" s="162"/>
      <c r="R869" s="162"/>
      <c r="S869" s="162"/>
      <c r="T869" s="162"/>
      <c r="U869" s="162"/>
      <c r="V869" s="162"/>
      <c r="W869" s="162"/>
      <c r="X869" s="162"/>
      <c r="Y869" s="162"/>
      <c r="Z869" s="162"/>
    </row>
    <row r="870">
      <c r="A870" s="162"/>
      <c r="B870" s="162"/>
      <c r="C870" s="162"/>
      <c r="D870" s="162"/>
      <c r="E870" s="162"/>
      <c r="F870" s="162"/>
      <c r="G870" s="162"/>
      <c r="H870" s="162"/>
      <c r="I870" s="162"/>
      <c r="J870" s="162"/>
      <c r="K870" s="162"/>
      <c r="L870" s="162"/>
      <c r="M870" s="162"/>
      <c r="N870" s="162"/>
      <c r="O870" s="162"/>
      <c r="P870" s="162"/>
      <c r="Q870" s="162"/>
      <c r="R870" s="162"/>
      <c r="S870" s="162"/>
      <c r="T870" s="162"/>
      <c r="U870" s="162"/>
      <c r="V870" s="162"/>
      <c r="W870" s="162"/>
      <c r="X870" s="162"/>
      <c r="Y870" s="162"/>
      <c r="Z870" s="162"/>
    </row>
    <row r="871">
      <c r="A871" s="162"/>
      <c r="B871" s="162"/>
      <c r="C871" s="162"/>
      <c r="D871" s="162"/>
      <c r="E871" s="162"/>
      <c r="F871" s="162"/>
      <c r="G871" s="162"/>
      <c r="H871" s="162"/>
      <c r="I871" s="162"/>
      <c r="J871" s="162"/>
      <c r="K871" s="162"/>
      <c r="L871" s="162"/>
      <c r="M871" s="162"/>
      <c r="N871" s="162"/>
      <c r="O871" s="162"/>
      <c r="P871" s="162"/>
      <c r="Q871" s="162"/>
      <c r="R871" s="162"/>
      <c r="S871" s="162"/>
      <c r="T871" s="162"/>
      <c r="U871" s="162"/>
      <c r="V871" s="162"/>
      <c r="W871" s="162"/>
      <c r="X871" s="162"/>
      <c r="Y871" s="162"/>
      <c r="Z871" s="162"/>
    </row>
    <row r="872">
      <c r="A872" s="162"/>
      <c r="B872" s="162"/>
      <c r="C872" s="162"/>
      <c r="D872" s="162"/>
      <c r="E872" s="162"/>
      <c r="F872" s="162"/>
      <c r="G872" s="162"/>
      <c r="H872" s="162"/>
      <c r="I872" s="162"/>
      <c r="J872" s="162"/>
      <c r="K872" s="162"/>
      <c r="L872" s="162"/>
      <c r="M872" s="162"/>
      <c r="N872" s="162"/>
      <c r="O872" s="162"/>
      <c r="P872" s="162"/>
      <c r="Q872" s="162"/>
      <c r="R872" s="162"/>
      <c r="S872" s="162"/>
      <c r="T872" s="162"/>
      <c r="U872" s="162"/>
      <c r="V872" s="162"/>
      <c r="W872" s="162"/>
      <c r="X872" s="162"/>
      <c r="Y872" s="162"/>
      <c r="Z872" s="162"/>
    </row>
    <row r="873">
      <c r="A873" s="162"/>
      <c r="B873" s="162"/>
      <c r="C873" s="162"/>
      <c r="D873" s="162"/>
      <c r="E873" s="162"/>
      <c r="F873" s="162"/>
      <c r="G873" s="162"/>
      <c r="H873" s="162"/>
      <c r="I873" s="162"/>
      <c r="J873" s="162"/>
      <c r="K873" s="162"/>
      <c r="L873" s="162"/>
      <c r="M873" s="162"/>
      <c r="N873" s="162"/>
      <c r="O873" s="162"/>
      <c r="P873" s="162"/>
      <c r="Q873" s="162"/>
      <c r="R873" s="162"/>
      <c r="S873" s="162"/>
      <c r="T873" s="162"/>
      <c r="U873" s="162"/>
      <c r="V873" s="162"/>
      <c r="W873" s="162"/>
      <c r="X873" s="162"/>
      <c r="Y873" s="162"/>
      <c r="Z873" s="162"/>
    </row>
    <row r="874">
      <c r="A874" s="162"/>
      <c r="B874" s="162"/>
      <c r="C874" s="162"/>
      <c r="D874" s="162"/>
      <c r="E874" s="162"/>
      <c r="F874" s="162"/>
      <c r="G874" s="162"/>
      <c r="H874" s="162"/>
      <c r="I874" s="162"/>
      <c r="J874" s="162"/>
      <c r="K874" s="162"/>
      <c r="L874" s="162"/>
      <c r="M874" s="162"/>
      <c r="N874" s="162"/>
      <c r="O874" s="162"/>
      <c r="P874" s="162"/>
      <c r="Q874" s="162"/>
      <c r="R874" s="162"/>
      <c r="S874" s="162"/>
      <c r="T874" s="162"/>
      <c r="U874" s="162"/>
      <c r="V874" s="162"/>
      <c r="W874" s="162"/>
      <c r="X874" s="162"/>
      <c r="Y874" s="162"/>
      <c r="Z874" s="162"/>
    </row>
    <row r="875">
      <c r="A875" s="162"/>
      <c r="B875" s="162"/>
      <c r="C875" s="162"/>
      <c r="D875" s="162"/>
      <c r="E875" s="162"/>
      <c r="F875" s="162"/>
      <c r="G875" s="162"/>
      <c r="H875" s="162"/>
      <c r="I875" s="162"/>
      <c r="J875" s="162"/>
      <c r="K875" s="162"/>
      <c r="L875" s="162"/>
      <c r="M875" s="162"/>
      <c r="N875" s="162"/>
      <c r="O875" s="162"/>
      <c r="P875" s="162"/>
      <c r="Q875" s="162"/>
      <c r="R875" s="162"/>
      <c r="S875" s="162"/>
      <c r="T875" s="162"/>
      <c r="U875" s="162"/>
      <c r="V875" s="162"/>
      <c r="W875" s="162"/>
      <c r="X875" s="162"/>
      <c r="Y875" s="162"/>
      <c r="Z875" s="162"/>
    </row>
    <row r="876">
      <c r="A876" s="162"/>
      <c r="B876" s="162"/>
      <c r="C876" s="162"/>
      <c r="D876" s="162"/>
      <c r="E876" s="162"/>
      <c r="F876" s="162"/>
      <c r="G876" s="162"/>
      <c r="H876" s="162"/>
      <c r="I876" s="162"/>
      <c r="J876" s="162"/>
      <c r="K876" s="162"/>
      <c r="L876" s="162"/>
      <c r="M876" s="162"/>
      <c r="N876" s="162"/>
      <c r="O876" s="162"/>
      <c r="P876" s="162"/>
      <c r="Q876" s="162"/>
      <c r="R876" s="162"/>
      <c r="S876" s="162"/>
      <c r="T876" s="162"/>
      <c r="U876" s="162"/>
      <c r="V876" s="162"/>
      <c r="W876" s="162"/>
      <c r="X876" s="162"/>
      <c r="Y876" s="162"/>
      <c r="Z876" s="162"/>
    </row>
    <row r="877">
      <c r="A877" s="162"/>
      <c r="B877" s="162"/>
      <c r="C877" s="162"/>
      <c r="D877" s="162"/>
      <c r="E877" s="162"/>
      <c r="F877" s="162"/>
      <c r="G877" s="162"/>
      <c r="H877" s="162"/>
      <c r="I877" s="162"/>
      <c r="J877" s="162"/>
      <c r="K877" s="162"/>
      <c r="L877" s="162"/>
      <c r="M877" s="162"/>
      <c r="N877" s="162"/>
      <c r="O877" s="162"/>
      <c r="P877" s="162"/>
      <c r="Q877" s="162"/>
      <c r="R877" s="162"/>
      <c r="S877" s="162"/>
      <c r="T877" s="162"/>
      <c r="U877" s="162"/>
      <c r="V877" s="162"/>
      <c r="W877" s="162"/>
      <c r="X877" s="162"/>
      <c r="Y877" s="162"/>
      <c r="Z877" s="162"/>
    </row>
    <row r="878">
      <c r="A878" s="162"/>
      <c r="B878" s="162"/>
      <c r="C878" s="162"/>
      <c r="D878" s="162"/>
      <c r="E878" s="162"/>
      <c r="F878" s="162"/>
      <c r="G878" s="162"/>
      <c r="H878" s="162"/>
      <c r="I878" s="162"/>
      <c r="J878" s="162"/>
      <c r="K878" s="162"/>
      <c r="L878" s="162"/>
      <c r="M878" s="162"/>
      <c r="N878" s="162"/>
      <c r="O878" s="162"/>
      <c r="P878" s="162"/>
      <c r="Q878" s="162"/>
      <c r="R878" s="162"/>
      <c r="S878" s="162"/>
      <c r="T878" s="162"/>
      <c r="U878" s="162"/>
      <c r="V878" s="162"/>
      <c r="W878" s="162"/>
      <c r="X878" s="162"/>
      <c r="Y878" s="162"/>
      <c r="Z878" s="162"/>
    </row>
    <row r="879">
      <c r="A879" s="162"/>
      <c r="B879" s="162"/>
      <c r="C879" s="162"/>
      <c r="D879" s="162"/>
      <c r="E879" s="162"/>
      <c r="F879" s="162"/>
      <c r="G879" s="162"/>
      <c r="H879" s="162"/>
      <c r="I879" s="162"/>
      <c r="J879" s="162"/>
      <c r="K879" s="162"/>
      <c r="L879" s="162"/>
      <c r="M879" s="162"/>
      <c r="N879" s="162"/>
      <c r="O879" s="162"/>
      <c r="P879" s="162"/>
      <c r="Q879" s="162"/>
      <c r="R879" s="162"/>
      <c r="S879" s="162"/>
      <c r="T879" s="162"/>
      <c r="U879" s="162"/>
      <c r="V879" s="162"/>
      <c r="W879" s="162"/>
      <c r="X879" s="162"/>
      <c r="Y879" s="162"/>
      <c r="Z879" s="162"/>
    </row>
    <row r="880">
      <c r="A880" s="162"/>
      <c r="B880" s="162"/>
      <c r="C880" s="162"/>
      <c r="D880" s="162"/>
      <c r="E880" s="162"/>
      <c r="F880" s="162"/>
      <c r="G880" s="162"/>
      <c r="H880" s="162"/>
      <c r="I880" s="162"/>
      <c r="J880" s="162"/>
      <c r="K880" s="162"/>
      <c r="L880" s="162"/>
      <c r="M880" s="162"/>
      <c r="N880" s="162"/>
      <c r="O880" s="162"/>
      <c r="P880" s="162"/>
      <c r="Q880" s="162"/>
      <c r="R880" s="162"/>
      <c r="S880" s="162"/>
      <c r="T880" s="162"/>
      <c r="U880" s="162"/>
      <c r="V880" s="162"/>
      <c r="W880" s="162"/>
      <c r="X880" s="162"/>
      <c r="Y880" s="162"/>
      <c r="Z880" s="162"/>
    </row>
    <row r="881">
      <c r="A881" s="162"/>
      <c r="B881" s="162"/>
      <c r="C881" s="162"/>
      <c r="D881" s="162"/>
      <c r="E881" s="162"/>
      <c r="F881" s="162"/>
      <c r="G881" s="162"/>
      <c r="H881" s="162"/>
      <c r="I881" s="162"/>
      <c r="J881" s="162"/>
      <c r="K881" s="162"/>
      <c r="L881" s="162"/>
      <c r="M881" s="162"/>
      <c r="N881" s="162"/>
      <c r="O881" s="162"/>
      <c r="P881" s="162"/>
      <c r="Q881" s="162"/>
      <c r="R881" s="162"/>
      <c r="S881" s="162"/>
      <c r="T881" s="162"/>
      <c r="U881" s="162"/>
      <c r="V881" s="162"/>
      <c r="W881" s="162"/>
      <c r="X881" s="162"/>
      <c r="Y881" s="162"/>
      <c r="Z881" s="162"/>
    </row>
    <row r="882">
      <c r="A882" s="162"/>
      <c r="B882" s="162"/>
      <c r="C882" s="162"/>
      <c r="D882" s="162"/>
      <c r="E882" s="162"/>
      <c r="F882" s="162"/>
      <c r="G882" s="162"/>
      <c r="H882" s="162"/>
      <c r="I882" s="162"/>
      <c r="J882" s="162"/>
      <c r="K882" s="162"/>
      <c r="L882" s="162"/>
      <c r="M882" s="162"/>
      <c r="N882" s="162"/>
      <c r="O882" s="162"/>
      <c r="P882" s="162"/>
      <c r="Q882" s="162"/>
      <c r="R882" s="162"/>
      <c r="S882" s="162"/>
      <c r="T882" s="162"/>
      <c r="U882" s="162"/>
      <c r="V882" s="162"/>
      <c r="W882" s="162"/>
      <c r="X882" s="162"/>
      <c r="Y882" s="162"/>
      <c r="Z882" s="162"/>
    </row>
    <row r="883">
      <c r="A883" s="162"/>
      <c r="B883" s="162"/>
      <c r="C883" s="162"/>
      <c r="D883" s="162"/>
      <c r="E883" s="162"/>
      <c r="F883" s="162"/>
      <c r="G883" s="162"/>
      <c r="H883" s="162"/>
      <c r="I883" s="162"/>
      <c r="J883" s="162"/>
      <c r="K883" s="162"/>
      <c r="L883" s="162"/>
      <c r="M883" s="162"/>
      <c r="N883" s="162"/>
      <c r="O883" s="162"/>
      <c r="P883" s="162"/>
      <c r="Q883" s="162"/>
      <c r="R883" s="162"/>
      <c r="S883" s="162"/>
      <c r="T883" s="162"/>
      <c r="U883" s="162"/>
      <c r="V883" s="162"/>
      <c r="W883" s="162"/>
      <c r="X883" s="162"/>
      <c r="Y883" s="162"/>
      <c r="Z883" s="162"/>
    </row>
    <row r="884">
      <c r="A884" s="162"/>
      <c r="B884" s="162"/>
      <c r="C884" s="162"/>
      <c r="D884" s="162"/>
      <c r="E884" s="162"/>
      <c r="F884" s="162"/>
      <c r="G884" s="162"/>
      <c r="H884" s="162"/>
      <c r="I884" s="162"/>
      <c r="J884" s="162"/>
      <c r="K884" s="162"/>
      <c r="L884" s="162"/>
      <c r="M884" s="162"/>
      <c r="N884" s="162"/>
      <c r="O884" s="162"/>
      <c r="P884" s="162"/>
      <c r="Q884" s="162"/>
      <c r="R884" s="162"/>
      <c r="S884" s="162"/>
      <c r="T884" s="162"/>
      <c r="U884" s="162"/>
      <c r="V884" s="162"/>
      <c r="W884" s="162"/>
      <c r="X884" s="162"/>
      <c r="Y884" s="162"/>
      <c r="Z884" s="162"/>
    </row>
    <row r="885">
      <c r="A885" s="162"/>
      <c r="B885" s="162"/>
      <c r="C885" s="162"/>
      <c r="D885" s="162"/>
      <c r="E885" s="162"/>
      <c r="F885" s="162"/>
      <c r="G885" s="162"/>
      <c r="H885" s="162"/>
      <c r="I885" s="162"/>
      <c r="J885" s="162"/>
      <c r="K885" s="162"/>
      <c r="L885" s="162"/>
      <c r="M885" s="162"/>
      <c r="N885" s="162"/>
      <c r="O885" s="162"/>
      <c r="P885" s="162"/>
      <c r="Q885" s="162"/>
      <c r="R885" s="162"/>
      <c r="S885" s="162"/>
      <c r="T885" s="162"/>
      <c r="U885" s="162"/>
      <c r="V885" s="162"/>
      <c r="W885" s="162"/>
      <c r="X885" s="162"/>
      <c r="Y885" s="162"/>
      <c r="Z885" s="162"/>
    </row>
    <row r="886">
      <c r="A886" s="162"/>
      <c r="B886" s="162"/>
      <c r="C886" s="162"/>
      <c r="D886" s="162"/>
      <c r="E886" s="162"/>
      <c r="F886" s="162"/>
      <c r="G886" s="162"/>
      <c r="H886" s="162"/>
      <c r="I886" s="162"/>
      <c r="J886" s="162"/>
      <c r="K886" s="162"/>
      <c r="L886" s="162"/>
      <c r="M886" s="162"/>
      <c r="N886" s="162"/>
      <c r="O886" s="162"/>
      <c r="P886" s="162"/>
      <c r="Q886" s="162"/>
      <c r="R886" s="162"/>
      <c r="S886" s="162"/>
      <c r="T886" s="162"/>
      <c r="U886" s="162"/>
      <c r="V886" s="162"/>
      <c r="W886" s="162"/>
      <c r="X886" s="162"/>
      <c r="Y886" s="162"/>
      <c r="Z886" s="162"/>
    </row>
    <row r="887">
      <c r="A887" s="162"/>
      <c r="B887" s="162"/>
      <c r="C887" s="162"/>
      <c r="D887" s="162"/>
      <c r="E887" s="162"/>
      <c r="F887" s="162"/>
      <c r="G887" s="162"/>
      <c r="H887" s="162"/>
      <c r="I887" s="162"/>
      <c r="J887" s="162"/>
      <c r="K887" s="162"/>
      <c r="L887" s="162"/>
      <c r="M887" s="162"/>
      <c r="N887" s="162"/>
      <c r="O887" s="162"/>
      <c r="P887" s="162"/>
      <c r="Q887" s="162"/>
      <c r="R887" s="162"/>
      <c r="S887" s="162"/>
      <c r="T887" s="162"/>
      <c r="U887" s="162"/>
      <c r="V887" s="162"/>
      <c r="W887" s="162"/>
      <c r="X887" s="162"/>
      <c r="Y887" s="162"/>
      <c r="Z887" s="162"/>
    </row>
    <row r="888">
      <c r="A888" s="162"/>
      <c r="B888" s="162"/>
      <c r="C888" s="162"/>
      <c r="D888" s="162"/>
      <c r="E888" s="162"/>
      <c r="F888" s="162"/>
      <c r="G888" s="162"/>
      <c r="H888" s="162"/>
      <c r="I888" s="162"/>
      <c r="J888" s="162"/>
      <c r="K888" s="162"/>
      <c r="L888" s="162"/>
      <c r="M888" s="162"/>
      <c r="N888" s="162"/>
      <c r="O888" s="162"/>
      <c r="P888" s="162"/>
      <c r="Q888" s="162"/>
      <c r="R888" s="162"/>
      <c r="S888" s="162"/>
      <c r="T888" s="162"/>
      <c r="U888" s="162"/>
      <c r="V888" s="162"/>
      <c r="W888" s="162"/>
      <c r="X888" s="162"/>
      <c r="Y888" s="162"/>
      <c r="Z888" s="162"/>
    </row>
    <row r="889">
      <c r="A889" s="162"/>
      <c r="B889" s="162"/>
      <c r="C889" s="162"/>
      <c r="D889" s="162"/>
      <c r="E889" s="162"/>
      <c r="F889" s="162"/>
      <c r="G889" s="162"/>
      <c r="H889" s="162"/>
      <c r="I889" s="162"/>
      <c r="J889" s="162"/>
      <c r="K889" s="162"/>
      <c r="L889" s="162"/>
      <c r="M889" s="162"/>
      <c r="N889" s="162"/>
      <c r="O889" s="162"/>
      <c r="P889" s="162"/>
      <c r="Q889" s="162"/>
      <c r="R889" s="162"/>
      <c r="S889" s="162"/>
      <c r="T889" s="162"/>
      <c r="U889" s="162"/>
      <c r="V889" s="162"/>
      <c r="W889" s="162"/>
      <c r="X889" s="162"/>
      <c r="Y889" s="162"/>
      <c r="Z889" s="162"/>
    </row>
    <row r="890">
      <c r="A890" s="162"/>
      <c r="B890" s="162"/>
      <c r="C890" s="162"/>
      <c r="D890" s="162"/>
      <c r="E890" s="162"/>
      <c r="F890" s="162"/>
      <c r="G890" s="162"/>
      <c r="H890" s="162"/>
      <c r="I890" s="162"/>
      <c r="J890" s="162"/>
      <c r="K890" s="162"/>
      <c r="L890" s="162"/>
      <c r="M890" s="162"/>
      <c r="N890" s="162"/>
      <c r="O890" s="162"/>
      <c r="P890" s="162"/>
      <c r="Q890" s="162"/>
      <c r="R890" s="162"/>
      <c r="S890" s="162"/>
      <c r="T890" s="162"/>
      <c r="U890" s="162"/>
      <c r="V890" s="162"/>
      <c r="W890" s="162"/>
      <c r="X890" s="162"/>
      <c r="Y890" s="162"/>
      <c r="Z890" s="162"/>
    </row>
    <row r="891">
      <c r="A891" s="162"/>
      <c r="B891" s="162"/>
      <c r="C891" s="162"/>
      <c r="D891" s="162"/>
      <c r="E891" s="162"/>
      <c r="F891" s="162"/>
      <c r="G891" s="162"/>
      <c r="H891" s="162"/>
      <c r="I891" s="162"/>
      <c r="J891" s="162"/>
      <c r="K891" s="162"/>
      <c r="L891" s="162"/>
      <c r="M891" s="162"/>
      <c r="N891" s="162"/>
      <c r="O891" s="162"/>
      <c r="P891" s="162"/>
      <c r="Q891" s="162"/>
      <c r="R891" s="162"/>
      <c r="S891" s="162"/>
      <c r="T891" s="162"/>
      <c r="U891" s="162"/>
      <c r="V891" s="162"/>
      <c r="W891" s="162"/>
      <c r="X891" s="162"/>
      <c r="Y891" s="162"/>
      <c r="Z891" s="162"/>
    </row>
    <row r="892">
      <c r="A892" s="162"/>
      <c r="B892" s="162"/>
      <c r="C892" s="162"/>
      <c r="D892" s="162"/>
      <c r="E892" s="162"/>
      <c r="F892" s="162"/>
      <c r="G892" s="162"/>
      <c r="H892" s="162"/>
      <c r="I892" s="162"/>
      <c r="J892" s="162"/>
      <c r="K892" s="162"/>
      <c r="L892" s="162"/>
      <c r="M892" s="162"/>
      <c r="N892" s="162"/>
      <c r="O892" s="162"/>
      <c r="P892" s="162"/>
      <c r="Q892" s="162"/>
      <c r="R892" s="162"/>
      <c r="S892" s="162"/>
      <c r="T892" s="162"/>
      <c r="U892" s="162"/>
      <c r="V892" s="162"/>
      <c r="W892" s="162"/>
      <c r="X892" s="162"/>
      <c r="Y892" s="162"/>
      <c r="Z892" s="162"/>
    </row>
    <row r="893">
      <c r="A893" s="162"/>
      <c r="B893" s="162"/>
      <c r="C893" s="162"/>
      <c r="D893" s="162"/>
      <c r="E893" s="162"/>
      <c r="F893" s="162"/>
      <c r="G893" s="162"/>
      <c r="H893" s="162"/>
      <c r="I893" s="162"/>
      <c r="J893" s="162"/>
      <c r="K893" s="162"/>
      <c r="L893" s="162"/>
      <c r="M893" s="162"/>
      <c r="N893" s="162"/>
      <c r="O893" s="162"/>
      <c r="P893" s="162"/>
      <c r="Q893" s="162"/>
      <c r="R893" s="162"/>
      <c r="S893" s="162"/>
      <c r="T893" s="162"/>
      <c r="U893" s="162"/>
      <c r="V893" s="162"/>
      <c r="W893" s="162"/>
      <c r="X893" s="162"/>
      <c r="Y893" s="162"/>
      <c r="Z893" s="162"/>
    </row>
    <row r="894">
      <c r="A894" s="162"/>
      <c r="B894" s="162"/>
      <c r="C894" s="162"/>
      <c r="D894" s="162"/>
      <c r="E894" s="162"/>
      <c r="F894" s="162"/>
      <c r="G894" s="162"/>
      <c r="H894" s="162"/>
      <c r="I894" s="162"/>
      <c r="J894" s="162"/>
      <c r="K894" s="162"/>
      <c r="L894" s="162"/>
      <c r="M894" s="162"/>
      <c r="N894" s="162"/>
      <c r="O894" s="162"/>
      <c r="P894" s="162"/>
      <c r="Q894" s="162"/>
      <c r="R894" s="162"/>
      <c r="S894" s="162"/>
      <c r="T894" s="162"/>
      <c r="U894" s="162"/>
      <c r="V894" s="162"/>
      <c r="W894" s="162"/>
      <c r="X894" s="162"/>
      <c r="Y894" s="162"/>
      <c r="Z894" s="162"/>
    </row>
    <row r="895">
      <c r="A895" s="162"/>
      <c r="B895" s="162"/>
      <c r="C895" s="162"/>
      <c r="D895" s="162"/>
      <c r="E895" s="162"/>
      <c r="F895" s="162"/>
      <c r="G895" s="162"/>
      <c r="H895" s="162"/>
      <c r="I895" s="162"/>
      <c r="J895" s="162"/>
      <c r="K895" s="162"/>
      <c r="L895" s="162"/>
      <c r="M895" s="162"/>
      <c r="N895" s="162"/>
      <c r="O895" s="162"/>
      <c r="P895" s="162"/>
      <c r="Q895" s="162"/>
      <c r="R895" s="162"/>
      <c r="S895" s="162"/>
      <c r="T895" s="162"/>
      <c r="U895" s="162"/>
      <c r="V895" s="162"/>
      <c r="W895" s="162"/>
      <c r="X895" s="162"/>
      <c r="Y895" s="162"/>
      <c r="Z895" s="162"/>
    </row>
    <row r="896">
      <c r="A896" s="162"/>
      <c r="B896" s="162"/>
      <c r="C896" s="162"/>
      <c r="D896" s="162"/>
      <c r="E896" s="162"/>
      <c r="F896" s="162"/>
      <c r="G896" s="162"/>
      <c r="H896" s="162"/>
      <c r="I896" s="162"/>
      <c r="J896" s="162"/>
      <c r="K896" s="162"/>
      <c r="L896" s="162"/>
      <c r="M896" s="162"/>
      <c r="N896" s="162"/>
      <c r="O896" s="162"/>
      <c r="P896" s="162"/>
      <c r="Q896" s="162"/>
      <c r="R896" s="162"/>
      <c r="S896" s="162"/>
      <c r="T896" s="162"/>
      <c r="U896" s="162"/>
      <c r="V896" s="162"/>
      <c r="W896" s="162"/>
      <c r="X896" s="162"/>
      <c r="Y896" s="162"/>
      <c r="Z896" s="162"/>
    </row>
    <row r="897">
      <c r="A897" s="162"/>
      <c r="B897" s="162"/>
      <c r="C897" s="162"/>
      <c r="D897" s="162"/>
      <c r="E897" s="162"/>
      <c r="F897" s="162"/>
      <c r="G897" s="162"/>
      <c r="H897" s="162"/>
      <c r="I897" s="162"/>
      <c r="J897" s="162"/>
      <c r="K897" s="162"/>
      <c r="L897" s="162"/>
      <c r="M897" s="162"/>
      <c r="N897" s="162"/>
      <c r="O897" s="162"/>
      <c r="P897" s="162"/>
      <c r="Q897" s="162"/>
      <c r="R897" s="162"/>
      <c r="S897" s="162"/>
      <c r="T897" s="162"/>
      <c r="U897" s="162"/>
      <c r="V897" s="162"/>
      <c r="W897" s="162"/>
      <c r="X897" s="162"/>
      <c r="Y897" s="162"/>
      <c r="Z897" s="162"/>
    </row>
    <row r="898">
      <c r="A898" s="162"/>
      <c r="B898" s="162"/>
      <c r="C898" s="162"/>
      <c r="D898" s="162"/>
      <c r="E898" s="162"/>
      <c r="F898" s="162"/>
      <c r="G898" s="162"/>
      <c r="H898" s="162"/>
      <c r="I898" s="162"/>
      <c r="J898" s="162"/>
      <c r="K898" s="162"/>
      <c r="L898" s="162"/>
      <c r="M898" s="162"/>
      <c r="N898" s="162"/>
      <c r="O898" s="162"/>
      <c r="P898" s="162"/>
      <c r="Q898" s="162"/>
      <c r="R898" s="162"/>
      <c r="S898" s="162"/>
      <c r="T898" s="162"/>
      <c r="U898" s="162"/>
      <c r="V898" s="162"/>
      <c r="W898" s="162"/>
      <c r="X898" s="162"/>
      <c r="Y898" s="162"/>
      <c r="Z898" s="162"/>
    </row>
    <row r="899">
      <c r="A899" s="162"/>
      <c r="B899" s="162"/>
      <c r="C899" s="162"/>
      <c r="D899" s="162"/>
      <c r="E899" s="162"/>
      <c r="F899" s="162"/>
      <c r="G899" s="162"/>
      <c r="H899" s="162"/>
      <c r="I899" s="162"/>
      <c r="J899" s="162"/>
      <c r="K899" s="162"/>
      <c r="L899" s="162"/>
      <c r="M899" s="162"/>
      <c r="N899" s="162"/>
      <c r="O899" s="162"/>
      <c r="P899" s="162"/>
      <c r="Q899" s="162"/>
      <c r="R899" s="162"/>
      <c r="S899" s="162"/>
      <c r="T899" s="162"/>
      <c r="U899" s="162"/>
      <c r="V899" s="162"/>
      <c r="W899" s="162"/>
      <c r="X899" s="162"/>
      <c r="Y899" s="162"/>
      <c r="Z899" s="162"/>
    </row>
    <row r="900">
      <c r="A900" s="162"/>
      <c r="B900" s="162"/>
      <c r="C900" s="162"/>
      <c r="D900" s="162"/>
      <c r="E900" s="162"/>
      <c r="F900" s="162"/>
      <c r="G900" s="162"/>
      <c r="H900" s="162"/>
      <c r="I900" s="162"/>
      <c r="J900" s="162"/>
      <c r="K900" s="162"/>
      <c r="L900" s="162"/>
      <c r="M900" s="162"/>
      <c r="N900" s="162"/>
      <c r="O900" s="162"/>
      <c r="P900" s="162"/>
      <c r="Q900" s="162"/>
      <c r="R900" s="162"/>
      <c r="S900" s="162"/>
      <c r="T900" s="162"/>
      <c r="U900" s="162"/>
      <c r="V900" s="162"/>
      <c r="W900" s="162"/>
      <c r="X900" s="162"/>
      <c r="Y900" s="162"/>
      <c r="Z900" s="162"/>
    </row>
    <row r="901">
      <c r="A901" s="162"/>
      <c r="B901" s="162"/>
      <c r="C901" s="162"/>
      <c r="D901" s="162"/>
      <c r="E901" s="162"/>
      <c r="F901" s="162"/>
      <c r="G901" s="162"/>
      <c r="H901" s="162"/>
      <c r="I901" s="162"/>
      <c r="J901" s="162"/>
      <c r="K901" s="162"/>
      <c r="L901" s="162"/>
      <c r="M901" s="162"/>
      <c r="N901" s="162"/>
      <c r="O901" s="162"/>
      <c r="P901" s="162"/>
      <c r="Q901" s="162"/>
      <c r="R901" s="162"/>
      <c r="S901" s="162"/>
      <c r="T901" s="162"/>
      <c r="U901" s="162"/>
      <c r="V901" s="162"/>
      <c r="W901" s="162"/>
      <c r="X901" s="162"/>
      <c r="Y901" s="162"/>
      <c r="Z901" s="162"/>
    </row>
    <row r="902">
      <c r="A902" s="162"/>
      <c r="B902" s="162"/>
      <c r="C902" s="162"/>
      <c r="D902" s="162"/>
      <c r="E902" s="162"/>
      <c r="F902" s="162"/>
      <c r="G902" s="162"/>
      <c r="H902" s="162"/>
      <c r="I902" s="162"/>
      <c r="J902" s="162"/>
      <c r="K902" s="162"/>
      <c r="L902" s="162"/>
      <c r="M902" s="162"/>
      <c r="N902" s="162"/>
      <c r="O902" s="162"/>
      <c r="P902" s="162"/>
      <c r="Q902" s="162"/>
      <c r="R902" s="162"/>
      <c r="S902" s="162"/>
      <c r="T902" s="162"/>
      <c r="U902" s="162"/>
      <c r="V902" s="162"/>
      <c r="W902" s="162"/>
      <c r="X902" s="162"/>
      <c r="Y902" s="162"/>
      <c r="Z902" s="162"/>
    </row>
    <row r="903">
      <c r="A903" s="162"/>
      <c r="B903" s="162"/>
      <c r="C903" s="162"/>
      <c r="D903" s="162"/>
      <c r="E903" s="162"/>
      <c r="F903" s="162"/>
      <c r="G903" s="162"/>
      <c r="H903" s="162"/>
      <c r="I903" s="162"/>
      <c r="J903" s="162"/>
      <c r="K903" s="162"/>
      <c r="L903" s="162"/>
      <c r="M903" s="162"/>
      <c r="N903" s="162"/>
      <c r="O903" s="162"/>
      <c r="P903" s="162"/>
      <c r="Q903" s="162"/>
      <c r="R903" s="162"/>
      <c r="S903" s="162"/>
      <c r="T903" s="162"/>
      <c r="U903" s="162"/>
      <c r="V903" s="162"/>
      <c r="W903" s="162"/>
      <c r="X903" s="162"/>
      <c r="Y903" s="162"/>
      <c r="Z903" s="162"/>
    </row>
    <row r="904">
      <c r="A904" s="162"/>
      <c r="B904" s="162"/>
      <c r="C904" s="162"/>
      <c r="D904" s="162"/>
      <c r="E904" s="162"/>
      <c r="F904" s="162"/>
      <c r="G904" s="162"/>
      <c r="H904" s="162"/>
      <c r="I904" s="162"/>
      <c r="J904" s="162"/>
      <c r="K904" s="162"/>
      <c r="L904" s="162"/>
      <c r="M904" s="162"/>
      <c r="N904" s="162"/>
      <c r="O904" s="162"/>
      <c r="P904" s="162"/>
      <c r="Q904" s="162"/>
      <c r="R904" s="162"/>
      <c r="S904" s="162"/>
      <c r="T904" s="162"/>
      <c r="U904" s="162"/>
      <c r="V904" s="162"/>
      <c r="W904" s="162"/>
      <c r="X904" s="162"/>
      <c r="Y904" s="162"/>
      <c r="Z904" s="162"/>
    </row>
    <row r="905">
      <c r="A905" s="162"/>
      <c r="B905" s="162"/>
      <c r="C905" s="162"/>
      <c r="D905" s="162"/>
      <c r="E905" s="162"/>
      <c r="F905" s="162"/>
      <c r="G905" s="162"/>
      <c r="H905" s="162"/>
      <c r="I905" s="162"/>
      <c r="J905" s="162"/>
      <c r="K905" s="162"/>
      <c r="L905" s="162"/>
      <c r="M905" s="162"/>
      <c r="N905" s="162"/>
      <c r="O905" s="162"/>
      <c r="P905" s="162"/>
      <c r="Q905" s="162"/>
      <c r="R905" s="162"/>
      <c r="S905" s="162"/>
      <c r="T905" s="162"/>
      <c r="U905" s="162"/>
      <c r="V905" s="162"/>
      <c r="W905" s="162"/>
      <c r="X905" s="162"/>
      <c r="Y905" s="162"/>
      <c r="Z905" s="162"/>
    </row>
    <row r="906">
      <c r="A906" s="162"/>
      <c r="B906" s="162"/>
      <c r="C906" s="162"/>
      <c r="D906" s="162"/>
      <c r="E906" s="162"/>
      <c r="F906" s="162"/>
      <c r="G906" s="162"/>
      <c r="H906" s="162"/>
      <c r="I906" s="162"/>
      <c r="J906" s="162"/>
      <c r="K906" s="162"/>
      <c r="L906" s="162"/>
      <c r="M906" s="162"/>
      <c r="N906" s="162"/>
      <c r="O906" s="162"/>
      <c r="P906" s="162"/>
      <c r="Q906" s="162"/>
      <c r="R906" s="162"/>
      <c r="S906" s="162"/>
      <c r="T906" s="162"/>
      <c r="U906" s="162"/>
      <c r="V906" s="162"/>
      <c r="W906" s="162"/>
      <c r="X906" s="162"/>
      <c r="Y906" s="162"/>
      <c r="Z906" s="162"/>
    </row>
    <row r="907">
      <c r="A907" s="162"/>
      <c r="B907" s="162"/>
      <c r="C907" s="162"/>
      <c r="D907" s="162"/>
      <c r="E907" s="162"/>
      <c r="F907" s="162"/>
      <c r="G907" s="162"/>
      <c r="H907" s="162"/>
      <c r="I907" s="162"/>
      <c r="J907" s="162"/>
      <c r="K907" s="162"/>
      <c r="L907" s="162"/>
      <c r="M907" s="162"/>
      <c r="N907" s="162"/>
      <c r="O907" s="162"/>
      <c r="P907" s="162"/>
      <c r="Q907" s="162"/>
      <c r="R907" s="162"/>
      <c r="S907" s="162"/>
      <c r="T907" s="162"/>
      <c r="U907" s="162"/>
      <c r="V907" s="162"/>
      <c r="W907" s="162"/>
      <c r="X907" s="162"/>
      <c r="Y907" s="162"/>
      <c r="Z907" s="162"/>
    </row>
    <row r="908">
      <c r="A908" s="162"/>
      <c r="B908" s="162"/>
      <c r="C908" s="162"/>
      <c r="D908" s="162"/>
      <c r="E908" s="162"/>
      <c r="F908" s="162"/>
      <c r="G908" s="162"/>
      <c r="H908" s="162"/>
      <c r="I908" s="162"/>
      <c r="J908" s="162"/>
      <c r="K908" s="162"/>
      <c r="L908" s="162"/>
      <c r="M908" s="162"/>
      <c r="N908" s="162"/>
      <c r="O908" s="162"/>
      <c r="P908" s="162"/>
      <c r="Q908" s="162"/>
      <c r="R908" s="162"/>
      <c r="S908" s="162"/>
      <c r="T908" s="162"/>
      <c r="U908" s="162"/>
      <c r="V908" s="162"/>
      <c r="W908" s="162"/>
      <c r="X908" s="162"/>
      <c r="Y908" s="162"/>
      <c r="Z908" s="162"/>
    </row>
    <row r="909">
      <c r="A909" s="162"/>
      <c r="B909" s="162"/>
      <c r="C909" s="162"/>
      <c r="D909" s="162"/>
      <c r="E909" s="162"/>
      <c r="F909" s="162"/>
      <c r="G909" s="162"/>
      <c r="H909" s="162"/>
      <c r="I909" s="162"/>
      <c r="J909" s="162"/>
      <c r="K909" s="162"/>
      <c r="L909" s="162"/>
      <c r="M909" s="162"/>
      <c r="N909" s="162"/>
      <c r="O909" s="162"/>
      <c r="P909" s="162"/>
      <c r="Q909" s="162"/>
      <c r="R909" s="162"/>
      <c r="S909" s="162"/>
      <c r="T909" s="162"/>
      <c r="U909" s="162"/>
      <c r="V909" s="162"/>
      <c r="W909" s="162"/>
      <c r="X909" s="162"/>
      <c r="Y909" s="162"/>
      <c r="Z909" s="162"/>
    </row>
    <row r="910">
      <c r="A910" s="162"/>
      <c r="B910" s="162"/>
      <c r="C910" s="162"/>
      <c r="D910" s="162"/>
      <c r="E910" s="162"/>
      <c r="F910" s="162"/>
      <c r="G910" s="162"/>
      <c r="H910" s="162"/>
      <c r="I910" s="162"/>
      <c r="J910" s="162"/>
      <c r="K910" s="162"/>
      <c r="L910" s="162"/>
      <c r="M910" s="162"/>
      <c r="N910" s="162"/>
      <c r="O910" s="162"/>
      <c r="P910" s="162"/>
      <c r="Q910" s="162"/>
      <c r="R910" s="162"/>
      <c r="S910" s="162"/>
      <c r="T910" s="162"/>
      <c r="U910" s="162"/>
      <c r="V910" s="162"/>
      <c r="W910" s="162"/>
      <c r="X910" s="162"/>
      <c r="Y910" s="162"/>
      <c r="Z910" s="162"/>
    </row>
    <row r="911">
      <c r="A911" s="162"/>
      <c r="B911" s="162"/>
      <c r="C911" s="162"/>
      <c r="D911" s="162"/>
      <c r="E911" s="162"/>
      <c r="F911" s="162"/>
      <c r="G911" s="162"/>
      <c r="H911" s="162"/>
      <c r="I911" s="162"/>
      <c r="J911" s="162"/>
      <c r="K911" s="162"/>
      <c r="L911" s="162"/>
      <c r="M911" s="162"/>
      <c r="N911" s="162"/>
      <c r="O911" s="162"/>
      <c r="P911" s="162"/>
      <c r="Q911" s="162"/>
      <c r="R911" s="162"/>
      <c r="S911" s="162"/>
      <c r="T911" s="162"/>
      <c r="U911" s="162"/>
      <c r="V911" s="162"/>
      <c r="W911" s="162"/>
      <c r="X911" s="162"/>
      <c r="Y911" s="162"/>
      <c r="Z911" s="162"/>
    </row>
    <row r="912">
      <c r="A912" s="162"/>
      <c r="B912" s="162"/>
      <c r="C912" s="162"/>
      <c r="D912" s="162"/>
      <c r="E912" s="162"/>
      <c r="F912" s="162"/>
      <c r="G912" s="162"/>
      <c r="H912" s="162"/>
      <c r="I912" s="162"/>
      <c r="J912" s="162"/>
      <c r="K912" s="162"/>
      <c r="L912" s="162"/>
      <c r="M912" s="162"/>
      <c r="N912" s="162"/>
      <c r="O912" s="162"/>
      <c r="P912" s="162"/>
      <c r="Q912" s="162"/>
      <c r="R912" s="162"/>
      <c r="S912" s="162"/>
      <c r="T912" s="162"/>
      <c r="U912" s="162"/>
      <c r="V912" s="162"/>
      <c r="W912" s="162"/>
      <c r="X912" s="162"/>
      <c r="Y912" s="162"/>
      <c r="Z912" s="162"/>
    </row>
    <row r="913">
      <c r="A913" s="162"/>
      <c r="B913" s="162"/>
      <c r="C913" s="162"/>
      <c r="D913" s="162"/>
      <c r="E913" s="162"/>
      <c r="F913" s="162"/>
      <c r="G913" s="162"/>
      <c r="H913" s="162"/>
      <c r="I913" s="162"/>
      <c r="J913" s="162"/>
      <c r="K913" s="162"/>
      <c r="L913" s="162"/>
      <c r="M913" s="162"/>
      <c r="N913" s="162"/>
      <c r="O913" s="162"/>
      <c r="P913" s="162"/>
      <c r="Q913" s="162"/>
      <c r="R913" s="162"/>
      <c r="S913" s="162"/>
      <c r="T913" s="162"/>
      <c r="U913" s="162"/>
      <c r="V913" s="162"/>
      <c r="W913" s="162"/>
      <c r="X913" s="162"/>
      <c r="Y913" s="162"/>
      <c r="Z913" s="162"/>
    </row>
    <row r="914">
      <c r="A914" s="162"/>
      <c r="B914" s="162"/>
      <c r="C914" s="162"/>
      <c r="D914" s="162"/>
      <c r="E914" s="162"/>
      <c r="F914" s="162"/>
      <c r="G914" s="162"/>
      <c r="H914" s="162"/>
      <c r="I914" s="162"/>
      <c r="J914" s="162"/>
      <c r="K914" s="162"/>
      <c r="L914" s="162"/>
      <c r="M914" s="162"/>
      <c r="N914" s="162"/>
      <c r="O914" s="162"/>
      <c r="P914" s="162"/>
      <c r="Q914" s="162"/>
      <c r="R914" s="162"/>
      <c r="S914" s="162"/>
      <c r="T914" s="162"/>
      <c r="U914" s="162"/>
      <c r="V914" s="162"/>
      <c r="W914" s="162"/>
      <c r="X914" s="162"/>
      <c r="Y914" s="162"/>
      <c r="Z914" s="162"/>
    </row>
    <row r="915">
      <c r="A915" s="162"/>
      <c r="B915" s="162"/>
      <c r="C915" s="162"/>
      <c r="D915" s="162"/>
      <c r="E915" s="162"/>
      <c r="F915" s="162"/>
      <c r="G915" s="162"/>
      <c r="H915" s="162"/>
      <c r="I915" s="162"/>
      <c r="J915" s="162"/>
      <c r="K915" s="162"/>
      <c r="L915" s="162"/>
      <c r="M915" s="162"/>
      <c r="N915" s="162"/>
      <c r="O915" s="162"/>
      <c r="P915" s="162"/>
      <c r="Q915" s="162"/>
      <c r="R915" s="162"/>
      <c r="S915" s="162"/>
      <c r="T915" s="162"/>
      <c r="U915" s="162"/>
      <c r="V915" s="162"/>
      <c r="W915" s="162"/>
      <c r="X915" s="162"/>
      <c r="Y915" s="162"/>
      <c r="Z915" s="162"/>
    </row>
    <row r="916">
      <c r="A916" s="162"/>
      <c r="B916" s="162"/>
      <c r="C916" s="162"/>
      <c r="D916" s="162"/>
      <c r="E916" s="162"/>
      <c r="F916" s="162"/>
      <c r="G916" s="162"/>
      <c r="H916" s="162"/>
      <c r="I916" s="162"/>
      <c r="J916" s="162"/>
      <c r="K916" s="162"/>
      <c r="L916" s="162"/>
      <c r="M916" s="162"/>
      <c r="N916" s="162"/>
      <c r="O916" s="162"/>
      <c r="P916" s="162"/>
      <c r="Q916" s="162"/>
      <c r="R916" s="162"/>
      <c r="S916" s="162"/>
      <c r="T916" s="162"/>
      <c r="U916" s="162"/>
      <c r="V916" s="162"/>
      <c r="W916" s="162"/>
      <c r="X916" s="162"/>
      <c r="Y916" s="162"/>
      <c r="Z916" s="162"/>
    </row>
    <row r="917">
      <c r="A917" s="162"/>
      <c r="B917" s="162"/>
      <c r="C917" s="162"/>
      <c r="D917" s="162"/>
      <c r="E917" s="162"/>
      <c r="F917" s="162"/>
      <c r="G917" s="162"/>
      <c r="H917" s="162"/>
      <c r="I917" s="162"/>
      <c r="J917" s="162"/>
      <c r="K917" s="162"/>
      <c r="L917" s="162"/>
      <c r="M917" s="162"/>
      <c r="N917" s="162"/>
      <c r="O917" s="162"/>
      <c r="P917" s="162"/>
      <c r="Q917" s="162"/>
      <c r="R917" s="162"/>
      <c r="S917" s="162"/>
      <c r="T917" s="162"/>
      <c r="U917" s="162"/>
      <c r="V917" s="162"/>
      <c r="W917" s="162"/>
      <c r="X917" s="162"/>
      <c r="Y917" s="162"/>
      <c r="Z917" s="162"/>
    </row>
    <row r="918">
      <c r="A918" s="162"/>
      <c r="B918" s="162"/>
      <c r="C918" s="162"/>
      <c r="D918" s="162"/>
      <c r="E918" s="162"/>
      <c r="F918" s="162"/>
      <c r="G918" s="162"/>
      <c r="H918" s="162"/>
      <c r="I918" s="162"/>
      <c r="J918" s="162"/>
      <c r="K918" s="162"/>
      <c r="L918" s="162"/>
      <c r="M918" s="162"/>
      <c r="N918" s="162"/>
      <c r="O918" s="162"/>
      <c r="P918" s="162"/>
      <c r="Q918" s="162"/>
      <c r="R918" s="162"/>
      <c r="S918" s="162"/>
      <c r="T918" s="162"/>
      <c r="U918" s="162"/>
      <c r="V918" s="162"/>
      <c r="W918" s="162"/>
      <c r="X918" s="162"/>
      <c r="Y918" s="162"/>
      <c r="Z918" s="162"/>
    </row>
    <row r="919">
      <c r="A919" s="162"/>
      <c r="B919" s="162"/>
      <c r="C919" s="162"/>
      <c r="D919" s="162"/>
      <c r="E919" s="162"/>
      <c r="F919" s="162"/>
      <c r="G919" s="162"/>
      <c r="H919" s="162"/>
      <c r="I919" s="162"/>
      <c r="J919" s="162"/>
      <c r="K919" s="162"/>
      <c r="L919" s="162"/>
      <c r="M919" s="162"/>
      <c r="N919" s="162"/>
      <c r="O919" s="162"/>
      <c r="P919" s="162"/>
      <c r="Q919" s="162"/>
      <c r="R919" s="162"/>
      <c r="S919" s="162"/>
      <c r="T919" s="162"/>
      <c r="U919" s="162"/>
      <c r="V919" s="162"/>
      <c r="W919" s="162"/>
      <c r="X919" s="162"/>
      <c r="Y919" s="162"/>
      <c r="Z919" s="162"/>
    </row>
    <row r="920">
      <c r="A920" s="162"/>
      <c r="B920" s="162"/>
      <c r="C920" s="162"/>
      <c r="D920" s="162"/>
      <c r="E920" s="162"/>
      <c r="F920" s="162"/>
      <c r="G920" s="162"/>
      <c r="H920" s="162"/>
      <c r="I920" s="162"/>
      <c r="J920" s="162"/>
      <c r="K920" s="162"/>
      <c r="L920" s="162"/>
      <c r="M920" s="162"/>
      <c r="N920" s="162"/>
      <c r="O920" s="162"/>
      <c r="P920" s="162"/>
      <c r="Q920" s="162"/>
      <c r="R920" s="162"/>
      <c r="S920" s="162"/>
      <c r="T920" s="162"/>
      <c r="U920" s="162"/>
      <c r="V920" s="162"/>
      <c r="W920" s="162"/>
      <c r="X920" s="162"/>
      <c r="Y920" s="162"/>
      <c r="Z920" s="162"/>
    </row>
    <row r="921">
      <c r="A921" s="162"/>
      <c r="B921" s="162"/>
      <c r="C921" s="162"/>
      <c r="D921" s="162"/>
      <c r="E921" s="162"/>
      <c r="F921" s="162"/>
      <c r="G921" s="162"/>
      <c r="H921" s="162"/>
      <c r="I921" s="162"/>
      <c r="J921" s="162"/>
      <c r="K921" s="162"/>
      <c r="L921" s="162"/>
      <c r="M921" s="162"/>
      <c r="N921" s="162"/>
      <c r="O921" s="162"/>
      <c r="P921" s="162"/>
      <c r="Q921" s="162"/>
      <c r="R921" s="162"/>
      <c r="S921" s="162"/>
      <c r="T921" s="162"/>
      <c r="U921" s="162"/>
      <c r="V921" s="162"/>
      <c r="W921" s="162"/>
      <c r="X921" s="162"/>
      <c r="Y921" s="162"/>
      <c r="Z921" s="162"/>
    </row>
    <row r="922">
      <c r="A922" s="162"/>
      <c r="B922" s="162"/>
      <c r="C922" s="162"/>
      <c r="D922" s="162"/>
      <c r="E922" s="162"/>
      <c r="F922" s="162"/>
      <c r="G922" s="162"/>
      <c r="H922" s="162"/>
      <c r="I922" s="162"/>
      <c r="J922" s="162"/>
      <c r="K922" s="162"/>
      <c r="L922" s="162"/>
      <c r="M922" s="162"/>
      <c r="N922" s="162"/>
      <c r="O922" s="162"/>
      <c r="P922" s="162"/>
      <c r="Q922" s="162"/>
      <c r="R922" s="162"/>
      <c r="S922" s="162"/>
      <c r="T922" s="162"/>
      <c r="U922" s="162"/>
      <c r="V922" s="162"/>
      <c r="W922" s="162"/>
      <c r="X922" s="162"/>
      <c r="Y922" s="162"/>
      <c r="Z922" s="162"/>
    </row>
    <row r="923">
      <c r="A923" s="162"/>
      <c r="B923" s="162"/>
      <c r="C923" s="162"/>
      <c r="D923" s="162"/>
      <c r="E923" s="162"/>
      <c r="F923" s="162"/>
      <c r="G923" s="162"/>
      <c r="H923" s="162"/>
      <c r="I923" s="162"/>
      <c r="J923" s="162"/>
      <c r="K923" s="162"/>
      <c r="L923" s="162"/>
      <c r="M923" s="162"/>
      <c r="N923" s="162"/>
      <c r="O923" s="162"/>
      <c r="P923" s="162"/>
      <c r="Q923" s="162"/>
      <c r="R923" s="162"/>
      <c r="S923" s="162"/>
      <c r="T923" s="162"/>
      <c r="U923" s="162"/>
      <c r="V923" s="162"/>
      <c r="W923" s="162"/>
      <c r="X923" s="162"/>
      <c r="Y923" s="162"/>
      <c r="Z923" s="162"/>
    </row>
    <row r="924">
      <c r="A924" s="162"/>
      <c r="B924" s="162"/>
      <c r="C924" s="162"/>
      <c r="D924" s="162"/>
      <c r="E924" s="162"/>
      <c r="F924" s="162"/>
      <c r="G924" s="162"/>
      <c r="H924" s="162"/>
      <c r="I924" s="162"/>
      <c r="J924" s="162"/>
      <c r="K924" s="162"/>
      <c r="L924" s="162"/>
      <c r="M924" s="162"/>
      <c r="N924" s="162"/>
      <c r="O924" s="162"/>
      <c r="P924" s="162"/>
      <c r="Q924" s="162"/>
      <c r="R924" s="162"/>
      <c r="S924" s="162"/>
      <c r="T924" s="162"/>
      <c r="U924" s="162"/>
      <c r="V924" s="162"/>
      <c r="W924" s="162"/>
      <c r="X924" s="162"/>
      <c r="Y924" s="162"/>
      <c r="Z924" s="162"/>
    </row>
    <row r="925">
      <c r="A925" s="162"/>
      <c r="B925" s="162"/>
      <c r="C925" s="162"/>
      <c r="D925" s="162"/>
      <c r="E925" s="162"/>
      <c r="F925" s="162"/>
      <c r="G925" s="162"/>
      <c r="H925" s="162"/>
      <c r="I925" s="162"/>
      <c r="J925" s="162"/>
      <c r="K925" s="162"/>
      <c r="L925" s="162"/>
      <c r="M925" s="162"/>
      <c r="N925" s="162"/>
      <c r="O925" s="162"/>
      <c r="P925" s="162"/>
      <c r="Q925" s="162"/>
      <c r="R925" s="162"/>
      <c r="S925" s="162"/>
      <c r="T925" s="162"/>
      <c r="U925" s="162"/>
      <c r="V925" s="162"/>
      <c r="W925" s="162"/>
      <c r="X925" s="162"/>
      <c r="Y925" s="162"/>
      <c r="Z925" s="162"/>
    </row>
    <row r="926">
      <c r="A926" s="162"/>
      <c r="B926" s="162"/>
      <c r="C926" s="162"/>
      <c r="D926" s="162"/>
      <c r="E926" s="162"/>
      <c r="F926" s="162"/>
      <c r="G926" s="162"/>
      <c r="H926" s="162"/>
      <c r="I926" s="162"/>
      <c r="J926" s="162"/>
      <c r="K926" s="162"/>
      <c r="L926" s="162"/>
      <c r="M926" s="162"/>
      <c r="N926" s="162"/>
      <c r="O926" s="162"/>
      <c r="P926" s="162"/>
      <c r="Q926" s="162"/>
      <c r="R926" s="162"/>
      <c r="S926" s="162"/>
      <c r="T926" s="162"/>
      <c r="U926" s="162"/>
      <c r="V926" s="162"/>
      <c r="W926" s="162"/>
      <c r="X926" s="162"/>
      <c r="Y926" s="162"/>
      <c r="Z926" s="162"/>
    </row>
    <row r="927">
      <c r="A927" s="162"/>
      <c r="B927" s="162"/>
      <c r="C927" s="162"/>
      <c r="D927" s="162"/>
      <c r="E927" s="162"/>
      <c r="F927" s="162"/>
      <c r="G927" s="162"/>
      <c r="H927" s="162"/>
      <c r="I927" s="162"/>
      <c r="J927" s="162"/>
      <c r="K927" s="162"/>
      <c r="L927" s="162"/>
      <c r="M927" s="162"/>
      <c r="N927" s="162"/>
      <c r="O927" s="162"/>
      <c r="P927" s="162"/>
      <c r="Q927" s="162"/>
      <c r="R927" s="162"/>
      <c r="S927" s="162"/>
      <c r="T927" s="162"/>
      <c r="U927" s="162"/>
      <c r="V927" s="162"/>
      <c r="W927" s="162"/>
      <c r="X927" s="162"/>
      <c r="Y927" s="162"/>
      <c r="Z927" s="162"/>
    </row>
    <row r="928">
      <c r="A928" s="162"/>
      <c r="B928" s="162"/>
      <c r="C928" s="162"/>
      <c r="D928" s="162"/>
      <c r="E928" s="162"/>
      <c r="F928" s="162"/>
      <c r="G928" s="162"/>
      <c r="H928" s="162"/>
      <c r="I928" s="162"/>
      <c r="J928" s="162"/>
      <c r="K928" s="162"/>
      <c r="L928" s="162"/>
      <c r="M928" s="162"/>
      <c r="N928" s="162"/>
      <c r="O928" s="162"/>
      <c r="P928" s="162"/>
      <c r="Q928" s="162"/>
      <c r="R928" s="162"/>
      <c r="S928" s="162"/>
      <c r="T928" s="162"/>
      <c r="U928" s="162"/>
      <c r="V928" s="162"/>
      <c r="W928" s="162"/>
      <c r="X928" s="162"/>
      <c r="Y928" s="162"/>
      <c r="Z928" s="162"/>
    </row>
    <row r="929">
      <c r="A929" s="162"/>
      <c r="B929" s="162"/>
      <c r="C929" s="162"/>
      <c r="D929" s="162"/>
      <c r="E929" s="162"/>
      <c r="F929" s="162"/>
      <c r="G929" s="162"/>
      <c r="H929" s="162"/>
      <c r="I929" s="162"/>
      <c r="J929" s="162"/>
      <c r="K929" s="162"/>
      <c r="L929" s="162"/>
      <c r="M929" s="162"/>
      <c r="N929" s="162"/>
      <c r="O929" s="162"/>
      <c r="P929" s="162"/>
      <c r="Q929" s="162"/>
      <c r="R929" s="162"/>
      <c r="S929" s="162"/>
      <c r="T929" s="162"/>
      <c r="U929" s="162"/>
      <c r="V929" s="162"/>
      <c r="W929" s="162"/>
      <c r="X929" s="162"/>
      <c r="Y929" s="162"/>
      <c r="Z929" s="162"/>
    </row>
    <row r="930">
      <c r="A930" s="162"/>
      <c r="B930" s="162"/>
      <c r="C930" s="162"/>
      <c r="D930" s="162"/>
      <c r="E930" s="162"/>
      <c r="F930" s="162"/>
      <c r="G930" s="162"/>
      <c r="H930" s="162"/>
      <c r="I930" s="162"/>
      <c r="J930" s="162"/>
      <c r="K930" s="162"/>
      <c r="L930" s="162"/>
      <c r="M930" s="162"/>
      <c r="N930" s="162"/>
      <c r="O930" s="162"/>
      <c r="P930" s="162"/>
      <c r="Q930" s="162"/>
      <c r="R930" s="162"/>
      <c r="S930" s="162"/>
      <c r="T930" s="162"/>
      <c r="U930" s="162"/>
      <c r="V930" s="162"/>
      <c r="W930" s="162"/>
      <c r="X930" s="162"/>
      <c r="Y930" s="162"/>
      <c r="Z930" s="162"/>
    </row>
    <row r="931">
      <c r="A931" s="162"/>
      <c r="B931" s="162"/>
      <c r="C931" s="162"/>
      <c r="D931" s="162"/>
      <c r="E931" s="162"/>
      <c r="F931" s="162"/>
      <c r="G931" s="162"/>
      <c r="H931" s="162"/>
      <c r="I931" s="162"/>
      <c r="J931" s="162"/>
      <c r="K931" s="162"/>
      <c r="L931" s="162"/>
      <c r="M931" s="162"/>
      <c r="N931" s="162"/>
      <c r="O931" s="162"/>
      <c r="P931" s="162"/>
      <c r="Q931" s="162"/>
      <c r="R931" s="162"/>
      <c r="S931" s="162"/>
      <c r="T931" s="162"/>
      <c r="U931" s="162"/>
      <c r="V931" s="162"/>
      <c r="W931" s="162"/>
      <c r="X931" s="162"/>
      <c r="Y931" s="162"/>
      <c r="Z931" s="162"/>
    </row>
    <row r="932">
      <c r="A932" s="162"/>
      <c r="B932" s="162"/>
      <c r="C932" s="162"/>
      <c r="D932" s="162"/>
      <c r="E932" s="162"/>
      <c r="F932" s="162"/>
      <c r="G932" s="162"/>
      <c r="H932" s="162"/>
      <c r="I932" s="162"/>
      <c r="J932" s="162"/>
      <c r="K932" s="162"/>
      <c r="L932" s="162"/>
      <c r="M932" s="162"/>
      <c r="N932" s="162"/>
      <c r="O932" s="162"/>
      <c r="P932" s="162"/>
      <c r="Q932" s="162"/>
      <c r="R932" s="162"/>
      <c r="S932" s="162"/>
      <c r="T932" s="162"/>
      <c r="U932" s="162"/>
      <c r="V932" s="162"/>
      <c r="W932" s="162"/>
      <c r="X932" s="162"/>
      <c r="Y932" s="162"/>
      <c r="Z932" s="162"/>
    </row>
    <row r="933">
      <c r="A933" s="162"/>
      <c r="B933" s="162"/>
      <c r="C933" s="162"/>
      <c r="D933" s="162"/>
      <c r="E933" s="162"/>
      <c r="F933" s="162"/>
      <c r="G933" s="162"/>
      <c r="H933" s="162"/>
      <c r="I933" s="162"/>
      <c r="J933" s="162"/>
      <c r="K933" s="162"/>
      <c r="L933" s="162"/>
      <c r="M933" s="162"/>
      <c r="N933" s="162"/>
      <c r="O933" s="162"/>
      <c r="P933" s="162"/>
      <c r="Q933" s="162"/>
      <c r="R933" s="162"/>
      <c r="S933" s="162"/>
      <c r="T933" s="162"/>
      <c r="U933" s="162"/>
      <c r="V933" s="162"/>
      <c r="W933" s="162"/>
      <c r="X933" s="162"/>
      <c r="Y933" s="162"/>
      <c r="Z933" s="162"/>
    </row>
    <row r="934">
      <c r="A934" s="162"/>
      <c r="B934" s="162"/>
      <c r="C934" s="162"/>
      <c r="D934" s="162"/>
      <c r="E934" s="162"/>
      <c r="F934" s="162"/>
      <c r="G934" s="162"/>
      <c r="H934" s="162"/>
      <c r="I934" s="162"/>
      <c r="J934" s="162"/>
      <c r="K934" s="162"/>
      <c r="L934" s="162"/>
      <c r="M934" s="162"/>
      <c r="N934" s="162"/>
      <c r="O934" s="162"/>
      <c r="P934" s="162"/>
      <c r="Q934" s="162"/>
      <c r="R934" s="162"/>
      <c r="S934" s="162"/>
      <c r="T934" s="162"/>
      <c r="U934" s="162"/>
      <c r="V934" s="162"/>
      <c r="W934" s="162"/>
      <c r="X934" s="162"/>
      <c r="Y934" s="162"/>
      <c r="Z934" s="162"/>
    </row>
    <row r="935">
      <c r="A935" s="162"/>
      <c r="B935" s="162"/>
      <c r="C935" s="162"/>
      <c r="D935" s="162"/>
      <c r="E935" s="162"/>
      <c r="F935" s="162"/>
      <c r="G935" s="162"/>
      <c r="H935" s="162"/>
      <c r="I935" s="162"/>
      <c r="J935" s="162"/>
      <c r="K935" s="162"/>
      <c r="L935" s="162"/>
      <c r="M935" s="162"/>
      <c r="N935" s="162"/>
      <c r="O935" s="162"/>
      <c r="P935" s="162"/>
      <c r="Q935" s="162"/>
      <c r="R935" s="162"/>
      <c r="S935" s="162"/>
      <c r="T935" s="162"/>
      <c r="U935" s="162"/>
      <c r="V935" s="162"/>
      <c r="W935" s="162"/>
      <c r="X935" s="162"/>
      <c r="Y935" s="162"/>
      <c r="Z935" s="162"/>
    </row>
    <row r="936">
      <c r="A936" s="162"/>
      <c r="B936" s="162"/>
      <c r="C936" s="162"/>
      <c r="D936" s="162"/>
      <c r="E936" s="162"/>
      <c r="F936" s="162"/>
      <c r="G936" s="162"/>
      <c r="H936" s="162"/>
      <c r="I936" s="162"/>
      <c r="J936" s="162"/>
      <c r="K936" s="162"/>
      <c r="L936" s="162"/>
      <c r="M936" s="162"/>
      <c r="N936" s="162"/>
      <c r="O936" s="162"/>
      <c r="P936" s="162"/>
      <c r="Q936" s="162"/>
      <c r="R936" s="162"/>
      <c r="S936" s="162"/>
      <c r="T936" s="162"/>
      <c r="U936" s="162"/>
      <c r="V936" s="162"/>
      <c r="W936" s="162"/>
      <c r="X936" s="162"/>
      <c r="Y936" s="162"/>
      <c r="Z936" s="162"/>
    </row>
    <row r="937">
      <c r="A937" s="162"/>
      <c r="B937" s="162"/>
      <c r="C937" s="162"/>
      <c r="D937" s="162"/>
      <c r="E937" s="162"/>
      <c r="F937" s="162"/>
      <c r="G937" s="162"/>
      <c r="H937" s="162"/>
      <c r="I937" s="162"/>
      <c r="J937" s="162"/>
      <c r="K937" s="162"/>
      <c r="L937" s="162"/>
      <c r="M937" s="162"/>
      <c r="N937" s="162"/>
      <c r="O937" s="162"/>
      <c r="P937" s="162"/>
      <c r="Q937" s="162"/>
      <c r="R937" s="162"/>
      <c r="S937" s="162"/>
      <c r="T937" s="162"/>
      <c r="U937" s="162"/>
      <c r="V937" s="162"/>
      <c r="W937" s="162"/>
      <c r="X937" s="162"/>
      <c r="Y937" s="162"/>
      <c r="Z937" s="162"/>
    </row>
    <row r="938">
      <c r="A938" s="162"/>
      <c r="B938" s="162"/>
      <c r="C938" s="162"/>
      <c r="D938" s="162"/>
      <c r="E938" s="162"/>
      <c r="F938" s="162"/>
      <c r="G938" s="162"/>
      <c r="H938" s="162"/>
      <c r="I938" s="162"/>
      <c r="J938" s="162"/>
      <c r="K938" s="162"/>
      <c r="L938" s="162"/>
      <c r="M938" s="162"/>
      <c r="N938" s="162"/>
      <c r="O938" s="162"/>
      <c r="P938" s="162"/>
      <c r="Q938" s="162"/>
      <c r="R938" s="162"/>
      <c r="S938" s="162"/>
      <c r="T938" s="162"/>
      <c r="U938" s="162"/>
      <c r="V938" s="162"/>
      <c r="W938" s="162"/>
      <c r="X938" s="162"/>
      <c r="Y938" s="162"/>
      <c r="Z938" s="162"/>
    </row>
    <row r="939">
      <c r="A939" s="162"/>
      <c r="B939" s="162"/>
      <c r="C939" s="162"/>
      <c r="D939" s="162"/>
      <c r="E939" s="162"/>
      <c r="F939" s="162"/>
      <c r="G939" s="162"/>
      <c r="H939" s="162"/>
      <c r="I939" s="162"/>
      <c r="J939" s="162"/>
      <c r="K939" s="162"/>
      <c r="L939" s="162"/>
      <c r="M939" s="162"/>
      <c r="N939" s="162"/>
      <c r="O939" s="162"/>
      <c r="P939" s="162"/>
      <c r="Q939" s="162"/>
      <c r="R939" s="162"/>
      <c r="S939" s="162"/>
      <c r="T939" s="162"/>
      <c r="U939" s="162"/>
      <c r="V939" s="162"/>
      <c r="W939" s="162"/>
      <c r="X939" s="162"/>
      <c r="Y939" s="162"/>
      <c r="Z939" s="162"/>
    </row>
    <row r="940">
      <c r="A940" s="162"/>
      <c r="B940" s="162"/>
      <c r="C940" s="162"/>
      <c r="D940" s="162"/>
      <c r="E940" s="162"/>
      <c r="F940" s="162"/>
      <c r="G940" s="162"/>
      <c r="H940" s="162"/>
      <c r="I940" s="162"/>
      <c r="J940" s="162"/>
      <c r="K940" s="162"/>
      <c r="L940" s="162"/>
      <c r="M940" s="162"/>
      <c r="N940" s="162"/>
      <c r="O940" s="162"/>
      <c r="P940" s="162"/>
      <c r="Q940" s="162"/>
      <c r="R940" s="162"/>
      <c r="S940" s="162"/>
      <c r="T940" s="162"/>
      <c r="U940" s="162"/>
      <c r="V940" s="162"/>
      <c r="W940" s="162"/>
      <c r="X940" s="162"/>
      <c r="Y940" s="162"/>
      <c r="Z940" s="162"/>
    </row>
    <row r="941">
      <c r="A941" s="162"/>
      <c r="B941" s="162"/>
      <c r="C941" s="162"/>
      <c r="D941" s="162"/>
      <c r="E941" s="162"/>
      <c r="F941" s="162"/>
      <c r="G941" s="162"/>
      <c r="H941" s="162"/>
      <c r="I941" s="162"/>
      <c r="J941" s="162"/>
      <c r="K941" s="162"/>
      <c r="L941" s="162"/>
      <c r="M941" s="162"/>
      <c r="N941" s="162"/>
      <c r="O941" s="162"/>
      <c r="P941" s="162"/>
      <c r="Q941" s="162"/>
      <c r="R941" s="162"/>
      <c r="S941" s="162"/>
      <c r="T941" s="162"/>
      <c r="U941" s="162"/>
      <c r="V941" s="162"/>
      <c r="W941" s="162"/>
      <c r="X941" s="162"/>
      <c r="Y941" s="162"/>
      <c r="Z941" s="162"/>
    </row>
    <row r="942">
      <c r="A942" s="162"/>
      <c r="B942" s="162"/>
      <c r="C942" s="162"/>
      <c r="D942" s="162"/>
      <c r="E942" s="162"/>
      <c r="F942" s="162"/>
      <c r="G942" s="162"/>
      <c r="H942" s="162"/>
      <c r="I942" s="162"/>
      <c r="J942" s="162"/>
      <c r="K942" s="162"/>
      <c r="L942" s="162"/>
      <c r="M942" s="162"/>
      <c r="N942" s="162"/>
      <c r="O942" s="162"/>
      <c r="P942" s="162"/>
      <c r="Q942" s="162"/>
      <c r="R942" s="162"/>
      <c r="S942" s="162"/>
      <c r="T942" s="162"/>
      <c r="U942" s="162"/>
      <c r="V942" s="162"/>
      <c r="W942" s="162"/>
      <c r="X942" s="162"/>
      <c r="Y942" s="162"/>
      <c r="Z942" s="162"/>
    </row>
    <row r="943">
      <c r="A943" s="162"/>
      <c r="B943" s="162"/>
      <c r="C943" s="162"/>
      <c r="D943" s="162"/>
      <c r="E943" s="162"/>
      <c r="F943" s="162"/>
      <c r="G943" s="162"/>
      <c r="H943" s="162"/>
      <c r="I943" s="162"/>
      <c r="J943" s="162"/>
      <c r="K943" s="162"/>
      <c r="L943" s="162"/>
      <c r="M943" s="162"/>
      <c r="N943" s="162"/>
      <c r="O943" s="162"/>
      <c r="P943" s="162"/>
      <c r="Q943" s="162"/>
      <c r="R943" s="162"/>
      <c r="S943" s="162"/>
      <c r="T943" s="162"/>
      <c r="U943" s="162"/>
      <c r="V943" s="162"/>
      <c r="W943" s="162"/>
      <c r="X943" s="162"/>
      <c r="Y943" s="162"/>
      <c r="Z943" s="162"/>
    </row>
    <row r="944">
      <c r="A944" s="162"/>
      <c r="B944" s="162"/>
      <c r="C944" s="162"/>
      <c r="D944" s="162"/>
      <c r="E944" s="162"/>
      <c r="F944" s="162"/>
      <c r="G944" s="162"/>
      <c r="H944" s="162"/>
      <c r="I944" s="162"/>
      <c r="J944" s="162"/>
      <c r="K944" s="162"/>
      <c r="L944" s="162"/>
      <c r="M944" s="162"/>
      <c r="N944" s="162"/>
      <c r="O944" s="162"/>
      <c r="P944" s="162"/>
      <c r="Q944" s="162"/>
      <c r="R944" s="162"/>
      <c r="S944" s="162"/>
      <c r="T944" s="162"/>
      <c r="U944" s="162"/>
      <c r="V944" s="162"/>
      <c r="W944" s="162"/>
      <c r="X944" s="162"/>
      <c r="Y944" s="162"/>
      <c r="Z944" s="162"/>
    </row>
    <row r="945">
      <c r="A945" s="162"/>
      <c r="B945" s="162"/>
      <c r="C945" s="162"/>
      <c r="D945" s="162"/>
      <c r="E945" s="162"/>
      <c r="F945" s="162"/>
      <c r="G945" s="162"/>
      <c r="H945" s="162"/>
      <c r="I945" s="162"/>
      <c r="J945" s="162"/>
      <c r="K945" s="162"/>
      <c r="L945" s="162"/>
      <c r="M945" s="162"/>
      <c r="N945" s="162"/>
      <c r="O945" s="162"/>
      <c r="P945" s="162"/>
      <c r="Q945" s="162"/>
      <c r="R945" s="162"/>
      <c r="S945" s="162"/>
      <c r="T945" s="162"/>
      <c r="U945" s="162"/>
      <c r="V945" s="162"/>
      <c r="W945" s="162"/>
      <c r="X945" s="162"/>
      <c r="Y945" s="162"/>
      <c r="Z945" s="162"/>
    </row>
    <row r="946">
      <c r="A946" s="162"/>
      <c r="B946" s="162"/>
      <c r="C946" s="162"/>
      <c r="D946" s="162"/>
      <c r="E946" s="162"/>
      <c r="F946" s="162"/>
      <c r="G946" s="162"/>
      <c r="H946" s="162"/>
      <c r="I946" s="162"/>
      <c r="J946" s="162"/>
      <c r="K946" s="162"/>
      <c r="L946" s="162"/>
      <c r="M946" s="162"/>
      <c r="N946" s="162"/>
      <c r="O946" s="162"/>
      <c r="P946" s="162"/>
      <c r="Q946" s="162"/>
      <c r="R946" s="162"/>
      <c r="S946" s="162"/>
      <c r="T946" s="162"/>
      <c r="U946" s="162"/>
      <c r="V946" s="162"/>
      <c r="W946" s="162"/>
      <c r="X946" s="162"/>
      <c r="Y946" s="162"/>
      <c r="Z946" s="162"/>
    </row>
    <row r="947">
      <c r="A947" s="162"/>
      <c r="B947" s="162"/>
      <c r="C947" s="162"/>
      <c r="D947" s="162"/>
      <c r="E947" s="162"/>
      <c r="F947" s="162"/>
      <c r="G947" s="162"/>
      <c r="H947" s="162"/>
      <c r="I947" s="162"/>
      <c r="J947" s="162"/>
      <c r="K947" s="162"/>
      <c r="L947" s="162"/>
      <c r="M947" s="162"/>
      <c r="N947" s="162"/>
      <c r="O947" s="162"/>
      <c r="P947" s="162"/>
      <c r="Q947" s="162"/>
      <c r="R947" s="162"/>
      <c r="S947" s="162"/>
      <c r="T947" s="162"/>
      <c r="U947" s="162"/>
      <c r="V947" s="162"/>
      <c r="W947" s="162"/>
      <c r="X947" s="162"/>
      <c r="Y947" s="162"/>
      <c r="Z947" s="162"/>
    </row>
    <row r="948">
      <c r="A948" s="162"/>
      <c r="B948" s="162"/>
      <c r="C948" s="162"/>
      <c r="D948" s="162"/>
      <c r="E948" s="162"/>
      <c r="F948" s="162"/>
      <c r="G948" s="162"/>
      <c r="H948" s="162"/>
      <c r="I948" s="162"/>
      <c r="J948" s="162"/>
      <c r="K948" s="162"/>
      <c r="L948" s="162"/>
      <c r="M948" s="162"/>
      <c r="N948" s="162"/>
      <c r="O948" s="162"/>
      <c r="P948" s="162"/>
      <c r="Q948" s="162"/>
      <c r="R948" s="162"/>
      <c r="S948" s="162"/>
      <c r="T948" s="162"/>
      <c r="U948" s="162"/>
      <c r="V948" s="162"/>
      <c r="W948" s="162"/>
      <c r="X948" s="162"/>
      <c r="Y948" s="162"/>
      <c r="Z948" s="162"/>
    </row>
    <row r="949">
      <c r="A949" s="162"/>
      <c r="B949" s="162"/>
      <c r="C949" s="162"/>
      <c r="D949" s="162"/>
      <c r="E949" s="162"/>
      <c r="F949" s="162"/>
      <c r="G949" s="162"/>
      <c r="H949" s="162"/>
      <c r="I949" s="162"/>
      <c r="J949" s="162"/>
      <c r="K949" s="162"/>
      <c r="L949" s="162"/>
      <c r="M949" s="162"/>
      <c r="N949" s="162"/>
      <c r="O949" s="162"/>
      <c r="P949" s="162"/>
      <c r="Q949" s="162"/>
      <c r="R949" s="162"/>
      <c r="S949" s="162"/>
      <c r="T949" s="162"/>
      <c r="U949" s="162"/>
      <c r="V949" s="162"/>
      <c r="W949" s="162"/>
      <c r="X949" s="162"/>
      <c r="Y949" s="162"/>
      <c r="Z949" s="162"/>
    </row>
    <row r="950">
      <c r="A950" s="162"/>
      <c r="B950" s="162"/>
      <c r="C950" s="162"/>
      <c r="D950" s="162"/>
      <c r="E950" s="162"/>
      <c r="F950" s="162"/>
      <c r="G950" s="162"/>
      <c r="H950" s="162"/>
      <c r="I950" s="162"/>
      <c r="J950" s="162"/>
      <c r="K950" s="162"/>
      <c r="L950" s="162"/>
      <c r="M950" s="162"/>
      <c r="N950" s="162"/>
      <c r="O950" s="162"/>
      <c r="P950" s="162"/>
      <c r="Q950" s="162"/>
      <c r="R950" s="162"/>
      <c r="S950" s="162"/>
      <c r="T950" s="162"/>
      <c r="U950" s="162"/>
      <c r="V950" s="162"/>
      <c r="W950" s="162"/>
      <c r="X950" s="162"/>
      <c r="Y950" s="162"/>
      <c r="Z950" s="162"/>
    </row>
    <row r="951">
      <c r="A951" s="162"/>
      <c r="B951" s="162"/>
      <c r="C951" s="162"/>
      <c r="D951" s="162"/>
      <c r="E951" s="162"/>
      <c r="F951" s="162"/>
      <c r="G951" s="162"/>
      <c r="H951" s="162"/>
      <c r="I951" s="162"/>
      <c r="J951" s="162"/>
      <c r="K951" s="162"/>
      <c r="L951" s="162"/>
      <c r="M951" s="162"/>
      <c r="N951" s="162"/>
      <c r="O951" s="162"/>
      <c r="P951" s="162"/>
      <c r="Q951" s="162"/>
      <c r="R951" s="162"/>
      <c r="S951" s="162"/>
      <c r="T951" s="162"/>
      <c r="U951" s="162"/>
      <c r="V951" s="162"/>
      <c r="W951" s="162"/>
      <c r="X951" s="162"/>
      <c r="Y951" s="162"/>
      <c r="Z951" s="162"/>
    </row>
    <row r="952">
      <c r="A952" s="162"/>
      <c r="B952" s="162"/>
      <c r="C952" s="162"/>
      <c r="D952" s="162"/>
      <c r="E952" s="162"/>
      <c r="F952" s="162"/>
      <c r="G952" s="162"/>
      <c r="H952" s="162"/>
      <c r="I952" s="162"/>
      <c r="J952" s="162"/>
      <c r="K952" s="162"/>
      <c r="L952" s="162"/>
      <c r="M952" s="162"/>
      <c r="N952" s="162"/>
      <c r="O952" s="162"/>
      <c r="P952" s="162"/>
      <c r="Q952" s="162"/>
      <c r="R952" s="162"/>
      <c r="S952" s="162"/>
      <c r="T952" s="162"/>
      <c r="U952" s="162"/>
      <c r="V952" s="162"/>
      <c r="W952" s="162"/>
      <c r="X952" s="162"/>
      <c r="Y952" s="162"/>
      <c r="Z952" s="162"/>
    </row>
    <row r="953">
      <c r="A953" s="162"/>
      <c r="B953" s="162"/>
      <c r="C953" s="162"/>
      <c r="D953" s="162"/>
      <c r="E953" s="162"/>
      <c r="F953" s="162"/>
      <c r="G953" s="162"/>
      <c r="H953" s="162"/>
      <c r="I953" s="162"/>
      <c r="J953" s="162"/>
      <c r="K953" s="162"/>
      <c r="L953" s="162"/>
      <c r="M953" s="162"/>
      <c r="N953" s="162"/>
      <c r="O953" s="162"/>
      <c r="P953" s="162"/>
      <c r="Q953" s="162"/>
      <c r="R953" s="162"/>
      <c r="S953" s="162"/>
      <c r="T953" s="162"/>
      <c r="U953" s="162"/>
      <c r="V953" s="162"/>
      <c r="W953" s="162"/>
      <c r="X953" s="162"/>
      <c r="Y953" s="162"/>
      <c r="Z953" s="162"/>
    </row>
    <row r="954">
      <c r="A954" s="162"/>
      <c r="B954" s="162"/>
      <c r="C954" s="162"/>
      <c r="D954" s="162"/>
      <c r="E954" s="162"/>
      <c r="F954" s="162"/>
      <c r="G954" s="162"/>
      <c r="H954" s="162"/>
      <c r="I954" s="162"/>
      <c r="J954" s="162"/>
      <c r="K954" s="162"/>
      <c r="L954" s="162"/>
      <c r="M954" s="162"/>
      <c r="N954" s="162"/>
      <c r="O954" s="162"/>
      <c r="P954" s="162"/>
      <c r="Q954" s="162"/>
      <c r="R954" s="162"/>
      <c r="S954" s="162"/>
      <c r="T954" s="162"/>
      <c r="U954" s="162"/>
      <c r="V954" s="162"/>
      <c r="W954" s="162"/>
      <c r="X954" s="162"/>
      <c r="Y954" s="162"/>
      <c r="Z954" s="162"/>
    </row>
    <row r="955">
      <c r="A955" s="162"/>
      <c r="B955" s="162"/>
      <c r="C955" s="162"/>
      <c r="D955" s="162"/>
      <c r="E955" s="162"/>
      <c r="F955" s="162"/>
      <c r="G955" s="162"/>
      <c r="H955" s="162"/>
      <c r="I955" s="162"/>
      <c r="J955" s="162"/>
      <c r="K955" s="162"/>
      <c r="L955" s="162"/>
      <c r="M955" s="162"/>
      <c r="N955" s="162"/>
      <c r="O955" s="162"/>
      <c r="P955" s="162"/>
      <c r="Q955" s="162"/>
      <c r="R955" s="162"/>
      <c r="S955" s="162"/>
      <c r="T955" s="162"/>
      <c r="U955" s="162"/>
      <c r="V955" s="162"/>
      <c r="W955" s="162"/>
      <c r="X955" s="162"/>
      <c r="Y955" s="162"/>
      <c r="Z955" s="162"/>
    </row>
    <row r="956">
      <c r="A956" s="162"/>
      <c r="B956" s="162"/>
      <c r="C956" s="162"/>
      <c r="D956" s="162"/>
      <c r="E956" s="162"/>
      <c r="F956" s="162"/>
      <c r="G956" s="162"/>
      <c r="H956" s="162"/>
      <c r="I956" s="162"/>
      <c r="J956" s="162"/>
      <c r="K956" s="162"/>
      <c r="L956" s="162"/>
      <c r="M956" s="162"/>
      <c r="N956" s="162"/>
      <c r="O956" s="162"/>
      <c r="P956" s="162"/>
      <c r="Q956" s="162"/>
      <c r="R956" s="162"/>
      <c r="S956" s="162"/>
      <c r="T956" s="162"/>
      <c r="U956" s="162"/>
      <c r="V956" s="162"/>
      <c r="W956" s="162"/>
      <c r="X956" s="162"/>
      <c r="Y956" s="162"/>
      <c r="Z956" s="162"/>
    </row>
    <row r="957">
      <c r="A957" s="162"/>
      <c r="B957" s="162"/>
      <c r="C957" s="162"/>
      <c r="D957" s="162"/>
      <c r="E957" s="162"/>
      <c r="F957" s="162"/>
      <c r="G957" s="162"/>
      <c r="H957" s="162"/>
      <c r="I957" s="162"/>
      <c r="J957" s="162"/>
      <c r="K957" s="162"/>
      <c r="L957" s="162"/>
      <c r="M957" s="162"/>
      <c r="N957" s="162"/>
      <c r="O957" s="162"/>
      <c r="P957" s="162"/>
      <c r="Q957" s="162"/>
      <c r="R957" s="162"/>
      <c r="S957" s="162"/>
      <c r="T957" s="162"/>
      <c r="U957" s="162"/>
      <c r="V957" s="162"/>
      <c r="W957" s="162"/>
      <c r="X957" s="162"/>
      <c r="Y957" s="162"/>
      <c r="Z957" s="162"/>
    </row>
    <row r="958">
      <c r="A958" s="162"/>
      <c r="B958" s="162"/>
      <c r="C958" s="162"/>
      <c r="D958" s="162"/>
      <c r="E958" s="162"/>
      <c r="F958" s="162"/>
      <c r="G958" s="162"/>
      <c r="H958" s="162"/>
      <c r="I958" s="162"/>
      <c r="J958" s="162"/>
      <c r="K958" s="162"/>
      <c r="L958" s="162"/>
      <c r="M958" s="162"/>
      <c r="N958" s="162"/>
      <c r="O958" s="162"/>
      <c r="P958" s="162"/>
      <c r="Q958" s="162"/>
      <c r="R958" s="162"/>
      <c r="S958" s="162"/>
      <c r="T958" s="162"/>
      <c r="U958" s="162"/>
      <c r="V958" s="162"/>
      <c r="W958" s="162"/>
      <c r="X958" s="162"/>
      <c r="Y958" s="162"/>
      <c r="Z958" s="162"/>
    </row>
    <row r="959">
      <c r="A959" s="162"/>
      <c r="B959" s="162"/>
      <c r="C959" s="162"/>
      <c r="D959" s="162"/>
      <c r="E959" s="162"/>
      <c r="F959" s="162"/>
      <c r="G959" s="162"/>
      <c r="H959" s="162"/>
      <c r="I959" s="162"/>
      <c r="J959" s="162"/>
      <c r="K959" s="162"/>
      <c r="L959" s="162"/>
      <c r="M959" s="162"/>
      <c r="N959" s="162"/>
      <c r="O959" s="162"/>
      <c r="P959" s="162"/>
      <c r="Q959" s="162"/>
      <c r="R959" s="162"/>
      <c r="S959" s="162"/>
      <c r="T959" s="162"/>
      <c r="U959" s="162"/>
      <c r="V959" s="162"/>
      <c r="W959" s="162"/>
      <c r="X959" s="162"/>
      <c r="Y959" s="162"/>
      <c r="Z959" s="162"/>
    </row>
    <row r="960">
      <c r="A960" s="162"/>
      <c r="B960" s="162"/>
      <c r="C960" s="162"/>
      <c r="D960" s="162"/>
      <c r="E960" s="162"/>
      <c r="F960" s="162"/>
      <c r="G960" s="162"/>
      <c r="H960" s="162"/>
      <c r="I960" s="162"/>
      <c r="J960" s="162"/>
      <c r="K960" s="162"/>
      <c r="L960" s="162"/>
      <c r="M960" s="162"/>
      <c r="N960" s="162"/>
      <c r="O960" s="162"/>
      <c r="P960" s="162"/>
      <c r="Q960" s="162"/>
      <c r="R960" s="162"/>
      <c r="S960" s="162"/>
      <c r="T960" s="162"/>
      <c r="U960" s="162"/>
      <c r="V960" s="162"/>
      <c r="W960" s="162"/>
      <c r="X960" s="162"/>
      <c r="Y960" s="162"/>
      <c r="Z960" s="162"/>
    </row>
    <row r="961">
      <c r="A961" s="162"/>
      <c r="B961" s="162"/>
      <c r="C961" s="162"/>
      <c r="D961" s="162"/>
      <c r="E961" s="162"/>
      <c r="F961" s="162"/>
      <c r="G961" s="162"/>
      <c r="H961" s="162"/>
      <c r="I961" s="162"/>
      <c r="J961" s="162"/>
      <c r="K961" s="162"/>
      <c r="L961" s="162"/>
      <c r="M961" s="162"/>
      <c r="N961" s="162"/>
      <c r="O961" s="162"/>
      <c r="P961" s="162"/>
      <c r="Q961" s="162"/>
      <c r="R961" s="162"/>
      <c r="S961" s="162"/>
      <c r="T961" s="162"/>
      <c r="U961" s="162"/>
      <c r="V961" s="162"/>
      <c r="W961" s="162"/>
      <c r="X961" s="162"/>
      <c r="Y961" s="162"/>
      <c r="Z961" s="162"/>
    </row>
    <row r="962">
      <c r="A962" s="162"/>
      <c r="B962" s="162"/>
      <c r="C962" s="162"/>
      <c r="D962" s="162"/>
      <c r="E962" s="162"/>
      <c r="F962" s="162"/>
      <c r="G962" s="162"/>
      <c r="H962" s="162"/>
      <c r="I962" s="162"/>
      <c r="J962" s="162"/>
      <c r="K962" s="162"/>
      <c r="L962" s="162"/>
      <c r="M962" s="162"/>
      <c r="N962" s="162"/>
      <c r="O962" s="162"/>
      <c r="P962" s="162"/>
      <c r="Q962" s="162"/>
      <c r="R962" s="162"/>
      <c r="S962" s="162"/>
      <c r="T962" s="162"/>
      <c r="U962" s="162"/>
      <c r="V962" s="162"/>
      <c r="W962" s="162"/>
      <c r="X962" s="162"/>
      <c r="Y962" s="162"/>
      <c r="Z962" s="162"/>
    </row>
    <row r="963">
      <c r="A963" s="162"/>
      <c r="B963" s="162"/>
      <c r="C963" s="162"/>
      <c r="D963" s="162"/>
      <c r="E963" s="162"/>
      <c r="F963" s="162"/>
      <c r="G963" s="162"/>
      <c r="H963" s="162"/>
      <c r="I963" s="162"/>
      <c r="J963" s="162"/>
      <c r="K963" s="162"/>
      <c r="L963" s="162"/>
      <c r="M963" s="162"/>
      <c r="N963" s="162"/>
      <c r="O963" s="162"/>
      <c r="P963" s="162"/>
      <c r="Q963" s="162"/>
      <c r="R963" s="162"/>
      <c r="S963" s="162"/>
      <c r="T963" s="162"/>
      <c r="U963" s="162"/>
      <c r="V963" s="162"/>
      <c r="W963" s="162"/>
      <c r="X963" s="162"/>
      <c r="Y963" s="162"/>
      <c r="Z963" s="162"/>
    </row>
    <row r="964">
      <c r="A964" s="162"/>
      <c r="B964" s="162"/>
      <c r="C964" s="162"/>
      <c r="D964" s="162"/>
      <c r="E964" s="162"/>
      <c r="F964" s="162"/>
      <c r="G964" s="162"/>
      <c r="H964" s="162"/>
      <c r="I964" s="162"/>
      <c r="J964" s="162"/>
      <c r="K964" s="162"/>
      <c r="L964" s="162"/>
      <c r="M964" s="162"/>
      <c r="N964" s="162"/>
      <c r="O964" s="162"/>
      <c r="P964" s="162"/>
      <c r="Q964" s="162"/>
      <c r="R964" s="162"/>
      <c r="S964" s="162"/>
      <c r="T964" s="162"/>
      <c r="U964" s="162"/>
      <c r="V964" s="162"/>
      <c r="W964" s="162"/>
      <c r="X964" s="162"/>
      <c r="Y964" s="162"/>
      <c r="Z964" s="162"/>
    </row>
    <row r="965">
      <c r="A965" s="162"/>
      <c r="B965" s="162"/>
      <c r="C965" s="162"/>
      <c r="D965" s="162"/>
      <c r="E965" s="162"/>
      <c r="F965" s="162"/>
      <c r="G965" s="162"/>
      <c r="H965" s="162"/>
      <c r="I965" s="162"/>
      <c r="J965" s="162"/>
      <c r="K965" s="162"/>
      <c r="L965" s="162"/>
      <c r="M965" s="162"/>
      <c r="N965" s="162"/>
      <c r="O965" s="162"/>
      <c r="P965" s="162"/>
      <c r="Q965" s="162"/>
      <c r="R965" s="162"/>
      <c r="S965" s="162"/>
      <c r="T965" s="162"/>
      <c r="U965" s="162"/>
      <c r="V965" s="162"/>
      <c r="W965" s="162"/>
      <c r="X965" s="162"/>
      <c r="Y965" s="162"/>
      <c r="Z965" s="162"/>
    </row>
    <row r="966">
      <c r="A966" s="162"/>
      <c r="B966" s="162"/>
      <c r="C966" s="162"/>
      <c r="D966" s="162"/>
      <c r="E966" s="162"/>
      <c r="F966" s="162"/>
      <c r="G966" s="162"/>
      <c r="H966" s="162"/>
      <c r="I966" s="162"/>
      <c r="J966" s="162"/>
      <c r="K966" s="162"/>
      <c r="L966" s="162"/>
      <c r="M966" s="162"/>
      <c r="N966" s="162"/>
      <c r="O966" s="162"/>
      <c r="P966" s="162"/>
      <c r="Q966" s="162"/>
      <c r="R966" s="162"/>
      <c r="S966" s="162"/>
      <c r="T966" s="162"/>
      <c r="U966" s="162"/>
      <c r="V966" s="162"/>
      <c r="W966" s="162"/>
      <c r="X966" s="162"/>
      <c r="Y966" s="162"/>
      <c r="Z966" s="162"/>
    </row>
    <row r="967">
      <c r="A967" s="162"/>
      <c r="B967" s="162"/>
      <c r="C967" s="162"/>
      <c r="D967" s="162"/>
      <c r="E967" s="162"/>
      <c r="F967" s="162"/>
      <c r="G967" s="162"/>
      <c r="H967" s="162"/>
      <c r="I967" s="162"/>
      <c r="J967" s="162"/>
      <c r="K967" s="162"/>
      <c r="L967" s="162"/>
      <c r="M967" s="162"/>
      <c r="N967" s="162"/>
      <c r="O967" s="162"/>
      <c r="P967" s="162"/>
      <c r="Q967" s="162"/>
      <c r="R967" s="162"/>
      <c r="S967" s="162"/>
      <c r="T967" s="162"/>
      <c r="U967" s="162"/>
      <c r="V967" s="162"/>
      <c r="W967" s="162"/>
      <c r="X967" s="162"/>
      <c r="Y967" s="162"/>
      <c r="Z967" s="162"/>
    </row>
    <row r="968">
      <c r="A968" s="162"/>
      <c r="B968" s="162"/>
      <c r="C968" s="162"/>
      <c r="D968" s="162"/>
      <c r="E968" s="162"/>
      <c r="F968" s="162"/>
      <c r="G968" s="162"/>
      <c r="H968" s="162"/>
      <c r="I968" s="162"/>
      <c r="J968" s="162"/>
      <c r="K968" s="162"/>
      <c r="L968" s="162"/>
      <c r="M968" s="162"/>
      <c r="N968" s="162"/>
      <c r="O968" s="162"/>
      <c r="P968" s="162"/>
      <c r="Q968" s="162"/>
      <c r="R968" s="162"/>
      <c r="S968" s="162"/>
      <c r="T968" s="162"/>
      <c r="U968" s="162"/>
      <c r="V968" s="162"/>
      <c r="W968" s="162"/>
      <c r="X968" s="162"/>
      <c r="Y968" s="162"/>
      <c r="Z968" s="162"/>
    </row>
    <row r="969">
      <c r="A969" s="162"/>
      <c r="B969" s="162"/>
      <c r="C969" s="162"/>
      <c r="D969" s="162"/>
      <c r="E969" s="162"/>
      <c r="F969" s="162"/>
      <c r="G969" s="162"/>
      <c r="H969" s="162"/>
      <c r="I969" s="162"/>
      <c r="J969" s="162"/>
      <c r="K969" s="162"/>
      <c r="L969" s="162"/>
      <c r="M969" s="162"/>
      <c r="N969" s="162"/>
      <c r="O969" s="162"/>
      <c r="P969" s="162"/>
      <c r="Q969" s="162"/>
      <c r="R969" s="162"/>
      <c r="S969" s="162"/>
      <c r="T969" s="162"/>
      <c r="U969" s="162"/>
      <c r="V969" s="162"/>
      <c r="W969" s="162"/>
      <c r="X969" s="162"/>
      <c r="Y969" s="162"/>
      <c r="Z969" s="162"/>
    </row>
    <row r="970">
      <c r="A970" s="162"/>
      <c r="B970" s="162"/>
      <c r="C970" s="162"/>
      <c r="D970" s="162"/>
      <c r="E970" s="162"/>
      <c r="F970" s="162"/>
      <c r="G970" s="162"/>
      <c r="H970" s="162"/>
      <c r="I970" s="162"/>
      <c r="J970" s="162"/>
      <c r="K970" s="162"/>
      <c r="L970" s="162"/>
      <c r="M970" s="162"/>
      <c r="N970" s="162"/>
      <c r="O970" s="162"/>
      <c r="P970" s="162"/>
      <c r="Q970" s="162"/>
      <c r="R970" s="162"/>
      <c r="S970" s="162"/>
      <c r="T970" s="162"/>
      <c r="U970" s="162"/>
      <c r="V970" s="162"/>
      <c r="W970" s="162"/>
      <c r="X970" s="162"/>
      <c r="Y970" s="162"/>
      <c r="Z970" s="162"/>
    </row>
    <row r="971">
      <c r="A971" s="162"/>
      <c r="B971" s="162"/>
      <c r="C971" s="162"/>
      <c r="D971" s="162"/>
      <c r="E971" s="162"/>
      <c r="F971" s="162"/>
      <c r="G971" s="162"/>
      <c r="H971" s="162"/>
      <c r="I971" s="162"/>
      <c r="J971" s="162"/>
      <c r="K971" s="162"/>
      <c r="L971" s="162"/>
      <c r="M971" s="162"/>
      <c r="N971" s="162"/>
      <c r="O971" s="162"/>
      <c r="P971" s="162"/>
      <c r="Q971" s="162"/>
      <c r="R971" s="162"/>
      <c r="S971" s="162"/>
      <c r="T971" s="162"/>
      <c r="U971" s="162"/>
      <c r="V971" s="162"/>
      <c r="W971" s="162"/>
      <c r="X971" s="162"/>
      <c r="Y971" s="162"/>
      <c r="Z971" s="162"/>
    </row>
    <row r="972">
      <c r="A972" s="162"/>
      <c r="B972" s="162"/>
      <c r="C972" s="162"/>
      <c r="D972" s="162"/>
      <c r="E972" s="162"/>
      <c r="F972" s="162"/>
      <c r="G972" s="162"/>
      <c r="H972" s="162"/>
      <c r="I972" s="162"/>
      <c r="J972" s="162"/>
      <c r="K972" s="162"/>
      <c r="L972" s="162"/>
      <c r="M972" s="162"/>
      <c r="N972" s="162"/>
      <c r="O972" s="162"/>
      <c r="P972" s="162"/>
      <c r="Q972" s="162"/>
      <c r="R972" s="162"/>
      <c r="S972" s="162"/>
      <c r="T972" s="162"/>
      <c r="U972" s="162"/>
      <c r="V972" s="162"/>
      <c r="W972" s="162"/>
      <c r="X972" s="162"/>
      <c r="Y972" s="162"/>
      <c r="Z972" s="162"/>
    </row>
    <row r="973">
      <c r="A973" s="162"/>
      <c r="B973" s="162"/>
      <c r="C973" s="162"/>
      <c r="D973" s="162"/>
      <c r="E973" s="162"/>
      <c r="F973" s="162"/>
      <c r="G973" s="162"/>
      <c r="H973" s="162"/>
      <c r="I973" s="162"/>
      <c r="J973" s="162"/>
      <c r="K973" s="162"/>
      <c r="L973" s="162"/>
      <c r="M973" s="162"/>
      <c r="N973" s="162"/>
      <c r="O973" s="162"/>
      <c r="P973" s="162"/>
      <c r="Q973" s="162"/>
      <c r="R973" s="162"/>
      <c r="S973" s="162"/>
      <c r="T973" s="162"/>
      <c r="U973" s="162"/>
      <c r="V973" s="162"/>
      <c r="W973" s="162"/>
      <c r="X973" s="162"/>
      <c r="Y973" s="162"/>
      <c r="Z973" s="162"/>
    </row>
    <row r="974">
      <c r="A974" s="162"/>
      <c r="B974" s="162"/>
      <c r="C974" s="162"/>
      <c r="D974" s="162"/>
      <c r="E974" s="162"/>
      <c r="F974" s="162"/>
      <c r="G974" s="162"/>
      <c r="H974" s="162"/>
      <c r="I974" s="162"/>
      <c r="J974" s="162"/>
      <c r="K974" s="162"/>
      <c r="L974" s="162"/>
      <c r="M974" s="162"/>
      <c r="N974" s="162"/>
      <c r="O974" s="162"/>
      <c r="P974" s="162"/>
      <c r="Q974" s="162"/>
      <c r="R974" s="162"/>
      <c r="S974" s="162"/>
      <c r="T974" s="162"/>
      <c r="U974" s="162"/>
      <c r="V974" s="162"/>
      <c r="W974" s="162"/>
      <c r="X974" s="162"/>
      <c r="Y974" s="162"/>
      <c r="Z974" s="162"/>
    </row>
    <row r="975">
      <c r="A975" s="162"/>
      <c r="B975" s="162"/>
      <c r="C975" s="162"/>
      <c r="D975" s="162"/>
      <c r="E975" s="162"/>
      <c r="F975" s="162"/>
      <c r="G975" s="162"/>
      <c r="H975" s="162"/>
      <c r="I975" s="162"/>
      <c r="J975" s="162"/>
      <c r="K975" s="162"/>
      <c r="L975" s="162"/>
      <c r="M975" s="162"/>
      <c r="N975" s="162"/>
      <c r="O975" s="162"/>
      <c r="P975" s="162"/>
      <c r="Q975" s="162"/>
      <c r="R975" s="162"/>
      <c r="S975" s="162"/>
      <c r="T975" s="162"/>
      <c r="U975" s="162"/>
      <c r="V975" s="162"/>
      <c r="W975" s="162"/>
      <c r="X975" s="162"/>
      <c r="Y975" s="162"/>
      <c r="Z975" s="162"/>
    </row>
    <row r="976">
      <c r="A976" s="162"/>
      <c r="B976" s="162"/>
      <c r="C976" s="162"/>
      <c r="D976" s="162"/>
      <c r="E976" s="162"/>
      <c r="F976" s="162"/>
      <c r="G976" s="162"/>
      <c r="H976" s="162"/>
      <c r="I976" s="162"/>
      <c r="J976" s="162"/>
      <c r="K976" s="162"/>
      <c r="L976" s="162"/>
      <c r="M976" s="162"/>
      <c r="N976" s="162"/>
      <c r="O976" s="162"/>
      <c r="P976" s="162"/>
      <c r="Q976" s="162"/>
      <c r="R976" s="162"/>
      <c r="S976" s="162"/>
      <c r="T976" s="162"/>
      <c r="U976" s="162"/>
      <c r="V976" s="162"/>
      <c r="W976" s="162"/>
      <c r="X976" s="162"/>
      <c r="Y976" s="162"/>
      <c r="Z976" s="162"/>
    </row>
    <row r="977">
      <c r="A977" s="162"/>
      <c r="B977" s="162"/>
      <c r="C977" s="162"/>
      <c r="D977" s="162"/>
      <c r="E977" s="162"/>
      <c r="F977" s="162"/>
      <c r="G977" s="162"/>
      <c r="H977" s="162"/>
      <c r="I977" s="162"/>
      <c r="J977" s="162"/>
      <c r="K977" s="162"/>
      <c r="L977" s="162"/>
      <c r="M977" s="162"/>
      <c r="N977" s="162"/>
      <c r="O977" s="162"/>
      <c r="P977" s="162"/>
      <c r="Q977" s="162"/>
      <c r="R977" s="162"/>
      <c r="S977" s="162"/>
      <c r="T977" s="162"/>
      <c r="U977" s="162"/>
      <c r="V977" s="162"/>
      <c r="W977" s="162"/>
      <c r="X977" s="162"/>
      <c r="Y977" s="162"/>
      <c r="Z977" s="162"/>
    </row>
    <row r="978">
      <c r="A978" s="162"/>
      <c r="B978" s="162"/>
      <c r="C978" s="162"/>
      <c r="D978" s="162"/>
      <c r="E978" s="162"/>
      <c r="F978" s="162"/>
      <c r="G978" s="162"/>
      <c r="H978" s="162"/>
      <c r="I978" s="162"/>
      <c r="J978" s="162"/>
      <c r="K978" s="162"/>
      <c r="L978" s="162"/>
      <c r="M978" s="162"/>
      <c r="N978" s="162"/>
      <c r="O978" s="162"/>
      <c r="P978" s="162"/>
      <c r="Q978" s="162"/>
      <c r="R978" s="162"/>
      <c r="S978" s="162"/>
      <c r="T978" s="162"/>
      <c r="U978" s="162"/>
      <c r="V978" s="162"/>
      <c r="W978" s="162"/>
      <c r="X978" s="162"/>
      <c r="Y978" s="162"/>
      <c r="Z978" s="162"/>
    </row>
    <row r="979">
      <c r="A979" s="162"/>
      <c r="B979" s="162"/>
      <c r="C979" s="162"/>
      <c r="D979" s="162"/>
      <c r="E979" s="162"/>
      <c r="F979" s="162"/>
      <c r="G979" s="162"/>
      <c r="H979" s="162"/>
      <c r="I979" s="162"/>
      <c r="J979" s="162"/>
      <c r="K979" s="162"/>
      <c r="L979" s="162"/>
      <c r="M979" s="162"/>
      <c r="N979" s="162"/>
      <c r="O979" s="162"/>
      <c r="P979" s="162"/>
      <c r="Q979" s="162"/>
      <c r="R979" s="162"/>
      <c r="S979" s="162"/>
      <c r="T979" s="162"/>
      <c r="U979" s="162"/>
      <c r="V979" s="162"/>
      <c r="W979" s="162"/>
      <c r="X979" s="162"/>
      <c r="Y979" s="162"/>
      <c r="Z979" s="162"/>
    </row>
    <row r="980">
      <c r="A980" s="162"/>
      <c r="B980" s="162"/>
      <c r="C980" s="162"/>
      <c r="D980" s="162"/>
      <c r="E980" s="162"/>
      <c r="F980" s="162"/>
      <c r="G980" s="162"/>
      <c r="H980" s="162"/>
      <c r="I980" s="162"/>
      <c r="J980" s="162"/>
      <c r="K980" s="162"/>
      <c r="L980" s="162"/>
      <c r="M980" s="162"/>
      <c r="N980" s="162"/>
      <c r="O980" s="162"/>
      <c r="P980" s="162"/>
      <c r="Q980" s="162"/>
      <c r="R980" s="162"/>
      <c r="S980" s="162"/>
      <c r="T980" s="162"/>
      <c r="U980" s="162"/>
      <c r="V980" s="162"/>
      <c r="W980" s="162"/>
      <c r="X980" s="162"/>
      <c r="Y980" s="162"/>
      <c r="Z980" s="162"/>
    </row>
    <row r="981">
      <c r="A981" s="162"/>
      <c r="B981" s="162"/>
      <c r="C981" s="162"/>
      <c r="D981" s="162"/>
      <c r="E981" s="162"/>
      <c r="F981" s="162"/>
      <c r="G981" s="162"/>
      <c r="H981" s="162"/>
      <c r="I981" s="162"/>
      <c r="J981" s="162"/>
      <c r="K981" s="162"/>
      <c r="L981" s="162"/>
      <c r="M981" s="162"/>
      <c r="N981" s="162"/>
      <c r="O981" s="162"/>
      <c r="P981" s="162"/>
      <c r="Q981" s="162"/>
      <c r="R981" s="162"/>
      <c r="S981" s="162"/>
      <c r="T981" s="162"/>
      <c r="U981" s="162"/>
      <c r="V981" s="162"/>
      <c r="W981" s="162"/>
      <c r="X981" s="162"/>
      <c r="Y981" s="162"/>
      <c r="Z981" s="162"/>
    </row>
    <row r="982">
      <c r="A982" s="162"/>
      <c r="B982" s="162"/>
      <c r="C982" s="162"/>
      <c r="D982" s="162"/>
      <c r="E982" s="162"/>
      <c r="F982" s="162"/>
      <c r="G982" s="162"/>
      <c r="H982" s="162"/>
      <c r="I982" s="162"/>
      <c r="J982" s="162"/>
      <c r="K982" s="162"/>
      <c r="L982" s="162"/>
      <c r="M982" s="162"/>
      <c r="N982" s="162"/>
      <c r="O982" s="162"/>
      <c r="P982" s="162"/>
      <c r="Q982" s="162"/>
      <c r="R982" s="162"/>
      <c r="S982" s="162"/>
      <c r="T982" s="162"/>
      <c r="U982" s="162"/>
      <c r="V982" s="162"/>
      <c r="W982" s="162"/>
      <c r="X982" s="162"/>
      <c r="Y982" s="162"/>
      <c r="Z982" s="162"/>
    </row>
    <row r="983">
      <c r="A983" s="162"/>
      <c r="B983" s="162"/>
      <c r="C983" s="162"/>
      <c r="D983" s="162"/>
      <c r="E983" s="162"/>
      <c r="F983" s="162"/>
      <c r="G983" s="162"/>
      <c r="H983" s="162"/>
      <c r="I983" s="162"/>
      <c r="J983" s="162"/>
      <c r="K983" s="162"/>
      <c r="L983" s="162"/>
      <c r="M983" s="162"/>
      <c r="N983" s="162"/>
      <c r="O983" s="162"/>
      <c r="P983" s="162"/>
      <c r="Q983" s="162"/>
      <c r="R983" s="162"/>
      <c r="S983" s="162"/>
      <c r="T983" s="162"/>
      <c r="U983" s="162"/>
      <c r="V983" s="162"/>
      <c r="W983" s="162"/>
      <c r="X983" s="162"/>
      <c r="Y983" s="162"/>
      <c r="Z983" s="162"/>
    </row>
    <row r="984">
      <c r="A984" s="162"/>
      <c r="B984" s="162"/>
      <c r="C984" s="162"/>
      <c r="D984" s="162"/>
      <c r="E984" s="162"/>
      <c r="F984" s="162"/>
      <c r="G984" s="162"/>
      <c r="H984" s="162"/>
      <c r="I984" s="162"/>
      <c r="J984" s="162"/>
      <c r="K984" s="162"/>
      <c r="L984" s="162"/>
      <c r="M984" s="162"/>
      <c r="N984" s="162"/>
      <c r="O984" s="162"/>
      <c r="P984" s="162"/>
      <c r="Q984" s="162"/>
      <c r="R984" s="162"/>
      <c r="S984" s="162"/>
      <c r="T984" s="162"/>
      <c r="U984" s="162"/>
      <c r="V984" s="162"/>
      <c r="W984" s="162"/>
      <c r="X984" s="162"/>
      <c r="Y984" s="162"/>
      <c r="Z984" s="162"/>
    </row>
    <row r="985">
      <c r="A985" s="162"/>
      <c r="B985" s="162"/>
      <c r="C985" s="162"/>
      <c r="D985" s="162"/>
      <c r="E985" s="162"/>
      <c r="F985" s="162"/>
      <c r="G985" s="162"/>
      <c r="H985" s="162"/>
      <c r="I985" s="162"/>
      <c r="J985" s="162"/>
      <c r="K985" s="162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2"/>
      <c r="X985" s="162"/>
      <c r="Y985" s="162"/>
      <c r="Z985" s="162"/>
    </row>
    <row r="986">
      <c r="A986" s="162"/>
      <c r="B986" s="162"/>
      <c r="C986" s="162"/>
      <c r="D986" s="162"/>
      <c r="E986" s="162"/>
      <c r="F986" s="162"/>
      <c r="G986" s="162"/>
      <c r="H986" s="162"/>
      <c r="I986" s="162"/>
      <c r="J986" s="162"/>
      <c r="K986" s="162"/>
      <c r="L986" s="162"/>
      <c r="M986" s="162"/>
      <c r="N986" s="162"/>
      <c r="O986" s="162"/>
      <c r="P986" s="162"/>
      <c r="Q986" s="162"/>
      <c r="R986" s="162"/>
      <c r="S986" s="162"/>
      <c r="T986" s="162"/>
      <c r="U986" s="162"/>
      <c r="V986" s="162"/>
      <c r="W986" s="162"/>
      <c r="X986" s="162"/>
      <c r="Y986" s="162"/>
      <c r="Z986" s="162"/>
    </row>
    <row r="987">
      <c r="A987" s="162"/>
      <c r="B987" s="162"/>
      <c r="C987" s="162"/>
      <c r="D987" s="162"/>
      <c r="E987" s="162"/>
      <c r="F987" s="162"/>
      <c r="G987" s="162"/>
      <c r="H987" s="162"/>
      <c r="I987" s="162"/>
      <c r="J987" s="162"/>
      <c r="K987" s="162"/>
      <c r="L987" s="162"/>
      <c r="M987" s="162"/>
      <c r="N987" s="162"/>
      <c r="O987" s="162"/>
      <c r="P987" s="162"/>
      <c r="Q987" s="162"/>
      <c r="R987" s="162"/>
      <c r="S987" s="162"/>
      <c r="T987" s="162"/>
      <c r="U987" s="162"/>
      <c r="V987" s="162"/>
      <c r="W987" s="162"/>
      <c r="X987" s="162"/>
      <c r="Y987" s="162"/>
      <c r="Z987" s="162"/>
    </row>
    <row r="988">
      <c r="A988" s="162"/>
      <c r="B988" s="162"/>
      <c r="C988" s="162"/>
      <c r="D988" s="162"/>
      <c r="E988" s="162"/>
      <c r="F988" s="162"/>
      <c r="G988" s="162"/>
      <c r="H988" s="162"/>
      <c r="I988" s="162"/>
      <c r="J988" s="162"/>
      <c r="K988" s="162"/>
      <c r="L988" s="162"/>
      <c r="M988" s="162"/>
      <c r="N988" s="162"/>
      <c r="O988" s="162"/>
      <c r="P988" s="162"/>
      <c r="Q988" s="162"/>
      <c r="R988" s="162"/>
      <c r="S988" s="162"/>
      <c r="T988" s="162"/>
      <c r="U988" s="162"/>
      <c r="V988" s="162"/>
      <c r="W988" s="162"/>
      <c r="X988" s="162"/>
      <c r="Y988" s="162"/>
      <c r="Z988" s="162"/>
    </row>
    <row r="989">
      <c r="A989" s="162"/>
      <c r="B989" s="162"/>
      <c r="C989" s="162"/>
      <c r="D989" s="162"/>
      <c r="E989" s="162"/>
      <c r="F989" s="162"/>
      <c r="G989" s="162"/>
      <c r="H989" s="162"/>
      <c r="I989" s="162"/>
      <c r="J989" s="162"/>
      <c r="K989" s="162"/>
      <c r="L989" s="162"/>
      <c r="M989" s="162"/>
      <c r="N989" s="162"/>
      <c r="O989" s="162"/>
      <c r="P989" s="162"/>
      <c r="Q989" s="162"/>
      <c r="R989" s="162"/>
      <c r="S989" s="162"/>
      <c r="T989" s="162"/>
      <c r="U989" s="162"/>
      <c r="V989" s="162"/>
      <c r="W989" s="162"/>
      <c r="X989" s="162"/>
      <c r="Y989" s="162"/>
      <c r="Z989" s="162"/>
    </row>
    <row r="990">
      <c r="A990" s="162"/>
      <c r="B990" s="162"/>
      <c r="C990" s="162"/>
      <c r="D990" s="162"/>
      <c r="E990" s="162"/>
      <c r="F990" s="162"/>
      <c r="G990" s="162"/>
      <c r="H990" s="162"/>
      <c r="I990" s="162"/>
      <c r="J990" s="162"/>
      <c r="K990" s="162"/>
      <c r="L990" s="162"/>
      <c r="M990" s="162"/>
      <c r="N990" s="162"/>
      <c r="O990" s="162"/>
      <c r="P990" s="162"/>
      <c r="Q990" s="162"/>
      <c r="R990" s="162"/>
      <c r="S990" s="162"/>
      <c r="T990" s="162"/>
      <c r="U990" s="162"/>
      <c r="V990" s="162"/>
      <c r="W990" s="162"/>
      <c r="X990" s="162"/>
      <c r="Y990" s="162"/>
      <c r="Z990" s="162"/>
    </row>
    <row r="991">
      <c r="A991" s="162"/>
      <c r="B991" s="162"/>
      <c r="C991" s="162"/>
      <c r="D991" s="162"/>
      <c r="E991" s="162"/>
      <c r="F991" s="162"/>
      <c r="G991" s="162"/>
      <c r="H991" s="162"/>
      <c r="I991" s="162"/>
      <c r="J991" s="162"/>
      <c r="K991" s="162"/>
      <c r="L991" s="162"/>
      <c r="M991" s="162"/>
      <c r="N991" s="162"/>
      <c r="O991" s="162"/>
      <c r="P991" s="162"/>
      <c r="Q991" s="162"/>
      <c r="R991" s="162"/>
      <c r="S991" s="162"/>
      <c r="T991" s="162"/>
      <c r="U991" s="162"/>
      <c r="V991" s="162"/>
      <c r="W991" s="162"/>
      <c r="X991" s="162"/>
      <c r="Y991" s="162"/>
      <c r="Z991" s="162"/>
    </row>
    <row r="992">
      <c r="A992" s="162"/>
      <c r="B992" s="162"/>
      <c r="C992" s="162"/>
      <c r="D992" s="162"/>
      <c r="E992" s="162"/>
      <c r="F992" s="162"/>
      <c r="G992" s="162"/>
      <c r="H992" s="162"/>
      <c r="I992" s="162"/>
      <c r="J992" s="162"/>
      <c r="K992" s="162"/>
      <c r="L992" s="162"/>
      <c r="M992" s="162"/>
      <c r="N992" s="162"/>
      <c r="O992" s="162"/>
      <c r="P992" s="162"/>
      <c r="Q992" s="162"/>
      <c r="R992" s="162"/>
      <c r="S992" s="162"/>
      <c r="T992" s="162"/>
      <c r="U992" s="162"/>
      <c r="V992" s="162"/>
      <c r="W992" s="162"/>
      <c r="X992" s="162"/>
      <c r="Y992" s="162"/>
      <c r="Z992" s="162"/>
    </row>
    <row r="993">
      <c r="A993" s="162"/>
      <c r="B993" s="162"/>
      <c r="C993" s="162"/>
      <c r="D993" s="162"/>
      <c r="E993" s="162"/>
      <c r="F993" s="162"/>
      <c r="G993" s="162"/>
      <c r="H993" s="162"/>
      <c r="I993" s="162"/>
      <c r="J993" s="162"/>
      <c r="K993" s="162"/>
      <c r="L993" s="162"/>
      <c r="M993" s="162"/>
      <c r="N993" s="162"/>
      <c r="O993" s="162"/>
      <c r="P993" s="162"/>
      <c r="Q993" s="162"/>
      <c r="R993" s="162"/>
      <c r="S993" s="162"/>
      <c r="T993" s="162"/>
      <c r="U993" s="162"/>
      <c r="V993" s="162"/>
      <c r="W993" s="162"/>
      <c r="X993" s="162"/>
      <c r="Y993" s="162"/>
      <c r="Z993" s="162"/>
    </row>
    <row r="994">
      <c r="A994" s="162"/>
      <c r="B994" s="162"/>
      <c r="C994" s="162"/>
      <c r="D994" s="162"/>
      <c r="E994" s="162"/>
      <c r="F994" s="162"/>
      <c r="G994" s="162"/>
      <c r="H994" s="162"/>
      <c r="I994" s="162"/>
      <c r="J994" s="162"/>
      <c r="K994" s="162"/>
      <c r="L994" s="162"/>
      <c r="M994" s="162"/>
      <c r="N994" s="162"/>
      <c r="O994" s="162"/>
      <c r="P994" s="162"/>
      <c r="Q994" s="162"/>
      <c r="R994" s="162"/>
      <c r="S994" s="162"/>
      <c r="T994" s="162"/>
      <c r="U994" s="162"/>
      <c r="V994" s="162"/>
      <c r="W994" s="162"/>
      <c r="X994" s="162"/>
      <c r="Y994" s="162"/>
      <c r="Z994" s="162"/>
    </row>
    <row r="995">
      <c r="A995" s="162"/>
      <c r="B995" s="162"/>
      <c r="C995" s="162"/>
      <c r="D995" s="162"/>
      <c r="E995" s="162"/>
      <c r="F995" s="162"/>
      <c r="G995" s="162"/>
      <c r="H995" s="162"/>
      <c r="I995" s="162"/>
      <c r="J995" s="162"/>
      <c r="K995" s="162"/>
      <c r="L995" s="162"/>
      <c r="M995" s="162"/>
      <c r="N995" s="162"/>
      <c r="O995" s="162"/>
      <c r="P995" s="162"/>
      <c r="Q995" s="162"/>
      <c r="R995" s="162"/>
      <c r="S995" s="162"/>
      <c r="T995" s="162"/>
      <c r="U995" s="162"/>
      <c r="V995" s="162"/>
      <c r="W995" s="162"/>
      <c r="X995" s="162"/>
      <c r="Y995" s="162"/>
      <c r="Z995" s="162"/>
    </row>
    <row r="996">
      <c r="A996" s="162"/>
      <c r="B996" s="162"/>
      <c r="C996" s="162"/>
      <c r="D996" s="162"/>
      <c r="E996" s="162"/>
      <c r="F996" s="162"/>
      <c r="G996" s="162"/>
      <c r="H996" s="162"/>
      <c r="I996" s="162"/>
      <c r="J996" s="162"/>
      <c r="K996" s="162"/>
      <c r="L996" s="162"/>
      <c r="M996" s="162"/>
      <c r="N996" s="162"/>
      <c r="O996" s="162"/>
      <c r="P996" s="162"/>
      <c r="Q996" s="162"/>
      <c r="R996" s="162"/>
      <c r="S996" s="162"/>
      <c r="T996" s="162"/>
      <c r="U996" s="162"/>
      <c r="V996" s="162"/>
      <c r="W996" s="162"/>
      <c r="X996" s="162"/>
      <c r="Y996" s="162"/>
      <c r="Z996" s="162"/>
    </row>
    <row r="997">
      <c r="A997" s="162"/>
      <c r="B997" s="162"/>
      <c r="C997" s="162"/>
      <c r="D997" s="162"/>
      <c r="E997" s="162"/>
      <c r="F997" s="162"/>
      <c r="G997" s="162"/>
      <c r="H997" s="162"/>
      <c r="I997" s="162"/>
      <c r="J997" s="162"/>
      <c r="K997" s="162"/>
      <c r="L997" s="162"/>
      <c r="M997" s="162"/>
      <c r="N997" s="162"/>
      <c r="O997" s="162"/>
      <c r="P997" s="162"/>
      <c r="Q997" s="162"/>
      <c r="R997" s="162"/>
      <c r="S997" s="162"/>
      <c r="T997" s="162"/>
      <c r="U997" s="162"/>
      <c r="V997" s="162"/>
      <c r="W997" s="162"/>
      <c r="X997" s="162"/>
      <c r="Y997" s="162"/>
      <c r="Z997" s="162"/>
    </row>
    <row r="998">
      <c r="A998" s="162"/>
      <c r="B998" s="162"/>
      <c r="C998" s="162"/>
      <c r="D998" s="162"/>
      <c r="E998" s="162"/>
      <c r="F998" s="162"/>
      <c r="G998" s="162"/>
      <c r="H998" s="162"/>
      <c r="I998" s="162"/>
      <c r="J998" s="162"/>
      <c r="K998" s="162"/>
      <c r="L998" s="162"/>
      <c r="M998" s="162"/>
      <c r="N998" s="162"/>
      <c r="O998" s="162"/>
      <c r="P998" s="162"/>
      <c r="Q998" s="162"/>
      <c r="R998" s="162"/>
      <c r="S998" s="162"/>
      <c r="T998" s="162"/>
      <c r="U998" s="162"/>
      <c r="V998" s="162"/>
      <c r="W998" s="162"/>
      <c r="X998" s="162"/>
      <c r="Y998" s="162"/>
      <c r="Z998" s="162"/>
    </row>
    <row r="999">
      <c r="A999" s="162"/>
      <c r="B999" s="162"/>
      <c r="C999" s="162"/>
      <c r="D999" s="162"/>
      <c r="E999" s="162"/>
      <c r="F999" s="162"/>
      <c r="G999" s="162"/>
      <c r="H999" s="162"/>
      <c r="I999" s="162"/>
      <c r="J999" s="162"/>
      <c r="K999" s="162"/>
      <c r="L999" s="162"/>
      <c r="M999" s="162"/>
      <c r="N999" s="162"/>
      <c r="O999" s="162"/>
      <c r="P999" s="162"/>
      <c r="Q999" s="162"/>
      <c r="R999" s="162"/>
      <c r="S999" s="162"/>
      <c r="T999" s="162"/>
      <c r="U999" s="162"/>
      <c r="V999" s="162"/>
      <c r="W999" s="162"/>
      <c r="X999" s="162"/>
      <c r="Y999" s="162"/>
      <c r="Z999" s="162"/>
    </row>
    <row r="1000">
      <c r="A1000" s="162"/>
      <c r="B1000" s="162"/>
      <c r="C1000" s="162"/>
      <c r="D1000" s="162"/>
      <c r="E1000" s="162"/>
      <c r="F1000" s="162"/>
      <c r="G1000" s="162"/>
      <c r="H1000" s="162"/>
      <c r="I1000" s="162"/>
      <c r="J1000" s="162"/>
      <c r="K1000" s="162"/>
      <c r="L1000" s="162"/>
      <c r="M1000" s="162"/>
      <c r="N1000" s="162"/>
      <c r="O1000" s="162"/>
      <c r="P1000" s="162"/>
      <c r="Q1000" s="162"/>
      <c r="R1000" s="162"/>
      <c r="S1000" s="162"/>
      <c r="T1000" s="162"/>
      <c r="U1000" s="162"/>
      <c r="V1000" s="162"/>
      <c r="W1000" s="162"/>
      <c r="X1000" s="162"/>
      <c r="Y1000" s="162"/>
      <c r="Z1000" s="162"/>
    </row>
    <row r="1001">
      <c r="A1001" s="162"/>
      <c r="B1001" s="162"/>
      <c r="C1001" s="162"/>
      <c r="D1001" s="162"/>
      <c r="E1001" s="162"/>
      <c r="F1001" s="162"/>
      <c r="G1001" s="162"/>
      <c r="H1001" s="162"/>
      <c r="I1001" s="162"/>
      <c r="J1001" s="162"/>
      <c r="K1001" s="162"/>
      <c r="L1001" s="162"/>
      <c r="M1001" s="162"/>
      <c r="N1001" s="162"/>
      <c r="O1001" s="162"/>
      <c r="P1001" s="162"/>
      <c r="Q1001" s="162"/>
      <c r="R1001" s="162"/>
      <c r="S1001" s="162"/>
      <c r="T1001" s="162"/>
      <c r="U1001" s="162"/>
      <c r="V1001" s="162"/>
      <c r="W1001" s="162"/>
      <c r="X1001" s="162"/>
      <c r="Y1001" s="162"/>
      <c r="Z1001" s="162"/>
    </row>
    <row r="1002">
      <c r="A1002" s="162"/>
      <c r="B1002" s="162"/>
      <c r="C1002" s="162"/>
      <c r="D1002" s="162"/>
      <c r="E1002" s="162"/>
      <c r="F1002" s="162"/>
      <c r="G1002" s="162"/>
      <c r="H1002" s="162"/>
      <c r="I1002" s="162"/>
      <c r="J1002" s="162"/>
      <c r="K1002" s="162"/>
      <c r="L1002" s="162"/>
      <c r="M1002" s="162"/>
      <c r="N1002" s="162"/>
      <c r="O1002" s="162"/>
      <c r="P1002" s="162"/>
      <c r="Q1002" s="162"/>
      <c r="R1002" s="162"/>
      <c r="S1002" s="162"/>
      <c r="T1002" s="162"/>
      <c r="U1002" s="162"/>
      <c r="V1002" s="162"/>
      <c r="W1002" s="162"/>
      <c r="X1002" s="162"/>
      <c r="Y1002" s="162"/>
      <c r="Z1002" s="162"/>
    </row>
  </sheetData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40.5"/>
    <col customWidth="1" min="5" max="5" width="19.63"/>
  </cols>
  <sheetData>
    <row r="1">
      <c r="A1" s="445" t="s">
        <v>113</v>
      </c>
      <c r="B1" s="445" t="s">
        <v>110</v>
      </c>
      <c r="C1" s="445" t="s">
        <v>902</v>
      </c>
      <c r="D1" s="445" t="s">
        <v>903</v>
      </c>
      <c r="E1" s="445" t="s">
        <v>904</v>
      </c>
      <c r="F1" s="454"/>
      <c r="G1" s="454"/>
      <c r="H1" s="455"/>
      <c r="I1" s="455"/>
      <c r="J1" s="455"/>
      <c r="K1" s="455"/>
      <c r="L1" s="455"/>
      <c r="M1" s="455"/>
      <c r="N1" s="455"/>
      <c r="O1" s="455"/>
      <c r="P1" s="455"/>
      <c r="Q1" s="455"/>
      <c r="R1" s="455"/>
      <c r="S1" s="455"/>
      <c r="T1" s="455"/>
      <c r="U1" s="455"/>
      <c r="V1" s="456"/>
      <c r="W1" s="456"/>
      <c r="X1" s="456"/>
      <c r="Y1" s="456"/>
      <c r="Z1" s="456"/>
    </row>
    <row r="2">
      <c r="A2" s="112" t="s">
        <v>10787</v>
      </c>
      <c r="B2" s="112" t="s">
        <v>10788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</row>
    <row r="3">
      <c r="A3" s="112" t="s">
        <v>10789</v>
      </c>
      <c r="B3" s="112" t="s">
        <v>10790</v>
      </c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</row>
    <row r="4">
      <c r="A4" s="112" t="s">
        <v>10791</v>
      </c>
      <c r="B4" s="112" t="s">
        <v>9073</v>
      </c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</row>
    <row r="5">
      <c r="A5" s="103" t="s">
        <v>10303</v>
      </c>
      <c r="B5" s="103" t="s">
        <v>4378</v>
      </c>
      <c r="C5" s="239">
        <v>42577.0</v>
      </c>
      <c r="D5" s="103" t="s">
        <v>15</v>
      </c>
      <c r="E5" s="103" t="s">
        <v>928</v>
      </c>
      <c r="F5" s="452"/>
      <c r="G5" s="452"/>
      <c r="H5" s="452"/>
      <c r="I5" s="452"/>
      <c r="J5" s="452"/>
      <c r="K5" s="452"/>
      <c r="L5" s="452"/>
      <c r="M5" s="452"/>
      <c r="N5" s="452"/>
      <c r="O5" s="452"/>
      <c r="P5" s="452"/>
      <c r="Q5" s="452"/>
      <c r="R5" s="452"/>
      <c r="S5" s="452"/>
      <c r="T5" s="452"/>
      <c r="U5" s="452"/>
      <c r="V5" s="452"/>
      <c r="W5" s="452"/>
      <c r="X5" s="452"/>
      <c r="Y5" s="452"/>
      <c r="Z5" s="452"/>
    </row>
    <row r="6">
      <c r="A6" s="112" t="s">
        <v>2699</v>
      </c>
      <c r="B6" s="112" t="s">
        <v>9122</v>
      </c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</row>
    <row r="7">
      <c r="A7" s="112" t="s">
        <v>10792</v>
      </c>
      <c r="B7" s="112" t="s">
        <v>10793</v>
      </c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</row>
    <row r="8">
      <c r="A8" s="112" t="s">
        <v>10794</v>
      </c>
      <c r="B8" s="112" t="s">
        <v>10795</v>
      </c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</row>
    <row r="9">
      <c r="A9" s="112" t="s">
        <v>10796</v>
      </c>
      <c r="B9" s="112" t="s">
        <v>10797</v>
      </c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</row>
    <row r="10">
      <c r="A10" s="112" t="s">
        <v>10798</v>
      </c>
      <c r="B10" s="112" t="s">
        <v>118</v>
      </c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</row>
    <row r="11">
      <c r="A11" s="112" t="s">
        <v>10799</v>
      </c>
      <c r="B11" s="112" t="s">
        <v>10800</v>
      </c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</row>
    <row r="12">
      <c r="A12" s="112" t="s">
        <v>7282</v>
      </c>
      <c r="B12" s="112" t="s">
        <v>10801</v>
      </c>
      <c r="C12" s="162"/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</row>
    <row r="13">
      <c r="A13" s="112" t="s">
        <v>10802</v>
      </c>
      <c r="B13" s="112" t="s">
        <v>5812</v>
      </c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</row>
    <row r="14">
      <c r="A14" s="112" t="s">
        <v>10803</v>
      </c>
      <c r="B14" s="112" t="s">
        <v>10804</v>
      </c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</row>
    <row r="15">
      <c r="A15" s="112" t="s">
        <v>10805</v>
      </c>
      <c r="B15" s="112" t="s">
        <v>10806</v>
      </c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</row>
    <row r="16">
      <c r="A16" s="112" t="s">
        <v>8219</v>
      </c>
      <c r="B16" s="112" t="s">
        <v>8220</v>
      </c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</row>
    <row r="17">
      <c r="A17" s="112" t="s">
        <v>4787</v>
      </c>
      <c r="B17" s="112" t="s">
        <v>4421</v>
      </c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</row>
    <row r="18">
      <c r="A18" s="112" t="s">
        <v>10807</v>
      </c>
      <c r="B18" s="112" t="s">
        <v>10808</v>
      </c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</row>
    <row r="19">
      <c r="A19" s="112" t="s">
        <v>10809</v>
      </c>
      <c r="B19" s="112" t="s">
        <v>10810</v>
      </c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</row>
    <row r="20">
      <c r="A20" s="112" t="s">
        <v>10387</v>
      </c>
      <c r="B20" s="112" t="s">
        <v>10811</v>
      </c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</row>
    <row r="21">
      <c r="A21" s="112" t="s">
        <v>10812</v>
      </c>
      <c r="B21" s="112" t="s">
        <v>10813</v>
      </c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</row>
    <row r="22">
      <c r="A22" s="103" t="s">
        <v>10814</v>
      </c>
      <c r="B22" s="103" t="s">
        <v>4825</v>
      </c>
      <c r="C22" s="239">
        <v>42775.0</v>
      </c>
      <c r="D22" s="103" t="s">
        <v>15</v>
      </c>
      <c r="E22" s="103" t="s">
        <v>4462</v>
      </c>
      <c r="F22" s="452"/>
      <c r="G22" s="452"/>
      <c r="H22" s="452"/>
      <c r="I22" s="452"/>
      <c r="J22" s="452"/>
      <c r="K22" s="452"/>
      <c r="L22" s="452"/>
      <c r="M22" s="452"/>
      <c r="N22" s="452"/>
      <c r="O22" s="452"/>
      <c r="P22" s="452"/>
      <c r="Q22" s="452"/>
      <c r="R22" s="452"/>
      <c r="S22" s="452"/>
      <c r="T22" s="452"/>
      <c r="U22" s="452"/>
      <c r="V22" s="452"/>
      <c r="W22" s="452"/>
      <c r="X22" s="452"/>
      <c r="Y22" s="452"/>
      <c r="Z22" s="452"/>
    </row>
    <row r="23">
      <c r="A23" s="112" t="s">
        <v>10815</v>
      </c>
      <c r="B23" s="112" t="s">
        <v>10816</v>
      </c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</row>
    <row r="24">
      <c r="A24" s="112" t="s">
        <v>10817</v>
      </c>
      <c r="B24" s="112" t="s">
        <v>10818</v>
      </c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</row>
    <row r="25">
      <c r="A25" s="112" t="s">
        <v>10819</v>
      </c>
      <c r="B25" s="112" t="s">
        <v>630</v>
      </c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</row>
    <row r="26">
      <c r="A26" s="103" t="s">
        <v>10820</v>
      </c>
      <c r="B26" s="103" t="s">
        <v>4835</v>
      </c>
      <c r="C26" s="239">
        <v>42402.0</v>
      </c>
      <c r="D26" s="103" t="s">
        <v>15</v>
      </c>
      <c r="E26" s="103" t="s">
        <v>928</v>
      </c>
      <c r="F26" s="452"/>
      <c r="G26" s="452"/>
      <c r="H26" s="452"/>
      <c r="I26" s="452"/>
      <c r="J26" s="452"/>
      <c r="K26" s="452"/>
      <c r="L26" s="452"/>
      <c r="M26" s="452"/>
      <c r="N26" s="452"/>
      <c r="O26" s="452"/>
      <c r="P26" s="452"/>
      <c r="Q26" s="452"/>
      <c r="R26" s="452"/>
      <c r="S26" s="452"/>
      <c r="T26" s="452"/>
      <c r="U26" s="452"/>
      <c r="V26" s="452"/>
      <c r="W26" s="452"/>
      <c r="X26" s="452"/>
      <c r="Y26" s="452"/>
      <c r="Z26" s="452"/>
    </row>
    <row r="27">
      <c r="A27" s="103" t="s">
        <v>10216</v>
      </c>
      <c r="B27" s="103" t="s">
        <v>4478</v>
      </c>
      <c r="C27" s="239">
        <v>40686.0</v>
      </c>
      <c r="D27" s="103" t="s">
        <v>15</v>
      </c>
      <c r="E27" s="103" t="s">
        <v>4647</v>
      </c>
      <c r="F27" s="452"/>
      <c r="G27" s="452"/>
      <c r="H27" s="452"/>
      <c r="I27" s="452"/>
      <c r="J27" s="452"/>
      <c r="K27" s="452"/>
      <c r="L27" s="452"/>
      <c r="M27" s="452"/>
      <c r="N27" s="452"/>
      <c r="O27" s="452"/>
      <c r="P27" s="452"/>
      <c r="Q27" s="452"/>
      <c r="R27" s="452"/>
      <c r="S27" s="452"/>
      <c r="T27" s="452"/>
      <c r="U27" s="452"/>
      <c r="V27" s="452"/>
      <c r="W27" s="452"/>
      <c r="X27" s="452"/>
      <c r="Y27" s="452"/>
      <c r="Z27" s="452"/>
    </row>
    <row r="28">
      <c r="A28" s="250" t="s">
        <v>10412</v>
      </c>
      <c r="B28" s="250" t="s">
        <v>10821</v>
      </c>
      <c r="C28" s="472">
        <v>42283.0</v>
      </c>
      <c r="D28" s="250" t="s">
        <v>4323</v>
      </c>
      <c r="E28" s="250" t="s">
        <v>4324</v>
      </c>
      <c r="F28" s="479"/>
      <c r="G28" s="479"/>
      <c r="H28" s="479"/>
      <c r="I28" s="479"/>
      <c r="J28" s="479"/>
      <c r="K28" s="479"/>
      <c r="L28" s="479"/>
      <c r="M28" s="479"/>
      <c r="N28" s="479"/>
      <c r="O28" s="479"/>
      <c r="P28" s="479"/>
      <c r="Q28" s="479"/>
      <c r="R28" s="479"/>
      <c r="S28" s="479"/>
      <c r="T28" s="479"/>
      <c r="U28" s="479"/>
      <c r="V28" s="479"/>
      <c r="W28" s="479"/>
      <c r="X28" s="479"/>
      <c r="Y28" s="479"/>
      <c r="Z28" s="479"/>
    </row>
    <row r="29">
      <c r="A29" s="112" t="s">
        <v>616</v>
      </c>
      <c r="B29" s="112" t="s">
        <v>4497</v>
      </c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</row>
    <row r="30">
      <c r="A30" s="112" t="s">
        <v>10822</v>
      </c>
      <c r="B30" s="112" t="s">
        <v>10823</v>
      </c>
      <c r="C30" s="162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</row>
    <row r="31">
      <c r="A31" s="103" t="s">
        <v>4498</v>
      </c>
      <c r="B31" s="103" t="s">
        <v>4499</v>
      </c>
      <c r="C31" s="239">
        <v>42719.0</v>
      </c>
      <c r="D31" s="103" t="s">
        <v>15</v>
      </c>
      <c r="E31" s="103" t="s">
        <v>4500</v>
      </c>
      <c r="F31" s="452"/>
      <c r="G31" s="452"/>
      <c r="H31" s="452"/>
      <c r="I31" s="452"/>
      <c r="J31" s="452"/>
      <c r="K31" s="452"/>
      <c r="L31" s="452"/>
      <c r="M31" s="452"/>
      <c r="N31" s="452"/>
      <c r="O31" s="452"/>
      <c r="P31" s="452"/>
      <c r="Q31" s="452"/>
      <c r="R31" s="452"/>
      <c r="S31" s="452"/>
      <c r="T31" s="452"/>
      <c r="U31" s="452"/>
      <c r="V31" s="452"/>
      <c r="W31" s="452"/>
      <c r="X31" s="452"/>
      <c r="Y31" s="452"/>
      <c r="Z31" s="452"/>
    </row>
    <row r="32">
      <c r="A32" s="112" t="s">
        <v>10824</v>
      </c>
      <c r="B32" s="112" t="s">
        <v>10825</v>
      </c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</row>
    <row r="33">
      <c r="A33" s="112" t="s">
        <v>10826</v>
      </c>
      <c r="B33" s="112" t="s">
        <v>4510</v>
      </c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</row>
    <row r="34">
      <c r="A34" s="112" t="s">
        <v>10827</v>
      </c>
      <c r="B34" s="112" t="s">
        <v>10828</v>
      </c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</row>
    <row r="35">
      <c r="A35" s="112" t="s">
        <v>10829</v>
      </c>
      <c r="B35" s="112" t="s">
        <v>10830</v>
      </c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</row>
    <row r="36">
      <c r="A36" s="112" t="s">
        <v>10831</v>
      </c>
      <c r="B36" s="112" t="s">
        <v>6656</v>
      </c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</row>
    <row r="37">
      <c r="A37" s="112" t="s">
        <v>10832</v>
      </c>
      <c r="B37" s="112" t="s">
        <v>10833</v>
      </c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</row>
    <row r="38">
      <c r="A38" s="112" t="s">
        <v>10834</v>
      </c>
      <c r="B38" s="112" t="s">
        <v>4525</v>
      </c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</row>
    <row r="39">
      <c r="A39" s="112" t="s">
        <v>10835</v>
      </c>
      <c r="B39" s="112" t="s">
        <v>10836</v>
      </c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</row>
    <row r="40">
      <c r="A40" s="112" t="s">
        <v>10837</v>
      </c>
      <c r="B40" s="112" t="s">
        <v>10838</v>
      </c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</row>
    <row r="41">
      <c r="A41" s="112" t="s">
        <v>10839</v>
      </c>
      <c r="B41" s="112" t="s">
        <v>10840</v>
      </c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</row>
    <row r="42">
      <c r="A42" s="112" t="s">
        <v>10841</v>
      </c>
      <c r="B42" s="112" t="s">
        <v>10427</v>
      </c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</row>
    <row r="43">
      <c r="A43" s="112" t="s">
        <v>10842</v>
      </c>
      <c r="B43" s="112" t="s">
        <v>10843</v>
      </c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</row>
    <row r="44">
      <c r="A44" s="112" t="s">
        <v>10844</v>
      </c>
      <c r="B44" s="112" t="s">
        <v>10845</v>
      </c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</row>
    <row r="45">
      <c r="A45" s="162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</row>
    <row r="46">
      <c r="A46" s="162"/>
      <c r="B46" s="162"/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</row>
    <row r="47">
      <c r="A47" s="448" t="s">
        <v>1</v>
      </c>
      <c r="B47" s="449">
        <f>COUNT(C:C)</f>
        <v>6</v>
      </c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</row>
    <row r="48">
      <c r="A48" s="448" t="s">
        <v>2</v>
      </c>
      <c r="B48" s="450">
        <v>43.0</v>
      </c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</row>
    <row r="49">
      <c r="A49" s="448" t="s">
        <v>1014</v>
      </c>
      <c r="B49" s="451">
        <f>IFERROR(__xludf.DUMMYFUNCTION("TO_PERCENT(B47/B48)"),0.13953488372093023)</f>
        <v>0.1395348837</v>
      </c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</row>
    <row r="50">
      <c r="A50" s="162"/>
      <c r="B50" s="162"/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</row>
    <row r="51">
      <c r="A51" s="162"/>
      <c r="B51" s="162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</row>
    <row r="52">
      <c r="A52" s="162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</row>
    <row r="53">
      <c r="A53" s="162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</row>
    <row r="54">
      <c r="A54" s="162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</row>
    <row r="55">
      <c r="A55" s="162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</row>
    <row r="56">
      <c r="A56" s="162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</row>
    <row r="57">
      <c r="A57" s="162"/>
      <c r="B57" s="162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</row>
    <row r="58">
      <c r="A58" s="162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</row>
    <row r="59">
      <c r="A59" s="162"/>
      <c r="B59" s="162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</row>
    <row r="60">
      <c r="A60" s="162"/>
      <c r="B60" s="162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</row>
    <row r="61">
      <c r="A61" s="162"/>
      <c r="B61" s="162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</row>
    <row r="62">
      <c r="A62" s="162"/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</row>
    <row r="63">
      <c r="A63" s="162"/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</row>
    <row r="64">
      <c r="A64" s="162"/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</row>
    <row r="65">
      <c r="A65" s="162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</row>
    <row r="66">
      <c r="A66" s="162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</row>
    <row r="67">
      <c r="A67" s="162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</row>
    <row r="68">
      <c r="A68" s="162"/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</row>
    <row r="69">
      <c r="A69" s="162"/>
      <c r="B69" s="162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</row>
    <row r="70">
      <c r="A70" s="162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</row>
    <row r="71">
      <c r="A71" s="162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</row>
    <row r="72">
      <c r="A72" s="162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</row>
    <row r="73">
      <c r="A73" s="162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</row>
    <row r="74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</row>
    <row r="75">
      <c r="A75" s="162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</row>
    <row r="76">
      <c r="A76" s="162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</row>
    <row r="77">
      <c r="A77" s="162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</row>
    <row r="78">
      <c r="A78" s="162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</row>
    <row r="79">
      <c r="A79" s="162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</row>
    <row r="80">
      <c r="A80" s="162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</row>
    <row r="81">
      <c r="A81" s="162"/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</row>
    <row r="82">
      <c r="A82" s="162"/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</row>
    <row r="83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</row>
    <row r="84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</row>
    <row r="85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</row>
    <row r="86">
      <c r="A86" s="162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</row>
    <row r="87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</row>
    <row r="88">
      <c r="A88" s="162"/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</row>
    <row r="89">
      <c r="A89" s="162"/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</row>
    <row r="90">
      <c r="A90" s="162"/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</row>
    <row r="91">
      <c r="A91" s="162"/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</row>
    <row r="92">
      <c r="A92" s="162"/>
      <c r="B92" s="162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</row>
    <row r="93">
      <c r="A93" s="162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</row>
    <row r="94">
      <c r="A94" s="162"/>
      <c r="B94" s="162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</row>
    <row r="95">
      <c r="A95" s="162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</row>
    <row r="96">
      <c r="A96" s="162"/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</row>
    <row r="97">
      <c r="A97" s="162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</row>
    <row r="98">
      <c r="A98" s="162"/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</row>
    <row r="99">
      <c r="A99" s="162"/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</row>
    <row r="100">
      <c r="A100" s="162"/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</row>
    <row r="101">
      <c r="A101" s="162"/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</row>
    <row r="102">
      <c r="A102" s="162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</row>
    <row r="103">
      <c r="A103" s="162"/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</row>
    <row r="104">
      <c r="A104" s="162"/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</row>
    <row r="105">
      <c r="A105" s="162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</row>
    <row r="106">
      <c r="A106" s="162"/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</row>
    <row r="107">
      <c r="A107" s="162"/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</row>
    <row r="108">
      <c r="A108" s="162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</row>
    <row r="109">
      <c r="A109" s="162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</row>
    <row r="110">
      <c r="A110" s="162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</row>
    <row r="111">
      <c r="A111" s="162"/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</row>
    <row r="112">
      <c r="A112" s="162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</row>
    <row r="113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</row>
    <row r="114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</row>
    <row r="115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</row>
    <row r="116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</row>
    <row r="117">
      <c r="A117" s="162"/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</row>
    <row r="118">
      <c r="A118" s="162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</row>
    <row r="119">
      <c r="A119" s="162"/>
      <c r="B119" s="162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</row>
    <row r="120">
      <c r="A120" s="162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</row>
    <row r="121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</row>
    <row r="122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</row>
    <row r="123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</row>
    <row r="124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</row>
    <row r="125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</row>
    <row r="126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</row>
    <row r="127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</row>
    <row r="128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</row>
    <row r="129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</row>
    <row r="130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</row>
    <row r="131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</row>
    <row r="132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</row>
    <row r="133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</row>
    <row r="134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</row>
    <row r="135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</row>
    <row r="136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</row>
    <row r="137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</row>
    <row r="138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</row>
    <row r="139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</row>
    <row r="140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</row>
    <row r="141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</row>
    <row r="142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</row>
    <row r="143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</row>
    <row r="144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</row>
    <row r="145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</row>
    <row r="146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</row>
    <row r="147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</row>
    <row r="148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</row>
    <row r="149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</row>
    <row r="150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</row>
    <row r="15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</row>
    <row r="152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</row>
    <row r="153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</row>
    <row r="154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</row>
    <row r="155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</row>
    <row r="156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</row>
    <row r="157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</row>
    <row r="158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</row>
    <row r="159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</row>
    <row r="160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</row>
    <row r="16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</row>
    <row r="162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</row>
    <row r="163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</row>
    <row r="164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</row>
    <row r="165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</row>
    <row r="166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</row>
    <row r="167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</row>
    <row r="168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</row>
    <row r="169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</row>
    <row r="170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</row>
    <row r="17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</row>
    <row r="172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</row>
    <row r="173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</row>
    <row r="174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</row>
    <row r="175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</row>
    <row r="176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</row>
    <row r="177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</row>
    <row r="178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</row>
    <row r="179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</row>
    <row r="180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</row>
    <row r="18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</row>
    <row r="182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</row>
    <row r="183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</row>
    <row r="184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</row>
    <row r="185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</row>
    <row r="186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</row>
    <row r="187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</row>
    <row r="188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</row>
    <row r="189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</row>
    <row r="190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</row>
    <row r="191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</row>
    <row r="192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</row>
    <row r="193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</row>
    <row r="194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</row>
    <row r="195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</row>
    <row r="196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</row>
    <row r="197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</row>
    <row r="198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</row>
    <row r="199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</row>
    <row r="200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</row>
    <row r="201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</row>
    <row r="202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</row>
    <row r="203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</row>
    <row r="204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</row>
    <row r="205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</row>
    <row r="206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</row>
    <row r="207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</row>
    <row r="208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</row>
    <row r="209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</row>
    <row r="210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</row>
    <row r="211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</row>
    <row r="212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</row>
    <row r="213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</row>
    <row r="214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</row>
    <row r="215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</row>
    <row r="216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</row>
    <row r="217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</row>
    <row r="218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</row>
    <row r="219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</row>
    <row r="220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</row>
    <row r="221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</row>
    <row r="222">
      <c r="A222" s="162"/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</row>
    <row r="223">
      <c r="A223" s="162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</row>
    <row r="224">
      <c r="A224" s="162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</row>
    <row r="225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</row>
    <row r="226">
      <c r="A226" s="162"/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</row>
    <row r="227">
      <c r="A227" s="162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</row>
    <row r="228">
      <c r="A228" s="162"/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</row>
    <row r="229">
      <c r="A229" s="162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</row>
    <row r="230">
      <c r="A230" s="162"/>
      <c r="B230" s="162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</row>
    <row r="231">
      <c r="A231" s="162"/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</row>
    <row r="232">
      <c r="A232" s="162"/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</row>
    <row r="233">
      <c r="A233" s="162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</row>
    <row r="234">
      <c r="A234" s="162"/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</row>
    <row r="235">
      <c r="A235" s="162"/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</row>
    <row r="236">
      <c r="A236" s="162"/>
      <c r="B236" s="162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</row>
    <row r="237">
      <c r="A237" s="162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</row>
    <row r="238">
      <c r="A238" s="162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</row>
    <row r="239">
      <c r="A239" s="162"/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</row>
    <row r="240">
      <c r="A240" s="162"/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</row>
    <row r="241">
      <c r="A241" s="162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</row>
    <row r="242">
      <c r="A242" s="162"/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</row>
    <row r="243">
      <c r="A243" s="162"/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</row>
    <row r="244">
      <c r="A244" s="162"/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</row>
    <row r="245">
      <c r="A245" s="162"/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</row>
    <row r="246">
      <c r="A246" s="162"/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</row>
    <row r="247">
      <c r="A247" s="162"/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</row>
    <row r="248">
      <c r="A248" s="162"/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</row>
    <row r="249">
      <c r="A249" s="162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</row>
    <row r="250">
      <c r="A250" s="162"/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</row>
    <row r="251">
      <c r="A251" s="162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</row>
    <row r="252">
      <c r="A252" s="162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</row>
    <row r="253">
      <c r="A253" s="162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</row>
    <row r="254">
      <c r="A254" s="162"/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</row>
    <row r="255">
      <c r="A255" s="162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</row>
    <row r="256">
      <c r="A256" s="162"/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</row>
    <row r="257">
      <c r="A257" s="162"/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</row>
    <row r="258">
      <c r="A258" s="162"/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</row>
    <row r="259">
      <c r="A259" s="162"/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</row>
    <row r="260">
      <c r="A260" s="162"/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</row>
    <row r="261">
      <c r="A261" s="162"/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</row>
    <row r="262">
      <c r="A262" s="162"/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</row>
    <row r="263">
      <c r="A263" s="162"/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</row>
    <row r="264">
      <c r="A264" s="162"/>
      <c r="B264" s="16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</row>
    <row r="265">
      <c r="A265" s="162"/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</row>
    <row r="266">
      <c r="A266" s="162"/>
      <c r="B266" s="162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</row>
    <row r="267">
      <c r="A267" s="162"/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</row>
    <row r="268">
      <c r="A268" s="162"/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</row>
    <row r="269">
      <c r="A269" s="162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</row>
    <row r="270">
      <c r="A270" s="162"/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</row>
    <row r="271">
      <c r="A271" s="162"/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</row>
    <row r="272">
      <c r="A272" s="162"/>
      <c r="B272" s="162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</row>
    <row r="273">
      <c r="A273" s="162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</row>
    <row r="274">
      <c r="A274" s="162"/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</row>
    <row r="275">
      <c r="A275" s="162"/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</row>
    <row r="276">
      <c r="A276" s="162"/>
      <c r="B276" s="162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</row>
    <row r="277">
      <c r="A277" s="162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</row>
    <row r="278">
      <c r="A278" s="162"/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</row>
    <row r="279">
      <c r="A279" s="162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</row>
    <row r="280">
      <c r="A280" s="162"/>
      <c r="B280" s="162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</row>
    <row r="281">
      <c r="A281" s="162"/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</row>
    <row r="282">
      <c r="A282" s="162"/>
      <c r="B282" s="162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</row>
    <row r="283">
      <c r="A283" s="162"/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</row>
    <row r="284">
      <c r="A284" s="162"/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</row>
    <row r="285">
      <c r="A285" s="162"/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</row>
    <row r="286">
      <c r="A286" s="162"/>
      <c r="B286" s="162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</row>
    <row r="287">
      <c r="A287" s="162"/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</row>
    <row r="288">
      <c r="A288" s="162"/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</row>
    <row r="289">
      <c r="A289" s="162"/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</row>
    <row r="290">
      <c r="A290" s="162"/>
      <c r="B290" s="16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</row>
    <row r="291">
      <c r="A291" s="162"/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</row>
    <row r="292">
      <c r="A292" s="162"/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</row>
    <row r="293">
      <c r="A293" s="162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</row>
    <row r="294">
      <c r="A294" s="162"/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</row>
    <row r="295">
      <c r="A295" s="162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</row>
    <row r="296">
      <c r="A296" s="162"/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</row>
    <row r="297">
      <c r="A297" s="162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</row>
    <row r="298">
      <c r="A298" s="162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</row>
    <row r="299">
      <c r="A299" s="162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</row>
    <row r="300">
      <c r="A300" s="162"/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</row>
    <row r="301">
      <c r="A301" s="162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</row>
    <row r="302">
      <c r="A302" s="162"/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</row>
    <row r="303">
      <c r="A303" s="162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</row>
    <row r="304">
      <c r="A304" s="162"/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</row>
    <row r="305">
      <c r="A305" s="162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</row>
    <row r="306">
      <c r="A306" s="162"/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</row>
    <row r="307">
      <c r="A307" s="162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</row>
    <row r="308">
      <c r="A308" s="162"/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</row>
    <row r="309">
      <c r="A309" s="162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</row>
    <row r="310">
      <c r="A310" s="162"/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</row>
    <row r="311">
      <c r="A311" s="162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</row>
    <row r="312">
      <c r="A312" s="162"/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</row>
    <row r="313">
      <c r="A313" s="162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</row>
    <row r="314">
      <c r="A314" s="162"/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</row>
    <row r="315">
      <c r="A315" s="162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</row>
    <row r="316">
      <c r="A316" s="162"/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</row>
    <row r="317">
      <c r="A317" s="162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</row>
    <row r="318">
      <c r="A318" s="162"/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</row>
    <row r="319">
      <c r="A319" s="162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</row>
    <row r="320">
      <c r="A320" s="162"/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</row>
    <row r="321">
      <c r="A321" s="162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</row>
    <row r="322">
      <c r="A322" s="162"/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</row>
    <row r="323">
      <c r="A323" s="162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</row>
    <row r="324">
      <c r="A324" s="162"/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</row>
    <row r="325">
      <c r="A325" s="162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</row>
    <row r="326">
      <c r="A326" s="162"/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</row>
    <row r="327">
      <c r="A327" s="162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</row>
    <row r="328">
      <c r="A328" s="162"/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</row>
    <row r="329">
      <c r="A329" s="162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</row>
    <row r="330">
      <c r="A330" s="162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</row>
    <row r="331">
      <c r="A331" s="162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</row>
    <row r="332">
      <c r="A332" s="162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</row>
    <row r="333">
      <c r="A333" s="162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</row>
    <row r="334">
      <c r="A334" s="162"/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</row>
    <row r="335">
      <c r="A335" s="162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</row>
    <row r="336">
      <c r="A336" s="162"/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</row>
    <row r="337">
      <c r="A337" s="162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</row>
    <row r="338">
      <c r="A338" s="162"/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</row>
    <row r="339">
      <c r="A339" s="162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</row>
    <row r="340">
      <c r="A340" s="162"/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</row>
    <row r="341">
      <c r="A341" s="162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</row>
    <row r="342">
      <c r="A342" s="162"/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</row>
    <row r="343">
      <c r="A343" s="162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</row>
    <row r="344">
      <c r="A344" s="162"/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</row>
    <row r="345">
      <c r="A345" s="162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</row>
    <row r="346">
      <c r="A346" s="162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</row>
    <row r="347">
      <c r="A347" s="162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</row>
    <row r="348">
      <c r="A348" s="162"/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</row>
    <row r="349">
      <c r="A349" s="162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</row>
    <row r="350">
      <c r="A350" s="162"/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</row>
    <row r="351">
      <c r="A351" s="162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</row>
    <row r="352">
      <c r="A352" s="162"/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</row>
    <row r="353">
      <c r="A353" s="162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</row>
    <row r="354">
      <c r="A354" s="162"/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</row>
    <row r="355">
      <c r="A355" s="162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</row>
    <row r="356">
      <c r="A356" s="162"/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</row>
    <row r="357">
      <c r="A357" s="162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</row>
    <row r="358">
      <c r="A358" s="162"/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</row>
    <row r="359">
      <c r="A359" s="162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</row>
    <row r="360">
      <c r="A360" s="162"/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</row>
    <row r="361">
      <c r="A361" s="162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</row>
    <row r="362">
      <c r="A362" s="162"/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</row>
    <row r="363">
      <c r="A363" s="162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</row>
    <row r="364">
      <c r="A364" s="162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</row>
    <row r="365">
      <c r="A365" s="162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</row>
    <row r="366">
      <c r="A366" s="162"/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</row>
    <row r="367">
      <c r="A367" s="162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</row>
    <row r="368">
      <c r="A368" s="162"/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</row>
    <row r="369">
      <c r="A369" s="162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</row>
    <row r="370">
      <c r="A370" s="162"/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</row>
    <row r="371">
      <c r="A371" s="162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</row>
    <row r="372">
      <c r="A372" s="162"/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</row>
    <row r="373">
      <c r="A373" s="162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</row>
    <row r="374">
      <c r="A374" s="162"/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</row>
    <row r="375">
      <c r="A375" s="162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</row>
    <row r="376">
      <c r="A376" s="162"/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</row>
    <row r="377">
      <c r="A377" s="162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</row>
    <row r="378">
      <c r="A378" s="162"/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</row>
    <row r="379">
      <c r="A379" s="162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</row>
    <row r="380">
      <c r="A380" s="162"/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</row>
    <row r="381">
      <c r="A381" s="162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</row>
    <row r="382">
      <c r="A382" s="162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</row>
    <row r="383">
      <c r="A383" s="162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</row>
    <row r="384">
      <c r="A384" s="162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</row>
    <row r="385">
      <c r="A385" s="162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</row>
    <row r="386">
      <c r="A386" s="162"/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</row>
    <row r="387">
      <c r="A387" s="162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</row>
    <row r="388">
      <c r="A388" s="162"/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</row>
    <row r="389">
      <c r="A389" s="162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</row>
    <row r="390">
      <c r="A390" s="162"/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</row>
    <row r="391">
      <c r="A391" s="162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</row>
    <row r="392">
      <c r="A392" s="162"/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</row>
    <row r="393">
      <c r="A393" s="162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</row>
    <row r="394">
      <c r="A394" s="162"/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</row>
    <row r="395">
      <c r="A395" s="162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</row>
    <row r="396">
      <c r="A396" s="162"/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</row>
    <row r="397">
      <c r="A397" s="162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</row>
    <row r="398">
      <c r="A398" s="162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</row>
    <row r="399">
      <c r="A399" s="162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</row>
    <row r="400">
      <c r="A400" s="162"/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</row>
    <row r="401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</row>
    <row r="402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</row>
    <row r="403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</row>
    <row r="404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</row>
    <row r="405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</row>
    <row r="406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</row>
    <row r="407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</row>
    <row r="408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</row>
    <row r="409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</row>
    <row r="410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</row>
    <row r="411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</row>
    <row r="412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</row>
    <row r="413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</row>
    <row r="414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</row>
    <row r="415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</row>
    <row r="416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</row>
    <row r="417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</row>
    <row r="418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</row>
    <row r="419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</row>
    <row r="420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</row>
    <row r="421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</row>
    <row r="422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</row>
    <row r="423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</row>
    <row r="424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</row>
    <row r="425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</row>
    <row r="426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</row>
    <row r="427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</row>
    <row r="428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</row>
    <row r="429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</row>
    <row r="430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</row>
    <row r="431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</row>
    <row r="432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</row>
    <row r="433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</row>
    <row r="434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</row>
    <row r="435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</row>
    <row r="436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</row>
    <row r="437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</row>
    <row r="438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</row>
    <row r="439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</row>
    <row r="440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</row>
    <row r="441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</row>
    <row r="442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</row>
    <row r="443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</row>
    <row r="444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</row>
    <row r="445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</row>
    <row r="446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</row>
    <row r="447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</row>
    <row r="448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</row>
    <row r="449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</row>
    <row r="450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</row>
    <row r="451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</row>
    <row r="452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</row>
    <row r="453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</row>
    <row r="454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</row>
    <row r="455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</row>
    <row r="456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</row>
    <row r="457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</row>
    <row r="458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</row>
    <row r="459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</row>
    <row r="460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</row>
    <row r="461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</row>
    <row r="462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</row>
    <row r="463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</row>
    <row r="464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</row>
    <row r="465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</row>
    <row r="466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</row>
    <row r="467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</row>
    <row r="468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</row>
    <row r="469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</row>
    <row r="470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</row>
    <row r="471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</row>
    <row r="472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</row>
    <row r="473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</row>
    <row r="474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</row>
    <row r="475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</row>
    <row r="476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</row>
    <row r="477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</row>
    <row r="478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</row>
    <row r="479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</row>
    <row r="480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</row>
    <row r="481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</row>
    <row r="482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</row>
    <row r="483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</row>
    <row r="484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</row>
    <row r="485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</row>
    <row r="486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</row>
    <row r="487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</row>
    <row r="488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</row>
    <row r="489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</row>
    <row r="490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</row>
    <row r="491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</row>
    <row r="492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</row>
    <row r="493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</row>
    <row r="494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</row>
    <row r="495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</row>
    <row r="496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</row>
    <row r="497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</row>
    <row r="498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</row>
    <row r="499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</row>
    <row r="500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</row>
    <row r="501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</row>
    <row r="502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</row>
    <row r="503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</row>
    <row r="504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</row>
    <row r="505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</row>
    <row r="506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</row>
    <row r="507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</row>
    <row r="508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</row>
    <row r="509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</row>
    <row r="510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</row>
    <row r="511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</row>
    <row r="512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</row>
    <row r="513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</row>
    <row r="514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</row>
    <row r="515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</row>
    <row r="516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</row>
    <row r="517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</row>
    <row r="518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</row>
    <row r="519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</row>
    <row r="520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</row>
    <row r="521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</row>
    <row r="522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</row>
    <row r="523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</row>
    <row r="524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</row>
    <row r="525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</row>
    <row r="526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</row>
    <row r="527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</row>
    <row r="528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</row>
    <row r="529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</row>
    <row r="530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</row>
    <row r="531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</row>
    <row r="532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</row>
    <row r="533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</row>
    <row r="534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</row>
    <row r="535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</row>
    <row r="536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</row>
    <row r="537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</row>
    <row r="538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</row>
    <row r="539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</row>
    <row r="540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</row>
    <row r="541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</row>
    <row r="542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</row>
    <row r="543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</row>
    <row r="544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</row>
    <row r="545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</row>
    <row r="546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</row>
    <row r="547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</row>
    <row r="548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</row>
    <row r="549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</row>
    <row r="550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</row>
    <row r="551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</row>
    <row r="552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</row>
    <row r="553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</row>
    <row r="554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</row>
    <row r="555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</row>
    <row r="556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</row>
    <row r="557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</row>
    <row r="558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</row>
    <row r="559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</row>
    <row r="560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</row>
    <row r="561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</row>
    <row r="562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</row>
    <row r="563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</row>
    <row r="564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</row>
    <row r="565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</row>
    <row r="566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</row>
    <row r="567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</row>
    <row r="568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</row>
    <row r="569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</row>
    <row r="570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</row>
    <row r="571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</row>
    <row r="572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</row>
    <row r="573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</row>
    <row r="574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</row>
    <row r="575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</row>
    <row r="576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</row>
    <row r="577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</row>
    <row r="578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</row>
    <row r="579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</row>
    <row r="580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</row>
    <row r="581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</row>
    <row r="582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</row>
    <row r="583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</row>
    <row r="584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</row>
    <row r="585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</row>
    <row r="586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</row>
    <row r="587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</row>
    <row r="588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</row>
    <row r="589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</row>
    <row r="590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</row>
    <row r="591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</row>
    <row r="592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</row>
    <row r="593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</row>
    <row r="594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</row>
    <row r="595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</row>
    <row r="596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</row>
    <row r="597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</row>
    <row r="598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</row>
    <row r="599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</row>
    <row r="600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</row>
    <row r="601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</row>
    <row r="602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</row>
    <row r="603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</row>
    <row r="604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</row>
    <row r="605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</row>
    <row r="606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</row>
    <row r="607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</row>
    <row r="608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</row>
    <row r="609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</row>
    <row r="610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</row>
    <row r="611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</row>
    <row r="612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</row>
    <row r="613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</row>
    <row r="614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</row>
    <row r="615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</row>
    <row r="616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</row>
    <row r="617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</row>
    <row r="618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</row>
    <row r="619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</row>
    <row r="620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</row>
    <row r="621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</row>
    <row r="622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</row>
    <row r="623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</row>
    <row r="624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</row>
    <row r="625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</row>
    <row r="626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</row>
    <row r="627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</row>
    <row r="628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</row>
    <row r="629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</row>
    <row r="630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</row>
    <row r="631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</row>
    <row r="632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</row>
    <row r="633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</row>
    <row r="634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</row>
    <row r="635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</row>
    <row r="636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</row>
    <row r="637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</row>
    <row r="638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</row>
    <row r="639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</row>
    <row r="640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</row>
    <row r="641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</row>
    <row r="642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</row>
    <row r="643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</row>
    <row r="644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</row>
    <row r="645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</row>
    <row r="646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</row>
    <row r="647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</row>
    <row r="648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</row>
    <row r="649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</row>
    <row r="650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</row>
    <row r="651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</row>
    <row r="652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</row>
    <row r="653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</row>
    <row r="654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</row>
    <row r="655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</row>
    <row r="656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</row>
    <row r="657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</row>
    <row r="658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</row>
    <row r="659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</row>
    <row r="660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</row>
    <row r="661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</row>
    <row r="662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</row>
    <row r="663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</row>
    <row r="664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</row>
    <row r="665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</row>
    <row r="666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</row>
    <row r="667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</row>
    <row r="668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</row>
    <row r="669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</row>
    <row r="670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</row>
    <row r="671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</row>
    <row r="672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</row>
    <row r="673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</row>
    <row r="674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</row>
    <row r="675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</row>
    <row r="676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</row>
    <row r="677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</row>
    <row r="678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</row>
    <row r="679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</row>
    <row r="680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</row>
    <row r="681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</row>
    <row r="682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</row>
    <row r="683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</row>
    <row r="684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</row>
    <row r="685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</row>
    <row r="686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</row>
    <row r="687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</row>
    <row r="688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</row>
    <row r="689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</row>
    <row r="690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</row>
    <row r="691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</row>
    <row r="692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</row>
    <row r="693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</row>
    <row r="694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</row>
    <row r="695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</row>
    <row r="696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</row>
    <row r="697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</row>
    <row r="698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</row>
    <row r="699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</row>
    <row r="700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</row>
    <row r="701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</row>
    <row r="702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</row>
    <row r="703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</row>
    <row r="704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</row>
    <row r="705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</row>
    <row r="706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</row>
    <row r="707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</row>
    <row r="708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</row>
    <row r="709">
      <c r="A709" s="162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</row>
    <row r="710">
      <c r="A710" s="162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</row>
    <row r="711">
      <c r="A711" s="162"/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</row>
    <row r="712">
      <c r="A712" s="162"/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</row>
    <row r="713">
      <c r="A713" s="162"/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</row>
    <row r="714">
      <c r="A714" s="162"/>
      <c r="B714" s="162"/>
      <c r="C714" s="162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</row>
    <row r="715">
      <c r="A715" s="162"/>
      <c r="B715" s="162"/>
      <c r="C715" s="162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</row>
    <row r="716">
      <c r="A716" s="162"/>
      <c r="B716" s="162"/>
      <c r="C716" s="162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</row>
    <row r="717">
      <c r="A717" s="162"/>
      <c r="B717" s="162"/>
      <c r="C717" s="162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</row>
    <row r="718">
      <c r="A718" s="162"/>
      <c r="B718" s="162"/>
      <c r="C718" s="162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</row>
    <row r="719">
      <c r="A719" s="162"/>
      <c r="B719" s="162"/>
      <c r="C719" s="162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</row>
    <row r="720">
      <c r="A720" s="162"/>
      <c r="B720" s="162"/>
      <c r="C720" s="162"/>
      <c r="D720" s="162"/>
      <c r="E720" s="162"/>
      <c r="F720" s="162"/>
      <c r="G720" s="162"/>
      <c r="H720" s="162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  <c r="W720" s="162"/>
      <c r="X720" s="162"/>
      <c r="Y720" s="162"/>
      <c r="Z720" s="162"/>
    </row>
    <row r="721">
      <c r="A721" s="162"/>
      <c r="B721" s="162"/>
      <c r="C721" s="162"/>
      <c r="D721" s="162"/>
      <c r="E721" s="162"/>
      <c r="F721" s="162"/>
      <c r="G721" s="162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  <c r="X721" s="162"/>
      <c r="Y721" s="162"/>
      <c r="Z721" s="162"/>
    </row>
    <row r="722">
      <c r="A722" s="162"/>
      <c r="B722" s="162"/>
      <c r="C722" s="162"/>
      <c r="D722" s="162"/>
      <c r="E722" s="162"/>
      <c r="F722" s="162"/>
      <c r="G722" s="162"/>
      <c r="H722" s="162"/>
      <c r="I722" s="162"/>
      <c r="J722" s="162"/>
      <c r="K722" s="162"/>
      <c r="L722" s="162"/>
      <c r="M722" s="162"/>
      <c r="N722" s="162"/>
      <c r="O722" s="162"/>
      <c r="P722" s="162"/>
      <c r="Q722" s="162"/>
      <c r="R722" s="162"/>
      <c r="S722" s="162"/>
      <c r="T722" s="162"/>
      <c r="U722" s="162"/>
      <c r="V722" s="162"/>
      <c r="W722" s="162"/>
      <c r="X722" s="162"/>
      <c r="Y722" s="162"/>
      <c r="Z722" s="162"/>
    </row>
    <row r="723">
      <c r="A723" s="162"/>
      <c r="B723" s="162"/>
      <c r="C723" s="162"/>
      <c r="D723" s="162"/>
      <c r="E723" s="162"/>
      <c r="F723" s="162"/>
      <c r="G723" s="162"/>
      <c r="H723" s="162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  <c r="W723" s="162"/>
      <c r="X723" s="162"/>
      <c r="Y723" s="162"/>
      <c r="Z723" s="162"/>
    </row>
    <row r="724">
      <c r="A724" s="162"/>
      <c r="B724" s="162"/>
      <c r="C724" s="162"/>
      <c r="D724" s="162"/>
      <c r="E724" s="162"/>
      <c r="F724" s="162"/>
      <c r="G724" s="162"/>
      <c r="H724" s="162"/>
      <c r="I724" s="162"/>
      <c r="J724" s="162"/>
      <c r="K724" s="162"/>
      <c r="L724" s="162"/>
      <c r="M724" s="162"/>
      <c r="N724" s="162"/>
      <c r="O724" s="162"/>
      <c r="P724" s="162"/>
      <c r="Q724" s="162"/>
      <c r="R724" s="162"/>
      <c r="S724" s="162"/>
      <c r="T724" s="162"/>
      <c r="U724" s="162"/>
      <c r="V724" s="162"/>
      <c r="W724" s="162"/>
      <c r="X724" s="162"/>
      <c r="Y724" s="162"/>
      <c r="Z724" s="162"/>
    </row>
    <row r="725">
      <c r="A725" s="162"/>
      <c r="B725" s="162"/>
      <c r="C725" s="162"/>
      <c r="D725" s="162"/>
      <c r="E725" s="162"/>
      <c r="F725" s="162"/>
      <c r="G725" s="162"/>
      <c r="H725" s="162"/>
      <c r="I725" s="162"/>
      <c r="J725" s="162"/>
      <c r="K725" s="162"/>
      <c r="L725" s="162"/>
      <c r="M725" s="162"/>
      <c r="N725" s="162"/>
      <c r="O725" s="162"/>
      <c r="P725" s="162"/>
      <c r="Q725" s="162"/>
      <c r="R725" s="162"/>
      <c r="S725" s="162"/>
      <c r="T725" s="162"/>
      <c r="U725" s="162"/>
      <c r="V725" s="162"/>
      <c r="W725" s="162"/>
      <c r="X725" s="162"/>
      <c r="Y725" s="162"/>
      <c r="Z725" s="162"/>
    </row>
    <row r="726">
      <c r="A726" s="162"/>
      <c r="B726" s="162"/>
      <c r="C726" s="162"/>
      <c r="D726" s="162"/>
      <c r="E726" s="162"/>
      <c r="F726" s="162"/>
      <c r="G726" s="162"/>
      <c r="H726" s="162"/>
      <c r="I726" s="162"/>
      <c r="J726" s="162"/>
      <c r="K726" s="162"/>
      <c r="L726" s="162"/>
      <c r="M726" s="162"/>
      <c r="N726" s="162"/>
      <c r="O726" s="162"/>
      <c r="P726" s="162"/>
      <c r="Q726" s="162"/>
      <c r="R726" s="162"/>
      <c r="S726" s="162"/>
      <c r="T726" s="162"/>
      <c r="U726" s="162"/>
      <c r="V726" s="162"/>
      <c r="W726" s="162"/>
      <c r="X726" s="162"/>
      <c r="Y726" s="162"/>
      <c r="Z726" s="162"/>
    </row>
    <row r="727">
      <c r="A727" s="162"/>
      <c r="B727" s="162"/>
      <c r="C727" s="162"/>
      <c r="D727" s="162"/>
      <c r="E727" s="162"/>
      <c r="F727" s="162"/>
      <c r="G727" s="162"/>
      <c r="H727" s="162"/>
      <c r="I727" s="162"/>
      <c r="J727" s="162"/>
      <c r="K727" s="162"/>
      <c r="L727" s="162"/>
      <c r="M727" s="162"/>
      <c r="N727" s="162"/>
      <c r="O727" s="162"/>
      <c r="P727" s="162"/>
      <c r="Q727" s="162"/>
      <c r="R727" s="162"/>
      <c r="S727" s="162"/>
      <c r="T727" s="162"/>
      <c r="U727" s="162"/>
      <c r="V727" s="162"/>
      <c r="W727" s="162"/>
      <c r="X727" s="162"/>
      <c r="Y727" s="162"/>
      <c r="Z727" s="162"/>
    </row>
    <row r="728">
      <c r="A728" s="162"/>
      <c r="B728" s="162"/>
      <c r="C728" s="162"/>
      <c r="D728" s="162"/>
      <c r="E728" s="162"/>
      <c r="F728" s="162"/>
      <c r="G728" s="162"/>
      <c r="H728" s="162"/>
      <c r="I728" s="162"/>
      <c r="J728" s="162"/>
      <c r="K728" s="162"/>
      <c r="L728" s="162"/>
      <c r="M728" s="162"/>
      <c r="N728" s="162"/>
      <c r="O728" s="162"/>
      <c r="P728" s="162"/>
      <c r="Q728" s="162"/>
      <c r="R728" s="162"/>
      <c r="S728" s="162"/>
      <c r="T728" s="162"/>
      <c r="U728" s="162"/>
      <c r="V728" s="162"/>
      <c r="W728" s="162"/>
      <c r="X728" s="162"/>
      <c r="Y728" s="162"/>
      <c r="Z728" s="162"/>
    </row>
    <row r="729">
      <c r="A729" s="162"/>
      <c r="B729" s="162"/>
      <c r="C729" s="162"/>
      <c r="D729" s="162"/>
      <c r="E729" s="162"/>
      <c r="F729" s="162"/>
      <c r="G729" s="162"/>
      <c r="H729" s="162"/>
      <c r="I729" s="162"/>
      <c r="J729" s="162"/>
      <c r="K729" s="162"/>
      <c r="L729" s="162"/>
      <c r="M729" s="162"/>
      <c r="N729" s="162"/>
      <c r="O729" s="162"/>
      <c r="P729" s="162"/>
      <c r="Q729" s="162"/>
      <c r="R729" s="162"/>
      <c r="S729" s="162"/>
      <c r="T729" s="162"/>
      <c r="U729" s="162"/>
      <c r="V729" s="162"/>
      <c r="W729" s="162"/>
      <c r="X729" s="162"/>
      <c r="Y729" s="162"/>
      <c r="Z729" s="162"/>
    </row>
    <row r="730">
      <c r="A730" s="162"/>
      <c r="B730" s="162"/>
      <c r="C730" s="162"/>
      <c r="D730" s="162"/>
      <c r="E730" s="162"/>
      <c r="F730" s="162"/>
      <c r="G730" s="162"/>
      <c r="H730" s="162"/>
      <c r="I730" s="162"/>
      <c r="J730" s="162"/>
      <c r="K730" s="162"/>
      <c r="L730" s="162"/>
      <c r="M730" s="162"/>
      <c r="N730" s="162"/>
      <c r="O730" s="162"/>
      <c r="P730" s="162"/>
      <c r="Q730" s="162"/>
      <c r="R730" s="162"/>
      <c r="S730" s="162"/>
      <c r="T730" s="162"/>
      <c r="U730" s="162"/>
      <c r="V730" s="162"/>
      <c r="W730" s="162"/>
      <c r="X730" s="162"/>
      <c r="Y730" s="162"/>
      <c r="Z730" s="162"/>
    </row>
    <row r="731">
      <c r="A731" s="162"/>
      <c r="B731" s="162"/>
      <c r="C731" s="162"/>
      <c r="D731" s="162"/>
      <c r="E731" s="162"/>
      <c r="F731" s="162"/>
      <c r="G731" s="162"/>
      <c r="H731" s="162"/>
      <c r="I731" s="162"/>
      <c r="J731" s="162"/>
      <c r="K731" s="162"/>
      <c r="L731" s="162"/>
      <c r="M731" s="162"/>
      <c r="N731" s="162"/>
      <c r="O731" s="162"/>
      <c r="P731" s="162"/>
      <c r="Q731" s="162"/>
      <c r="R731" s="162"/>
      <c r="S731" s="162"/>
      <c r="T731" s="162"/>
      <c r="U731" s="162"/>
      <c r="V731" s="162"/>
      <c r="W731" s="162"/>
      <c r="X731" s="162"/>
      <c r="Y731" s="162"/>
      <c r="Z731" s="162"/>
    </row>
    <row r="732">
      <c r="A732" s="162"/>
      <c r="B732" s="162"/>
      <c r="C732" s="162"/>
      <c r="D732" s="162"/>
      <c r="E732" s="162"/>
      <c r="F732" s="162"/>
      <c r="G732" s="162"/>
      <c r="H732" s="162"/>
      <c r="I732" s="162"/>
      <c r="J732" s="162"/>
      <c r="K732" s="162"/>
      <c r="L732" s="162"/>
      <c r="M732" s="162"/>
      <c r="N732" s="162"/>
      <c r="O732" s="162"/>
      <c r="P732" s="162"/>
      <c r="Q732" s="162"/>
      <c r="R732" s="162"/>
      <c r="S732" s="162"/>
      <c r="T732" s="162"/>
      <c r="U732" s="162"/>
      <c r="V732" s="162"/>
      <c r="W732" s="162"/>
      <c r="X732" s="162"/>
      <c r="Y732" s="162"/>
      <c r="Z732" s="162"/>
    </row>
    <row r="733">
      <c r="A733" s="162"/>
      <c r="B733" s="162"/>
      <c r="C733" s="162"/>
      <c r="D733" s="162"/>
      <c r="E733" s="162"/>
      <c r="F733" s="162"/>
      <c r="G733" s="162"/>
      <c r="H733" s="162"/>
      <c r="I733" s="162"/>
      <c r="J733" s="162"/>
      <c r="K733" s="162"/>
      <c r="L733" s="162"/>
      <c r="M733" s="162"/>
      <c r="N733" s="162"/>
      <c r="O733" s="162"/>
      <c r="P733" s="162"/>
      <c r="Q733" s="162"/>
      <c r="R733" s="162"/>
      <c r="S733" s="162"/>
      <c r="T733" s="162"/>
      <c r="U733" s="162"/>
      <c r="V733" s="162"/>
      <c r="W733" s="162"/>
      <c r="X733" s="162"/>
      <c r="Y733" s="162"/>
      <c r="Z733" s="162"/>
    </row>
    <row r="734">
      <c r="A734" s="162"/>
      <c r="B734" s="162"/>
      <c r="C734" s="162"/>
      <c r="D734" s="162"/>
      <c r="E734" s="162"/>
      <c r="F734" s="162"/>
      <c r="G734" s="162"/>
      <c r="H734" s="162"/>
      <c r="I734" s="162"/>
      <c r="J734" s="162"/>
      <c r="K734" s="162"/>
      <c r="L734" s="162"/>
      <c r="M734" s="162"/>
      <c r="N734" s="162"/>
      <c r="O734" s="162"/>
      <c r="P734" s="162"/>
      <c r="Q734" s="162"/>
      <c r="R734" s="162"/>
      <c r="S734" s="162"/>
      <c r="T734" s="162"/>
      <c r="U734" s="162"/>
      <c r="V734" s="162"/>
      <c r="W734" s="162"/>
      <c r="X734" s="162"/>
      <c r="Y734" s="162"/>
      <c r="Z734" s="162"/>
    </row>
    <row r="735">
      <c r="A735" s="162"/>
      <c r="B735" s="162"/>
      <c r="C735" s="162"/>
      <c r="D735" s="162"/>
      <c r="E735" s="162"/>
      <c r="F735" s="162"/>
      <c r="G735" s="162"/>
      <c r="H735" s="162"/>
      <c r="I735" s="162"/>
      <c r="J735" s="162"/>
      <c r="K735" s="162"/>
      <c r="L735" s="162"/>
      <c r="M735" s="162"/>
      <c r="N735" s="162"/>
      <c r="O735" s="162"/>
      <c r="P735" s="162"/>
      <c r="Q735" s="162"/>
      <c r="R735" s="162"/>
      <c r="S735" s="162"/>
      <c r="T735" s="162"/>
      <c r="U735" s="162"/>
      <c r="V735" s="162"/>
      <c r="W735" s="162"/>
      <c r="X735" s="162"/>
      <c r="Y735" s="162"/>
      <c r="Z735" s="162"/>
    </row>
    <row r="736">
      <c r="A736" s="162"/>
      <c r="B736" s="162"/>
      <c r="C736" s="162"/>
      <c r="D736" s="162"/>
      <c r="E736" s="162"/>
      <c r="F736" s="162"/>
      <c r="G736" s="162"/>
      <c r="H736" s="162"/>
      <c r="I736" s="162"/>
      <c r="J736" s="162"/>
      <c r="K736" s="162"/>
      <c r="L736" s="162"/>
      <c r="M736" s="162"/>
      <c r="N736" s="162"/>
      <c r="O736" s="162"/>
      <c r="P736" s="162"/>
      <c r="Q736" s="162"/>
      <c r="R736" s="162"/>
      <c r="S736" s="162"/>
      <c r="T736" s="162"/>
      <c r="U736" s="162"/>
      <c r="V736" s="162"/>
      <c r="W736" s="162"/>
      <c r="X736" s="162"/>
      <c r="Y736" s="162"/>
      <c r="Z736" s="162"/>
    </row>
    <row r="737">
      <c r="A737" s="162"/>
      <c r="B737" s="162"/>
      <c r="C737" s="162"/>
      <c r="D737" s="162"/>
      <c r="E737" s="162"/>
      <c r="F737" s="162"/>
      <c r="G737" s="162"/>
      <c r="H737" s="162"/>
      <c r="I737" s="162"/>
      <c r="J737" s="162"/>
      <c r="K737" s="162"/>
      <c r="L737" s="162"/>
      <c r="M737" s="162"/>
      <c r="N737" s="162"/>
      <c r="O737" s="162"/>
      <c r="P737" s="162"/>
      <c r="Q737" s="162"/>
      <c r="R737" s="162"/>
      <c r="S737" s="162"/>
      <c r="T737" s="162"/>
      <c r="U737" s="162"/>
      <c r="V737" s="162"/>
      <c r="W737" s="162"/>
      <c r="X737" s="162"/>
      <c r="Y737" s="162"/>
      <c r="Z737" s="162"/>
    </row>
    <row r="738">
      <c r="A738" s="162"/>
      <c r="B738" s="162"/>
      <c r="C738" s="162"/>
      <c r="D738" s="162"/>
      <c r="E738" s="162"/>
      <c r="F738" s="162"/>
      <c r="G738" s="162"/>
      <c r="H738" s="162"/>
      <c r="I738" s="162"/>
      <c r="J738" s="162"/>
      <c r="K738" s="162"/>
      <c r="L738" s="162"/>
      <c r="M738" s="162"/>
      <c r="N738" s="162"/>
      <c r="O738" s="162"/>
      <c r="P738" s="162"/>
      <c r="Q738" s="162"/>
      <c r="R738" s="162"/>
      <c r="S738" s="162"/>
      <c r="T738" s="162"/>
      <c r="U738" s="162"/>
      <c r="V738" s="162"/>
      <c r="W738" s="162"/>
      <c r="X738" s="162"/>
      <c r="Y738" s="162"/>
      <c r="Z738" s="162"/>
    </row>
    <row r="739">
      <c r="A739" s="162"/>
      <c r="B739" s="162"/>
      <c r="C739" s="162"/>
      <c r="D739" s="162"/>
      <c r="E739" s="162"/>
      <c r="F739" s="162"/>
      <c r="G739" s="162"/>
      <c r="H739" s="162"/>
      <c r="I739" s="162"/>
      <c r="J739" s="162"/>
      <c r="K739" s="162"/>
      <c r="L739" s="162"/>
      <c r="M739" s="162"/>
      <c r="N739" s="162"/>
      <c r="O739" s="162"/>
      <c r="P739" s="162"/>
      <c r="Q739" s="162"/>
      <c r="R739" s="162"/>
      <c r="S739" s="162"/>
      <c r="T739" s="162"/>
      <c r="U739" s="162"/>
      <c r="V739" s="162"/>
      <c r="W739" s="162"/>
      <c r="X739" s="162"/>
      <c r="Y739" s="162"/>
      <c r="Z739" s="162"/>
    </row>
    <row r="740">
      <c r="A740" s="162"/>
      <c r="B740" s="162"/>
      <c r="C740" s="162"/>
      <c r="D740" s="162"/>
      <c r="E740" s="162"/>
      <c r="F740" s="162"/>
      <c r="G740" s="162"/>
      <c r="H740" s="162"/>
      <c r="I740" s="162"/>
      <c r="J740" s="162"/>
      <c r="K740" s="162"/>
      <c r="L740" s="162"/>
      <c r="M740" s="162"/>
      <c r="N740" s="162"/>
      <c r="O740" s="162"/>
      <c r="P740" s="162"/>
      <c r="Q740" s="162"/>
      <c r="R740" s="162"/>
      <c r="S740" s="162"/>
      <c r="T740" s="162"/>
      <c r="U740" s="162"/>
      <c r="V740" s="162"/>
      <c r="W740" s="162"/>
      <c r="X740" s="162"/>
      <c r="Y740" s="162"/>
      <c r="Z740" s="162"/>
    </row>
    <row r="741">
      <c r="A741" s="162"/>
      <c r="B741" s="162"/>
      <c r="C741" s="162"/>
      <c r="D741" s="162"/>
      <c r="E741" s="162"/>
      <c r="F741" s="162"/>
      <c r="G741" s="162"/>
      <c r="H741" s="162"/>
      <c r="I741" s="162"/>
      <c r="J741" s="162"/>
      <c r="K741" s="162"/>
      <c r="L741" s="162"/>
      <c r="M741" s="162"/>
      <c r="N741" s="162"/>
      <c r="O741" s="162"/>
      <c r="P741" s="162"/>
      <c r="Q741" s="162"/>
      <c r="R741" s="162"/>
      <c r="S741" s="162"/>
      <c r="T741" s="162"/>
      <c r="U741" s="162"/>
      <c r="V741" s="162"/>
      <c r="W741" s="162"/>
      <c r="X741" s="162"/>
      <c r="Y741" s="162"/>
      <c r="Z741" s="162"/>
    </row>
    <row r="742">
      <c r="A742" s="162"/>
      <c r="B742" s="162"/>
      <c r="C742" s="162"/>
      <c r="D742" s="162"/>
      <c r="E742" s="162"/>
      <c r="F742" s="162"/>
      <c r="G742" s="162"/>
      <c r="H742" s="162"/>
      <c r="I742" s="162"/>
      <c r="J742" s="162"/>
      <c r="K742" s="162"/>
      <c r="L742" s="162"/>
      <c r="M742" s="162"/>
      <c r="N742" s="162"/>
      <c r="O742" s="162"/>
      <c r="P742" s="162"/>
      <c r="Q742" s="162"/>
      <c r="R742" s="162"/>
      <c r="S742" s="162"/>
      <c r="T742" s="162"/>
      <c r="U742" s="162"/>
      <c r="V742" s="162"/>
      <c r="W742" s="162"/>
      <c r="X742" s="162"/>
      <c r="Y742" s="162"/>
      <c r="Z742" s="162"/>
    </row>
    <row r="743">
      <c r="A743" s="162"/>
      <c r="B743" s="162"/>
      <c r="C743" s="162"/>
      <c r="D743" s="162"/>
      <c r="E743" s="162"/>
      <c r="F743" s="162"/>
      <c r="G743" s="162"/>
      <c r="H743" s="162"/>
      <c r="I743" s="162"/>
      <c r="J743" s="162"/>
      <c r="K743" s="162"/>
      <c r="L743" s="162"/>
      <c r="M743" s="162"/>
      <c r="N743" s="162"/>
      <c r="O743" s="162"/>
      <c r="P743" s="162"/>
      <c r="Q743" s="162"/>
      <c r="R743" s="162"/>
      <c r="S743" s="162"/>
      <c r="T743" s="162"/>
      <c r="U743" s="162"/>
      <c r="V743" s="162"/>
      <c r="W743" s="162"/>
      <c r="X743" s="162"/>
      <c r="Y743" s="162"/>
      <c r="Z743" s="162"/>
    </row>
    <row r="744">
      <c r="A744" s="162"/>
      <c r="B744" s="162"/>
      <c r="C744" s="162"/>
      <c r="D744" s="162"/>
      <c r="E744" s="162"/>
      <c r="F744" s="162"/>
      <c r="G744" s="162"/>
      <c r="H744" s="162"/>
      <c r="I744" s="162"/>
      <c r="J744" s="162"/>
      <c r="K744" s="162"/>
      <c r="L744" s="162"/>
      <c r="M744" s="162"/>
      <c r="N744" s="162"/>
      <c r="O744" s="162"/>
      <c r="P744" s="162"/>
      <c r="Q744" s="162"/>
      <c r="R744" s="162"/>
      <c r="S744" s="162"/>
      <c r="T744" s="162"/>
      <c r="U744" s="162"/>
      <c r="V744" s="162"/>
      <c r="W744" s="162"/>
      <c r="X744" s="162"/>
      <c r="Y744" s="162"/>
      <c r="Z744" s="162"/>
    </row>
    <row r="745">
      <c r="A745" s="162"/>
      <c r="B745" s="162"/>
      <c r="C745" s="162"/>
      <c r="D745" s="162"/>
      <c r="E745" s="162"/>
      <c r="F745" s="162"/>
      <c r="G745" s="162"/>
      <c r="H745" s="162"/>
      <c r="I745" s="162"/>
      <c r="J745" s="162"/>
      <c r="K745" s="162"/>
      <c r="L745" s="162"/>
      <c r="M745" s="162"/>
      <c r="N745" s="162"/>
      <c r="O745" s="162"/>
      <c r="P745" s="162"/>
      <c r="Q745" s="162"/>
      <c r="R745" s="162"/>
      <c r="S745" s="162"/>
      <c r="T745" s="162"/>
      <c r="U745" s="162"/>
      <c r="V745" s="162"/>
      <c r="W745" s="162"/>
      <c r="X745" s="162"/>
      <c r="Y745" s="162"/>
      <c r="Z745" s="162"/>
    </row>
    <row r="746">
      <c r="A746" s="162"/>
      <c r="B746" s="162"/>
      <c r="C746" s="162"/>
      <c r="D746" s="162"/>
      <c r="E746" s="162"/>
      <c r="F746" s="162"/>
      <c r="G746" s="162"/>
      <c r="H746" s="162"/>
      <c r="I746" s="162"/>
      <c r="J746" s="162"/>
      <c r="K746" s="162"/>
      <c r="L746" s="162"/>
      <c r="M746" s="162"/>
      <c r="N746" s="162"/>
      <c r="O746" s="162"/>
      <c r="P746" s="162"/>
      <c r="Q746" s="162"/>
      <c r="R746" s="162"/>
      <c r="S746" s="162"/>
      <c r="T746" s="162"/>
      <c r="U746" s="162"/>
      <c r="V746" s="162"/>
      <c r="W746" s="162"/>
      <c r="X746" s="162"/>
      <c r="Y746" s="162"/>
      <c r="Z746" s="162"/>
    </row>
    <row r="747">
      <c r="A747" s="162"/>
      <c r="B747" s="162"/>
      <c r="C747" s="162"/>
      <c r="D747" s="162"/>
      <c r="E747" s="162"/>
      <c r="F747" s="162"/>
      <c r="G747" s="162"/>
      <c r="H747" s="162"/>
      <c r="I747" s="162"/>
      <c r="J747" s="162"/>
      <c r="K747" s="162"/>
      <c r="L747" s="162"/>
      <c r="M747" s="162"/>
      <c r="N747" s="162"/>
      <c r="O747" s="162"/>
      <c r="P747" s="162"/>
      <c r="Q747" s="162"/>
      <c r="R747" s="162"/>
      <c r="S747" s="162"/>
      <c r="T747" s="162"/>
      <c r="U747" s="162"/>
      <c r="V747" s="162"/>
      <c r="W747" s="162"/>
      <c r="X747" s="162"/>
      <c r="Y747" s="162"/>
      <c r="Z747" s="162"/>
    </row>
    <row r="748">
      <c r="A748" s="162"/>
      <c r="B748" s="162"/>
      <c r="C748" s="162"/>
      <c r="D748" s="162"/>
      <c r="E748" s="162"/>
      <c r="F748" s="162"/>
      <c r="G748" s="162"/>
      <c r="H748" s="162"/>
      <c r="I748" s="162"/>
      <c r="J748" s="162"/>
      <c r="K748" s="162"/>
      <c r="L748" s="162"/>
      <c r="M748" s="162"/>
      <c r="N748" s="162"/>
      <c r="O748" s="162"/>
      <c r="P748" s="162"/>
      <c r="Q748" s="162"/>
      <c r="R748" s="162"/>
      <c r="S748" s="162"/>
      <c r="T748" s="162"/>
      <c r="U748" s="162"/>
      <c r="V748" s="162"/>
      <c r="W748" s="162"/>
      <c r="X748" s="162"/>
      <c r="Y748" s="162"/>
      <c r="Z748" s="162"/>
    </row>
    <row r="749">
      <c r="A749" s="162"/>
      <c r="B749" s="162"/>
      <c r="C749" s="162"/>
      <c r="D749" s="162"/>
      <c r="E749" s="162"/>
      <c r="F749" s="162"/>
      <c r="G749" s="162"/>
      <c r="H749" s="162"/>
      <c r="I749" s="162"/>
      <c r="J749" s="162"/>
      <c r="K749" s="162"/>
      <c r="L749" s="162"/>
      <c r="M749" s="162"/>
      <c r="N749" s="162"/>
      <c r="O749" s="162"/>
      <c r="P749" s="162"/>
      <c r="Q749" s="162"/>
      <c r="R749" s="162"/>
      <c r="S749" s="162"/>
      <c r="T749" s="162"/>
      <c r="U749" s="162"/>
      <c r="V749" s="162"/>
      <c r="W749" s="162"/>
      <c r="X749" s="162"/>
      <c r="Y749" s="162"/>
      <c r="Z749" s="162"/>
    </row>
    <row r="750">
      <c r="A750" s="162"/>
      <c r="B750" s="162"/>
      <c r="C750" s="162"/>
      <c r="D750" s="162"/>
      <c r="E750" s="162"/>
      <c r="F750" s="162"/>
      <c r="G750" s="162"/>
      <c r="H750" s="162"/>
      <c r="I750" s="162"/>
      <c r="J750" s="162"/>
      <c r="K750" s="162"/>
      <c r="L750" s="162"/>
      <c r="M750" s="162"/>
      <c r="N750" s="162"/>
      <c r="O750" s="162"/>
      <c r="P750" s="162"/>
      <c r="Q750" s="162"/>
      <c r="R750" s="162"/>
      <c r="S750" s="162"/>
      <c r="T750" s="162"/>
      <c r="U750" s="162"/>
      <c r="V750" s="162"/>
      <c r="W750" s="162"/>
      <c r="X750" s="162"/>
      <c r="Y750" s="162"/>
      <c r="Z750" s="162"/>
    </row>
    <row r="751">
      <c r="A751" s="162"/>
      <c r="B751" s="162"/>
      <c r="C751" s="162"/>
      <c r="D751" s="162"/>
      <c r="E751" s="162"/>
      <c r="F751" s="162"/>
      <c r="G751" s="162"/>
      <c r="H751" s="162"/>
      <c r="I751" s="162"/>
      <c r="J751" s="162"/>
      <c r="K751" s="162"/>
      <c r="L751" s="162"/>
      <c r="M751" s="162"/>
      <c r="N751" s="162"/>
      <c r="O751" s="162"/>
      <c r="P751" s="162"/>
      <c r="Q751" s="162"/>
      <c r="R751" s="162"/>
      <c r="S751" s="162"/>
      <c r="T751" s="162"/>
      <c r="U751" s="162"/>
      <c r="V751" s="162"/>
      <c r="W751" s="162"/>
      <c r="X751" s="162"/>
      <c r="Y751" s="162"/>
      <c r="Z751" s="162"/>
    </row>
    <row r="752">
      <c r="A752" s="162"/>
      <c r="B752" s="162"/>
      <c r="C752" s="162"/>
      <c r="D752" s="162"/>
      <c r="E752" s="162"/>
      <c r="F752" s="162"/>
      <c r="G752" s="162"/>
      <c r="H752" s="162"/>
      <c r="I752" s="162"/>
      <c r="J752" s="162"/>
      <c r="K752" s="162"/>
      <c r="L752" s="162"/>
      <c r="M752" s="162"/>
      <c r="N752" s="162"/>
      <c r="O752" s="162"/>
      <c r="P752" s="162"/>
      <c r="Q752" s="162"/>
      <c r="R752" s="162"/>
      <c r="S752" s="162"/>
      <c r="T752" s="162"/>
      <c r="U752" s="162"/>
      <c r="V752" s="162"/>
      <c r="W752" s="162"/>
      <c r="X752" s="162"/>
      <c r="Y752" s="162"/>
      <c r="Z752" s="162"/>
    </row>
    <row r="753">
      <c r="A753" s="162"/>
      <c r="B753" s="162"/>
      <c r="C753" s="162"/>
      <c r="D753" s="162"/>
      <c r="E753" s="162"/>
      <c r="F753" s="162"/>
      <c r="G753" s="162"/>
      <c r="H753" s="162"/>
      <c r="I753" s="162"/>
      <c r="J753" s="162"/>
      <c r="K753" s="162"/>
      <c r="L753" s="162"/>
      <c r="M753" s="162"/>
      <c r="N753" s="162"/>
      <c r="O753" s="162"/>
      <c r="P753" s="162"/>
      <c r="Q753" s="162"/>
      <c r="R753" s="162"/>
      <c r="S753" s="162"/>
      <c r="T753" s="162"/>
      <c r="U753" s="162"/>
      <c r="V753" s="162"/>
      <c r="W753" s="162"/>
      <c r="X753" s="162"/>
      <c r="Y753" s="162"/>
      <c r="Z753" s="162"/>
    </row>
    <row r="754">
      <c r="A754" s="162"/>
      <c r="B754" s="162"/>
      <c r="C754" s="162"/>
      <c r="D754" s="162"/>
      <c r="E754" s="162"/>
      <c r="F754" s="162"/>
      <c r="G754" s="162"/>
      <c r="H754" s="162"/>
      <c r="I754" s="162"/>
      <c r="J754" s="162"/>
      <c r="K754" s="162"/>
      <c r="L754" s="162"/>
      <c r="M754" s="162"/>
      <c r="N754" s="162"/>
      <c r="O754" s="162"/>
      <c r="P754" s="162"/>
      <c r="Q754" s="162"/>
      <c r="R754" s="162"/>
      <c r="S754" s="162"/>
      <c r="T754" s="162"/>
      <c r="U754" s="162"/>
      <c r="V754" s="162"/>
      <c r="W754" s="162"/>
      <c r="X754" s="162"/>
      <c r="Y754" s="162"/>
      <c r="Z754" s="162"/>
    </row>
    <row r="755">
      <c r="A755" s="162"/>
      <c r="B755" s="162"/>
      <c r="C755" s="162"/>
      <c r="D755" s="162"/>
      <c r="E755" s="162"/>
      <c r="F755" s="162"/>
      <c r="G755" s="162"/>
      <c r="H755" s="162"/>
      <c r="I755" s="162"/>
      <c r="J755" s="162"/>
      <c r="K755" s="162"/>
      <c r="L755" s="162"/>
      <c r="M755" s="162"/>
      <c r="N755" s="162"/>
      <c r="O755" s="162"/>
      <c r="P755" s="162"/>
      <c r="Q755" s="162"/>
      <c r="R755" s="162"/>
      <c r="S755" s="162"/>
      <c r="T755" s="162"/>
      <c r="U755" s="162"/>
      <c r="V755" s="162"/>
      <c r="W755" s="162"/>
      <c r="X755" s="162"/>
      <c r="Y755" s="162"/>
      <c r="Z755" s="162"/>
    </row>
    <row r="756">
      <c r="A756" s="162"/>
      <c r="B756" s="162"/>
      <c r="C756" s="162"/>
      <c r="D756" s="162"/>
      <c r="E756" s="162"/>
      <c r="F756" s="162"/>
      <c r="G756" s="162"/>
      <c r="H756" s="162"/>
      <c r="I756" s="162"/>
      <c r="J756" s="162"/>
      <c r="K756" s="162"/>
      <c r="L756" s="162"/>
      <c r="M756" s="162"/>
      <c r="N756" s="162"/>
      <c r="O756" s="162"/>
      <c r="P756" s="162"/>
      <c r="Q756" s="162"/>
      <c r="R756" s="162"/>
      <c r="S756" s="162"/>
      <c r="T756" s="162"/>
      <c r="U756" s="162"/>
      <c r="V756" s="162"/>
      <c r="W756" s="162"/>
      <c r="X756" s="162"/>
      <c r="Y756" s="162"/>
      <c r="Z756" s="162"/>
    </row>
    <row r="757">
      <c r="A757" s="162"/>
      <c r="B757" s="162"/>
      <c r="C757" s="162"/>
      <c r="D757" s="162"/>
      <c r="E757" s="162"/>
      <c r="F757" s="162"/>
      <c r="G757" s="162"/>
      <c r="H757" s="162"/>
      <c r="I757" s="162"/>
      <c r="J757" s="162"/>
      <c r="K757" s="162"/>
      <c r="L757" s="162"/>
      <c r="M757" s="162"/>
      <c r="N757" s="162"/>
      <c r="O757" s="162"/>
      <c r="P757" s="162"/>
      <c r="Q757" s="162"/>
      <c r="R757" s="162"/>
      <c r="S757" s="162"/>
      <c r="T757" s="162"/>
      <c r="U757" s="162"/>
      <c r="V757" s="162"/>
      <c r="W757" s="162"/>
      <c r="X757" s="162"/>
      <c r="Y757" s="162"/>
      <c r="Z757" s="162"/>
    </row>
    <row r="758">
      <c r="A758" s="162"/>
      <c r="B758" s="162"/>
      <c r="C758" s="162"/>
      <c r="D758" s="162"/>
      <c r="E758" s="162"/>
      <c r="F758" s="162"/>
      <c r="G758" s="162"/>
      <c r="H758" s="162"/>
      <c r="I758" s="162"/>
      <c r="J758" s="162"/>
      <c r="K758" s="162"/>
      <c r="L758" s="162"/>
      <c r="M758" s="162"/>
      <c r="N758" s="162"/>
      <c r="O758" s="162"/>
      <c r="P758" s="162"/>
      <c r="Q758" s="162"/>
      <c r="R758" s="162"/>
      <c r="S758" s="162"/>
      <c r="T758" s="162"/>
      <c r="U758" s="162"/>
      <c r="V758" s="162"/>
      <c r="W758" s="162"/>
      <c r="X758" s="162"/>
      <c r="Y758" s="162"/>
      <c r="Z758" s="162"/>
    </row>
    <row r="759">
      <c r="A759" s="162"/>
      <c r="B759" s="162"/>
      <c r="C759" s="162"/>
      <c r="D759" s="162"/>
      <c r="E759" s="162"/>
      <c r="F759" s="162"/>
      <c r="G759" s="162"/>
      <c r="H759" s="162"/>
      <c r="I759" s="162"/>
      <c r="J759" s="162"/>
      <c r="K759" s="162"/>
      <c r="L759" s="162"/>
      <c r="M759" s="162"/>
      <c r="N759" s="162"/>
      <c r="O759" s="162"/>
      <c r="P759" s="162"/>
      <c r="Q759" s="162"/>
      <c r="R759" s="162"/>
      <c r="S759" s="162"/>
      <c r="T759" s="162"/>
      <c r="U759" s="162"/>
      <c r="V759" s="162"/>
      <c r="W759" s="162"/>
      <c r="X759" s="162"/>
      <c r="Y759" s="162"/>
      <c r="Z759" s="162"/>
    </row>
    <row r="760">
      <c r="A760" s="162"/>
      <c r="B760" s="162"/>
      <c r="C760" s="162"/>
      <c r="D760" s="162"/>
      <c r="E760" s="162"/>
      <c r="F760" s="162"/>
      <c r="G760" s="162"/>
      <c r="H760" s="162"/>
      <c r="I760" s="162"/>
      <c r="J760" s="162"/>
      <c r="K760" s="162"/>
      <c r="L760" s="162"/>
      <c r="M760" s="162"/>
      <c r="N760" s="162"/>
      <c r="O760" s="162"/>
      <c r="P760" s="162"/>
      <c r="Q760" s="162"/>
      <c r="R760" s="162"/>
      <c r="S760" s="162"/>
      <c r="T760" s="162"/>
      <c r="U760" s="162"/>
      <c r="V760" s="162"/>
      <c r="W760" s="162"/>
      <c r="X760" s="162"/>
      <c r="Y760" s="162"/>
      <c r="Z760" s="162"/>
    </row>
    <row r="761">
      <c r="A761" s="162"/>
      <c r="B761" s="162"/>
      <c r="C761" s="162"/>
      <c r="D761" s="162"/>
      <c r="E761" s="162"/>
      <c r="F761" s="162"/>
      <c r="G761" s="162"/>
      <c r="H761" s="162"/>
      <c r="I761" s="162"/>
      <c r="J761" s="162"/>
      <c r="K761" s="162"/>
      <c r="L761" s="162"/>
      <c r="M761" s="162"/>
      <c r="N761" s="162"/>
      <c r="O761" s="162"/>
      <c r="P761" s="162"/>
      <c r="Q761" s="162"/>
      <c r="R761" s="162"/>
      <c r="S761" s="162"/>
      <c r="T761" s="162"/>
      <c r="U761" s="162"/>
      <c r="V761" s="162"/>
      <c r="W761" s="162"/>
      <c r="X761" s="162"/>
      <c r="Y761" s="162"/>
      <c r="Z761" s="162"/>
    </row>
    <row r="762">
      <c r="A762" s="162"/>
      <c r="B762" s="162"/>
      <c r="C762" s="162"/>
      <c r="D762" s="162"/>
      <c r="E762" s="162"/>
      <c r="F762" s="162"/>
      <c r="G762" s="162"/>
      <c r="H762" s="162"/>
      <c r="I762" s="162"/>
      <c r="J762" s="162"/>
      <c r="K762" s="162"/>
      <c r="L762" s="162"/>
      <c r="M762" s="162"/>
      <c r="N762" s="162"/>
      <c r="O762" s="162"/>
      <c r="P762" s="162"/>
      <c r="Q762" s="162"/>
      <c r="R762" s="162"/>
      <c r="S762" s="162"/>
      <c r="T762" s="162"/>
      <c r="U762" s="162"/>
      <c r="V762" s="162"/>
      <c r="W762" s="162"/>
      <c r="X762" s="162"/>
      <c r="Y762" s="162"/>
      <c r="Z762" s="162"/>
    </row>
    <row r="763">
      <c r="A763" s="162"/>
      <c r="B763" s="162"/>
      <c r="C763" s="162"/>
      <c r="D763" s="162"/>
      <c r="E763" s="162"/>
      <c r="F763" s="162"/>
      <c r="G763" s="162"/>
      <c r="H763" s="162"/>
      <c r="I763" s="162"/>
      <c r="J763" s="162"/>
      <c r="K763" s="162"/>
      <c r="L763" s="162"/>
      <c r="M763" s="162"/>
      <c r="N763" s="162"/>
      <c r="O763" s="162"/>
      <c r="P763" s="162"/>
      <c r="Q763" s="162"/>
      <c r="R763" s="162"/>
      <c r="S763" s="162"/>
      <c r="T763" s="162"/>
      <c r="U763" s="162"/>
      <c r="V763" s="162"/>
      <c r="W763" s="162"/>
      <c r="X763" s="162"/>
      <c r="Y763" s="162"/>
      <c r="Z763" s="162"/>
    </row>
    <row r="764">
      <c r="A764" s="162"/>
      <c r="B764" s="162"/>
      <c r="C764" s="162"/>
      <c r="D764" s="162"/>
      <c r="E764" s="162"/>
      <c r="F764" s="162"/>
      <c r="G764" s="162"/>
      <c r="H764" s="162"/>
      <c r="I764" s="162"/>
      <c r="J764" s="162"/>
      <c r="K764" s="162"/>
      <c r="L764" s="162"/>
      <c r="M764" s="162"/>
      <c r="N764" s="162"/>
      <c r="O764" s="162"/>
      <c r="P764" s="162"/>
      <c r="Q764" s="162"/>
      <c r="R764" s="162"/>
      <c r="S764" s="162"/>
      <c r="T764" s="162"/>
      <c r="U764" s="162"/>
      <c r="V764" s="162"/>
      <c r="W764" s="162"/>
      <c r="X764" s="162"/>
      <c r="Y764" s="162"/>
      <c r="Z764" s="162"/>
    </row>
    <row r="765">
      <c r="A765" s="162"/>
      <c r="B765" s="162"/>
      <c r="C765" s="162"/>
      <c r="D765" s="162"/>
      <c r="E765" s="162"/>
      <c r="F765" s="162"/>
      <c r="G765" s="162"/>
      <c r="H765" s="162"/>
      <c r="I765" s="162"/>
      <c r="J765" s="162"/>
      <c r="K765" s="162"/>
      <c r="L765" s="162"/>
      <c r="M765" s="162"/>
      <c r="N765" s="162"/>
      <c r="O765" s="162"/>
      <c r="P765" s="162"/>
      <c r="Q765" s="162"/>
      <c r="R765" s="162"/>
      <c r="S765" s="162"/>
      <c r="T765" s="162"/>
      <c r="U765" s="162"/>
      <c r="V765" s="162"/>
      <c r="W765" s="162"/>
      <c r="X765" s="162"/>
      <c r="Y765" s="162"/>
      <c r="Z765" s="162"/>
    </row>
    <row r="766">
      <c r="A766" s="162"/>
      <c r="B766" s="162"/>
      <c r="C766" s="162"/>
      <c r="D766" s="162"/>
      <c r="E766" s="162"/>
      <c r="F766" s="162"/>
      <c r="G766" s="162"/>
      <c r="H766" s="162"/>
      <c r="I766" s="162"/>
      <c r="J766" s="162"/>
      <c r="K766" s="162"/>
      <c r="L766" s="162"/>
      <c r="M766" s="162"/>
      <c r="N766" s="162"/>
      <c r="O766" s="162"/>
      <c r="P766" s="162"/>
      <c r="Q766" s="162"/>
      <c r="R766" s="162"/>
      <c r="S766" s="162"/>
      <c r="T766" s="162"/>
      <c r="U766" s="162"/>
      <c r="V766" s="162"/>
      <c r="W766" s="162"/>
      <c r="X766" s="162"/>
      <c r="Y766" s="162"/>
      <c r="Z766" s="162"/>
    </row>
    <row r="767">
      <c r="A767" s="162"/>
      <c r="B767" s="162"/>
      <c r="C767" s="162"/>
      <c r="D767" s="162"/>
      <c r="E767" s="162"/>
      <c r="F767" s="162"/>
      <c r="G767" s="162"/>
      <c r="H767" s="162"/>
      <c r="I767" s="162"/>
      <c r="J767" s="162"/>
      <c r="K767" s="162"/>
      <c r="L767" s="162"/>
      <c r="M767" s="162"/>
      <c r="N767" s="162"/>
      <c r="O767" s="162"/>
      <c r="P767" s="162"/>
      <c r="Q767" s="162"/>
      <c r="R767" s="162"/>
      <c r="S767" s="162"/>
      <c r="T767" s="162"/>
      <c r="U767" s="162"/>
      <c r="V767" s="162"/>
      <c r="W767" s="162"/>
      <c r="X767" s="162"/>
      <c r="Y767" s="162"/>
      <c r="Z767" s="162"/>
    </row>
    <row r="768">
      <c r="A768" s="162"/>
      <c r="B768" s="162"/>
      <c r="C768" s="162"/>
      <c r="D768" s="162"/>
      <c r="E768" s="162"/>
      <c r="F768" s="162"/>
      <c r="G768" s="162"/>
      <c r="H768" s="162"/>
      <c r="I768" s="162"/>
      <c r="J768" s="162"/>
      <c r="K768" s="162"/>
      <c r="L768" s="162"/>
      <c r="M768" s="162"/>
      <c r="N768" s="162"/>
      <c r="O768" s="162"/>
      <c r="P768" s="162"/>
      <c r="Q768" s="162"/>
      <c r="R768" s="162"/>
      <c r="S768" s="162"/>
      <c r="T768" s="162"/>
      <c r="U768" s="162"/>
      <c r="V768" s="162"/>
      <c r="W768" s="162"/>
      <c r="X768" s="162"/>
      <c r="Y768" s="162"/>
      <c r="Z768" s="162"/>
    </row>
    <row r="769">
      <c r="A769" s="162"/>
      <c r="B769" s="162"/>
      <c r="C769" s="162"/>
      <c r="D769" s="162"/>
      <c r="E769" s="162"/>
      <c r="F769" s="162"/>
      <c r="G769" s="162"/>
      <c r="H769" s="162"/>
      <c r="I769" s="162"/>
      <c r="J769" s="162"/>
      <c r="K769" s="162"/>
      <c r="L769" s="162"/>
      <c r="M769" s="162"/>
      <c r="N769" s="162"/>
      <c r="O769" s="162"/>
      <c r="P769" s="162"/>
      <c r="Q769" s="162"/>
      <c r="R769" s="162"/>
      <c r="S769" s="162"/>
      <c r="T769" s="162"/>
      <c r="U769" s="162"/>
      <c r="V769" s="162"/>
      <c r="W769" s="162"/>
      <c r="X769" s="162"/>
      <c r="Y769" s="162"/>
      <c r="Z769" s="162"/>
    </row>
    <row r="770">
      <c r="A770" s="162"/>
      <c r="B770" s="162"/>
      <c r="C770" s="162"/>
      <c r="D770" s="162"/>
      <c r="E770" s="162"/>
      <c r="F770" s="162"/>
      <c r="G770" s="162"/>
      <c r="H770" s="162"/>
      <c r="I770" s="162"/>
      <c r="J770" s="162"/>
      <c r="K770" s="162"/>
      <c r="L770" s="162"/>
      <c r="M770" s="162"/>
      <c r="N770" s="162"/>
      <c r="O770" s="162"/>
      <c r="P770" s="162"/>
      <c r="Q770" s="162"/>
      <c r="R770" s="162"/>
      <c r="S770" s="162"/>
      <c r="T770" s="162"/>
      <c r="U770" s="162"/>
      <c r="V770" s="162"/>
      <c r="W770" s="162"/>
      <c r="X770" s="162"/>
      <c r="Y770" s="162"/>
      <c r="Z770" s="162"/>
    </row>
    <row r="771">
      <c r="A771" s="162"/>
      <c r="B771" s="162"/>
      <c r="C771" s="162"/>
      <c r="D771" s="162"/>
      <c r="E771" s="162"/>
      <c r="F771" s="162"/>
      <c r="G771" s="162"/>
      <c r="H771" s="162"/>
      <c r="I771" s="162"/>
      <c r="J771" s="162"/>
      <c r="K771" s="162"/>
      <c r="L771" s="162"/>
      <c r="M771" s="162"/>
      <c r="N771" s="162"/>
      <c r="O771" s="162"/>
      <c r="P771" s="162"/>
      <c r="Q771" s="162"/>
      <c r="R771" s="162"/>
      <c r="S771" s="162"/>
      <c r="T771" s="162"/>
      <c r="U771" s="162"/>
      <c r="V771" s="162"/>
      <c r="W771" s="162"/>
      <c r="X771" s="162"/>
      <c r="Y771" s="162"/>
      <c r="Z771" s="162"/>
    </row>
    <row r="772">
      <c r="A772" s="162"/>
      <c r="B772" s="162"/>
      <c r="C772" s="162"/>
      <c r="D772" s="162"/>
      <c r="E772" s="162"/>
      <c r="F772" s="162"/>
      <c r="G772" s="162"/>
      <c r="H772" s="162"/>
      <c r="I772" s="162"/>
      <c r="J772" s="162"/>
      <c r="K772" s="162"/>
      <c r="L772" s="162"/>
      <c r="M772" s="162"/>
      <c r="N772" s="162"/>
      <c r="O772" s="162"/>
      <c r="P772" s="162"/>
      <c r="Q772" s="162"/>
      <c r="R772" s="162"/>
      <c r="S772" s="162"/>
      <c r="T772" s="162"/>
      <c r="U772" s="162"/>
      <c r="V772" s="162"/>
      <c r="W772" s="162"/>
      <c r="X772" s="162"/>
      <c r="Y772" s="162"/>
      <c r="Z772" s="162"/>
    </row>
    <row r="773">
      <c r="A773" s="162"/>
      <c r="B773" s="162"/>
      <c r="C773" s="162"/>
      <c r="D773" s="162"/>
      <c r="E773" s="162"/>
      <c r="F773" s="162"/>
      <c r="G773" s="162"/>
      <c r="H773" s="162"/>
      <c r="I773" s="162"/>
      <c r="J773" s="162"/>
      <c r="K773" s="162"/>
      <c r="L773" s="162"/>
      <c r="M773" s="162"/>
      <c r="N773" s="162"/>
      <c r="O773" s="162"/>
      <c r="P773" s="162"/>
      <c r="Q773" s="162"/>
      <c r="R773" s="162"/>
      <c r="S773" s="162"/>
      <c r="T773" s="162"/>
      <c r="U773" s="162"/>
      <c r="V773" s="162"/>
      <c r="W773" s="162"/>
      <c r="X773" s="162"/>
      <c r="Y773" s="162"/>
      <c r="Z773" s="162"/>
    </row>
    <row r="774">
      <c r="A774" s="162"/>
      <c r="B774" s="162"/>
      <c r="C774" s="162"/>
      <c r="D774" s="162"/>
      <c r="E774" s="162"/>
      <c r="F774" s="162"/>
      <c r="G774" s="162"/>
      <c r="H774" s="162"/>
      <c r="I774" s="162"/>
      <c r="J774" s="162"/>
      <c r="K774" s="162"/>
      <c r="L774" s="162"/>
      <c r="M774" s="162"/>
      <c r="N774" s="162"/>
      <c r="O774" s="162"/>
      <c r="P774" s="162"/>
      <c r="Q774" s="162"/>
      <c r="R774" s="162"/>
      <c r="S774" s="162"/>
      <c r="T774" s="162"/>
      <c r="U774" s="162"/>
      <c r="V774" s="162"/>
      <c r="W774" s="162"/>
      <c r="X774" s="162"/>
      <c r="Y774" s="162"/>
      <c r="Z774" s="162"/>
    </row>
    <row r="775">
      <c r="A775" s="162"/>
      <c r="B775" s="162"/>
      <c r="C775" s="162"/>
      <c r="D775" s="162"/>
      <c r="E775" s="162"/>
      <c r="F775" s="162"/>
      <c r="G775" s="162"/>
      <c r="H775" s="162"/>
      <c r="I775" s="162"/>
      <c r="J775" s="162"/>
      <c r="K775" s="162"/>
      <c r="L775" s="162"/>
      <c r="M775" s="162"/>
      <c r="N775" s="162"/>
      <c r="O775" s="162"/>
      <c r="P775" s="162"/>
      <c r="Q775" s="162"/>
      <c r="R775" s="162"/>
      <c r="S775" s="162"/>
      <c r="T775" s="162"/>
      <c r="U775" s="162"/>
      <c r="V775" s="162"/>
      <c r="W775" s="162"/>
      <c r="X775" s="162"/>
      <c r="Y775" s="162"/>
      <c r="Z775" s="162"/>
    </row>
    <row r="776">
      <c r="A776" s="162"/>
      <c r="B776" s="162"/>
      <c r="C776" s="162"/>
      <c r="D776" s="162"/>
      <c r="E776" s="162"/>
      <c r="F776" s="162"/>
      <c r="G776" s="162"/>
      <c r="H776" s="162"/>
      <c r="I776" s="162"/>
      <c r="J776" s="162"/>
      <c r="K776" s="162"/>
      <c r="L776" s="162"/>
      <c r="M776" s="162"/>
      <c r="N776" s="162"/>
      <c r="O776" s="162"/>
      <c r="P776" s="162"/>
      <c r="Q776" s="162"/>
      <c r="R776" s="162"/>
      <c r="S776" s="162"/>
      <c r="T776" s="162"/>
      <c r="U776" s="162"/>
      <c r="V776" s="162"/>
      <c r="W776" s="162"/>
      <c r="X776" s="162"/>
      <c r="Y776" s="162"/>
      <c r="Z776" s="162"/>
    </row>
    <row r="777">
      <c r="A777" s="162"/>
      <c r="B777" s="162"/>
      <c r="C777" s="162"/>
      <c r="D777" s="162"/>
      <c r="E777" s="162"/>
      <c r="F777" s="162"/>
      <c r="G777" s="162"/>
      <c r="H777" s="162"/>
      <c r="I777" s="162"/>
      <c r="J777" s="162"/>
      <c r="K777" s="162"/>
      <c r="L777" s="162"/>
      <c r="M777" s="162"/>
      <c r="N777" s="162"/>
      <c r="O777" s="162"/>
      <c r="P777" s="162"/>
      <c r="Q777" s="162"/>
      <c r="R777" s="162"/>
      <c r="S777" s="162"/>
      <c r="T777" s="162"/>
      <c r="U777" s="162"/>
      <c r="V777" s="162"/>
      <c r="W777" s="162"/>
      <c r="X777" s="162"/>
      <c r="Y777" s="162"/>
      <c r="Z777" s="162"/>
    </row>
    <row r="778">
      <c r="A778" s="162"/>
      <c r="B778" s="162"/>
      <c r="C778" s="162"/>
      <c r="D778" s="162"/>
      <c r="E778" s="162"/>
      <c r="F778" s="162"/>
      <c r="G778" s="162"/>
      <c r="H778" s="162"/>
      <c r="I778" s="162"/>
      <c r="J778" s="162"/>
      <c r="K778" s="162"/>
      <c r="L778" s="162"/>
      <c r="M778" s="162"/>
      <c r="N778" s="162"/>
      <c r="O778" s="162"/>
      <c r="P778" s="162"/>
      <c r="Q778" s="162"/>
      <c r="R778" s="162"/>
      <c r="S778" s="162"/>
      <c r="T778" s="162"/>
      <c r="U778" s="162"/>
      <c r="V778" s="162"/>
      <c r="W778" s="162"/>
      <c r="X778" s="162"/>
      <c r="Y778" s="162"/>
      <c r="Z778" s="162"/>
    </row>
    <row r="779">
      <c r="A779" s="162"/>
      <c r="B779" s="162"/>
      <c r="C779" s="162"/>
      <c r="D779" s="162"/>
      <c r="E779" s="162"/>
      <c r="F779" s="162"/>
      <c r="G779" s="162"/>
      <c r="H779" s="162"/>
      <c r="I779" s="162"/>
      <c r="J779" s="162"/>
      <c r="K779" s="162"/>
      <c r="L779" s="162"/>
      <c r="M779" s="162"/>
      <c r="N779" s="162"/>
      <c r="O779" s="162"/>
      <c r="P779" s="162"/>
      <c r="Q779" s="162"/>
      <c r="R779" s="162"/>
      <c r="S779" s="162"/>
      <c r="T779" s="162"/>
      <c r="U779" s="162"/>
      <c r="V779" s="162"/>
      <c r="W779" s="162"/>
      <c r="X779" s="162"/>
      <c r="Y779" s="162"/>
      <c r="Z779" s="162"/>
    </row>
    <row r="780">
      <c r="A780" s="162"/>
      <c r="B780" s="162"/>
      <c r="C780" s="162"/>
      <c r="D780" s="162"/>
      <c r="E780" s="162"/>
      <c r="F780" s="162"/>
      <c r="G780" s="162"/>
      <c r="H780" s="162"/>
      <c r="I780" s="162"/>
      <c r="J780" s="162"/>
      <c r="K780" s="162"/>
      <c r="L780" s="162"/>
      <c r="M780" s="162"/>
      <c r="N780" s="162"/>
      <c r="O780" s="162"/>
      <c r="P780" s="162"/>
      <c r="Q780" s="162"/>
      <c r="R780" s="162"/>
      <c r="S780" s="162"/>
      <c r="T780" s="162"/>
      <c r="U780" s="162"/>
      <c r="V780" s="162"/>
      <c r="W780" s="162"/>
      <c r="X780" s="162"/>
      <c r="Y780" s="162"/>
      <c r="Z780" s="162"/>
    </row>
    <row r="781">
      <c r="A781" s="162"/>
      <c r="B781" s="162"/>
      <c r="C781" s="162"/>
      <c r="D781" s="162"/>
      <c r="E781" s="162"/>
      <c r="F781" s="162"/>
      <c r="G781" s="162"/>
      <c r="H781" s="162"/>
      <c r="I781" s="162"/>
      <c r="J781" s="162"/>
      <c r="K781" s="162"/>
      <c r="L781" s="162"/>
      <c r="M781" s="162"/>
      <c r="N781" s="162"/>
      <c r="O781" s="162"/>
      <c r="P781" s="162"/>
      <c r="Q781" s="162"/>
      <c r="R781" s="162"/>
      <c r="S781" s="162"/>
      <c r="T781" s="162"/>
      <c r="U781" s="162"/>
      <c r="V781" s="162"/>
      <c r="W781" s="162"/>
      <c r="X781" s="162"/>
      <c r="Y781" s="162"/>
      <c r="Z781" s="162"/>
    </row>
    <row r="782">
      <c r="A782" s="162"/>
      <c r="B782" s="162"/>
      <c r="C782" s="162"/>
      <c r="D782" s="162"/>
      <c r="E782" s="162"/>
      <c r="F782" s="162"/>
      <c r="G782" s="162"/>
      <c r="H782" s="162"/>
      <c r="I782" s="162"/>
      <c r="J782" s="162"/>
      <c r="K782" s="162"/>
      <c r="L782" s="162"/>
      <c r="M782" s="162"/>
      <c r="N782" s="162"/>
      <c r="O782" s="162"/>
      <c r="P782" s="162"/>
      <c r="Q782" s="162"/>
      <c r="R782" s="162"/>
      <c r="S782" s="162"/>
      <c r="T782" s="162"/>
      <c r="U782" s="162"/>
      <c r="V782" s="162"/>
      <c r="W782" s="162"/>
      <c r="X782" s="162"/>
      <c r="Y782" s="162"/>
      <c r="Z782" s="162"/>
    </row>
    <row r="783">
      <c r="A783" s="162"/>
      <c r="B783" s="162"/>
      <c r="C783" s="162"/>
      <c r="D783" s="162"/>
      <c r="E783" s="162"/>
      <c r="F783" s="162"/>
      <c r="G783" s="162"/>
      <c r="H783" s="162"/>
      <c r="I783" s="162"/>
      <c r="J783" s="162"/>
      <c r="K783" s="162"/>
      <c r="L783" s="162"/>
      <c r="M783" s="162"/>
      <c r="N783" s="162"/>
      <c r="O783" s="162"/>
      <c r="P783" s="162"/>
      <c r="Q783" s="162"/>
      <c r="R783" s="162"/>
      <c r="S783" s="162"/>
      <c r="T783" s="162"/>
      <c r="U783" s="162"/>
      <c r="V783" s="162"/>
      <c r="W783" s="162"/>
      <c r="X783" s="162"/>
      <c r="Y783" s="162"/>
      <c r="Z783" s="162"/>
    </row>
    <row r="784">
      <c r="A784" s="162"/>
      <c r="B784" s="162"/>
      <c r="C784" s="162"/>
      <c r="D784" s="162"/>
      <c r="E784" s="162"/>
      <c r="F784" s="162"/>
      <c r="G784" s="162"/>
      <c r="H784" s="162"/>
      <c r="I784" s="162"/>
      <c r="J784" s="162"/>
      <c r="K784" s="162"/>
      <c r="L784" s="162"/>
      <c r="M784" s="162"/>
      <c r="N784" s="162"/>
      <c r="O784" s="162"/>
      <c r="P784" s="162"/>
      <c r="Q784" s="162"/>
      <c r="R784" s="162"/>
      <c r="S784" s="162"/>
      <c r="T784" s="162"/>
      <c r="U784" s="162"/>
      <c r="V784" s="162"/>
      <c r="W784" s="162"/>
      <c r="X784" s="162"/>
      <c r="Y784" s="162"/>
      <c r="Z784" s="162"/>
    </row>
    <row r="785">
      <c r="A785" s="162"/>
      <c r="B785" s="162"/>
      <c r="C785" s="162"/>
      <c r="D785" s="162"/>
      <c r="E785" s="162"/>
      <c r="F785" s="162"/>
      <c r="G785" s="162"/>
      <c r="H785" s="162"/>
      <c r="I785" s="162"/>
      <c r="J785" s="162"/>
      <c r="K785" s="162"/>
      <c r="L785" s="162"/>
      <c r="M785" s="162"/>
      <c r="N785" s="162"/>
      <c r="O785" s="162"/>
      <c r="P785" s="162"/>
      <c r="Q785" s="162"/>
      <c r="R785" s="162"/>
      <c r="S785" s="162"/>
      <c r="T785" s="162"/>
      <c r="U785" s="162"/>
      <c r="V785" s="162"/>
      <c r="W785" s="162"/>
      <c r="X785" s="162"/>
      <c r="Y785" s="162"/>
      <c r="Z785" s="162"/>
    </row>
    <row r="786">
      <c r="A786" s="162"/>
      <c r="B786" s="162"/>
      <c r="C786" s="162"/>
      <c r="D786" s="162"/>
      <c r="E786" s="162"/>
      <c r="F786" s="162"/>
      <c r="G786" s="162"/>
      <c r="H786" s="162"/>
      <c r="I786" s="162"/>
      <c r="J786" s="162"/>
      <c r="K786" s="162"/>
      <c r="L786" s="162"/>
      <c r="M786" s="162"/>
      <c r="N786" s="162"/>
      <c r="O786" s="162"/>
      <c r="P786" s="162"/>
      <c r="Q786" s="162"/>
      <c r="R786" s="162"/>
      <c r="S786" s="162"/>
      <c r="T786" s="162"/>
      <c r="U786" s="162"/>
      <c r="V786" s="162"/>
      <c r="W786" s="162"/>
      <c r="X786" s="162"/>
      <c r="Y786" s="162"/>
      <c r="Z786" s="162"/>
    </row>
    <row r="787">
      <c r="A787" s="162"/>
      <c r="B787" s="162"/>
      <c r="C787" s="162"/>
      <c r="D787" s="162"/>
      <c r="E787" s="162"/>
      <c r="F787" s="162"/>
      <c r="G787" s="162"/>
      <c r="H787" s="162"/>
      <c r="I787" s="162"/>
      <c r="J787" s="162"/>
      <c r="K787" s="162"/>
      <c r="L787" s="162"/>
      <c r="M787" s="162"/>
      <c r="N787" s="162"/>
      <c r="O787" s="162"/>
      <c r="P787" s="162"/>
      <c r="Q787" s="162"/>
      <c r="R787" s="162"/>
      <c r="S787" s="162"/>
      <c r="T787" s="162"/>
      <c r="U787" s="162"/>
      <c r="V787" s="162"/>
      <c r="W787" s="162"/>
      <c r="X787" s="162"/>
      <c r="Y787" s="162"/>
      <c r="Z787" s="162"/>
    </row>
    <row r="788">
      <c r="A788" s="162"/>
      <c r="B788" s="162"/>
      <c r="C788" s="162"/>
      <c r="D788" s="162"/>
      <c r="E788" s="162"/>
      <c r="F788" s="162"/>
      <c r="G788" s="162"/>
      <c r="H788" s="162"/>
      <c r="I788" s="162"/>
      <c r="J788" s="162"/>
      <c r="K788" s="162"/>
      <c r="L788" s="162"/>
      <c r="M788" s="162"/>
      <c r="N788" s="162"/>
      <c r="O788" s="162"/>
      <c r="P788" s="162"/>
      <c r="Q788" s="162"/>
      <c r="R788" s="162"/>
      <c r="S788" s="162"/>
      <c r="T788" s="162"/>
      <c r="U788" s="162"/>
      <c r="V788" s="162"/>
      <c r="W788" s="162"/>
      <c r="X788" s="162"/>
      <c r="Y788" s="162"/>
      <c r="Z788" s="162"/>
    </row>
    <row r="789">
      <c r="A789" s="162"/>
      <c r="B789" s="162"/>
      <c r="C789" s="162"/>
      <c r="D789" s="162"/>
      <c r="E789" s="162"/>
      <c r="F789" s="162"/>
      <c r="G789" s="162"/>
      <c r="H789" s="162"/>
      <c r="I789" s="162"/>
      <c r="J789" s="162"/>
      <c r="K789" s="162"/>
      <c r="L789" s="162"/>
      <c r="M789" s="162"/>
      <c r="N789" s="162"/>
      <c r="O789" s="162"/>
      <c r="P789" s="162"/>
      <c r="Q789" s="162"/>
      <c r="R789" s="162"/>
      <c r="S789" s="162"/>
      <c r="T789" s="162"/>
      <c r="U789" s="162"/>
      <c r="V789" s="162"/>
      <c r="W789" s="162"/>
      <c r="X789" s="162"/>
      <c r="Y789" s="162"/>
      <c r="Z789" s="162"/>
    </row>
    <row r="790">
      <c r="A790" s="162"/>
      <c r="B790" s="162"/>
      <c r="C790" s="162"/>
      <c r="D790" s="162"/>
      <c r="E790" s="162"/>
      <c r="F790" s="162"/>
      <c r="G790" s="162"/>
      <c r="H790" s="162"/>
      <c r="I790" s="162"/>
      <c r="J790" s="162"/>
      <c r="K790" s="162"/>
      <c r="L790" s="162"/>
      <c r="M790" s="162"/>
      <c r="N790" s="162"/>
      <c r="O790" s="162"/>
      <c r="P790" s="162"/>
      <c r="Q790" s="162"/>
      <c r="R790" s="162"/>
      <c r="S790" s="162"/>
      <c r="T790" s="162"/>
      <c r="U790" s="162"/>
      <c r="V790" s="162"/>
      <c r="W790" s="162"/>
      <c r="X790" s="162"/>
      <c r="Y790" s="162"/>
      <c r="Z790" s="162"/>
    </row>
    <row r="791">
      <c r="A791" s="162"/>
      <c r="B791" s="162"/>
      <c r="C791" s="162"/>
      <c r="D791" s="162"/>
      <c r="E791" s="162"/>
      <c r="F791" s="162"/>
      <c r="G791" s="162"/>
      <c r="H791" s="162"/>
      <c r="I791" s="162"/>
      <c r="J791" s="162"/>
      <c r="K791" s="162"/>
      <c r="L791" s="162"/>
      <c r="M791" s="162"/>
      <c r="N791" s="162"/>
      <c r="O791" s="162"/>
      <c r="P791" s="162"/>
      <c r="Q791" s="162"/>
      <c r="R791" s="162"/>
      <c r="S791" s="162"/>
      <c r="T791" s="162"/>
      <c r="U791" s="162"/>
      <c r="V791" s="162"/>
      <c r="W791" s="162"/>
      <c r="X791" s="162"/>
      <c r="Y791" s="162"/>
      <c r="Z791" s="162"/>
    </row>
    <row r="792">
      <c r="A792" s="162"/>
      <c r="B792" s="162"/>
      <c r="C792" s="162"/>
      <c r="D792" s="162"/>
      <c r="E792" s="162"/>
      <c r="F792" s="162"/>
      <c r="G792" s="162"/>
      <c r="H792" s="162"/>
      <c r="I792" s="162"/>
      <c r="J792" s="162"/>
      <c r="K792" s="162"/>
      <c r="L792" s="162"/>
      <c r="M792" s="162"/>
      <c r="N792" s="162"/>
      <c r="O792" s="162"/>
      <c r="P792" s="162"/>
      <c r="Q792" s="162"/>
      <c r="R792" s="162"/>
      <c r="S792" s="162"/>
      <c r="T792" s="162"/>
      <c r="U792" s="162"/>
      <c r="V792" s="162"/>
      <c r="W792" s="162"/>
      <c r="X792" s="162"/>
      <c r="Y792" s="162"/>
      <c r="Z792" s="162"/>
    </row>
    <row r="793">
      <c r="A793" s="162"/>
      <c r="B793" s="162"/>
      <c r="C793" s="162"/>
      <c r="D793" s="162"/>
      <c r="E793" s="162"/>
      <c r="F793" s="162"/>
      <c r="G793" s="162"/>
      <c r="H793" s="162"/>
      <c r="I793" s="162"/>
      <c r="J793" s="162"/>
      <c r="K793" s="162"/>
      <c r="L793" s="162"/>
      <c r="M793" s="162"/>
      <c r="N793" s="162"/>
      <c r="O793" s="162"/>
      <c r="P793" s="162"/>
      <c r="Q793" s="162"/>
      <c r="R793" s="162"/>
      <c r="S793" s="162"/>
      <c r="T793" s="162"/>
      <c r="U793" s="162"/>
      <c r="V793" s="162"/>
      <c r="W793" s="162"/>
      <c r="X793" s="162"/>
      <c r="Y793" s="162"/>
      <c r="Z793" s="162"/>
    </row>
    <row r="794">
      <c r="A794" s="162"/>
      <c r="B794" s="162"/>
      <c r="C794" s="162"/>
      <c r="D794" s="162"/>
      <c r="E794" s="162"/>
      <c r="F794" s="162"/>
      <c r="G794" s="162"/>
      <c r="H794" s="162"/>
      <c r="I794" s="162"/>
      <c r="J794" s="162"/>
      <c r="K794" s="162"/>
      <c r="L794" s="162"/>
      <c r="M794" s="162"/>
      <c r="N794" s="162"/>
      <c r="O794" s="162"/>
      <c r="P794" s="162"/>
      <c r="Q794" s="162"/>
      <c r="R794" s="162"/>
      <c r="S794" s="162"/>
      <c r="T794" s="162"/>
      <c r="U794" s="162"/>
      <c r="V794" s="162"/>
      <c r="W794" s="162"/>
      <c r="X794" s="162"/>
      <c r="Y794" s="162"/>
      <c r="Z794" s="162"/>
    </row>
    <row r="795">
      <c r="A795" s="162"/>
      <c r="B795" s="162"/>
      <c r="C795" s="162"/>
      <c r="D795" s="162"/>
      <c r="E795" s="162"/>
      <c r="F795" s="162"/>
      <c r="G795" s="162"/>
      <c r="H795" s="162"/>
      <c r="I795" s="162"/>
      <c r="J795" s="162"/>
      <c r="K795" s="162"/>
      <c r="L795" s="162"/>
      <c r="M795" s="162"/>
      <c r="N795" s="162"/>
      <c r="O795" s="162"/>
      <c r="P795" s="162"/>
      <c r="Q795" s="162"/>
      <c r="R795" s="162"/>
      <c r="S795" s="162"/>
      <c r="T795" s="162"/>
      <c r="U795" s="162"/>
      <c r="V795" s="162"/>
      <c r="W795" s="162"/>
      <c r="X795" s="162"/>
      <c r="Y795" s="162"/>
      <c r="Z795" s="162"/>
    </row>
    <row r="796">
      <c r="A796" s="162"/>
      <c r="B796" s="162"/>
      <c r="C796" s="162"/>
      <c r="D796" s="162"/>
      <c r="E796" s="162"/>
      <c r="F796" s="162"/>
      <c r="G796" s="162"/>
      <c r="H796" s="162"/>
      <c r="I796" s="162"/>
      <c r="J796" s="162"/>
      <c r="K796" s="162"/>
      <c r="L796" s="162"/>
      <c r="M796" s="162"/>
      <c r="N796" s="162"/>
      <c r="O796" s="162"/>
      <c r="P796" s="162"/>
      <c r="Q796" s="162"/>
      <c r="R796" s="162"/>
      <c r="S796" s="162"/>
      <c r="T796" s="162"/>
      <c r="U796" s="162"/>
      <c r="V796" s="162"/>
      <c r="W796" s="162"/>
      <c r="X796" s="162"/>
      <c r="Y796" s="162"/>
      <c r="Z796" s="162"/>
    </row>
    <row r="797">
      <c r="A797" s="162"/>
      <c r="B797" s="162"/>
      <c r="C797" s="162"/>
      <c r="D797" s="162"/>
      <c r="E797" s="162"/>
      <c r="F797" s="162"/>
      <c r="G797" s="162"/>
      <c r="H797" s="162"/>
      <c r="I797" s="162"/>
      <c r="J797" s="162"/>
      <c r="K797" s="162"/>
      <c r="L797" s="162"/>
      <c r="M797" s="162"/>
      <c r="N797" s="162"/>
      <c r="O797" s="162"/>
      <c r="P797" s="162"/>
      <c r="Q797" s="162"/>
      <c r="R797" s="162"/>
      <c r="S797" s="162"/>
      <c r="T797" s="162"/>
      <c r="U797" s="162"/>
      <c r="V797" s="162"/>
      <c r="W797" s="162"/>
      <c r="X797" s="162"/>
      <c r="Y797" s="162"/>
      <c r="Z797" s="162"/>
    </row>
    <row r="798">
      <c r="A798" s="162"/>
      <c r="B798" s="162"/>
      <c r="C798" s="162"/>
      <c r="D798" s="162"/>
      <c r="E798" s="162"/>
      <c r="F798" s="162"/>
      <c r="G798" s="162"/>
      <c r="H798" s="162"/>
      <c r="I798" s="162"/>
      <c r="J798" s="162"/>
      <c r="K798" s="162"/>
      <c r="L798" s="162"/>
      <c r="M798" s="162"/>
      <c r="N798" s="162"/>
      <c r="O798" s="162"/>
      <c r="P798" s="162"/>
      <c r="Q798" s="162"/>
      <c r="R798" s="162"/>
      <c r="S798" s="162"/>
      <c r="T798" s="162"/>
      <c r="U798" s="162"/>
      <c r="V798" s="162"/>
      <c r="W798" s="162"/>
      <c r="X798" s="162"/>
      <c r="Y798" s="162"/>
      <c r="Z798" s="162"/>
    </row>
    <row r="799">
      <c r="A799" s="162"/>
      <c r="B799" s="162"/>
      <c r="C799" s="162"/>
      <c r="D799" s="162"/>
      <c r="E799" s="162"/>
      <c r="F799" s="162"/>
      <c r="G799" s="162"/>
      <c r="H799" s="162"/>
      <c r="I799" s="162"/>
      <c r="J799" s="162"/>
      <c r="K799" s="162"/>
      <c r="L799" s="162"/>
      <c r="M799" s="162"/>
      <c r="N799" s="162"/>
      <c r="O799" s="162"/>
      <c r="P799" s="162"/>
      <c r="Q799" s="162"/>
      <c r="R799" s="162"/>
      <c r="S799" s="162"/>
      <c r="T799" s="162"/>
      <c r="U799" s="162"/>
      <c r="V799" s="162"/>
      <c r="W799" s="162"/>
      <c r="X799" s="162"/>
      <c r="Y799" s="162"/>
      <c r="Z799" s="162"/>
    </row>
    <row r="800">
      <c r="A800" s="162"/>
      <c r="B800" s="162"/>
      <c r="C800" s="162"/>
      <c r="D800" s="162"/>
      <c r="E800" s="162"/>
      <c r="F800" s="162"/>
      <c r="G800" s="162"/>
      <c r="H800" s="162"/>
      <c r="I800" s="162"/>
      <c r="J800" s="162"/>
      <c r="K800" s="162"/>
      <c r="L800" s="162"/>
      <c r="M800" s="162"/>
      <c r="N800" s="162"/>
      <c r="O800" s="162"/>
      <c r="P800" s="162"/>
      <c r="Q800" s="162"/>
      <c r="R800" s="162"/>
      <c r="S800" s="162"/>
      <c r="T800" s="162"/>
      <c r="U800" s="162"/>
      <c r="V800" s="162"/>
      <c r="W800" s="162"/>
      <c r="X800" s="162"/>
      <c r="Y800" s="162"/>
      <c r="Z800" s="162"/>
    </row>
    <row r="801">
      <c r="A801" s="162"/>
      <c r="B801" s="162"/>
      <c r="C801" s="162"/>
      <c r="D801" s="162"/>
      <c r="E801" s="162"/>
      <c r="F801" s="162"/>
      <c r="G801" s="162"/>
      <c r="H801" s="162"/>
      <c r="I801" s="162"/>
      <c r="J801" s="162"/>
      <c r="K801" s="162"/>
      <c r="L801" s="162"/>
      <c r="M801" s="162"/>
      <c r="N801" s="162"/>
      <c r="O801" s="162"/>
      <c r="P801" s="162"/>
      <c r="Q801" s="162"/>
      <c r="R801" s="162"/>
      <c r="S801" s="162"/>
      <c r="T801" s="162"/>
      <c r="U801" s="162"/>
      <c r="V801" s="162"/>
      <c r="W801" s="162"/>
      <c r="X801" s="162"/>
      <c r="Y801" s="162"/>
      <c r="Z801" s="162"/>
    </row>
    <row r="802">
      <c r="A802" s="162"/>
      <c r="B802" s="162"/>
      <c r="C802" s="162"/>
      <c r="D802" s="162"/>
      <c r="E802" s="162"/>
      <c r="F802" s="162"/>
      <c r="G802" s="162"/>
      <c r="H802" s="162"/>
      <c r="I802" s="162"/>
      <c r="J802" s="162"/>
      <c r="K802" s="162"/>
      <c r="L802" s="162"/>
      <c r="M802" s="162"/>
      <c r="N802" s="162"/>
      <c r="O802" s="162"/>
      <c r="P802" s="162"/>
      <c r="Q802" s="162"/>
      <c r="R802" s="162"/>
      <c r="S802" s="162"/>
      <c r="T802" s="162"/>
      <c r="U802" s="162"/>
      <c r="V802" s="162"/>
      <c r="W802" s="162"/>
      <c r="X802" s="162"/>
      <c r="Y802" s="162"/>
      <c r="Z802" s="162"/>
    </row>
    <row r="803">
      <c r="A803" s="162"/>
      <c r="B803" s="162"/>
      <c r="C803" s="162"/>
      <c r="D803" s="162"/>
      <c r="E803" s="162"/>
      <c r="F803" s="162"/>
      <c r="G803" s="162"/>
      <c r="H803" s="162"/>
      <c r="I803" s="162"/>
      <c r="J803" s="162"/>
      <c r="K803" s="162"/>
      <c r="L803" s="162"/>
      <c r="M803" s="162"/>
      <c r="N803" s="162"/>
      <c r="O803" s="162"/>
      <c r="P803" s="162"/>
      <c r="Q803" s="162"/>
      <c r="R803" s="162"/>
      <c r="S803" s="162"/>
      <c r="T803" s="162"/>
      <c r="U803" s="162"/>
      <c r="V803" s="162"/>
      <c r="W803" s="162"/>
      <c r="X803" s="162"/>
      <c r="Y803" s="162"/>
      <c r="Z803" s="162"/>
    </row>
    <row r="804">
      <c r="A804" s="162"/>
      <c r="B804" s="162"/>
      <c r="C804" s="162"/>
      <c r="D804" s="162"/>
      <c r="E804" s="162"/>
      <c r="F804" s="162"/>
      <c r="G804" s="162"/>
      <c r="H804" s="162"/>
      <c r="I804" s="162"/>
      <c r="J804" s="162"/>
      <c r="K804" s="162"/>
      <c r="L804" s="162"/>
      <c r="M804" s="162"/>
      <c r="N804" s="162"/>
      <c r="O804" s="162"/>
      <c r="P804" s="162"/>
      <c r="Q804" s="162"/>
      <c r="R804" s="162"/>
      <c r="S804" s="162"/>
      <c r="T804" s="162"/>
      <c r="U804" s="162"/>
      <c r="V804" s="162"/>
      <c r="W804" s="162"/>
      <c r="X804" s="162"/>
      <c r="Y804" s="162"/>
      <c r="Z804" s="162"/>
    </row>
    <row r="805">
      <c r="A805" s="162"/>
      <c r="B805" s="162"/>
      <c r="C805" s="162"/>
      <c r="D805" s="162"/>
      <c r="E805" s="162"/>
      <c r="F805" s="162"/>
      <c r="G805" s="162"/>
      <c r="H805" s="162"/>
      <c r="I805" s="162"/>
      <c r="J805" s="162"/>
      <c r="K805" s="162"/>
      <c r="L805" s="162"/>
      <c r="M805" s="162"/>
      <c r="N805" s="162"/>
      <c r="O805" s="162"/>
      <c r="P805" s="162"/>
      <c r="Q805" s="162"/>
      <c r="R805" s="162"/>
      <c r="S805" s="162"/>
      <c r="T805" s="162"/>
      <c r="U805" s="162"/>
      <c r="V805" s="162"/>
      <c r="W805" s="162"/>
      <c r="X805" s="162"/>
      <c r="Y805" s="162"/>
      <c r="Z805" s="162"/>
    </row>
    <row r="806">
      <c r="A806" s="162"/>
      <c r="B806" s="162"/>
      <c r="C806" s="162"/>
      <c r="D806" s="162"/>
      <c r="E806" s="162"/>
      <c r="F806" s="162"/>
      <c r="G806" s="162"/>
      <c r="H806" s="162"/>
      <c r="I806" s="162"/>
      <c r="J806" s="162"/>
      <c r="K806" s="162"/>
      <c r="L806" s="162"/>
      <c r="M806" s="162"/>
      <c r="N806" s="162"/>
      <c r="O806" s="162"/>
      <c r="P806" s="162"/>
      <c r="Q806" s="162"/>
      <c r="R806" s="162"/>
      <c r="S806" s="162"/>
      <c r="T806" s="162"/>
      <c r="U806" s="162"/>
      <c r="V806" s="162"/>
      <c r="W806" s="162"/>
      <c r="X806" s="162"/>
      <c r="Y806" s="162"/>
      <c r="Z806" s="162"/>
    </row>
    <row r="807">
      <c r="A807" s="162"/>
      <c r="B807" s="162"/>
      <c r="C807" s="162"/>
      <c r="D807" s="162"/>
      <c r="E807" s="162"/>
      <c r="F807" s="162"/>
      <c r="G807" s="162"/>
      <c r="H807" s="162"/>
      <c r="I807" s="162"/>
      <c r="J807" s="162"/>
      <c r="K807" s="162"/>
      <c r="L807" s="162"/>
      <c r="M807" s="162"/>
      <c r="N807" s="162"/>
      <c r="O807" s="162"/>
      <c r="P807" s="162"/>
      <c r="Q807" s="162"/>
      <c r="R807" s="162"/>
      <c r="S807" s="162"/>
      <c r="T807" s="162"/>
      <c r="U807" s="162"/>
      <c r="V807" s="162"/>
      <c r="W807" s="162"/>
      <c r="X807" s="162"/>
      <c r="Y807" s="162"/>
      <c r="Z807" s="162"/>
    </row>
    <row r="808">
      <c r="A808" s="162"/>
      <c r="B808" s="162"/>
      <c r="C808" s="162"/>
      <c r="D808" s="162"/>
      <c r="E808" s="162"/>
      <c r="F808" s="162"/>
      <c r="G808" s="162"/>
      <c r="H808" s="162"/>
      <c r="I808" s="162"/>
      <c r="J808" s="162"/>
      <c r="K808" s="162"/>
      <c r="L808" s="162"/>
      <c r="M808" s="162"/>
      <c r="N808" s="162"/>
      <c r="O808" s="162"/>
      <c r="P808" s="162"/>
      <c r="Q808" s="162"/>
      <c r="R808" s="162"/>
      <c r="S808" s="162"/>
      <c r="T808" s="162"/>
      <c r="U808" s="162"/>
      <c r="V808" s="162"/>
      <c r="W808" s="162"/>
      <c r="X808" s="162"/>
      <c r="Y808" s="162"/>
      <c r="Z808" s="162"/>
    </row>
    <row r="809">
      <c r="A809" s="162"/>
      <c r="B809" s="162"/>
      <c r="C809" s="162"/>
      <c r="D809" s="162"/>
      <c r="E809" s="162"/>
      <c r="F809" s="162"/>
      <c r="G809" s="162"/>
      <c r="H809" s="162"/>
      <c r="I809" s="162"/>
      <c r="J809" s="162"/>
      <c r="K809" s="162"/>
      <c r="L809" s="162"/>
      <c r="M809" s="162"/>
      <c r="N809" s="162"/>
      <c r="O809" s="162"/>
      <c r="P809" s="162"/>
      <c r="Q809" s="162"/>
      <c r="R809" s="162"/>
      <c r="S809" s="162"/>
      <c r="T809" s="162"/>
      <c r="U809" s="162"/>
      <c r="V809" s="162"/>
      <c r="W809" s="162"/>
      <c r="X809" s="162"/>
      <c r="Y809" s="162"/>
      <c r="Z809" s="162"/>
    </row>
    <row r="810">
      <c r="A810" s="162"/>
      <c r="B810" s="162"/>
      <c r="C810" s="162"/>
      <c r="D810" s="162"/>
      <c r="E810" s="162"/>
      <c r="F810" s="162"/>
      <c r="G810" s="162"/>
      <c r="H810" s="162"/>
      <c r="I810" s="162"/>
      <c r="J810" s="162"/>
      <c r="K810" s="162"/>
      <c r="L810" s="162"/>
      <c r="M810" s="162"/>
      <c r="N810" s="162"/>
      <c r="O810" s="162"/>
      <c r="P810" s="162"/>
      <c r="Q810" s="162"/>
      <c r="R810" s="162"/>
      <c r="S810" s="162"/>
      <c r="T810" s="162"/>
      <c r="U810" s="162"/>
      <c r="V810" s="162"/>
      <c r="W810" s="162"/>
      <c r="X810" s="162"/>
      <c r="Y810" s="162"/>
      <c r="Z810" s="162"/>
    </row>
    <row r="811">
      <c r="A811" s="162"/>
      <c r="B811" s="162"/>
      <c r="C811" s="162"/>
      <c r="D811" s="162"/>
      <c r="E811" s="162"/>
      <c r="F811" s="162"/>
      <c r="G811" s="162"/>
      <c r="H811" s="162"/>
      <c r="I811" s="162"/>
      <c r="J811" s="162"/>
      <c r="K811" s="162"/>
      <c r="L811" s="162"/>
      <c r="M811" s="162"/>
      <c r="N811" s="162"/>
      <c r="O811" s="162"/>
      <c r="P811" s="162"/>
      <c r="Q811" s="162"/>
      <c r="R811" s="162"/>
      <c r="S811" s="162"/>
      <c r="T811" s="162"/>
      <c r="U811" s="162"/>
      <c r="V811" s="162"/>
      <c r="W811" s="162"/>
      <c r="X811" s="162"/>
      <c r="Y811" s="162"/>
      <c r="Z811" s="162"/>
    </row>
    <row r="812">
      <c r="A812" s="162"/>
      <c r="B812" s="162"/>
      <c r="C812" s="162"/>
      <c r="D812" s="162"/>
      <c r="E812" s="162"/>
      <c r="F812" s="162"/>
      <c r="G812" s="162"/>
      <c r="H812" s="162"/>
      <c r="I812" s="162"/>
      <c r="J812" s="162"/>
      <c r="K812" s="162"/>
      <c r="L812" s="162"/>
      <c r="M812" s="162"/>
      <c r="N812" s="162"/>
      <c r="O812" s="162"/>
      <c r="P812" s="162"/>
      <c r="Q812" s="162"/>
      <c r="R812" s="162"/>
      <c r="S812" s="162"/>
      <c r="T812" s="162"/>
      <c r="U812" s="162"/>
      <c r="V812" s="162"/>
      <c r="W812" s="162"/>
      <c r="X812" s="162"/>
      <c r="Y812" s="162"/>
      <c r="Z812" s="162"/>
    </row>
    <row r="813">
      <c r="A813" s="162"/>
      <c r="B813" s="162"/>
      <c r="C813" s="162"/>
      <c r="D813" s="162"/>
      <c r="E813" s="162"/>
      <c r="F813" s="162"/>
      <c r="G813" s="162"/>
      <c r="H813" s="162"/>
      <c r="I813" s="162"/>
      <c r="J813" s="162"/>
      <c r="K813" s="162"/>
      <c r="L813" s="162"/>
      <c r="M813" s="162"/>
      <c r="N813" s="162"/>
      <c r="O813" s="162"/>
      <c r="P813" s="162"/>
      <c r="Q813" s="162"/>
      <c r="R813" s="162"/>
      <c r="S813" s="162"/>
      <c r="T813" s="162"/>
      <c r="U813" s="162"/>
      <c r="V813" s="162"/>
      <c r="W813" s="162"/>
      <c r="X813" s="162"/>
      <c r="Y813" s="162"/>
      <c r="Z813" s="162"/>
    </row>
    <row r="814">
      <c r="A814" s="162"/>
      <c r="B814" s="162"/>
      <c r="C814" s="162"/>
      <c r="D814" s="162"/>
      <c r="E814" s="162"/>
      <c r="F814" s="162"/>
      <c r="G814" s="162"/>
      <c r="H814" s="162"/>
      <c r="I814" s="162"/>
      <c r="J814" s="162"/>
      <c r="K814" s="162"/>
      <c r="L814" s="162"/>
      <c r="M814" s="162"/>
      <c r="N814" s="162"/>
      <c r="O814" s="162"/>
      <c r="P814" s="162"/>
      <c r="Q814" s="162"/>
      <c r="R814" s="162"/>
      <c r="S814" s="162"/>
      <c r="T814" s="162"/>
      <c r="U814" s="162"/>
      <c r="V814" s="162"/>
      <c r="W814" s="162"/>
      <c r="X814" s="162"/>
      <c r="Y814" s="162"/>
      <c r="Z814" s="162"/>
    </row>
    <row r="815">
      <c r="A815" s="162"/>
      <c r="B815" s="162"/>
      <c r="C815" s="162"/>
      <c r="D815" s="162"/>
      <c r="E815" s="162"/>
      <c r="F815" s="162"/>
      <c r="G815" s="162"/>
      <c r="H815" s="162"/>
      <c r="I815" s="162"/>
      <c r="J815" s="162"/>
      <c r="K815" s="162"/>
      <c r="L815" s="162"/>
      <c r="M815" s="162"/>
      <c r="N815" s="162"/>
      <c r="O815" s="162"/>
      <c r="P815" s="162"/>
      <c r="Q815" s="162"/>
      <c r="R815" s="162"/>
      <c r="S815" s="162"/>
      <c r="T815" s="162"/>
      <c r="U815" s="162"/>
      <c r="V815" s="162"/>
      <c r="W815" s="162"/>
      <c r="X815" s="162"/>
      <c r="Y815" s="162"/>
      <c r="Z815" s="162"/>
    </row>
    <row r="816">
      <c r="A816" s="162"/>
      <c r="B816" s="162"/>
      <c r="C816" s="162"/>
      <c r="D816" s="162"/>
      <c r="E816" s="162"/>
      <c r="F816" s="162"/>
      <c r="G816" s="162"/>
      <c r="H816" s="162"/>
      <c r="I816" s="162"/>
      <c r="J816" s="162"/>
      <c r="K816" s="162"/>
      <c r="L816" s="162"/>
      <c r="M816" s="162"/>
      <c r="N816" s="162"/>
      <c r="O816" s="162"/>
      <c r="P816" s="162"/>
      <c r="Q816" s="162"/>
      <c r="R816" s="162"/>
      <c r="S816" s="162"/>
      <c r="T816" s="162"/>
      <c r="U816" s="162"/>
      <c r="V816" s="162"/>
      <c r="W816" s="162"/>
      <c r="X816" s="162"/>
      <c r="Y816" s="162"/>
      <c r="Z816" s="162"/>
    </row>
    <row r="817">
      <c r="A817" s="162"/>
      <c r="B817" s="162"/>
      <c r="C817" s="162"/>
      <c r="D817" s="162"/>
      <c r="E817" s="162"/>
      <c r="F817" s="162"/>
      <c r="G817" s="162"/>
      <c r="H817" s="162"/>
      <c r="I817" s="162"/>
      <c r="J817" s="162"/>
      <c r="K817" s="162"/>
      <c r="L817" s="162"/>
      <c r="M817" s="162"/>
      <c r="N817" s="162"/>
      <c r="O817" s="162"/>
      <c r="P817" s="162"/>
      <c r="Q817" s="162"/>
      <c r="R817" s="162"/>
      <c r="S817" s="162"/>
      <c r="T817" s="162"/>
      <c r="U817" s="162"/>
      <c r="V817" s="162"/>
      <c r="W817" s="162"/>
      <c r="X817" s="162"/>
      <c r="Y817" s="162"/>
      <c r="Z817" s="162"/>
    </row>
    <row r="818">
      <c r="A818" s="162"/>
      <c r="B818" s="162"/>
      <c r="C818" s="162"/>
      <c r="D818" s="162"/>
      <c r="E818" s="162"/>
      <c r="F818" s="162"/>
      <c r="G818" s="162"/>
      <c r="H818" s="162"/>
      <c r="I818" s="162"/>
      <c r="J818" s="162"/>
      <c r="K818" s="162"/>
      <c r="L818" s="162"/>
      <c r="M818" s="162"/>
      <c r="N818" s="162"/>
      <c r="O818" s="162"/>
      <c r="P818" s="162"/>
      <c r="Q818" s="162"/>
      <c r="R818" s="162"/>
      <c r="S818" s="162"/>
      <c r="T818" s="162"/>
      <c r="U818" s="162"/>
      <c r="V818" s="162"/>
      <c r="W818" s="162"/>
      <c r="X818" s="162"/>
      <c r="Y818" s="162"/>
      <c r="Z818" s="162"/>
    </row>
    <row r="819">
      <c r="A819" s="162"/>
      <c r="B819" s="162"/>
      <c r="C819" s="162"/>
      <c r="D819" s="162"/>
      <c r="E819" s="162"/>
      <c r="F819" s="162"/>
      <c r="G819" s="162"/>
      <c r="H819" s="162"/>
      <c r="I819" s="162"/>
      <c r="J819" s="162"/>
      <c r="K819" s="162"/>
      <c r="L819" s="162"/>
      <c r="M819" s="162"/>
      <c r="N819" s="162"/>
      <c r="O819" s="162"/>
      <c r="P819" s="162"/>
      <c r="Q819" s="162"/>
      <c r="R819" s="162"/>
      <c r="S819" s="162"/>
      <c r="T819" s="162"/>
      <c r="U819" s="162"/>
      <c r="V819" s="162"/>
      <c r="W819" s="162"/>
      <c r="X819" s="162"/>
      <c r="Y819" s="162"/>
      <c r="Z819" s="162"/>
    </row>
    <row r="820">
      <c r="A820" s="162"/>
      <c r="B820" s="162"/>
      <c r="C820" s="162"/>
      <c r="D820" s="162"/>
      <c r="E820" s="162"/>
      <c r="F820" s="162"/>
      <c r="G820" s="162"/>
      <c r="H820" s="162"/>
      <c r="I820" s="162"/>
      <c r="J820" s="162"/>
      <c r="K820" s="162"/>
      <c r="L820" s="162"/>
      <c r="M820" s="162"/>
      <c r="N820" s="162"/>
      <c r="O820" s="162"/>
      <c r="P820" s="162"/>
      <c r="Q820" s="162"/>
      <c r="R820" s="162"/>
      <c r="S820" s="162"/>
      <c r="T820" s="162"/>
      <c r="U820" s="162"/>
      <c r="V820" s="162"/>
      <c r="W820" s="162"/>
      <c r="X820" s="162"/>
      <c r="Y820" s="162"/>
      <c r="Z820" s="162"/>
    </row>
    <row r="821">
      <c r="A821" s="162"/>
      <c r="B821" s="162"/>
      <c r="C821" s="162"/>
      <c r="D821" s="162"/>
      <c r="E821" s="162"/>
      <c r="F821" s="162"/>
      <c r="G821" s="162"/>
      <c r="H821" s="162"/>
      <c r="I821" s="162"/>
      <c r="J821" s="162"/>
      <c r="K821" s="162"/>
      <c r="L821" s="162"/>
      <c r="M821" s="162"/>
      <c r="N821" s="162"/>
      <c r="O821" s="162"/>
      <c r="P821" s="162"/>
      <c r="Q821" s="162"/>
      <c r="R821" s="162"/>
      <c r="S821" s="162"/>
      <c r="T821" s="162"/>
      <c r="U821" s="162"/>
      <c r="V821" s="162"/>
      <c r="W821" s="162"/>
      <c r="X821" s="162"/>
      <c r="Y821" s="162"/>
      <c r="Z821" s="162"/>
    </row>
    <row r="822">
      <c r="A822" s="162"/>
      <c r="B822" s="162"/>
      <c r="C822" s="162"/>
      <c r="D822" s="162"/>
      <c r="E822" s="162"/>
      <c r="F822" s="162"/>
      <c r="G822" s="162"/>
      <c r="H822" s="162"/>
      <c r="I822" s="162"/>
      <c r="J822" s="162"/>
      <c r="K822" s="162"/>
      <c r="L822" s="162"/>
      <c r="M822" s="162"/>
      <c r="N822" s="162"/>
      <c r="O822" s="162"/>
      <c r="P822" s="162"/>
      <c r="Q822" s="162"/>
      <c r="R822" s="162"/>
      <c r="S822" s="162"/>
      <c r="T822" s="162"/>
      <c r="U822" s="162"/>
      <c r="V822" s="162"/>
      <c r="W822" s="162"/>
      <c r="X822" s="162"/>
      <c r="Y822" s="162"/>
      <c r="Z822" s="162"/>
    </row>
    <row r="823">
      <c r="A823" s="162"/>
      <c r="B823" s="162"/>
      <c r="C823" s="162"/>
      <c r="D823" s="162"/>
      <c r="E823" s="162"/>
      <c r="F823" s="162"/>
      <c r="G823" s="162"/>
      <c r="H823" s="162"/>
      <c r="I823" s="162"/>
      <c r="J823" s="162"/>
      <c r="K823" s="162"/>
      <c r="L823" s="162"/>
      <c r="M823" s="162"/>
      <c r="N823" s="162"/>
      <c r="O823" s="162"/>
      <c r="P823" s="162"/>
      <c r="Q823" s="162"/>
      <c r="R823" s="162"/>
      <c r="S823" s="162"/>
      <c r="T823" s="162"/>
      <c r="U823" s="162"/>
      <c r="V823" s="162"/>
      <c r="W823" s="162"/>
      <c r="X823" s="162"/>
      <c r="Y823" s="162"/>
      <c r="Z823" s="162"/>
    </row>
    <row r="824">
      <c r="A824" s="162"/>
      <c r="B824" s="162"/>
      <c r="C824" s="162"/>
      <c r="D824" s="162"/>
      <c r="E824" s="162"/>
      <c r="F824" s="162"/>
      <c r="G824" s="162"/>
      <c r="H824" s="162"/>
      <c r="I824" s="162"/>
      <c r="J824" s="162"/>
      <c r="K824" s="162"/>
      <c r="L824" s="162"/>
      <c r="M824" s="162"/>
      <c r="N824" s="162"/>
      <c r="O824" s="162"/>
      <c r="P824" s="162"/>
      <c r="Q824" s="162"/>
      <c r="R824" s="162"/>
      <c r="S824" s="162"/>
      <c r="T824" s="162"/>
      <c r="U824" s="162"/>
      <c r="V824" s="162"/>
      <c r="W824" s="162"/>
      <c r="X824" s="162"/>
      <c r="Y824" s="162"/>
      <c r="Z824" s="162"/>
    </row>
    <row r="825">
      <c r="A825" s="162"/>
      <c r="B825" s="162"/>
      <c r="C825" s="162"/>
      <c r="D825" s="162"/>
      <c r="E825" s="162"/>
      <c r="F825" s="162"/>
      <c r="G825" s="162"/>
      <c r="H825" s="162"/>
      <c r="I825" s="162"/>
      <c r="J825" s="162"/>
      <c r="K825" s="162"/>
      <c r="L825" s="162"/>
      <c r="M825" s="162"/>
      <c r="N825" s="162"/>
      <c r="O825" s="162"/>
      <c r="P825" s="162"/>
      <c r="Q825" s="162"/>
      <c r="R825" s="162"/>
      <c r="S825" s="162"/>
      <c r="T825" s="162"/>
      <c r="U825" s="162"/>
      <c r="V825" s="162"/>
      <c r="W825" s="162"/>
      <c r="X825" s="162"/>
      <c r="Y825" s="162"/>
      <c r="Z825" s="162"/>
    </row>
    <row r="826">
      <c r="A826" s="162"/>
      <c r="B826" s="162"/>
      <c r="C826" s="162"/>
      <c r="D826" s="162"/>
      <c r="E826" s="162"/>
      <c r="F826" s="162"/>
      <c r="G826" s="162"/>
      <c r="H826" s="162"/>
      <c r="I826" s="162"/>
      <c r="J826" s="162"/>
      <c r="K826" s="162"/>
      <c r="L826" s="162"/>
      <c r="M826" s="162"/>
      <c r="N826" s="162"/>
      <c r="O826" s="162"/>
      <c r="P826" s="162"/>
      <c r="Q826" s="162"/>
      <c r="R826" s="162"/>
      <c r="S826" s="162"/>
      <c r="T826" s="162"/>
      <c r="U826" s="162"/>
      <c r="V826" s="162"/>
      <c r="W826" s="162"/>
      <c r="X826" s="162"/>
      <c r="Y826" s="162"/>
      <c r="Z826" s="162"/>
    </row>
    <row r="827">
      <c r="A827" s="162"/>
      <c r="B827" s="162"/>
      <c r="C827" s="162"/>
      <c r="D827" s="162"/>
      <c r="E827" s="162"/>
      <c r="F827" s="162"/>
      <c r="G827" s="162"/>
      <c r="H827" s="162"/>
      <c r="I827" s="162"/>
      <c r="J827" s="162"/>
      <c r="K827" s="162"/>
      <c r="L827" s="162"/>
      <c r="M827" s="162"/>
      <c r="N827" s="162"/>
      <c r="O827" s="162"/>
      <c r="P827" s="162"/>
      <c r="Q827" s="162"/>
      <c r="R827" s="162"/>
      <c r="S827" s="162"/>
      <c r="T827" s="162"/>
      <c r="U827" s="162"/>
      <c r="V827" s="162"/>
      <c r="W827" s="162"/>
      <c r="X827" s="162"/>
      <c r="Y827" s="162"/>
      <c r="Z827" s="162"/>
    </row>
    <row r="828">
      <c r="A828" s="162"/>
      <c r="B828" s="162"/>
      <c r="C828" s="162"/>
      <c r="D828" s="162"/>
      <c r="E828" s="162"/>
      <c r="F828" s="162"/>
      <c r="G828" s="162"/>
      <c r="H828" s="162"/>
      <c r="I828" s="162"/>
      <c r="J828" s="162"/>
      <c r="K828" s="162"/>
      <c r="L828" s="162"/>
      <c r="M828" s="162"/>
      <c r="N828" s="162"/>
      <c r="O828" s="162"/>
      <c r="P828" s="162"/>
      <c r="Q828" s="162"/>
      <c r="R828" s="162"/>
      <c r="S828" s="162"/>
      <c r="T828" s="162"/>
      <c r="U828" s="162"/>
      <c r="V828" s="162"/>
      <c r="W828" s="162"/>
      <c r="X828" s="162"/>
      <c r="Y828" s="162"/>
      <c r="Z828" s="162"/>
    </row>
    <row r="829">
      <c r="A829" s="162"/>
      <c r="B829" s="162"/>
      <c r="C829" s="162"/>
      <c r="D829" s="162"/>
      <c r="E829" s="162"/>
      <c r="F829" s="162"/>
      <c r="G829" s="162"/>
      <c r="H829" s="162"/>
      <c r="I829" s="162"/>
      <c r="J829" s="162"/>
      <c r="K829" s="162"/>
      <c r="L829" s="162"/>
      <c r="M829" s="162"/>
      <c r="N829" s="162"/>
      <c r="O829" s="162"/>
      <c r="P829" s="162"/>
      <c r="Q829" s="162"/>
      <c r="R829" s="162"/>
      <c r="S829" s="162"/>
      <c r="T829" s="162"/>
      <c r="U829" s="162"/>
      <c r="V829" s="162"/>
      <c r="W829" s="162"/>
      <c r="X829" s="162"/>
      <c r="Y829" s="162"/>
      <c r="Z829" s="162"/>
    </row>
    <row r="830">
      <c r="A830" s="162"/>
      <c r="B830" s="162"/>
      <c r="C830" s="162"/>
      <c r="D830" s="162"/>
      <c r="E830" s="162"/>
      <c r="F830" s="162"/>
      <c r="G830" s="162"/>
      <c r="H830" s="162"/>
      <c r="I830" s="162"/>
      <c r="J830" s="162"/>
      <c r="K830" s="162"/>
      <c r="L830" s="162"/>
      <c r="M830" s="162"/>
      <c r="N830" s="162"/>
      <c r="O830" s="162"/>
      <c r="P830" s="162"/>
      <c r="Q830" s="162"/>
      <c r="R830" s="162"/>
      <c r="S830" s="162"/>
      <c r="T830" s="162"/>
      <c r="U830" s="162"/>
      <c r="V830" s="162"/>
      <c r="W830" s="162"/>
      <c r="X830" s="162"/>
      <c r="Y830" s="162"/>
      <c r="Z830" s="162"/>
    </row>
    <row r="831">
      <c r="A831" s="162"/>
      <c r="B831" s="162"/>
      <c r="C831" s="162"/>
      <c r="D831" s="162"/>
      <c r="E831" s="162"/>
      <c r="F831" s="162"/>
      <c r="G831" s="162"/>
      <c r="H831" s="162"/>
      <c r="I831" s="162"/>
      <c r="J831" s="162"/>
      <c r="K831" s="162"/>
      <c r="L831" s="162"/>
      <c r="M831" s="162"/>
      <c r="N831" s="162"/>
      <c r="O831" s="162"/>
      <c r="P831" s="162"/>
      <c r="Q831" s="162"/>
      <c r="R831" s="162"/>
      <c r="S831" s="162"/>
      <c r="T831" s="162"/>
      <c r="U831" s="162"/>
      <c r="V831" s="162"/>
      <c r="W831" s="162"/>
      <c r="X831" s="162"/>
      <c r="Y831" s="162"/>
      <c r="Z831" s="162"/>
    </row>
    <row r="832">
      <c r="A832" s="162"/>
      <c r="B832" s="162"/>
      <c r="C832" s="162"/>
      <c r="D832" s="162"/>
      <c r="E832" s="162"/>
      <c r="F832" s="162"/>
      <c r="G832" s="162"/>
      <c r="H832" s="162"/>
      <c r="I832" s="162"/>
      <c r="J832" s="162"/>
      <c r="K832" s="162"/>
      <c r="L832" s="162"/>
      <c r="M832" s="162"/>
      <c r="N832" s="162"/>
      <c r="O832" s="162"/>
      <c r="P832" s="162"/>
      <c r="Q832" s="162"/>
      <c r="R832" s="162"/>
      <c r="S832" s="162"/>
      <c r="T832" s="162"/>
      <c r="U832" s="162"/>
      <c r="V832" s="162"/>
      <c r="W832" s="162"/>
      <c r="X832" s="162"/>
      <c r="Y832" s="162"/>
      <c r="Z832" s="162"/>
    </row>
    <row r="833">
      <c r="A833" s="162"/>
      <c r="B833" s="162"/>
      <c r="C833" s="162"/>
      <c r="D833" s="162"/>
      <c r="E833" s="162"/>
      <c r="F833" s="162"/>
      <c r="G833" s="162"/>
      <c r="H833" s="162"/>
      <c r="I833" s="162"/>
      <c r="J833" s="162"/>
      <c r="K833" s="162"/>
      <c r="L833" s="162"/>
      <c r="M833" s="162"/>
      <c r="N833" s="162"/>
      <c r="O833" s="162"/>
      <c r="P833" s="162"/>
      <c r="Q833" s="162"/>
      <c r="R833" s="162"/>
      <c r="S833" s="162"/>
      <c r="T833" s="162"/>
      <c r="U833" s="162"/>
      <c r="V833" s="162"/>
      <c r="W833" s="162"/>
      <c r="X833" s="162"/>
      <c r="Y833" s="162"/>
      <c r="Z833" s="162"/>
    </row>
    <row r="834">
      <c r="A834" s="162"/>
      <c r="B834" s="162"/>
      <c r="C834" s="162"/>
      <c r="D834" s="162"/>
      <c r="E834" s="162"/>
      <c r="F834" s="162"/>
      <c r="G834" s="162"/>
      <c r="H834" s="162"/>
      <c r="I834" s="162"/>
      <c r="J834" s="162"/>
      <c r="K834" s="162"/>
      <c r="L834" s="162"/>
      <c r="M834" s="162"/>
      <c r="N834" s="162"/>
      <c r="O834" s="162"/>
      <c r="P834" s="162"/>
      <c r="Q834" s="162"/>
      <c r="R834" s="162"/>
      <c r="S834" s="162"/>
      <c r="T834" s="162"/>
      <c r="U834" s="162"/>
      <c r="V834" s="162"/>
      <c r="W834" s="162"/>
      <c r="X834" s="162"/>
      <c r="Y834" s="162"/>
      <c r="Z834" s="162"/>
    </row>
    <row r="835">
      <c r="A835" s="162"/>
      <c r="B835" s="162"/>
      <c r="C835" s="162"/>
      <c r="D835" s="162"/>
      <c r="E835" s="162"/>
      <c r="F835" s="162"/>
      <c r="G835" s="162"/>
      <c r="H835" s="162"/>
      <c r="I835" s="162"/>
      <c r="J835" s="162"/>
      <c r="K835" s="162"/>
      <c r="L835" s="162"/>
      <c r="M835" s="162"/>
      <c r="N835" s="162"/>
      <c r="O835" s="162"/>
      <c r="P835" s="162"/>
      <c r="Q835" s="162"/>
      <c r="R835" s="162"/>
      <c r="S835" s="162"/>
      <c r="T835" s="162"/>
      <c r="U835" s="162"/>
      <c r="V835" s="162"/>
      <c r="W835" s="162"/>
      <c r="X835" s="162"/>
      <c r="Y835" s="162"/>
      <c r="Z835" s="162"/>
    </row>
    <row r="836">
      <c r="A836" s="162"/>
      <c r="B836" s="162"/>
      <c r="C836" s="162"/>
      <c r="D836" s="162"/>
      <c r="E836" s="162"/>
      <c r="F836" s="162"/>
      <c r="G836" s="162"/>
      <c r="H836" s="162"/>
      <c r="I836" s="162"/>
      <c r="J836" s="162"/>
      <c r="K836" s="162"/>
      <c r="L836" s="162"/>
      <c r="M836" s="162"/>
      <c r="N836" s="162"/>
      <c r="O836" s="162"/>
      <c r="P836" s="162"/>
      <c r="Q836" s="162"/>
      <c r="R836" s="162"/>
      <c r="S836" s="162"/>
      <c r="T836" s="162"/>
      <c r="U836" s="162"/>
      <c r="V836" s="162"/>
      <c r="W836" s="162"/>
      <c r="X836" s="162"/>
      <c r="Y836" s="162"/>
      <c r="Z836" s="162"/>
    </row>
    <row r="837">
      <c r="A837" s="162"/>
      <c r="B837" s="162"/>
      <c r="C837" s="162"/>
      <c r="D837" s="162"/>
      <c r="E837" s="162"/>
      <c r="F837" s="162"/>
      <c r="G837" s="162"/>
      <c r="H837" s="162"/>
      <c r="I837" s="162"/>
      <c r="J837" s="162"/>
      <c r="K837" s="162"/>
      <c r="L837" s="162"/>
      <c r="M837" s="162"/>
      <c r="N837" s="162"/>
      <c r="O837" s="162"/>
      <c r="P837" s="162"/>
      <c r="Q837" s="162"/>
      <c r="R837" s="162"/>
      <c r="S837" s="162"/>
      <c r="T837" s="162"/>
      <c r="U837" s="162"/>
      <c r="V837" s="162"/>
      <c r="W837" s="162"/>
      <c r="X837" s="162"/>
      <c r="Y837" s="162"/>
      <c r="Z837" s="162"/>
    </row>
    <row r="838">
      <c r="A838" s="162"/>
      <c r="B838" s="162"/>
      <c r="C838" s="162"/>
      <c r="D838" s="162"/>
      <c r="E838" s="162"/>
      <c r="F838" s="162"/>
      <c r="G838" s="162"/>
      <c r="H838" s="162"/>
      <c r="I838" s="162"/>
      <c r="J838" s="162"/>
      <c r="K838" s="162"/>
      <c r="L838" s="162"/>
      <c r="M838" s="162"/>
      <c r="N838" s="162"/>
      <c r="O838" s="162"/>
      <c r="P838" s="162"/>
      <c r="Q838" s="162"/>
      <c r="R838" s="162"/>
      <c r="S838" s="162"/>
      <c r="T838" s="162"/>
      <c r="U838" s="162"/>
      <c r="V838" s="162"/>
      <c r="W838" s="162"/>
      <c r="X838" s="162"/>
      <c r="Y838" s="162"/>
      <c r="Z838" s="162"/>
    </row>
    <row r="839">
      <c r="A839" s="162"/>
      <c r="B839" s="162"/>
      <c r="C839" s="162"/>
      <c r="D839" s="162"/>
      <c r="E839" s="162"/>
      <c r="F839" s="162"/>
      <c r="G839" s="162"/>
      <c r="H839" s="162"/>
      <c r="I839" s="162"/>
      <c r="J839" s="162"/>
      <c r="K839" s="162"/>
      <c r="L839" s="162"/>
      <c r="M839" s="162"/>
      <c r="N839" s="162"/>
      <c r="O839" s="162"/>
      <c r="P839" s="162"/>
      <c r="Q839" s="162"/>
      <c r="R839" s="162"/>
      <c r="S839" s="162"/>
      <c r="T839" s="162"/>
      <c r="U839" s="162"/>
      <c r="V839" s="162"/>
      <c r="W839" s="162"/>
      <c r="X839" s="162"/>
      <c r="Y839" s="162"/>
      <c r="Z839" s="162"/>
    </row>
    <row r="840">
      <c r="A840" s="162"/>
      <c r="B840" s="162"/>
      <c r="C840" s="162"/>
      <c r="D840" s="162"/>
      <c r="E840" s="162"/>
      <c r="F840" s="162"/>
      <c r="G840" s="162"/>
      <c r="H840" s="162"/>
      <c r="I840" s="162"/>
      <c r="J840" s="162"/>
      <c r="K840" s="162"/>
      <c r="L840" s="162"/>
      <c r="M840" s="162"/>
      <c r="N840" s="162"/>
      <c r="O840" s="162"/>
      <c r="P840" s="162"/>
      <c r="Q840" s="162"/>
      <c r="R840" s="162"/>
      <c r="S840" s="162"/>
      <c r="T840" s="162"/>
      <c r="U840" s="162"/>
      <c r="V840" s="162"/>
      <c r="W840" s="162"/>
      <c r="X840" s="162"/>
      <c r="Y840" s="162"/>
      <c r="Z840" s="162"/>
    </row>
    <row r="841">
      <c r="A841" s="162"/>
      <c r="B841" s="162"/>
      <c r="C841" s="162"/>
      <c r="D841" s="162"/>
      <c r="E841" s="162"/>
      <c r="F841" s="162"/>
      <c r="G841" s="162"/>
      <c r="H841" s="162"/>
      <c r="I841" s="162"/>
      <c r="J841" s="162"/>
      <c r="K841" s="162"/>
      <c r="L841" s="162"/>
      <c r="M841" s="162"/>
      <c r="N841" s="162"/>
      <c r="O841" s="162"/>
      <c r="P841" s="162"/>
      <c r="Q841" s="162"/>
      <c r="R841" s="162"/>
      <c r="S841" s="162"/>
      <c r="T841" s="162"/>
      <c r="U841" s="162"/>
      <c r="V841" s="162"/>
      <c r="W841" s="162"/>
      <c r="X841" s="162"/>
      <c r="Y841" s="162"/>
      <c r="Z841" s="162"/>
    </row>
    <row r="842">
      <c r="A842" s="162"/>
      <c r="B842" s="162"/>
      <c r="C842" s="162"/>
      <c r="D842" s="162"/>
      <c r="E842" s="162"/>
      <c r="F842" s="162"/>
      <c r="G842" s="162"/>
      <c r="H842" s="162"/>
      <c r="I842" s="162"/>
      <c r="J842" s="162"/>
      <c r="K842" s="162"/>
      <c r="L842" s="162"/>
      <c r="M842" s="162"/>
      <c r="N842" s="162"/>
      <c r="O842" s="162"/>
      <c r="P842" s="162"/>
      <c r="Q842" s="162"/>
      <c r="R842" s="162"/>
      <c r="S842" s="162"/>
      <c r="T842" s="162"/>
      <c r="U842" s="162"/>
      <c r="V842" s="162"/>
      <c r="W842" s="162"/>
      <c r="X842" s="162"/>
      <c r="Y842" s="162"/>
      <c r="Z842" s="162"/>
    </row>
    <row r="843">
      <c r="A843" s="162"/>
      <c r="B843" s="162"/>
      <c r="C843" s="162"/>
      <c r="D843" s="162"/>
      <c r="E843" s="162"/>
      <c r="F843" s="162"/>
      <c r="G843" s="162"/>
      <c r="H843" s="162"/>
      <c r="I843" s="162"/>
      <c r="J843" s="162"/>
      <c r="K843" s="162"/>
      <c r="L843" s="162"/>
      <c r="M843" s="162"/>
      <c r="N843" s="162"/>
      <c r="O843" s="162"/>
      <c r="P843" s="162"/>
      <c r="Q843" s="162"/>
      <c r="R843" s="162"/>
      <c r="S843" s="162"/>
      <c r="T843" s="162"/>
      <c r="U843" s="162"/>
      <c r="V843" s="162"/>
      <c r="W843" s="162"/>
      <c r="X843" s="162"/>
      <c r="Y843" s="162"/>
      <c r="Z843" s="162"/>
    </row>
    <row r="844">
      <c r="A844" s="162"/>
      <c r="B844" s="162"/>
      <c r="C844" s="162"/>
      <c r="D844" s="162"/>
      <c r="E844" s="162"/>
      <c r="F844" s="162"/>
      <c r="G844" s="162"/>
      <c r="H844" s="162"/>
      <c r="I844" s="162"/>
      <c r="J844" s="162"/>
      <c r="K844" s="162"/>
      <c r="L844" s="162"/>
      <c r="M844" s="162"/>
      <c r="N844" s="162"/>
      <c r="O844" s="162"/>
      <c r="P844" s="162"/>
      <c r="Q844" s="162"/>
      <c r="R844" s="162"/>
      <c r="S844" s="162"/>
      <c r="T844" s="162"/>
      <c r="U844" s="162"/>
      <c r="V844" s="162"/>
      <c r="W844" s="162"/>
      <c r="X844" s="162"/>
      <c r="Y844" s="162"/>
      <c r="Z844" s="162"/>
    </row>
    <row r="845">
      <c r="A845" s="162"/>
      <c r="B845" s="162"/>
      <c r="C845" s="162"/>
      <c r="D845" s="162"/>
      <c r="E845" s="162"/>
      <c r="F845" s="162"/>
      <c r="G845" s="162"/>
      <c r="H845" s="162"/>
      <c r="I845" s="162"/>
      <c r="J845" s="162"/>
      <c r="K845" s="162"/>
      <c r="L845" s="162"/>
      <c r="M845" s="162"/>
      <c r="N845" s="162"/>
      <c r="O845" s="162"/>
      <c r="P845" s="162"/>
      <c r="Q845" s="162"/>
      <c r="R845" s="162"/>
      <c r="S845" s="162"/>
      <c r="T845" s="162"/>
      <c r="U845" s="162"/>
      <c r="V845" s="162"/>
      <c r="W845" s="162"/>
      <c r="X845" s="162"/>
      <c r="Y845" s="162"/>
      <c r="Z845" s="162"/>
    </row>
    <row r="846">
      <c r="A846" s="162"/>
      <c r="B846" s="162"/>
      <c r="C846" s="162"/>
      <c r="D846" s="162"/>
      <c r="E846" s="162"/>
      <c r="F846" s="162"/>
      <c r="G846" s="162"/>
      <c r="H846" s="162"/>
      <c r="I846" s="162"/>
      <c r="J846" s="162"/>
      <c r="K846" s="162"/>
      <c r="L846" s="162"/>
      <c r="M846" s="162"/>
      <c r="N846" s="162"/>
      <c r="O846" s="162"/>
      <c r="P846" s="162"/>
      <c r="Q846" s="162"/>
      <c r="R846" s="162"/>
      <c r="S846" s="162"/>
      <c r="T846" s="162"/>
      <c r="U846" s="162"/>
      <c r="V846" s="162"/>
      <c r="W846" s="162"/>
      <c r="X846" s="162"/>
      <c r="Y846" s="162"/>
      <c r="Z846" s="162"/>
    </row>
    <row r="847">
      <c r="A847" s="162"/>
      <c r="B847" s="162"/>
      <c r="C847" s="162"/>
      <c r="D847" s="162"/>
      <c r="E847" s="162"/>
      <c r="F847" s="162"/>
      <c r="G847" s="162"/>
      <c r="H847" s="162"/>
      <c r="I847" s="162"/>
      <c r="J847" s="162"/>
      <c r="K847" s="162"/>
      <c r="L847" s="162"/>
      <c r="M847" s="162"/>
      <c r="N847" s="162"/>
      <c r="O847" s="162"/>
      <c r="P847" s="162"/>
      <c r="Q847" s="162"/>
      <c r="R847" s="162"/>
      <c r="S847" s="162"/>
      <c r="T847" s="162"/>
      <c r="U847" s="162"/>
      <c r="V847" s="162"/>
      <c r="W847" s="162"/>
      <c r="X847" s="162"/>
      <c r="Y847" s="162"/>
      <c r="Z847" s="162"/>
    </row>
    <row r="848">
      <c r="A848" s="162"/>
      <c r="B848" s="162"/>
      <c r="C848" s="162"/>
      <c r="D848" s="162"/>
      <c r="E848" s="162"/>
      <c r="F848" s="162"/>
      <c r="G848" s="162"/>
      <c r="H848" s="162"/>
      <c r="I848" s="162"/>
      <c r="J848" s="162"/>
      <c r="K848" s="162"/>
      <c r="L848" s="162"/>
      <c r="M848" s="162"/>
      <c r="N848" s="162"/>
      <c r="O848" s="162"/>
      <c r="P848" s="162"/>
      <c r="Q848" s="162"/>
      <c r="R848" s="162"/>
      <c r="S848" s="162"/>
      <c r="T848" s="162"/>
      <c r="U848" s="162"/>
      <c r="V848" s="162"/>
      <c r="W848" s="162"/>
      <c r="X848" s="162"/>
      <c r="Y848" s="162"/>
      <c r="Z848" s="162"/>
    </row>
    <row r="849">
      <c r="A849" s="162"/>
      <c r="B849" s="162"/>
      <c r="C849" s="162"/>
      <c r="D849" s="162"/>
      <c r="E849" s="162"/>
      <c r="F849" s="162"/>
      <c r="G849" s="162"/>
      <c r="H849" s="162"/>
      <c r="I849" s="162"/>
      <c r="J849" s="162"/>
      <c r="K849" s="162"/>
      <c r="L849" s="162"/>
      <c r="M849" s="162"/>
      <c r="N849" s="162"/>
      <c r="O849" s="162"/>
      <c r="P849" s="162"/>
      <c r="Q849" s="162"/>
      <c r="R849" s="162"/>
      <c r="S849" s="162"/>
      <c r="T849" s="162"/>
      <c r="U849" s="162"/>
      <c r="V849" s="162"/>
      <c r="W849" s="162"/>
      <c r="X849" s="162"/>
      <c r="Y849" s="162"/>
      <c r="Z849" s="162"/>
    </row>
    <row r="850">
      <c r="A850" s="162"/>
      <c r="B850" s="162"/>
      <c r="C850" s="162"/>
      <c r="D850" s="162"/>
      <c r="E850" s="162"/>
      <c r="F850" s="162"/>
      <c r="G850" s="162"/>
      <c r="H850" s="162"/>
      <c r="I850" s="162"/>
      <c r="J850" s="162"/>
      <c r="K850" s="162"/>
      <c r="L850" s="162"/>
      <c r="M850" s="162"/>
      <c r="N850" s="162"/>
      <c r="O850" s="162"/>
      <c r="P850" s="162"/>
      <c r="Q850" s="162"/>
      <c r="R850" s="162"/>
      <c r="S850" s="162"/>
      <c r="T850" s="162"/>
      <c r="U850" s="162"/>
      <c r="V850" s="162"/>
      <c r="W850" s="162"/>
      <c r="X850" s="162"/>
      <c r="Y850" s="162"/>
      <c r="Z850" s="162"/>
    </row>
    <row r="851">
      <c r="A851" s="162"/>
      <c r="B851" s="162"/>
      <c r="C851" s="162"/>
      <c r="D851" s="162"/>
      <c r="E851" s="162"/>
      <c r="F851" s="162"/>
      <c r="G851" s="162"/>
      <c r="H851" s="162"/>
      <c r="I851" s="162"/>
      <c r="J851" s="162"/>
      <c r="K851" s="162"/>
      <c r="L851" s="162"/>
      <c r="M851" s="162"/>
      <c r="N851" s="162"/>
      <c r="O851" s="162"/>
      <c r="P851" s="162"/>
      <c r="Q851" s="162"/>
      <c r="R851" s="162"/>
      <c r="S851" s="162"/>
      <c r="T851" s="162"/>
      <c r="U851" s="162"/>
      <c r="V851" s="162"/>
      <c r="W851" s="162"/>
      <c r="X851" s="162"/>
      <c r="Y851" s="162"/>
      <c r="Z851" s="162"/>
    </row>
    <row r="852">
      <c r="A852" s="162"/>
      <c r="B852" s="162"/>
      <c r="C852" s="162"/>
      <c r="D852" s="162"/>
      <c r="E852" s="162"/>
      <c r="F852" s="162"/>
      <c r="G852" s="162"/>
      <c r="H852" s="162"/>
      <c r="I852" s="162"/>
      <c r="J852" s="162"/>
      <c r="K852" s="162"/>
      <c r="L852" s="162"/>
      <c r="M852" s="162"/>
      <c r="N852" s="162"/>
      <c r="O852" s="162"/>
      <c r="P852" s="162"/>
      <c r="Q852" s="162"/>
      <c r="R852" s="162"/>
      <c r="S852" s="162"/>
      <c r="T852" s="162"/>
      <c r="U852" s="162"/>
      <c r="V852" s="162"/>
      <c r="W852" s="162"/>
      <c r="X852" s="162"/>
      <c r="Y852" s="162"/>
      <c r="Z852" s="162"/>
    </row>
    <row r="853">
      <c r="A853" s="162"/>
      <c r="B853" s="162"/>
      <c r="C853" s="162"/>
      <c r="D853" s="162"/>
      <c r="E853" s="162"/>
      <c r="F853" s="162"/>
      <c r="G853" s="162"/>
      <c r="H853" s="162"/>
      <c r="I853" s="162"/>
      <c r="J853" s="162"/>
      <c r="K853" s="162"/>
      <c r="L853" s="162"/>
      <c r="M853" s="162"/>
      <c r="N853" s="162"/>
      <c r="O853" s="162"/>
      <c r="P853" s="162"/>
      <c r="Q853" s="162"/>
      <c r="R853" s="162"/>
      <c r="S853" s="162"/>
      <c r="T853" s="162"/>
      <c r="U853" s="162"/>
      <c r="V853" s="162"/>
      <c r="W853" s="162"/>
      <c r="X853" s="162"/>
      <c r="Y853" s="162"/>
      <c r="Z853" s="162"/>
    </row>
    <row r="854">
      <c r="A854" s="162"/>
      <c r="B854" s="162"/>
      <c r="C854" s="162"/>
      <c r="D854" s="162"/>
      <c r="E854" s="162"/>
      <c r="F854" s="162"/>
      <c r="G854" s="162"/>
      <c r="H854" s="162"/>
      <c r="I854" s="162"/>
      <c r="J854" s="162"/>
      <c r="K854" s="162"/>
      <c r="L854" s="162"/>
      <c r="M854" s="162"/>
      <c r="N854" s="162"/>
      <c r="O854" s="162"/>
      <c r="P854" s="162"/>
      <c r="Q854" s="162"/>
      <c r="R854" s="162"/>
      <c r="S854" s="162"/>
      <c r="T854" s="162"/>
      <c r="U854" s="162"/>
      <c r="V854" s="162"/>
      <c r="W854" s="162"/>
      <c r="X854" s="162"/>
      <c r="Y854" s="162"/>
      <c r="Z854" s="162"/>
    </row>
    <row r="855">
      <c r="A855" s="162"/>
      <c r="B855" s="162"/>
      <c r="C855" s="162"/>
      <c r="D855" s="162"/>
      <c r="E855" s="162"/>
      <c r="F855" s="162"/>
      <c r="G855" s="162"/>
      <c r="H855" s="162"/>
      <c r="I855" s="162"/>
      <c r="J855" s="162"/>
      <c r="K855" s="162"/>
      <c r="L855" s="162"/>
      <c r="M855" s="162"/>
      <c r="N855" s="162"/>
      <c r="O855" s="162"/>
      <c r="P855" s="162"/>
      <c r="Q855" s="162"/>
      <c r="R855" s="162"/>
      <c r="S855" s="162"/>
      <c r="T855" s="162"/>
      <c r="U855" s="162"/>
      <c r="V855" s="162"/>
      <c r="W855" s="162"/>
      <c r="X855" s="162"/>
      <c r="Y855" s="162"/>
      <c r="Z855" s="162"/>
    </row>
    <row r="856">
      <c r="A856" s="162"/>
      <c r="B856" s="162"/>
      <c r="C856" s="162"/>
      <c r="D856" s="162"/>
      <c r="E856" s="162"/>
      <c r="F856" s="162"/>
      <c r="G856" s="162"/>
      <c r="H856" s="162"/>
      <c r="I856" s="162"/>
      <c r="J856" s="162"/>
      <c r="K856" s="162"/>
      <c r="L856" s="162"/>
      <c r="M856" s="162"/>
      <c r="N856" s="162"/>
      <c r="O856" s="162"/>
      <c r="P856" s="162"/>
      <c r="Q856" s="162"/>
      <c r="R856" s="162"/>
      <c r="S856" s="162"/>
      <c r="T856" s="162"/>
      <c r="U856" s="162"/>
      <c r="V856" s="162"/>
      <c r="W856" s="162"/>
      <c r="X856" s="162"/>
      <c r="Y856" s="162"/>
      <c r="Z856" s="162"/>
    </row>
    <row r="857">
      <c r="A857" s="162"/>
      <c r="B857" s="162"/>
      <c r="C857" s="162"/>
      <c r="D857" s="162"/>
      <c r="E857" s="162"/>
      <c r="F857" s="162"/>
      <c r="G857" s="162"/>
      <c r="H857" s="162"/>
      <c r="I857" s="162"/>
      <c r="J857" s="162"/>
      <c r="K857" s="162"/>
      <c r="L857" s="162"/>
      <c r="M857" s="162"/>
      <c r="N857" s="162"/>
      <c r="O857" s="162"/>
      <c r="P857" s="162"/>
      <c r="Q857" s="162"/>
      <c r="R857" s="162"/>
      <c r="S857" s="162"/>
      <c r="T857" s="162"/>
      <c r="U857" s="162"/>
      <c r="V857" s="162"/>
      <c r="W857" s="162"/>
      <c r="X857" s="162"/>
      <c r="Y857" s="162"/>
      <c r="Z857" s="162"/>
    </row>
    <row r="858">
      <c r="A858" s="162"/>
      <c r="B858" s="162"/>
      <c r="C858" s="162"/>
      <c r="D858" s="162"/>
      <c r="E858" s="162"/>
      <c r="F858" s="162"/>
      <c r="G858" s="162"/>
      <c r="H858" s="162"/>
      <c r="I858" s="162"/>
      <c r="J858" s="162"/>
      <c r="K858" s="162"/>
      <c r="L858" s="162"/>
      <c r="M858" s="162"/>
      <c r="N858" s="162"/>
      <c r="O858" s="162"/>
      <c r="P858" s="162"/>
      <c r="Q858" s="162"/>
      <c r="R858" s="162"/>
      <c r="S858" s="162"/>
      <c r="T858" s="162"/>
      <c r="U858" s="162"/>
      <c r="V858" s="162"/>
      <c r="W858" s="162"/>
      <c r="X858" s="162"/>
      <c r="Y858" s="162"/>
      <c r="Z858" s="162"/>
    </row>
    <row r="859">
      <c r="A859" s="162"/>
      <c r="B859" s="162"/>
      <c r="C859" s="162"/>
      <c r="D859" s="162"/>
      <c r="E859" s="162"/>
      <c r="F859" s="162"/>
      <c r="G859" s="162"/>
      <c r="H859" s="162"/>
      <c r="I859" s="162"/>
      <c r="J859" s="162"/>
      <c r="K859" s="162"/>
      <c r="L859" s="162"/>
      <c r="M859" s="162"/>
      <c r="N859" s="162"/>
      <c r="O859" s="162"/>
      <c r="P859" s="162"/>
      <c r="Q859" s="162"/>
      <c r="R859" s="162"/>
      <c r="S859" s="162"/>
      <c r="T859" s="162"/>
      <c r="U859" s="162"/>
      <c r="V859" s="162"/>
      <c r="W859" s="162"/>
      <c r="X859" s="162"/>
      <c r="Y859" s="162"/>
      <c r="Z859" s="162"/>
    </row>
    <row r="860">
      <c r="A860" s="162"/>
      <c r="B860" s="162"/>
      <c r="C860" s="162"/>
      <c r="D860" s="162"/>
      <c r="E860" s="162"/>
      <c r="F860" s="162"/>
      <c r="G860" s="162"/>
      <c r="H860" s="162"/>
      <c r="I860" s="162"/>
      <c r="J860" s="162"/>
      <c r="K860" s="162"/>
      <c r="L860" s="162"/>
      <c r="M860" s="162"/>
      <c r="N860" s="162"/>
      <c r="O860" s="162"/>
      <c r="P860" s="162"/>
      <c r="Q860" s="162"/>
      <c r="R860" s="162"/>
      <c r="S860" s="162"/>
      <c r="T860" s="162"/>
      <c r="U860" s="162"/>
      <c r="V860" s="162"/>
      <c r="W860" s="162"/>
      <c r="X860" s="162"/>
      <c r="Y860" s="162"/>
      <c r="Z860" s="162"/>
    </row>
    <row r="861">
      <c r="A861" s="162"/>
      <c r="B861" s="162"/>
      <c r="C861" s="162"/>
      <c r="D861" s="162"/>
      <c r="E861" s="162"/>
      <c r="F861" s="162"/>
      <c r="G861" s="162"/>
      <c r="H861" s="162"/>
      <c r="I861" s="162"/>
      <c r="J861" s="162"/>
      <c r="K861" s="162"/>
      <c r="L861" s="162"/>
      <c r="M861" s="162"/>
      <c r="N861" s="162"/>
      <c r="O861" s="162"/>
      <c r="P861" s="162"/>
      <c r="Q861" s="162"/>
      <c r="R861" s="162"/>
      <c r="S861" s="162"/>
      <c r="T861" s="162"/>
      <c r="U861" s="162"/>
      <c r="V861" s="162"/>
      <c r="W861" s="162"/>
      <c r="X861" s="162"/>
      <c r="Y861" s="162"/>
      <c r="Z861" s="162"/>
    </row>
    <row r="862">
      <c r="A862" s="162"/>
      <c r="B862" s="162"/>
      <c r="C862" s="162"/>
      <c r="D862" s="162"/>
      <c r="E862" s="162"/>
      <c r="F862" s="162"/>
      <c r="G862" s="162"/>
      <c r="H862" s="162"/>
      <c r="I862" s="162"/>
      <c r="J862" s="162"/>
      <c r="K862" s="162"/>
      <c r="L862" s="162"/>
      <c r="M862" s="162"/>
      <c r="N862" s="162"/>
      <c r="O862" s="162"/>
      <c r="P862" s="162"/>
      <c r="Q862" s="162"/>
      <c r="R862" s="162"/>
      <c r="S862" s="162"/>
      <c r="T862" s="162"/>
      <c r="U862" s="162"/>
      <c r="V862" s="162"/>
      <c r="W862" s="162"/>
      <c r="X862" s="162"/>
      <c r="Y862" s="162"/>
      <c r="Z862" s="162"/>
    </row>
    <row r="863">
      <c r="A863" s="162"/>
      <c r="B863" s="162"/>
      <c r="C863" s="162"/>
      <c r="D863" s="162"/>
      <c r="E863" s="162"/>
      <c r="F863" s="162"/>
      <c r="G863" s="162"/>
      <c r="H863" s="162"/>
      <c r="I863" s="162"/>
      <c r="J863" s="162"/>
      <c r="K863" s="162"/>
      <c r="L863" s="162"/>
      <c r="M863" s="162"/>
      <c r="N863" s="162"/>
      <c r="O863" s="162"/>
      <c r="P863" s="162"/>
      <c r="Q863" s="162"/>
      <c r="R863" s="162"/>
      <c r="S863" s="162"/>
      <c r="T863" s="162"/>
      <c r="U863" s="162"/>
      <c r="V863" s="162"/>
      <c r="W863" s="162"/>
      <c r="X863" s="162"/>
      <c r="Y863" s="162"/>
      <c r="Z863" s="162"/>
    </row>
    <row r="864">
      <c r="A864" s="162"/>
      <c r="B864" s="162"/>
      <c r="C864" s="162"/>
      <c r="D864" s="162"/>
      <c r="E864" s="162"/>
      <c r="F864" s="162"/>
      <c r="G864" s="162"/>
      <c r="H864" s="162"/>
      <c r="I864" s="162"/>
      <c r="J864" s="162"/>
      <c r="K864" s="162"/>
      <c r="L864" s="162"/>
      <c r="M864" s="162"/>
      <c r="N864" s="162"/>
      <c r="O864" s="162"/>
      <c r="P864" s="162"/>
      <c r="Q864" s="162"/>
      <c r="R864" s="162"/>
      <c r="S864" s="162"/>
      <c r="T864" s="162"/>
      <c r="U864" s="162"/>
      <c r="V864" s="162"/>
      <c r="W864" s="162"/>
      <c r="X864" s="162"/>
      <c r="Y864" s="162"/>
      <c r="Z864" s="162"/>
    </row>
    <row r="865">
      <c r="A865" s="162"/>
      <c r="B865" s="162"/>
      <c r="C865" s="162"/>
      <c r="D865" s="162"/>
      <c r="E865" s="162"/>
      <c r="F865" s="162"/>
      <c r="G865" s="162"/>
      <c r="H865" s="162"/>
      <c r="I865" s="162"/>
      <c r="J865" s="162"/>
      <c r="K865" s="162"/>
      <c r="L865" s="162"/>
      <c r="M865" s="162"/>
      <c r="N865" s="162"/>
      <c r="O865" s="162"/>
      <c r="P865" s="162"/>
      <c r="Q865" s="162"/>
      <c r="R865" s="162"/>
      <c r="S865" s="162"/>
      <c r="T865" s="162"/>
      <c r="U865" s="162"/>
      <c r="V865" s="162"/>
      <c r="W865" s="162"/>
      <c r="X865" s="162"/>
      <c r="Y865" s="162"/>
      <c r="Z865" s="162"/>
    </row>
    <row r="866">
      <c r="A866" s="162"/>
      <c r="B866" s="162"/>
      <c r="C866" s="162"/>
      <c r="D866" s="162"/>
      <c r="E866" s="162"/>
      <c r="F866" s="162"/>
      <c r="G866" s="162"/>
      <c r="H866" s="162"/>
      <c r="I866" s="162"/>
      <c r="J866" s="162"/>
      <c r="K866" s="162"/>
      <c r="L866" s="162"/>
      <c r="M866" s="162"/>
      <c r="N866" s="162"/>
      <c r="O866" s="162"/>
      <c r="P866" s="162"/>
      <c r="Q866" s="162"/>
      <c r="R866" s="162"/>
      <c r="S866" s="162"/>
      <c r="T866" s="162"/>
      <c r="U866" s="162"/>
      <c r="V866" s="162"/>
      <c r="W866" s="162"/>
      <c r="X866" s="162"/>
      <c r="Y866" s="162"/>
      <c r="Z866" s="162"/>
    </row>
    <row r="867">
      <c r="A867" s="162"/>
      <c r="B867" s="162"/>
      <c r="C867" s="162"/>
      <c r="D867" s="162"/>
      <c r="E867" s="162"/>
      <c r="F867" s="162"/>
      <c r="G867" s="162"/>
      <c r="H867" s="162"/>
      <c r="I867" s="162"/>
      <c r="J867" s="162"/>
      <c r="K867" s="162"/>
      <c r="L867" s="162"/>
      <c r="M867" s="162"/>
      <c r="N867" s="162"/>
      <c r="O867" s="162"/>
      <c r="P867" s="162"/>
      <c r="Q867" s="162"/>
      <c r="R867" s="162"/>
      <c r="S867" s="162"/>
      <c r="T867" s="162"/>
      <c r="U867" s="162"/>
      <c r="V867" s="162"/>
      <c r="W867" s="162"/>
      <c r="X867" s="162"/>
      <c r="Y867" s="162"/>
      <c r="Z867" s="162"/>
    </row>
    <row r="868">
      <c r="A868" s="162"/>
      <c r="B868" s="162"/>
      <c r="C868" s="162"/>
      <c r="D868" s="162"/>
      <c r="E868" s="162"/>
      <c r="F868" s="162"/>
      <c r="G868" s="162"/>
      <c r="H868" s="162"/>
      <c r="I868" s="162"/>
      <c r="J868" s="162"/>
      <c r="K868" s="162"/>
      <c r="L868" s="162"/>
      <c r="M868" s="162"/>
      <c r="N868" s="162"/>
      <c r="O868" s="162"/>
      <c r="P868" s="162"/>
      <c r="Q868" s="162"/>
      <c r="R868" s="162"/>
      <c r="S868" s="162"/>
      <c r="T868" s="162"/>
      <c r="U868" s="162"/>
      <c r="V868" s="162"/>
      <c r="W868" s="162"/>
      <c r="X868" s="162"/>
      <c r="Y868" s="162"/>
      <c r="Z868" s="162"/>
    </row>
    <row r="869">
      <c r="A869" s="162"/>
      <c r="B869" s="162"/>
      <c r="C869" s="162"/>
      <c r="D869" s="162"/>
      <c r="E869" s="162"/>
      <c r="F869" s="162"/>
      <c r="G869" s="162"/>
      <c r="H869" s="162"/>
      <c r="I869" s="162"/>
      <c r="J869" s="162"/>
      <c r="K869" s="162"/>
      <c r="L869" s="162"/>
      <c r="M869" s="162"/>
      <c r="N869" s="162"/>
      <c r="O869" s="162"/>
      <c r="P869" s="162"/>
      <c r="Q869" s="162"/>
      <c r="R869" s="162"/>
      <c r="S869" s="162"/>
      <c r="T869" s="162"/>
      <c r="U869" s="162"/>
      <c r="V869" s="162"/>
      <c r="W869" s="162"/>
      <c r="X869" s="162"/>
      <c r="Y869" s="162"/>
      <c r="Z869" s="162"/>
    </row>
    <row r="870">
      <c r="A870" s="162"/>
      <c r="B870" s="162"/>
      <c r="C870" s="162"/>
      <c r="D870" s="162"/>
      <c r="E870" s="162"/>
      <c r="F870" s="162"/>
      <c r="G870" s="162"/>
      <c r="H870" s="162"/>
      <c r="I870" s="162"/>
      <c r="J870" s="162"/>
      <c r="K870" s="162"/>
      <c r="L870" s="162"/>
      <c r="M870" s="162"/>
      <c r="N870" s="162"/>
      <c r="O870" s="162"/>
      <c r="P870" s="162"/>
      <c r="Q870" s="162"/>
      <c r="R870" s="162"/>
      <c r="S870" s="162"/>
      <c r="T870" s="162"/>
      <c r="U870" s="162"/>
      <c r="V870" s="162"/>
      <c r="W870" s="162"/>
      <c r="X870" s="162"/>
      <c r="Y870" s="162"/>
      <c r="Z870" s="162"/>
    </row>
    <row r="871">
      <c r="A871" s="162"/>
      <c r="B871" s="162"/>
      <c r="C871" s="162"/>
      <c r="D871" s="162"/>
      <c r="E871" s="162"/>
      <c r="F871" s="162"/>
      <c r="G871" s="162"/>
      <c r="H871" s="162"/>
      <c r="I871" s="162"/>
      <c r="J871" s="162"/>
      <c r="K871" s="162"/>
      <c r="L871" s="162"/>
      <c r="M871" s="162"/>
      <c r="N871" s="162"/>
      <c r="O871" s="162"/>
      <c r="P871" s="162"/>
      <c r="Q871" s="162"/>
      <c r="R871" s="162"/>
      <c r="S871" s="162"/>
      <c r="T871" s="162"/>
      <c r="U871" s="162"/>
      <c r="V871" s="162"/>
      <c r="W871" s="162"/>
      <c r="X871" s="162"/>
      <c r="Y871" s="162"/>
      <c r="Z871" s="162"/>
    </row>
    <row r="872">
      <c r="A872" s="162"/>
      <c r="B872" s="162"/>
      <c r="C872" s="162"/>
      <c r="D872" s="162"/>
      <c r="E872" s="162"/>
      <c r="F872" s="162"/>
      <c r="G872" s="162"/>
      <c r="H872" s="162"/>
      <c r="I872" s="162"/>
      <c r="J872" s="162"/>
      <c r="K872" s="162"/>
      <c r="L872" s="162"/>
      <c r="M872" s="162"/>
      <c r="N872" s="162"/>
      <c r="O872" s="162"/>
      <c r="P872" s="162"/>
      <c r="Q872" s="162"/>
      <c r="R872" s="162"/>
      <c r="S872" s="162"/>
      <c r="T872" s="162"/>
      <c r="U872" s="162"/>
      <c r="V872" s="162"/>
      <c r="W872" s="162"/>
      <c r="X872" s="162"/>
      <c r="Y872" s="162"/>
      <c r="Z872" s="162"/>
    </row>
    <row r="873">
      <c r="A873" s="162"/>
      <c r="B873" s="162"/>
      <c r="C873" s="162"/>
      <c r="D873" s="162"/>
      <c r="E873" s="162"/>
      <c r="F873" s="162"/>
      <c r="G873" s="162"/>
      <c r="H873" s="162"/>
      <c r="I873" s="162"/>
      <c r="J873" s="162"/>
      <c r="K873" s="162"/>
      <c r="L873" s="162"/>
      <c r="M873" s="162"/>
      <c r="N873" s="162"/>
      <c r="O873" s="162"/>
      <c r="P873" s="162"/>
      <c r="Q873" s="162"/>
      <c r="R873" s="162"/>
      <c r="S873" s="162"/>
      <c r="T873" s="162"/>
      <c r="U873" s="162"/>
      <c r="V873" s="162"/>
      <c r="W873" s="162"/>
      <c r="X873" s="162"/>
      <c r="Y873" s="162"/>
      <c r="Z873" s="162"/>
    </row>
    <row r="874">
      <c r="A874" s="162"/>
      <c r="B874" s="162"/>
      <c r="C874" s="162"/>
      <c r="D874" s="162"/>
      <c r="E874" s="162"/>
      <c r="F874" s="162"/>
      <c r="G874" s="162"/>
      <c r="H874" s="162"/>
      <c r="I874" s="162"/>
      <c r="J874" s="162"/>
      <c r="K874" s="162"/>
      <c r="L874" s="162"/>
      <c r="M874" s="162"/>
      <c r="N874" s="162"/>
      <c r="O874" s="162"/>
      <c r="P874" s="162"/>
      <c r="Q874" s="162"/>
      <c r="R874" s="162"/>
      <c r="S874" s="162"/>
      <c r="T874" s="162"/>
      <c r="U874" s="162"/>
      <c r="V874" s="162"/>
      <c r="W874" s="162"/>
      <c r="X874" s="162"/>
      <c r="Y874" s="162"/>
      <c r="Z874" s="162"/>
    </row>
    <row r="875">
      <c r="A875" s="162"/>
      <c r="B875" s="162"/>
      <c r="C875" s="162"/>
      <c r="D875" s="162"/>
      <c r="E875" s="162"/>
      <c r="F875" s="162"/>
      <c r="G875" s="162"/>
      <c r="H875" s="162"/>
      <c r="I875" s="162"/>
      <c r="J875" s="162"/>
      <c r="K875" s="162"/>
      <c r="L875" s="162"/>
      <c r="M875" s="162"/>
      <c r="N875" s="162"/>
      <c r="O875" s="162"/>
      <c r="P875" s="162"/>
      <c r="Q875" s="162"/>
      <c r="R875" s="162"/>
      <c r="S875" s="162"/>
      <c r="T875" s="162"/>
      <c r="U875" s="162"/>
      <c r="V875" s="162"/>
      <c r="W875" s="162"/>
      <c r="X875" s="162"/>
      <c r="Y875" s="162"/>
      <c r="Z875" s="162"/>
    </row>
    <row r="876">
      <c r="A876" s="162"/>
      <c r="B876" s="162"/>
      <c r="C876" s="162"/>
      <c r="D876" s="162"/>
      <c r="E876" s="162"/>
      <c r="F876" s="162"/>
      <c r="G876" s="162"/>
      <c r="H876" s="162"/>
      <c r="I876" s="162"/>
      <c r="J876" s="162"/>
      <c r="K876" s="162"/>
      <c r="L876" s="162"/>
      <c r="M876" s="162"/>
      <c r="N876" s="162"/>
      <c r="O876" s="162"/>
      <c r="P876" s="162"/>
      <c r="Q876" s="162"/>
      <c r="R876" s="162"/>
      <c r="S876" s="162"/>
      <c r="T876" s="162"/>
      <c r="U876" s="162"/>
      <c r="V876" s="162"/>
      <c r="W876" s="162"/>
      <c r="X876" s="162"/>
      <c r="Y876" s="162"/>
      <c r="Z876" s="162"/>
    </row>
    <row r="877">
      <c r="A877" s="162"/>
      <c r="B877" s="162"/>
      <c r="C877" s="162"/>
      <c r="D877" s="162"/>
      <c r="E877" s="162"/>
      <c r="F877" s="162"/>
      <c r="G877" s="162"/>
      <c r="H877" s="162"/>
      <c r="I877" s="162"/>
      <c r="J877" s="162"/>
      <c r="K877" s="162"/>
      <c r="L877" s="162"/>
      <c r="M877" s="162"/>
      <c r="N877" s="162"/>
      <c r="O877" s="162"/>
      <c r="P877" s="162"/>
      <c r="Q877" s="162"/>
      <c r="R877" s="162"/>
      <c r="S877" s="162"/>
      <c r="T877" s="162"/>
      <c r="U877" s="162"/>
      <c r="V877" s="162"/>
      <c r="W877" s="162"/>
      <c r="X877" s="162"/>
      <c r="Y877" s="162"/>
      <c r="Z877" s="162"/>
    </row>
    <row r="878">
      <c r="A878" s="162"/>
      <c r="B878" s="162"/>
      <c r="C878" s="162"/>
      <c r="D878" s="162"/>
      <c r="E878" s="162"/>
      <c r="F878" s="162"/>
      <c r="G878" s="162"/>
      <c r="H878" s="162"/>
      <c r="I878" s="162"/>
      <c r="J878" s="162"/>
      <c r="K878" s="162"/>
      <c r="L878" s="162"/>
      <c r="M878" s="162"/>
      <c r="N878" s="162"/>
      <c r="O878" s="162"/>
      <c r="P878" s="162"/>
      <c r="Q878" s="162"/>
      <c r="R878" s="162"/>
      <c r="S878" s="162"/>
      <c r="T878" s="162"/>
      <c r="U878" s="162"/>
      <c r="V878" s="162"/>
      <c r="W878" s="162"/>
      <c r="X878" s="162"/>
      <c r="Y878" s="162"/>
      <c r="Z878" s="162"/>
    </row>
    <row r="879">
      <c r="A879" s="162"/>
      <c r="B879" s="162"/>
      <c r="C879" s="162"/>
      <c r="D879" s="162"/>
      <c r="E879" s="162"/>
      <c r="F879" s="162"/>
      <c r="G879" s="162"/>
      <c r="H879" s="162"/>
      <c r="I879" s="162"/>
      <c r="J879" s="162"/>
      <c r="K879" s="162"/>
      <c r="L879" s="162"/>
      <c r="M879" s="162"/>
      <c r="N879" s="162"/>
      <c r="O879" s="162"/>
      <c r="P879" s="162"/>
      <c r="Q879" s="162"/>
      <c r="R879" s="162"/>
      <c r="S879" s="162"/>
      <c r="T879" s="162"/>
      <c r="U879" s="162"/>
      <c r="V879" s="162"/>
      <c r="W879" s="162"/>
      <c r="X879" s="162"/>
      <c r="Y879" s="162"/>
      <c r="Z879" s="162"/>
    </row>
    <row r="880">
      <c r="A880" s="162"/>
      <c r="B880" s="162"/>
      <c r="C880" s="162"/>
      <c r="D880" s="162"/>
      <c r="E880" s="162"/>
      <c r="F880" s="162"/>
      <c r="G880" s="162"/>
      <c r="H880" s="162"/>
      <c r="I880" s="162"/>
      <c r="J880" s="162"/>
      <c r="K880" s="162"/>
      <c r="L880" s="162"/>
      <c r="M880" s="162"/>
      <c r="N880" s="162"/>
      <c r="O880" s="162"/>
      <c r="P880" s="162"/>
      <c r="Q880" s="162"/>
      <c r="R880" s="162"/>
      <c r="S880" s="162"/>
      <c r="T880" s="162"/>
      <c r="U880" s="162"/>
      <c r="V880" s="162"/>
      <c r="W880" s="162"/>
      <c r="X880" s="162"/>
      <c r="Y880" s="162"/>
      <c r="Z880" s="162"/>
    </row>
    <row r="881">
      <c r="A881" s="162"/>
      <c r="B881" s="162"/>
      <c r="C881" s="162"/>
      <c r="D881" s="162"/>
      <c r="E881" s="162"/>
      <c r="F881" s="162"/>
      <c r="G881" s="162"/>
      <c r="H881" s="162"/>
      <c r="I881" s="162"/>
      <c r="J881" s="162"/>
      <c r="K881" s="162"/>
      <c r="L881" s="162"/>
      <c r="M881" s="162"/>
      <c r="N881" s="162"/>
      <c r="O881" s="162"/>
      <c r="P881" s="162"/>
      <c r="Q881" s="162"/>
      <c r="R881" s="162"/>
      <c r="S881" s="162"/>
      <c r="T881" s="162"/>
      <c r="U881" s="162"/>
      <c r="V881" s="162"/>
      <c r="W881" s="162"/>
      <c r="X881" s="162"/>
      <c r="Y881" s="162"/>
      <c r="Z881" s="162"/>
    </row>
    <row r="882">
      <c r="A882" s="162"/>
      <c r="B882" s="162"/>
      <c r="C882" s="162"/>
      <c r="D882" s="162"/>
      <c r="E882" s="162"/>
      <c r="F882" s="162"/>
      <c r="G882" s="162"/>
      <c r="H882" s="162"/>
      <c r="I882" s="162"/>
      <c r="J882" s="162"/>
      <c r="K882" s="162"/>
      <c r="L882" s="162"/>
      <c r="M882" s="162"/>
      <c r="N882" s="162"/>
      <c r="O882" s="162"/>
      <c r="P882" s="162"/>
      <c r="Q882" s="162"/>
      <c r="R882" s="162"/>
      <c r="S882" s="162"/>
      <c r="T882" s="162"/>
      <c r="U882" s="162"/>
      <c r="V882" s="162"/>
      <c r="W882" s="162"/>
      <c r="X882" s="162"/>
      <c r="Y882" s="162"/>
      <c r="Z882" s="162"/>
    </row>
    <row r="883">
      <c r="A883" s="162"/>
      <c r="B883" s="162"/>
      <c r="C883" s="162"/>
      <c r="D883" s="162"/>
      <c r="E883" s="162"/>
      <c r="F883" s="162"/>
      <c r="G883" s="162"/>
      <c r="H883" s="162"/>
      <c r="I883" s="162"/>
      <c r="J883" s="162"/>
      <c r="K883" s="162"/>
      <c r="L883" s="162"/>
      <c r="M883" s="162"/>
      <c r="N883" s="162"/>
      <c r="O883" s="162"/>
      <c r="P883" s="162"/>
      <c r="Q883" s="162"/>
      <c r="R883" s="162"/>
      <c r="S883" s="162"/>
      <c r="T883" s="162"/>
      <c r="U883" s="162"/>
      <c r="V883" s="162"/>
      <c r="W883" s="162"/>
      <c r="X883" s="162"/>
      <c r="Y883" s="162"/>
      <c r="Z883" s="162"/>
    </row>
    <row r="884">
      <c r="A884" s="162"/>
      <c r="B884" s="162"/>
      <c r="C884" s="162"/>
      <c r="D884" s="162"/>
      <c r="E884" s="162"/>
      <c r="F884" s="162"/>
      <c r="G884" s="162"/>
      <c r="H884" s="162"/>
      <c r="I884" s="162"/>
      <c r="J884" s="162"/>
      <c r="K884" s="162"/>
      <c r="L884" s="162"/>
      <c r="M884" s="162"/>
      <c r="N884" s="162"/>
      <c r="O884" s="162"/>
      <c r="P884" s="162"/>
      <c r="Q884" s="162"/>
      <c r="R884" s="162"/>
      <c r="S884" s="162"/>
      <c r="T884" s="162"/>
      <c r="U884" s="162"/>
      <c r="V884" s="162"/>
      <c r="W884" s="162"/>
      <c r="X884" s="162"/>
      <c r="Y884" s="162"/>
      <c r="Z884" s="162"/>
    </row>
    <row r="885">
      <c r="A885" s="162"/>
      <c r="B885" s="162"/>
      <c r="C885" s="162"/>
      <c r="D885" s="162"/>
      <c r="E885" s="162"/>
      <c r="F885" s="162"/>
      <c r="G885" s="162"/>
      <c r="H885" s="162"/>
      <c r="I885" s="162"/>
      <c r="J885" s="162"/>
      <c r="K885" s="162"/>
      <c r="L885" s="162"/>
      <c r="M885" s="162"/>
      <c r="N885" s="162"/>
      <c r="O885" s="162"/>
      <c r="P885" s="162"/>
      <c r="Q885" s="162"/>
      <c r="R885" s="162"/>
      <c r="S885" s="162"/>
      <c r="T885" s="162"/>
      <c r="U885" s="162"/>
      <c r="V885" s="162"/>
      <c r="W885" s="162"/>
      <c r="X885" s="162"/>
      <c r="Y885" s="162"/>
      <c r="Z885" s="162"/>
    </row>
    <row r="886">
      <c r="A886" s="162"/>
      <c r="B886" s="162"/>
      <c r="C886" s="162"/>
      <c r="D886" s="162"/>
      <c r="E886" s="162"/>
      <c r="F886" s="162"/>
      <c r="G886" s="162"/>
      <c r="H886" s="162"/>
      <c r="I886" s="162"/>
      <c r="J886" s="162"/>
      <c r="K886" s="162"/>
      <c r="L886" s="162"/>
      <c r="M886" s="162"/>
      <c r="N886" s="162"/>
      <c r="O886" s="162"/>
      <c r="P886" s="162"/>
      <c r="Q886" s="162"/>
      <c r="R886" s="162"/>
      <c r="S886" s="162"/>
      <c r="T886" s="162"/>
      <c r="U886" s="162"/>
      <c r="V886" s="162"/>
      <c r="W886" s="162"/>
      <c r="X886" s="162"/>
      <c r="Y886" s="162"/>
      <c r="Z886" s="162"/>
    </row>
    <row r="887">
      <c r="A887" s="162"/>
      <c r="B887" s="162"/>
      <c r="C887" s="162"/>
      <c r="D887" s="162"/>
      <c r="E887" s="162"/>
      <c r="F887" s="162"/>
      <c r="G887" s="162"/>
      <c r="H887" s="162"/>
      <c r="I887" s="162"/>
      <c r="J887" s="162"/>
      <c r="K887" s="162"/>
      <c r="L887" s="162"/>
      <c r="M887" s="162"/>
      <c r="N887" s="162"/>
      <c r="O887" s="162"/>
      <c r="P887" s="162"/>
      <c r="Q887" s="162"/>
      <c r="R887" s="162"/>
      <c r="S887" s="162"/>
      <c r="T887" s="162"/>
      <c r="U887" s="162"/>
      <c r="V887" s="162"/>
      <c r="W887" s="162"/>
      <c r="X887" s="162"/>
      <c r="Y887" s="162"/>
      <c r="Z887" s="162"/>
    </row>
    <row r="888">
      <c r="A888" s="162"/>
      <c r="B888" s="162"/>
      <c r="C888" s="162"/>
      <c r="D888" s="162"/>
      <c r="E888" s="162"/>
      <c r="F888" s="162"/>
      <c r="G888" s="162"/>
      <c r="H888" s="162"/>
      <c r="I888" s="162"/>
      <c r="J888" s="162"/>
      <c r="K888" s="162"/>
      <c r="L888" s="162"/>
      <c r="M888" s="162"/>
      <c r="N888" s="162"/>
      <c r="O888" s="162"/>
      <c r="P888" s="162"/>
      <c r="Q888" s="162"/>
      <c r="R888" s="162"/>
      <c r="S888" s="162"/>
      <c r="T888" s="162"/>
      <c r="U888" s="162"/>
      <c r="V888" s="162"/>
      <c r="W888" s="162"/>
      <c r="X888" s="162"/>
      <c r="Y888" s="162"/>
      <c r="Z888" s="162"/>
    </row>
    <row r="889">
      <c r="A889" s="162"/>
      <c r="B889" s="162"/>
      <c r="C889" s="162"/>
      <c r="D889" s="162"/>
      <c r="E889" s="162"/>
      <c r="F889" s="162"/>
      <c r="G889" s="162"/>
      <c r="H889" s="162"/>
      <c r="I889" s="162"/>
      <c r="J889" s="162"/>
      <c r="K889" s="162"/>
      <c r="L889" s="162"/>
      <c r="M889" s="162"/>
      <c r="N889" s="162"/>
      <c r="O889" s="162"/>
      <c r="P889" s="162"/>
      <c r="Q889" s="162"/>
      <c r="R889" s="162"/>
      <c r="S889" s="162"/>
      <c r="T889" s="162"/>
      <c r="U889" s="162"/>
      <c r="V889" s="162"/>
      <c r="W889" s="162"/>
      <c r="X889" s="162"/>
      <c r="Y889" s="162"/>
      <c r="Z889" s="162"/>
    </row>
    <row r="890">
      <c r="A890" s="162"/>
      <c r="B890" s="162"/>
      <c r="C890" s="162"/>
      <c r="D890" s="162"/>
      <c r="E890" s="162"/>
      <c r="F890" s="162"/>
      <c r="G890" s="162"/>
      <c r="H890" s="162"/>
      <c r="I890" s="162"/>
      <c r="J890" s="162"/>
      <c r="K890" s="162"/>
      <c r="L890" s="162"/>
      <c r="M890" s="162"/>
      <c r="N890" s="162"/>
      <c r="O890" s="162"/>
      <c r="P890" s="162"/>
      <c r="Q890" s="162"/>
      <c r="R890" s="162"/>
      <c r="S890" s="162"/>
      <c r="T890" s="162"/>
      <c r="U890" s="162"/>
      <c r="V890" s="162"/>
      <c r="W890" s="162"/>
      <c r="X890" s="162"/>
      <c r="Y890" s="162"/>
      <c r="Z890" s="162"/>
    </row>
    <row r="891">
      <c r="A891" s="162"/>
      <c r="B891" s="162"/>
      <c r="C891" s="162"/>
      <c r="D891" s="162"/>
      <c r="E891" s="162"/>
      <c r="F891" s="162"/>
      <c r="G891" s="162"/>
      <c r="H891" s="162"/>
      <c r="I891" s="162"/>
      <c r="J891" s="162"/>
      <c r="K891" s="162"/>
      <c r="L891" s="162"/>
      <c r="M891" s="162"/>
      <c r="N891" s="162"/>
      <c r="O891" s="162"/>
      <c r="P891" s="162"/>
      <c r="Q891" s="162"/>
      <c r="R891" s="162"/>
      <c r="S891" s="162"/>
      <c r="T891" s="162"/>
      <c r="U891" s="162"/>
      <c r="V891" s="162"/>
      <c r="W891" s="162"/>
      <c r="X891" s="162"/>
      <c r="Y891" s="162"/>
      <c r="Z891" s="162"/>
    </row>
    <row r="892">
      <c r="A892" s="162"/>
      <c r="B892" s="162"/>
      <c r="C892" s="162"/>
      <c r="D892" s="162"/>
      <c r="E892" s="162"/>
      <c r="F892" s="162"/>
      <c r="G892" s="162"/>
      <c r="H892" s="162"/>
      <c r="I892" s="162"/>
      <c r="J892" s="162"/>
      <c r="K892" s="162"/>
      <c r="L892" s="162"/>
      <c r="M892" s="162"/>
      <c r="N892" s="162"/>
      <c r="O892" s="162"/>
      <c r="P892" s="162"/>
      <c r="Q892" s="162"/>
      <c r="R892" s="162"/>
      <c r="S892" s="162"/>
      <c r="T892" s="162"/>
      <c r="U892" s="162"/>
      <c r="V892" s="162"/>
      <c r="W892" s="162"/>
      <c r="X892" s="162"/>
      <c r="Y892" s="162"/>
      <c r="Z892" s="162"/>
    </row>
    <row r="893">
      <c r="A893" s="162"/>
      <c r="B893" s="162"/>
      <c r="C893" s="162"/>
      <c r="D893" s="162"/>
      <c r="E893" s="162"/>
      <c r="F893" s="162"/>
      <c r="G893" s="162"/>
      <c r="H893" s="162"/>
      <c r="I893" s="162"/>
      <c r="J893" s="162"/>
      <c r="K893" s="162"/>
      <c r="L893" s="162"/>
      <c r="M893" s="162"/>
      <c r="N893" s="162"/>
      <c r="O893" s="162"/>
      <c r="P893" s="162"/>
      <c r="Q893" s="162"/>
      <c r="R893" s="162"/>
      <c r="S893" s="162"/>
      <c r="T893" s="162"/>
      <c r="U893" s="162"/>
      <c r="V893" s="162"/>
      <c r="W893" s="162"/>
      <c r="X893" s="162"/>
      <c r="Y893" s="162"/>
      <c r="Z893" s="162"/>
    </row>
    <row r="894">
      <c r="A894" s="162"/>
      <c r="B894" s="162"/>
      <c r="C894" s="162"/>
      <c r="D894" s="162"/>
      <c r="E894" s="162"/>
      <c r="F894" s="162"/>
      <c r="G894" s="162"/>
      <c r="H894" s="162"/>
      <c r="I894" s="162"/>
      <c r="J894" s="162"/>
      <c r="K894" s="162"/>
      <c r="L894" s="162"/>
      <c r="M894" s="162"/>
      <c r="N894" s="162"/>
      <c r="O894" s="162"/>
      <c r="P894" s="162"/>
      <c r="Q894" s="162"/>
      <c r="R894" s="162"/>
      <c r="S894" s="162"/>
      <c r="T894" s="162"/>
      <c r="U894" s="162"/>
      <c r="V894" s="162"/>
      <c r="W894" s="162"/>
      <c r="X894" s="162"/>
      <c r="Y894" s="162"/>
      <c r="Z894" s="162"/>
    </row>
    <row r="895">
      <c r="A895" s="162"/>
      <c r="B895" s="162"/>
      <c r="C895" s="162"/>
      <c r="D895" s="162"/>
      <c r="E895" s="162"/>
      <c r="F895" s="162"/>
      <c r="G895" s="162"/>
      <c r="H895" s="162"/>
      <c r="I895" s="162"/>
      <c r="J895" s="162"/>
      <c r="K895" s="162"/>
      <c r="L895" s="162"/>
      <c r="M895" s="162"/>
      <c r="N895" s="162"/>
      <c r="O895" s="162"/>
      <c r="P895" s="162"/>
      <c r="Q895" s="162"/>
      <c r="R895" s="162"/>
      <c r="S895" s="162"/>
      <c r="T895" s="162"/>
      <c r="U895" s="162"/>
      <c r="V895" s="162"/>
      <c r="W895" s="162"/>
      <c r="X895" s="162"/>
      <c r="Y895" s="162"/>
      <c r="Z895" s="162"/>
    </row>
    <row r="896">
      <c r="A896" s="162"/>
      <c r="B896" s="162"/>
      <c r="C896" s="162"/>
      <c r="D896" s="162"/>
      <c r="E896" s="162"/>
      <c r="F896" s="162"/>
      <c r="G896" s="162"/>
      <c r="H896" s="162"/>
      <c r="I896" s="162"/>
      <c r="J896" s="162"/>
      <c r="K896" s="162"/>
      <c r="L896" s="162"/>
      <c r="M896" s="162"/>
      <c r="N896" s="162"/>
      <c r="O896" s="162"/>
      <c r="P896" s="162"/>
      <c r="Q896" s="162"/>
      <c r="R896" s="162"/>
      <c r="S896" s="162"/>
      <c r="T896" s="162"/>
      <c r="U896" s="162"/>
      <c r="V896" s="162"/>
      <c r="W896" s="162"/>
      <c r="X896" s="162"/>
      <c r="Y896" s="162"/>
      <c r="Z896" s="162"/>
    </row>
    <row r="897">
      <c r="A897" s="162"/>
      <c r="B897" s="162"/>
      <c r="C897" s="162"/>
      <c r="D897" s="162"/>
      <c r="E897" s="162"/>
      <c r="F897" s="162"/>
      <c r="G897" s="162"/>
      <c r="H897" s="162"/>
      <c r="I897" s="162"/>
      <c r="J897" s="162"/>
      <c r="K897" s="162"/>
      <c r="L897" s="162"/>
      <c r="M897" s="162"/>
      <c r="N897" s="162"/>
      <c r="O897" s="162"/>
      <c r="P897" s="162"/>
      <c r="Q897" s="162"/>
      <c r="R897" s="162"/>
      <c r="S897" s="162"/>
      <c r="T897" s="162"/>
      <c r="U897" s="162"/>
      <c r="V897" s="162"/>
      <c r="W897" s="162"/>
      <c r="X897" s="162"/>
      <c r="Y897" s="162"/>
      <c r="Z897" s="162"/>
    </row>
    <row r="898">
      <c r="A898" s="162"/>
      <c r="B898" s="162"/>
      <c r="C898" s="162"/>
      <c r="D898" s="162"/>
      <c r="E898" s="162"/>
      <c r="F898" s="162"/>
      <c r="G898" s="162"/>
      <c r="H898" s="162"/>
      <c r="I898" s="162"/>
      <c r="J898" s="162"/>
      <c r="K898" s="162"/>
      <c r="L898" s="162"/>
      <c r="M898" s="162"/>
      <c r="N898" s="162"/>
      <c r="O898" s="162"/>
      <c r="P898" s="162"/>
      <c r="Q898" s="162"/>
      <c r="R898" s="162"/>
      <c r="S898" s="162"/>
      <c r="T898" s="162"/>
      <c r="U898" s="162"/>
      <c r="V898" s="162"/>
      <c r="W898" s="162"/>
      <c r="X898" s="162"/>
      <c r="Y898" s="162"/>
      <c r="Z898" s="162"/>
    </row>
    <row r="899">
      <c r="A899" s="162"/>
      <c r="B899" s="162"/>
      <c r="C899" s="162"/>
      <c r="D899" s="162"/>
      <c r="E899" s="162"/>
      <c r="F899" s="162"/>
      <c r="G899" s="162"/>
      <c r="H899" s="162"/>
      <c r="I899" s="162"/>
      <c r="J899" s="162"/>
      <c r="K899" s="162"/>
      <c r="L899" s="162"/>
      <c r="M899" s="162"/>
      <c r="N899" s="162"/>
      <c r="O899" s="162"/>
      <c r="P899" s="162"/>
      <c r="Q899" s="162"/>
      <c r="R899" s="162"/>
      <c r="S899" s="162"/>
      <c r="T899" s="162"/>
      <c r="U899" s="162"/>
      <c r="V899" s="162"/>
      <c r="W899" s="162"/>
      <c r="X899" s="162"/>
      <c r="Y899" s="162"/>
      <c r="Z899" s="162"/>
    </row>
    <row r="900">
      <c r="A900" s="162"/>
      <c r="B900" s="162"/>
      <c r="C900" s="162"/>
      <c r="D900" s="162"/>
      <c r="E900" s="162"/>
      <c r="F900" s="162"/>
      <c r="G900" s="162"/>
      <c r="H900" s="162"/>
      <c r="I900" s="162"/>
      <c r="J900" s="162"/>
      <c r="K900" s="162"/>
      <c r="L900" s="162"/>
      <c r="M900" s="162"/>
      <c r="N900" s="162"/>
      <c r="O900" s="162"/>
      <c r="P900" s="162"/>
      <c r="Q900" s="162"/>
      <c r="R900" s="162"/>
      <c r="S900" s="162"/>
      <c r="T900" s="162"/>
      <c r="U900" s="162"/>
      <c r="V900" s="162"/>
      <c r="W900" s="162"/>
      <c r="X900" s="162"/>
      <c r="Y900" s="162"/>
      <c r="Z900" s="162"/>
    </row>
    <row r="901">
      <c r="A901" s="162"/>
      <c r="B901" s="162"/>
      <c r="C901" s="162"/>
      <c r="D901" s="162"/>
      <c r="E901" s="162"/>
      <c r="F901" s="162"/>
      <c r="G901" s="162"/>
      <c r="H901" s="162"/>
      <c r="I901" s="162"/>
      <c r="J901" s="162"/>
      <c r="K901" s="162"/>
      <c r="L901" s="162"/>
      <c r="M901" s="162"/>
      <c r="N901" s="162"/>
      <c r="O901" s="162"/>
      <c r="P901" s="162"/>
      <c r="Q901" s="162"/>
      <c r="R901" s="162"/>
      <c r="S901" s="162"/>
      <c r="T901" s="162"/>
      <c r="U901" s="162"/>
      <c r="V901" s="162"/>
      <c r="W901" s="162"/>
      <c r="X901" s="162"/>
      <c r="Y901" s="162"/>
      <c r="Z901" s="162"/>
    </row>
    <row r="902">
      <c r="A902" s="162"/>
      <c r="B902" s="162"/>
      <c r="C902" s="162"/>
      <c r="D902" s="162"/>
      <c r="E902" s="162"/>
      <c r="F902" s="162"/>
      <c r="G902" s="162"/>
      <c r="H902" s="162"/>
      <c r="I902" s="162"/>
      <c r="J902" s="162"/>
      <c r="K902" s="162"/>
      <c r="L902" s="162"/>
      <c r="M902" s="162"/>
      <c r="N902" s="162"/>
      <c r="O902" s="162"/>
      <c r="P902" s="162"/>
      <c r="Q902" s="162"/>
      <c r="R902" s="162"/>
      <c r="S902" s="162"/>
      <c r="T902" s="162"/>
      <c r="U902" s="162"/>
      <c r="V902" s="162"/>
      <c r="W902" s="162"/>
      <c r="X902" s="162"/>
      <c r="Y902" s="162"/>
      <c r="Z902" s="162"/>
    </row>
    <row r="903">
      <c r="A903" s="162"/>
      <c r="B903" s="162"/>
      <c r="C903" s="162"/>
      <c r="D903" s="162"/>
      <c r="E903" s="162"/>
      <c r="F903" s="162"/>
      <c r="G903" s="162"/>
      <c r="H903" s="162"/>
      <c r="I903" s="162"/>
      <c r="J903" s="162"/>
      <c r="K903" s="162"/>
      <c r="L903" s="162"/>
      <c r="M903" s="162"/>
      <c r="N903" s="162"/>
      <c r="O903" s="162"/>
      <c r="P903" s="162"/>
      <c r="Q903" s="162"/>
      <c r="R903" s="162"/>
      <c r="S903" s="162"/>
      <c r="T903" s="162"/>
      <c r="U903" s="162"/>
      <c r="V903" s="162"/>
      <c r="W903" s="162"/>
      <c r="X903" s="162"/>
      <c r="Y903" s="162"/>
      <c r="Z903" s="162"/>
    </row>
    <row r="904">
      <c r="A904" s="162"/>
      <c r="B904" s="162"/>
      <c r="C904" s="162"/>
      <c r="D904" s="162"/>
      <c r="E904" s="162"/>
      <c r="F904" s="162"/>
      <c r="G904" s="162"/>
      <c r="H904" s="162"/>
      <c r="I904" s="162"/>
      <c r="J904" s="162"/>
      <c r="K904" s="162"/>
      <c r="L904" s="162"/>
      <c r="M904" s="162"/>
      <c r="N904" s="162"/>
      <c r="O904" s="162"/>
      <c r="P904" s="162"/>
      <c r="Q904" s="162"/>
      <c r="R904" s="162"/>
      <c r="S904" s="162"/>
      <c r="T904" s="162"/>
      <c r="U904" s="162"/>
      <c r="V904" s="162"/>
      <c r="W904" s="162"/>
      <c r="X904" s="162"/>
      <c r="Y904" s="162"/>
      <c r="Z904" s="162"/>
    </row>
    <row r="905">
      <c r="A905" s="162"/>
      <c r="B905" s="162"/>
      <c r="C905" s="162"/>
      <c r="D905" s="162"/>
      <c r="E905" s="162"/>
      <c r="F905" s="162"/>
      <c r="G905" s="162"/>
      <c r="H905" s="162"/>
      <c r="I905" s="162"/>
      <c r="J905" s="162"/>
      <c r="K905" s="162"/>
      <c r="L905" s="162"/>
      <c r="M905" s="162"/>
      <c r="N905" s="162"/>
      <c r="O905" s="162"/>
      <c r="P905" s="162"/>
      <c r="Q905" s="162"/>
      <c r="R905" s="162"/>
      <c r="S905" s="162"/>
      <c r="T905" s="162"/>
      <c r="U905" s="162"/>
      <c r="V905" s="162"/>
      <c r="W905" s="162"/>
      <c r="X905" s="162"/>
      <c r="Y905" s="162"/>
      <c r="Z905" s="162"/>
    </row>
    <row r="906">
      <c r="A906" s="162"/>
      <c r="B906" s="162"/>
      <c r="C906" s="162"/>
      <c r="D906" s="162"/>
      <c r="E906" s="162"/>
      <c r="F906" s="162"/>
      <c r="G906" s="162"/>
      <c r="H906" s="162"/>
      <c r="I906" s="162"/>
      <c r="J906" s="162"/>
      <c r="K906" s="162"/>
      <c r="L906" s="162"/>
      <c r="M906" s="162"/>
      <c r="N906" s="162"/>
      <c r="O906" s="162"/>
      <c r="P906" s="162"/>
      <c r="Q906" s="162"/>
      <c r="R906" s="162"/>
      <c r="S906" s="162"/>
      <c r="T906" s="162"/>
      <c r="U906" s="162"/>
      <c r="V906" s="162"/>
      <c r="W906" s="162"/>
      <c r="X906" s="162"/>
      <c r="Y906" s="162"/>
      <c r="Z906" s="162"/>
    </row>
    <row r="907">
      <c r="A907" s="162"/>
      <c r="B907" s="162"/>
      <c r="C907" s="162"/>
      <c r="D907" s="162"/>
      <c r="E907" s="162"/>
      <c r="F907" s="162"/>
      <c r="G907" s="162"/>
      <c r="H907" s="162"/>
      <c r="I907" s="162"/>
      <c r="J907" s="162"/>
      <c r="K907" s="162"/>
      <c r="L907" s="162"/>
      <c r="M907" s="162"/>
      <c r="N907" s="162"/>
      <c r="O907" s="162"/>
      <c r="P907" s="162"/>
      <c r="Q907" s="162"/>
      <c r="R907" s="162"/>
      <c r="S907" s="162"/>
      <c r="T907" s="162"/>
      <c r="U907" s="162"/>
      <c r="V907" s="162"/>
      <c r="W907" s="162"/>
      <c r="X907" s="162"/>
      <c r="Y907" s="162"/>
      <c r="Z907" s="162"/>
    </row>
    <row r="908">
      <c r="A908" s="162"/>
      <c r="B908" s="162"/>
      <c r="C908" s="162"/>
      <c r="D908" s="162"/>
      <c r="E908" s="162"/>
      <c r="F908" s="162"/>
      <c r="G908" s="162"/>
      <c r="H908" s="162"/>
      <c r="I908" s="162"/>
      <c r="J908" s="162"/>
      <c r="K908" s="162"/>
      <c r="L908" s="162"/>
      <c r="M908" s="162"/>
      <c r="N908" s="162"/>
      <c r="O908" s="162"/>
      <c r="P908" s="162"/>
      <c r="Q908" s="162"/>
      <c r="R908" s="162"/>
      <c r="S908" s="162"/>
      <c r="T908" s="162"/>
      <c r="U908" s="162"/>
      <c r="V908" s="162"/>
      <c r="W908" s="162"/>
      <c r="X908" s="162"/>
      <c r="Y908" s="162"/>
      <c r="Z908" s="162"/>
    </row>
    <row r="909">
      <c r="A909" s="162"/>
      <c r="B909" s="162"/>
      <c r="C909" s="162"/>
      <c r="D909" s="162"/>
      <c r="E909" s="162"/>
      <c r="F909" s="162"/>
      <c r="G909" s="162"/>
      <c r="H909" s="162"/>
      <c r="I909" s="162"/>
      <c r="J909" s="162"/>
      <c r="K909" s="162"/>
      <c r="L909" s="162"/>
      <c r="M909" s="162"/>
      <c r="N909" s="162"/>
      <c r="O909" s="162"/>
      <c r="P909" s="162"/>
      <c r="Q909" s="162"/>
      <c r="R909" s="162"/>
      <c r="S909" s="162"/>
      <c r="T909" s="162"/>
      <c r="U909" s="162"/>
      <c r="V909" s="162"/>
      <c r="W909" s="162"/>
      <c r="X909" s="162"/>
      <c r="Y909" s="162"/>
      <c r="Z909" s="162"/>
    </row>
    <row r="910">
      <c r="A910" s="162"/>
      <c r="B910" s="162"/>
      <c r="C910" s="162"/>
      <c r="D910" s="162"/>
      <c r="E910" s="162"/>
      <c r="F910" s="162"/>
      <c r="G910" s="162"/>
      <c r="H910" s="162"/>
      <c r="I910" s="162"/>
      <c r="J910" s="162"/>
      <c r="K910" s="162"/>
      <c r="L910" s="162"/>
      <c r="M910" s="162"/>
      <c r="N910" s="162"/>
      <c r="O910" s="162"/>
      <c r="P910" s="162"/>
      <c r="Q910" s="162"/>
      <c r="R910" s="162"/>
      <c r="S910" s="162"/>
      <c r="T910" s="162"/>
      <c r="U910" s="162"/>
      <c r="V910" s="162"/>
      <c r="W910" s="162"/>
      <c r="X910" s="162"/>
      <c r="Y910" s="162"/>
      <c r="Z910" s="162"/>
    </row>
    <row r="911">
      <c r="A911" s="162"/>
      <c r="B911" s="162"/>
      <c r="C911" s="162"/>
      <c r="D911" s="162"/>
      <c r="E911" s="162"/>
      <c r="F911" s="162"/>
      <c r="G911" s="162"/>
      <c r="H911" s="162"/>
      <c r="I911" s="162"/>
      <c r="J911" s="162"/>
      <c r="K911" s="162"/>
      <c r="L911" s="162"/>
      <c r="M911" s="162"/>
      <c r="N911" s="162"/>
      <c r="O911" s="162"/>
      <c r="P911" s="162"/>
      <c r="Q911" s="162"/>
      <c r="R911" s="162"/>
      <c r="S911" s="162"/>
      <c r="T911" s="162"/>
      <c r="U911" s="162"/>
      <c r="V911" s="162"/>
      <c r="W911" s="162"/>
      <c r="X911" s="162"/>
      <c r="Y911" s="162"/>
      <c r="Z911" s="162"/>
    </row>
    <row r="912">
      <c r="A912" s="162"/>
      <c r="B912" s="162"/>
      <c r="C912" s="162"/>
      <c r="D912" s="162"/>
      <c r="E912" s="162"/>
      <c r="F912" s="162"/>
      <c r="G912" s="162"/>
      <c r="H912" s="162"/>
      <c r="I912" s="162"/>
      <c r="J912" s="162"/>
      <c r="K912" s="162"/>
      <c r="L912" s="162"/>
      <c r="M912" s="162"/>
      <c r="N912" s="162"/>
      <c r="O912" s="162"/>
      <c r="P912" s="162"/>
      <c r="Q912" s="162"/>
      <c r="R912" s="162"/>
      <c r="S912" s="162"/>
      <c r="T912" s="162"/>
      <c r="U912" s="162"/>
      <c r="V912" s="162"/>
      <c r="W912" s="162"/>
      <c r="X912" s="162"/>
      <c r="Y912" s="162"/>
      <c r="Z912" s="162"/>
    </row>
    <row r="913">
      <c r="A913" s="162"/>
      <c r="B913" s="162"/>
      <c r="C913" s="162"/>
      <c r="D913" s="162"/>
      <c r="E913" s="162"/>
      <c r="F913" s="162"/>
      <c r="G913" s="162"/>
      <c r="H913" s="162"/>
      <c r="I913" s="162"/>
      <c r="J913" s="162"/>
      <c r="K913" s="162"/>
      <c r="L913" s="162"/>
      <c r="M913" s="162"/>
      <c r="N913" s="162"/>
      <c r="O913" s="162"/>
      <c r="P913" s="162"/>
      <c r="Q913" s="162"/>
      <c r="R913" s="162"/>
      <c r="S913" s="162"/>
      <c r="T913" s="162"/>
      <c r="U913" s="162"/>
      <c r="V913" s="162"/>
      <c r="W913" s="162"/>
      <c r="X913" s="162"/>
      <c r="Y913" s="162"/>
      <c r="Z913" s="162"/>
    </row>
    <row r="914">
      <c r="A914" s="162"/>
      <c r="B914" s="162"/>
      <c r="C914" s="162"/>
      <c r="D914" s="162"/>
      <c r="E914" s="162"/>
      <c r="F914" s="162"/>
      <c r="G914" s="162"/>
      <c r="H914" s="162"/>
      <c r="I914" s="162"/>
      <c r="J914" s="162"/>
      <c r="K914" s="162"/>
      <c r="L914" s="162"/>
      <c r="M914" s="162"/>
      <c r="N914" s="162"/>
      <c r="O914" s="162"/>
      <c r="P914" s="162"/>
      <c r="Q914" s="162"/>
      <c r="R914" s="162"/>
      <c r="S914" s="162"/>
      <c r="T914" s="162"/>
      <c r="U914" s="162"/>
      <c r="V914" s="162"/>
      <c r="W914" s="162"/>
      <c r="X914" s="162"/>
      <c r="Y914" s="162"/>
      <c r="Z914" s="162"/>
    </row>
    <row r="915">
      <c r="A915" s="162"/>
      <c r="B915" s="162"/>
      <c r="C915" s="162"/>
      <c r="D915" s="162"/>
      <c r="E915" s="162"/>
      <c r="F915" s="162"/>
      <c r="G915" s="162"/>
      <c r="H915" s="162"/>
      <c r="I915" s="162"/>
      <c r="J915" s="162"/>
      <c r="K915" s="162"/>
      <c r="L915" s="162"/>
      <c r="M915" s="162"/>
      <c r="N915" s="162"/>
      <c r="O915" s="162"/>
      <c r="P915" s="162"/>
      <c r="Q915" s="162"/>
      <c r="R915" s="162"/>
      <c r="S915" s="162"/>
      <c r="T915" s="162"/>
      <c r="U915" s="162"/>
      <c r="V915" s="162"/>
      <c r="W915" s="162"/>
      <c r="X915" s="162"/>
      <c r="Y915" s="162"/>
      <c r="Z915" s="162"/>
    </row>
    <row r="916">
      <c r="A916" s="162"/>
      <c r="B916" s="162"/>
      <c r="C916" s="162"/>
      <c r="D916" s="162"/>
      <c r="E916" s="162"/>
      <c r="F916" s="162"/>
      <c r="G916" s="162"/>
      <c r="H916" s="162"/>
      <c r="I916" s="162"/>
      <c r="J916" s="162"/>
      <c r="K916" s="162"/>
      <c r="L916" s="162"/>
      <c r="M916" s="162"/>
      <c r="N916" s="162"/>
      <c r="O916" s="162"/>
      <c r="P916" s="162"/>
      <c r="Q916" s="162"/>
      <c r="R916" s="162"/>
      <c r="S916" s="162"/>
      <c r="T916" s="162"/>
      <c r="U916" s="162"/>
      <c r="V916" s="162"/>
      <c r="W916" s="162"/>
      <c r="X916" s="162"/>
      <c r="Y916" s="162"/>
      <c r="Z916" s="162"/>
    </row>
    <row r="917">
      <c r="A917" s="162"/>
      <c r="B917" s="162"/>
      <c r="C917" s="162"/>
      <c r="D917" s="162"/>
      <c r="E917" s="162"/>
      <c r="F917" s="162"/>
      <c r="G917" s="162"/>
      <c r="H917" s="162"/>
      <c r="I917" s="162"/>
      <c r="J917" s="162"/>
      <c r="K917" s="162"/>
      <c r="L917" s="162"/>
      <c r="M917" s="162"/>
      <c r="N917" s="162"/>
      <c r="O917" s="162"/>
      <c r="P917" s="162"/>
      <c r="Q917" s="162"/>
      <c r="R917" s="162"/>
      <c r="S917" s="162"/>
      <c r="T917" s="162"/>
      <c r="U917" s="162"/>
      <c r="V917" s="162"/>
      <c r="W917" s="162"/>
      <c r="X917" s="162"/>
      <c r="Y917" s="162"/>
      <c r="Z917" s="162"/>
    </row>
    <row r="918">
      <c r="A918" s="162"/>
      <c r="B918" s="162"/>
      <c r="C918" s="162"/>
      <c r="D918" s="162"/>
      <c r="E918" s="162"/>
      <c r="F918" s="162"/>
      <c r="G918" s="162"/>
      <c r="H918" s="162"/>
      <c r="I918" s="162"/>
      <c r="J918" s="162"/>
      <c r="K918" s="162"/>
      <c r="L918" s="162"/>
      <c r="M918" s="162"/>
      <c r="N918" s="162"/>
      <c r="O918" s="162"/>
      <c r="P918" s="162"/>
      <c r="Q918" s="162"/>
      <c r="R918" s="162"/>
      <c r="S918" s="162"/>
      <c r="T918" s="162"/>
      <c r="U918" s="162"/>
      <c r="V918" s="162"/>
      <c r="W918" s="162"/>
      <c r="X918" s="162"/>
      <c r="Y918" s="162"/>
      <c r="Z918" s="162"/>
    </row>
    <row r="919">
      <c r="A919" s="162"/>
      <c r="B919" s="162"/>
      <c r="C919" s="162"/>
      <c r="D919" s="162"/>
      <c r="E919" s="162"/>
      <c r="F919" s="162"/>
      <c r="G919" s="162"/>
      <c r="H919" s="162"/>
      <c r="I919" s="162"/>
      <c r="J919" s="162"/>
      <c r="K919" s="162"/>
      <c r="L919" s="162"/>
      <c r="M919" s="162"/>
      <c r="N919" s="162"/>
      <c r="O919" s="162"/>
      <c r="P919" s="162"/>
      <c r="Q919" s="162"/>
      <c r="R919" s="162"/>
      <c r="S919" s="162"/>
      <c r="T919" s="162"/>
      <c r="U919" s="162"/>
      <c r="V919" s="162"/>
      <c r="W919" s="162"/>
      <c r="X919" s="162"/>
      <c r="Y919" s="162"/>
      <c r="Z919" s="162"/>
    </row>
    <row r="920">
      <c r="A920" s="162"/>
      <c r="B920" s="162"/>
      <c r="C920" s="162"/>
      <c r="D920" s="162"/>
      <c r="E920" s="162"/>
      <c r="F920" s="162"/>
      <c r="G920" s="162"/>
      <c r="H920" s="162"/>
      <c r="I920" s="162"/>
      <c r="J920" s="162"/>
      <c r="K920" s="162"/>
      <c r="L920" s="162"/>
      <c r="M920" s="162"/>
      <c r="N920" s="162"/>
      <c r="O920" s="162"/>
      <c r="P920" s="162"/>
      <c r="Q920" s="162"/>
      <c r="R920" s="162"/>
      <c r="S920" s="162"/>
      <c r="T920" s="162"/>
      <c r="U920" s="162"/>
      <c r="V920" s="162"/>
      <c r="W920" s="162"/>
      <c r="X920" s="162"/>
      <c r="Y920" s="162"/>
      <c r="Z920" s="162"/>
    </row>
    <row r="921">
      <c r="A921" s="162"/>
      <c r="B921" s="162"/>
      <c r="C921" s="162"/>
      <c r="D921" s="162"/>
      <c r="E921" s="162"/>
      <c r="F921" s="162"/>
      <c r="G921" s="162"/>
      <c r="H921" s="162"/>
      <c r="I921" s="162"/>
      <c r="J921" s="162"/>
      <c r="K921" s="162"/>
      <c r="L921" s="162"/>
      <c r="M921" s="162"/>
      <c r="N921" s="162"/>
      <c r="O921" s="162"/>
      <c r="P921" s="162"/>
      <c r="Q921" s="162"/>
      <c r="R921" s="162"/>
      <c r="S921" s="162"/>
      <c r="T921" s="162"/>
      <c r="U921" s="162"/>
      <c r="V921" s="162"/>
      <c r="W921" s="162"/>
      <c r="X921" s="162"/>
      <c r="Y921" s="162"/>
      <c r="Z921" s="162"/>
    </row>
    <row r="922">
      <c r="A922" s="162"/>
      <c r="B922" s="162"/>
      <c r="C922" s="162"/>
      <c r="D922" s="162"/>
      <c r="E922" s="162"/>
      <c r="F922" s="162"/>
      <c r="G922" s="162"/>
      <c r="H922" s="162"/>
      <c r="I922" s="162"/>
      <c r="J922" s="162"/>
      <c r="K922" s="162"/>
      <c r="L922" s="162"/>
      <c r="M922" s="162"/>
      <c r="N922" s="162"/>
      <c r="O922" s="162"/>
      <c r="P922" s="162"/>
      <c r="Q922" s="162"/>
      <c r="R922" s="162"/>
      <c r="S922" s="162"/>
      <c r="T922" s="162"/>
      <c r="U922" s="162"/>
      <c r="V922" s="162"/>
      <c r="W922" s="162"/>
      <c r="X922" s="162"/>
      <c r="Y922" s="162"/>
      <c r="Z922" s="162"/>
    </row>
    <row r="923">
      <c r="A923" s="162"/>
      <c r="B923" s="162"/>
      <c r="C923" s="162"/>
      <c r="D923" s="162"/>
      <c r="E923" s="162"/>
      <c r="F923" s="162"/>
      <c r="G923" s="162"/>
      <c r="H923" s="162"/>
      <c r="I923" s="162"/>
      <c r="J923" s="162"/>
      <c r="K923" s="162"/>
      <c r="L923" s="162"/>
      <c r="M923" s="162"/>
      <c r="N923" s="162"/>
      <c r="O923" s="162"/>
      <c r="P923" s="162"/>
      <c r="Q923" s="162"/>
      <c r="R923" s="162"/>
      <c r="S923" s="162"/>
      <c r="T923" s="162"/>
      <c r="U923" s="162"/>
      <c r="V923" s="162"/>
      <c r="W923" s="162"/>
      <c r="X923" s="162"/>
      <c r="Y923" s="162"/>
      <c r="Z923" s="162"/>
    </row>
    <row r="924">
      <c r="A924" s="162"/>
      <c r="B924" s="162"/>
      <c r="C924" s="162"/>
      <c r="D924" s="162"/>
      <c r="E924" s="162"/>
      <c r="F924" s="162"/>
      <c r="G924" s="162"/>
      <c r="H924" s="162"/>
      <c r="I924" s="162"/>
      <c r="J924" s="162"/>
      <c r="K924" s="162"/>
      <c r="L924" s="162"/>
      <c r="M924" s="162"/>
      <c r="N924" s="162"/>
      <c r="O924" s="162"/>
      <c r="P924" s="162"/>
      <c r="Q924" s="162"/>
      <c r="R924" s="162"/>
      <c r="S924" s="162"/>
      <c r="T924" s="162"/>
      <c r="U924" s="162"/>
      <c r="V924" s="162"/>
      <c r="W924" s="162"/>
      <c r="X924" s="162"/>
      <c r="Y924" s="162"/>
      <c r="Z924" s="162"/>
    </row>
    <row r="925">
      <c r="A925" s="162"/>
      <c r="B925" s="162"/>
      <c r="C925" s="162"/>
      <c r="D925" s="162"/>
      <c r="E925" s="162"/>
      <c r="F925" s="162"/>
      <c r="G925" s="162"/>
      <c r="H925" s="162"/>
      <c r="I925" s="162"/>
      <c r="J925" s="162"/>
      <c r="K925" s="162"/>
      <c r="L925" s="162"/>
      <c r="M925" s="162"/>
      <c r="N925" s="162"/>
      <c r="O925" s="162"/>
      <c r="P925" s="162"/>
      <c r="Q925" s="162"/>
      <c r="R925" s="162"/>
      <c r="S925" s="162"/>
      <c r="T925" s="162"/>
      <c r="U925" s="162"/>
      <c r="V925" s="162"/>
      <c r="W925" s="162"/>
      <c r="X925" s="162"/>
      <c r="Y925" s="162"/>
      <c r="Z925" s="162"/>
    </row>
    <row r="926">
      <c r="A926" s="162"/>
      <c r="B926" s="162"/>
      <c r="C926" s="162"/>
      <c r="D926" s="162"/>
      <c r="E926" s="162"/>
      <c r="F926" s="162"/>
      <c r="G926" s="162"/>
      <c r="H926" s="162"/>
      <c r="I926" s="162"/>
      <c r="J926" s="162"/>
      <c r="K926" s="162"/>
      <c r="L926" s="162"/>
      <c r="M926" s="162"/>
      <c r="N926" s="162"/>
      <c r="O926" s="162"/>
      <c r="P926" s="162"/>
      <c r="Q926" s="162"/>
      <c r="R926" s="162"/>
      <c r="S926" s="162"/>
      <c r="T926" s="162"/>
      <c r="U926" s="162"/>
      <c r="V926" s="162"/>
      <c r="W926" s="162"/>
      <c r="X926" s="162"/>
      <c r="Y926" s="162"/>
      <c r="Z926" s="162"/>
    </row>
    <row r="927">
      <c r="A927" s="162"/>
      <c r="B927" s="162"/>
      <c r="C927" s="162"/>
      <c r="D927" s="162"/>
      <c r="E927" s="162"/>
      <c r="F927" s="162"/>
      <c r="G927" s="162"/>
      <c r="H927" s="162"/>
      <c r="I927" s="162"/>
      <c r="J927" s="162"/>
      <c r="K927" s="162"/>
      <c r="L927" s="162"/>
      <c r="M927" s="162"/>
      <c r="N927" s="162"/>
      <c r="O927" s="162"/>
      <c r="P927" s="162"/>
      <c r="Q927" s="162"/>
      <c r="R927" s="162"/>
      <c r="S927" s="162"/>
      <c r="T927" s="162"/>
      <c r="U927" s="162"/>
      <c r="V927" s="162"/>
      <c r="W927" s="162"/>
      <c r="X927" s="162"/>
      <c r="Y927" s="162"/>
      <c r="Z927" s="162"/>
    </row>
    <row r="928">
      <c r="A928" s="162"/>
      <c r="B928" s="162"/>
      <c r="C928" s="162"/>
      <c r="D928" s="162"/>
      <c r="E928" s="162"/>
      <c r="F928" s="162"/>
      <c r="G928" s="162"/>
      <c r="H928" s="162"/>
      <c r="I928" s="162"/>
      <c r="J928" s="162"/>
      <c r="K928" s="162"/>
      <c r="L928" s="162"/>
      <c r="M928" s="162"/>
      <c r="N928" s="162"/>
      <c r="O928" s="162"/>
      <c r="P928" s="162"/>
      <c r="Q928" s="162"/>
      <c r="R928" s="162"/>
      <c r="S928" s="162"/>
      <c r="T928" s="162"/>
      <c r="U928" s="162"/>
      <c r="V928" s="162"/>
      <c r="W928" s="162"/>
      <c r="X928" s="162"/>
      <c r="Y928" s="162"/>
      <c r="Z928" s="162"/>
    </row>
    <row r="929">
      <c r="A929" s="162"/>
      <c r="B929" s="162"/>
      <c r="C929" s="162"/>
      <c r="D929" s="162"/>
      <c r="E929" s="162"/>
      <c r="F929" s="162"/>
      <c r="G929" s="162"/>
      <c r="H929" s="162"/>
      <c r="I929" s="162"/>
      <c r="J929" s="162"/>
      <c r="K929" s="162"/>
      <c r="L929" s="162"/>
      <c r="M929" s="162"/>
      <c r="N929" s="162"/>
      <c r="O929" s="162"/>
      <c r="P929" s="162"/>
      <c r="Q929" s="162"/>
      <c r="R929" s="162"/>
      <c r="S929" s="162"/>
      <c r="T929" s="162"/>
      <c r="U929" s="162"/>
      <c r="V929" s="162"/>
      <c r="W929" s="162"/>
      <c r="X929" s="162"/>
      <c r="Y929" s="162"/>
      <c r="Z929" s="162"/>
    </row>
    <row r="930">
      <c r="A930" s="162"/>
      <c r="B930" s="162"/>
      <c r="C930" s="162"/>
      <c r="D930" s="162"/>
      <c r="E930" s="162"/>
      <c r="F930" s="162"/>
      <c r="G930" s="162"/>
      <c r="H930" s="162"/>
      <c r="I930" s="162"/>
      <c r="J930" s="162"/>
      <c r="K930" s="162"/>
      <c r="L930" s="162"/>
      <c r="M930" s="162"/>
      <c r="N930" s="162"/>
      <c r="O930" s="162"/>
      <c r="P930" s="162"/>
      <c r="Q930" s="162"/>
      <c r="R930" s="162"/>
      <c r="S930" s="162"/>
      <c r="T930" s="162"/>
      <c r="U930" s="162"/>
      <c r="V930" s="162"/>
      <c r="W930" s="162"/>
      <c r="X930" s="162"/>
      <c r="Y930" s="162"/>
      <c r="Z930" s="162"/>
    </row>
    <row r="931">
      <c r="A931" s="162"/>
      <c r="B931" s="162"/>
      <c r="C931" s="162"/>
      <c r="D931" s="162"/>
      <c r="E931" s="162"/>
      <c r="F931" s="162"/>
      <c r="G931" s="162"/>
      <c r="H931" s="162"/>
      <c r="I931" s="162"/>
      <c r="J931" s="162"/>
      <c r="K931" s="162"/>
      <c r="L931" s="162"/>
      <c r="M931" s="162"/>
      <c r="N931" s="162"/>
      <c r="O931" s="162"/>
      <c r="P931" s="162"/>
      <c r="Q931" s="162"/>
      <c r="R931" s="162"/>
      <c r="S931" s="162"/>
      <c r="T931" s="162"/>
      <c r="U931" s="162"/>
      <c r="V931" s="162"/>
      <c r="W931" s="162"/>
      <c r="X931" s="162"/>
      <c r="Y931" s="162"/>
      <c r="Z931" s="162"/>
    </row>
    <row r="932">
      <c r="A932" s="162"/>
      <c r="B932" s="162"/>
      <c r="C932" s="162"/>
      <c r="D932" s="162"/>
      <c r="E932" s="162"/>
      <c r="F932" s="162"/>
      <c r="G932" s="162"/>
      <c r="H932" s="162"/>
      <c r="I932" s="162"/>
      <c r="J932" s="162"/>
      <c r="K932" s="162"/>
      <c r="L932" s="162"/>
      <c r="M932" s="162"/>
      <c r="N932" s="162"/>
      <c r="O932" s="162"/>
      <c r="P932" s="162"/>
      <c r="Q932" s="162"/>
      <c r="R932" s="162"/>
      <c r="S932" s="162"/>
      <c r="T932" s="162"/>
      <c r="U932" s="162"/>
      <c r="V932" s="162"/>
      <c r="W932" s="162"/>
      <c r="X932" s="162"/>
      <c r="Y932" s="162"/>
      <c r="Z932" s="162"/>
    </row>
    <row r="933">
      <c r="A933" s="162"/>
      <c r="B933" s="162"/>
      <c r="C933" s="162"/>
      <c r="D933" s="162"/>
      <c r="E933" s="162"/>
      <c r="F933" s="162"/>
      <c r="G933" s="162"/>
      <c r="H933" s="162"/>
      <c r="I933" s="162"/>
      <c r="J933" s="162"/>
      <c r="K933" s="162"/>
      <c r="L933" s="162"/>
      <c r="M933" s="162"/>
      <c r="N933" s="162"/>
      <c r="O933" s="162"/>
      <c r="P933" s="162"/>
      <c r="Q933" s="162"/>
      <c r="R933" s="162"/>
      <c r="S933" s="162"/>
      <c r="T933" s="162"/>
      <c r="U933" s="162"/>
      <c r="V933" s="162"/>
      <c r="W933" s="162"/>
      <c r="X933" s="162"/>
      <c r="Y933" s="162"/>
      <c r="Z933" s="162"/>
    </row>
    <row r="934">
      <c r="A934" s="162"/>
      <c r="B934" s="162"/>
      <c r="C934" s="162"/>
      <c r="D934" s="162"/>
      <c r="E934" s="162"/>
      <c r="F934" s="162"/>
      <c r="G934" s="162"/>
      <c r="H934" s="162"/>
      <c r="I934" s="162"/>
      <c r="J934" s="162"/>
      <c r="K934" s="162"/>
      <c r="L934" s="162"/>
      <c r="M934" s="162"/>
      <c r="N934" s="162"/>
      <c r="O934" s="162"/>
      <c r="P934" s="162"/>
      <c r="Q934" s="162"/>
      <c r="R934" s="162"/>
      <c r="S934" s="162"/>
      <c r="T934" s="162"/>
      <c r="U934" s="162"/>
      <c r="V934" s="162"/>
      <c r="W934" s="162"/>
      <c r="X934" s="162"/>
      <c r="Y934" s="162"/>
      <c r="Z934" s="162"/>
    </row>
    <row r="935">
      <c r="A935" s="162"/>
      <c r="B935" s="162"/>
      <c r="C935" s="162"/>
      <c r="D935" s="162"/>
      <c r="E935" s="162"/>
      <c r="F935" s="162"/>
      <c r="G935" s="162"/>
      <c r="H935" s="162"/>
      <c r="I935" s="162"/>
      <c r="J935" s="162"/>
      <c r="K935" s="162"/>
      <c r="L935" s="162"/>
      <c r="M935" s="162"/>
      <c r="N935" s="162"/>
      <c r="O935" s="162"/>
      <c r="P935" s="162"/>
      <c r="Q935" s="162"/>
      <c r="R935" s="162"/>
      <c r="S935" s="162"/>
      <c r="T935" s="162"/>
      <c r="U935" s="162"/>
      <c r="V935" s="162"/>
      <c r="W935" s="162"/>
      <c r="X935" s="162"/>
      <c r="Y935" s="162"/>
      <c r="Z935" s="162"/>
    </row>
    <row r="936">
      <c r="A936" s="162"/>
      <c r="B936" s="162"/>
      <c r="C936" s="162"/>
      <c r="D936" s="162"/>
      <c r="E936" s="162"/>
      <c r="F936" s="162"/>
      <c r="G936" s="162"/>
      <c r="H936" s="162"/>
      <c r="I936" s="162"/>
      <c r="J936" s="162"/>
      <c r="K936" s="162"/>
      <c r="L936" s="162"/>
      <c r="M936" s="162"/>
      <c r="N936" s="162"/>
      <c r="O936" s="162"/>
      <c r="P936" s="162"/>
      <c r="Q936" s="162"/>
      <c r="R936" s="162"/>
      <c r="S936" s="162"/>
      <c r="T936" s="162"/>
      <c r="U936" s="162"/>
      <c r="V936" s="162"/>
      <c r="W936" s="162"/>
      <c r="X936" s="162"/>
      <c r="Y936" s="162"/>
      <c r="Z936" s="162"/>
    </row>
    <row r="937">
      <c r="A937" s="162"/>
      <c r="B937" s="162"/>
      <c r="C937" s="162"/>
      <c r="D937" s="162"/>
      <c r="E937" s="162"/>
      <c r="F937" s="162"/>
      <c r="G937" s="162"/>
      <c r="H937" s="162"/>
      <c r="I937" s="162"/>
      <c r="J937" s="162"/>
      <c r="K937" s="162"/>
      <c r="L937" s="162"/>
      <c r="M937" s="162"/>
      <c r="N937" s="162"/>
      <c r="O937" s="162"/>
      <c r="P937" s="162"/>
      <c r="Q937" s="162"/>
      <c r="R937" s="162"/>
      <c r="S937" s="162"/>
      <c r="T937" s="162"/>
      <c r="U937" s="162"/>
      <c r="V937" s="162"/>
      <c r="W937" s="162"/>
      <c r="X937" s="162"/>
      <c r="Y937" s="162"/>
      <c r="Z937" s="162"/>
    </row>
    <row r="938">
      <c r="A938" s="162"/>
      <c r="B938" s="162"/>
      <c r="C938" s="162"/>
      <c r="D938" s="162"/>
      <c r="E938" s="162"/>
      <c r="F938" s="162"/>
      <c r="G938" s="162"/>
      <c r="H938" s="162"/>
      <c r="I938" s="162"/>
      <c r="J938" s="162"/>
      <c r="K938" s="162"/>
      <c r="L938" s="162"/>
      <c r="M938" s="162"/>
      <c r="N938" s="162"/>
      <c r="O938" s="162"/>
      <c r="P938" s="162"/>
      <c r="Q938" s="162"/>
      <c r="R938" s="162"/>
      <c r="S938" s="162"/>
      <c r="T938" s="162"/>
      <c r="U938" s="162"/>
      <c r="V938" s="162"/>
      <c r="W938" s="162"/>
      <c r="X938" s="162"/>
      <c r="Y938" s="162"/>
      <c r="Z938" s="162"/>
    </row>
    <row r="939">
      <c r="A939" s="162"/>
      <c r="B939" s="162"/>
      <c r="C939" s="162"/>
      <c r="D939" s="162"/>
      <c r="E939" s="162"/>
      <c r="F939" s="162"/>
      <c r="G939" s="162"/>
      <c r="H939" s="162"/>
      <c r="I939" s="162"/>
      <c r="J939" s="162"/>
      <c r="K939" s="162"/>
      <c r="L939" s="162"/>
      <c r="M939" s="162"/>
      <c r="N939" s="162"/>
      <c r="O939" s="162"/>
      <c r="P939" s="162"/>
      <c r="Q939" s="162"/>
      <c r="R939" s="162"/>
      <c r="S939" s="162"/>
      <c r="T939" s="162"/>
      <c r="U939" s="162"/>
      <c r="V939" s="162"/>
      <c r="W939" s="162"/>
      <c r="X939" s="162"/>
      <c r="Y939" s="162"/>
      <c r="Z939" s="162"/>
    </row>
    <row r="940">
      <c r="A940" s="162"/>
      <c r="B940" s="162"/>
      <c r="C940" s="162"/>
      <c r="D940" s="162"/>
      <c r="E940" s="162"/>
      <c r="F940" s="162"/>
      <c r="G940" s="162"/>
      <c r="H940" s="162"/>
      <c r="I940" s="162"/>
      <c r="J940" s="162"/>
      <c r="K940" s="162"/>
      <c r="L940" s="162"/>
      <c r="M940" s="162"/>
      <c r="N940" s="162"/>
      <c r="O940" s="162"/>
      <c r="P940" s="162"/>
      <c r="Q940" s="162"/>
      <c r="R940" s="162"/>
      <c r="S940" s="162"/>
      <c r="T940" s="162"/>
      <c r="U940" s="162"/>
      <c r="V940" s="162"/>
      <c r="W940" s="162"/>
      <c r="X940" s="162"/>
      <c r="Y940" s="162"/>
      <c r="Z940" s="162"/>
    </row>
    <row r="941">
      <c r="A941" s="162"/>
      <c r="B941" s="162"/>
      <c r="C941" s="162"/>
      <c r="D941" s="162"/>
      <c r="E941" s="162"/>
      <c r="F941" s="162"/>
      <c r="G941" s="162"/>
      <c r="H941" s="162"/>
      <c r="I941" s="162"/>
      <c r="J941" s="162"/>
      <c r="K941" s="162"/>
      <c r="L941" s="162"/>
      <c r="M941" s="162"/>
      <c r="N941" s="162"/>
      <c r="O941" s="162"/>
      <c r="P941" s="162"/>
      <c r="Q941" s="162"/>
      <c r="R941" s="162"/>
      <c r="S941" s="162"/>
      <c r="T941" s="162"/>
      <c r="U941" s="162"/>
      <c r="V941" s="162"/>
      <c r="W941" s="162"/>
      <c r="X941" s="162"/>
      <c r="Y941" s="162"/>
      <c r="Z941" s="162"/>
    </row>
    <row r="942">
      <c r="A942" s="162"/>
      <c r="B942" s="162"/>
      <c r="C942" s="162"/>
      <c r="D942" s="162"/>
      <c r="E942" s="162"/>
      <c r="F942" s="162"/>
      <c r="G942" s="162"/>
      <c r="H942" s="162"/>
      <c r="I942" s="162"/>
      <c r="J942" s="162"/>
      <c r="K942" s="162"/>
      <c r="L942" s="162"/>
      <c r="M942" s="162"/>
      <c r="N942" s="162"/>
      <c r="O942" s="162"/>
      <c r="P942" s="162"/>
      <c r="Q942" s="162"/>
      <c r="R942" s="162"/>
      <c r="S942" s="162"/>
      <c r="T942" s="162"/>
      <c r="U942" s="162"/>
      <c r="V942" s="162"/>
      <c r="W942" s="162"/>
      <c r="X942" s="162"/>
      <c r="Y942" s="162"/>
      <c r="Z942" s="162"/>
    </row>
    <row r="943">
      <c r="A943" s="162"/>
      <c r="B943" s="162"/>
      <c r="C943" s="162"/>
      <c r="D943" s="162"/>
      <c r="E943" s="162"/>
      <c r="F943" s="162"/>
      <c r="G943" s="162"/>
      <c r="H943" s="162"/>
      <c r="I943" s="162"/>
      <c r="J943" s="162"/>
      <c r="K943" s="162"/>
      <c r="L943" s="162"/>
      <c r="M943" s="162"/>
      <c r="N943" s="162"/>
      <c r="O943" s="162"/>
      <c r="P943" s="162"/>
      <c r="Q943" s="162"/>
      <c r="R943" s="162"/>
      <c r="S943" s="162"/>
      <c r="T943" s="162"/>
      <c r="U943" s="162"/>
      <c r="V943" s="162"/>
      <c r="W943" s="162"/>
      <c r="X943" s="162"/>
      <c r="Y943" s="162"/>
      <c r="Z943" s="162"/>
    </row>
    <row r="944">
      <c r="A944" s="162"/>
      <c r="B944" s="162"/>
      <c r="C944" s="162"/>
      <c r="D944" s="162"/>
      <c r="E944" s="162"/>
      <c r="F944" s="162"/>
      <c r="G944" s="162"/>
      <c r="H944" s="162"/>
      <c r="I944" s="162"/>
      <c r="J944" s="162"/>
      <c r="K944" s="162"/>
      <c r="L944" s="162"/>
      <c r="M944" s="162"/>
      <c r="N944" s="162"/>
      <c r="O944" s="162"/>
      <c r="P944" s="162"/>
      <c r="Q944" s="162"/>
      <c r="R944" s="162"/>
      <c r="S944" s="162"/>
      <c r="T944" s="162"/>
      <c r="U944" s="162"/>
      <c r="V944" s="162"/>
      <c r="W944" s="162"/>
      <c r="X944" s="162"/>
      <c r="Y944" s="162"/>
      <c r="Z944" s="162"/>
    </row>
    <row r="945">
      <c r="A945" s="162"/>
      <c r="B945" s="162"/>
      <c r="C945" s="162"/>
      <c r="D945" s="162"/>
      <c r="E945" s="162"/>
      <c r="F945" s="162"/>
      <c r="G945" s="162"/>
      <c r="H945" s="162"/>
      <c r="I945" s="162"/>
      <c r="J945" s="162"/>
      <c r="K945" s="162"/>
      <c r="L945" s="162"/>
      <c r="M945" s="162"/>
      <c r="N945" s="162"/>
      <c r="O945" s="162"/>
      <c r="P945" s="162"/>
      <c r="Q945" s="162"/>
      <c r="R945" s="162"/>
      <c r="S945" s="162"/>
      <c r="T945" s="162"/>
      <c r="U945" s="162"/>
      <c r="V945" s="162"/>
      <c r="W945" s="162"/>
      <c r="X945" s="162"/>
      <c r="Y945" s="162"/>
      <c r="Z945" s="162"/>
    </row>
    <row r="946">
      <c r="A946" s="162"/>
      <c r="B946" s="162"/>
      <c r="C946" s="162"/>
      <c r="D946" s="162"/>
      <c r="E946" s="162"/>
      <c r="F946" s="162"/>
      <c r="G946" s="162"/>
      <c r="H946" s="162"/>
      <c r="I946" s="162"/>
      <c r="J946" s="162"/>
      <c r="K946" s="162"/>
      <c r="L946" s="162"/>
      <c r="M946" s="162"/>
      <c r="N946" s="162"/>
      <c r="O946" s="162"/>
      <c r="P946" s="162"/>
      <c r="Q946" s="162"/>
      <c r="R946" s="162"/>
      <c r="S946" s="162"/>
      <c r="T946" s="162"/>
      <c r="U946" s="162"/>
      <c r="V946" s="162"/>
      <c r="W946" s="162"/>
      <c r="X946" s="162"/>
      <c r="Y946" s="162"/>
      <c r="Z946" s="162"/>
    </row>
    <row r="947">
      <c r="A947" s="162"/>
      <c r="B947" s="162"/>
      <c r="C947" s="162"/>
      <c r="D947" s="162"/>
      <c r="E947" s="162"/>
      <c r="F947" s="162"/>
      <c r="G947" s="162"/>
      <c r="H947" s="162"/>
      <c r="I947" s="162"/>
      <c r="J947" s="162"/>
      <c r="K947" s="162"/>
      <c r="L947" s="162"/>
      <c r="M947" s="162"/>
      <c r="N947" s="162"/>
      <c r="O947" s="162"/>
      <c r="P947" s="162"/>
      <c r="Q947" s="162"/>
      <c r="R947" s="162"/>
      <c r="S947" s="162"/>
      <c r="T947" s="162"/>
      <c r="U947" s="162"/>
      <c r="V947" s="162"/>
      <c r="W947" s="162"/>
      <c r="X947" s="162"/>
      <c r="Y947" s="162"/>
      <c r="Z947" s="162"/>
    </row>
    <row r="948">
      <c r="A948" s="162"/>
      <c r="B948" s="162"/>
      <c r="C948" s="162"/>
      <c r="D948" s="162"/>
      <c r="E948" s="162"/>
      <c r="F948" s="162"/>
      <c r="G948" s="162"/>
      <c r="H948" s="162"/>
      <c r="I948" s="162"/>
      <c r="J948" s="162"/>
      <c r="K948" s="162"/>
      <c r="L948" s="162"/>
      <c r="M948" s="162"/>
      <c r="N948" s="162"/>
      <c r="O948" s="162"/>
      <c r="P948" s="162"/>
      <c r="Q948" s="162"/>
      <c r="R948" s="162"/>
      <c r="S948" s="162"/>
      <c r="T948" s="162"/>
      <c r="U948" s="162"/>
      <c r="V948" s="162"/>
      <c r="W948" s="162"/>
      <c r="X948" s="162"/>
      <c r="Y948" s="162"/>
      <c r="Z948" s="162"/>
    </row>
    <row r="949">
      <c r="A949" s="162"/>
      <c r="B949" s="162"/>
      <c r="C949" s="162"/>
      <c r="D949" s="162"/>
      <c r="E949" s="162"/>
      <c r="F949" s="162"/>
      <c r="G949" s="162"/>
      <c r="H949" s="162"/>
      <c r="I949" s="162"/>
      <c r="J949" s="162"/>
      <c r="K949" s="162"/>
      <c r="L949" s="162"/>
      <c r="M949" s="162"/>
      <c r="N949" s="162"/>
      <c r="O949" s="162"/>
      <c r="P949" s="162"/>
      <c r="Q949" s="162"/>
      <c r="R949" s="162"/>
      <c r="S949" s="162"/>
      <c r="T949" s="162"/>
      <c r="U949" s="162"/>
      <c r="V949" s="162"/>
      <c r="W949" s="162"/>
      <c r="X949" s="162"/>
      <c r="Y949" s="162"/>
      <c r="Z949" s="162"/>
    </row>
    <row r="950">
      <c r="A950" s="162"/>
      <c r="B950" s="162"/>
      <c r="C950" s="162"/>
      <c r="D950" s="162"/>
      <c r="E950" s="162"/>
      <c r="F950" s="162"/>
      <c r="G950" s="162"/>
      <c r="H950" s="162"/>
      <c r="I950" s="162"/>
      <c r="J950" s="162"/>
      <c r="K950" s="162"/>
      <c r="L950" s="162"/>
      <c r="M950" s="162"/>
      <c r="N950" s="162"/>
      <c r="O950" s="162"/>
      <c r="P950" s="162"/>
      <c r="Q950" s="162"/>
      <c r="R950" s="162"/>
      <c r="S950" s="162"/>
      <c r="T950" s="162"/>
      <c r="U950" s="162"/>
      <c r="V950" s="162"/>
      <c r="W950" s="162"/>
      <c r="X950" s="162"/>
      <c r="Y950" s="162"/>
      <c r="Z950" s="162"/>
    </row>
    <row r="951">
      <c r="A951" s="162"/>
      <c r="B951" s="162"/>
      <c r="C951" s="162"/>
      <c r="D951" s="162"/>
      <c r="E951" s="162"/>
      <c r="F951" s="162"/>
      <c r="G951" s="162"/>
      <c r="H951" s="162"/>
      <c r="I951" s="162"/>
      <c r="J951" s="162"/>
      <c r="K951" s="162"/>
      <c r="L951" s="162"/>
      <c r="M951" s="162"/>
      <c r="N951" s="162"/>
      <c r="O951" s="162"/>
      <c r="P951" s="162"/>
      <c r="Q951" s="162"/>
      <c r="R951" s="162"/>
      <c r="S951" s="162"/>
      <c r="T951" s="162"/>
      <c r="U951" s="162"/>
      <c r="V951" s="162"/>
      <c r="W951" s="162"/>
      <c r="X951" s="162"/>
      <c r="Y951" s="162"/>
      <c r="Z951" s="162"/>
    </row>
    <row r="952">
      <c r="A952" s="162"/>
      <c r="B952" s="162"/>
      <c r="C952" s="162"/>
      <c r="D952" s="162"/>
      <c r="E952" s="162"/>
      <c r="F952" s="162"/>
      <c r="G952" s="162"/>
      <c r="H952" s="162"/>
      <c r="I952" s="162"/>
      <c r="J952" s="162"/>
      <c r="K952" s="162"/>
      <c r="L952" s="162"/>
      <c r="M952" s="162"/>
      <c r="N952" s="162"/>
      <c r="O952" s="162"/>
      <c r="P952" s="162"/>
      <c r="Q952" s="162"/>
      <c r="R952" s="162"/>
      <c r="S952" s="162"/>
      <c r="T952" s="162"/>
      <c r="U952" s="162"/>
      <c r="V952" s="162"/>
      <c r="W952" s="162"/>
      <c r="X952" s="162"/>
      <c r="Y952" s="162"/>
      <c r="Z952" s="162"/>
    </row>
    <row r="953">
      <c r="A953" s="162"/>
      <c r="B953" s="162"/>
      <c r="C953" s="162"/>
      <c r="D953" s="162"/>
      <c r="E953" s="162"/>
      <c r="F953" s="162"/>
      <c r="G953" s="162"/>
      <c r="H953" s="162"/>
      <c r="I953" s="162"/>
      <c r="J953" s="162"/>
      <c r="K953" s="162"/>
      <c r="L953" s="162"/>
      <c r="M953" s="162"/>
      <c r="N953" s="162"/>
      <c r="O953" s="162"/>
      <c r="P953" s="162"/>
      <c r="Q953" s="162"/>
      <c r="R953" s="162"/>
      <c r="S953" s="162"/>
      <c r="T953" s="162"/>
      <c r="U953" s="162"/>
      <c r="V953" s="162"/>
      <c r="W953" s="162"/>
      <c r="X953" s="162"/>
      <c r="Y953" s="162"/>
      <c r="Z953" s="162"/>
    </row>
    <row r="954">
      <c r="A954" s="162"/>
      <c r="B954" s="162"/>
      <c r="C954" s="162"/>
      <c r="D954" s="162"/>
      <c r="E954" s="162"/>
      <c r="F954" s="162"/>
      <c r="G954" s="162"/>
      <c r="H954" s="162"/>
      <c r="I954" s="162"/>
      <c r="J954" s="162"/>
      <c r="K954" s="162"/>
      <c r="L954" s="162"/>
      <c r="M954" s="162"/>
      <c r="N954" s="162"/>
      <c r="O954" s="162"/>
      <c r="P954" s="162"/>
      <c r="Q954" s="162"/>
      <c r="R954" s="162"/>
      <c r="S954" s="162"/>
      <c r="T954" s="162"/>
      <c r="U954" s="162"/>
      <c r="V954" s="162"/>
      <c r="W954" s="162"/>
      <c r="X954" s="162"/>
      <c r="Y954" s="162"/>
      <c r="Z954" s="162"/>
    </row>
    <row r="955">
      <c r="A955" s="162"/>
      <c r="B955" s="162"/>
      <c r="C955" s="162"/>
      <c r="D955" s="162"/>
      <c r="E955" s="162"/>
      <c r="F955" s="162"/>
      <c r="G955" s="162"/>
      <c r="H955" s="162"/>
      <c r="I955" s="162"/>
      <c r="J955" s="162"/>
      <c r="K955" s="162"/>
      <c r="L955" s="162"/>
      <c r="M955" s="162"/>
      <c r="N955" s="162"/>
      <c r="O955" s="162"/>
      <c r="P955" s="162"/>
      <c r="Q955" s="162"/>
      <c r="R955" s="162"/>
      <c r="S955" s="162"/>
      <c r="T955" s="162"/>
      <c r="U955" s="162"/>
      <c r="V955" s="162"/>
      <c r="W955" s="162"/>
      <c r="X955" s="162"/>
      <c r="Y955" s="162"/>
      <c r="Z955" s="162"/>
    </row>
    <row r="956">
      <c r="A956" s="162"/>
      <c r="B956" s="162"/>
      <c r="C956" s="162"/>
      <c r="D956" s="162"/>
      <c r="E956" s="162"/>
      <c r="F956" s="162"/>
      <c r="G956" s="162"/>
      <c r="H956" s="162"/>
      <c r="I956" s="162"/>
      <c r="J956" s="162"/>
      <c r="K956" s="162"/>
      <c r="L956" s="162"/>
      <c r="M956" s="162"/>
      <c r="N956" s="162"/>
      <c r="O956" s="162"/>
      <c r="P956" s="162"/>
      <c r="Q956" s="162"/>
      <c r="R956" s="162"/>
      <c r="S956" s="162"/>
      <c r="T956" s="162"/>
      <c r="U956" s="162"/>
      <c r="V956" s="162"/>
      <c r="W956" s="162"/>
      <c r="X956" s="162"/>
      <c r="Y956" s="162"/>
      <c r="Z956" s="162"/>
    </row>
    <row r="957">
      <c r="A957" s="162"/>
      <c r="B957" s="162"/>
      <c r="C957" s="162"/>
      <c r="D957" s="162"/>
      <c r="E957" s="162"/>
      <c r="F957" s="162"/>
      <c r="G957" s="162"/>
      <c r="H957" s="162"/>
      <c r="I957" s="162"/>
      <c r="J957" s="162"/>
      <c r="K957" s="162"/>
      <c r="L957" s="162"/>
      <c r="M957" s="162"/>
      <c r="N957" s="162"/>
      <c r="O957" s="162"/>
      <c r="P957" s="162"/>
      <c r="Q957" s="162"/>
      <c r="R957" s="162"/>
      <c r="S957" s="162"/>
      <c r="T957" s="162"/>
      <c r="U957" s="162"/>
      <c r="V957" s="162"/>
      <c r="W957" s="162"/>
      <c r="X957" s="162"/>
      <c r="Y957" s="162"/>
      <c r="Z957" s="162"/>
    </row>
    <row r="958">
      <c r="A958" s="162"/>
      <c r="B958" s="162"/>
      <c r="C958" s="162"/>
      <c r="D958" s="162"/>
      <c r="E958" s="162"/>
      <c r="F958" s="162"/>
      <c r="G958" s="162"/>
      <c r="H958" s="162"/>
      <c r="I958" s="162"/>
      <c r="J958" s="162"/>
      <c r="K958" s="162"/>
      <c r="L958" s="162"/>
      <c r="M958" s="162"/>
      <c r="N958" s="162"/>
      <c r="O958" s="162"/>
      <c r="P958" s="162"/>
      <c r="Q958" s="162"/>
      <c r="R958" s="162"/>
      <c r="S958" s="162"/>
      <c r="T958" s="162"/>
      <c r="U958" s="162"/>
      <c r="V958" s="162"/>
      <c r="W958" s="162"/>
      <c r="X958" s="162"/>
      <c r="Y958" s="162"/>
      <c r="Z958" s="162"/>
    </row>
    <row r="959">
      <c r="A959" s="162"/>
      <c r="B959" s="162"/>
      <c r="C959" s="162"/>
      <c r="D959" s="162"/>
      <c r="E959" s="162"/>
      <c r="F959" s="162"/>
      <c r="G959" s="162"/>
      <c r="H959" s="162"/>
      <c r="I959" s="162"/>
      <c r="J959" s="162"/>
      <c r="K959" s="162"/>
      <c r="L959" s="162"/>
      <c r="M959" s="162"/>
      <c r="N959" s="162"/>
      <c r="O959" s="162"/>
      <c r="P959" s="162"/>
      <c r="Q959" s="162"/>
      <c r="R959" s="162"/>
      <c r="S959" s="162"/>
      <c r="T959" s="162"/>
      <c r="U959" s="162"/>
      <c r="V959" s="162"/>
      <c r="W959" s="162"/>
      <c r="X959" s="162"/>
      <c r="Y959" s="162"/>
      <c r="Z959" s="162"/>
    </row>
    <row r="960">
      <c r="A960" s="162"/>
      <c r="B960" s="162"/>
      <c r="C960" s="162"/>
      <c r="D960" s="162"/>
      <c r="E960" s="162"/>
      <c r="F960" s="162"/>
      <c r="G960" s="162"/>
      <c r="H960" s="162"/>
      <c r="I960" s="162"/>
      <c r="J960" s="162"/>
      <c r="K960" s="162"/>
      <c r="L960" s="162"/>
      <c r="M960" s="162"/>
      <c r="N960" s="162"/>
      <c r="O960" s="162"/>
      <c r="P960" s="162"/>
      <c r="Q960" s="162"/>
      <c r="R960" s="162"/>
      <c r="S960" s="162"/>
      <c r="T960" s="162"/>
      <c r="U960" s="162"/>
      <c r="V960" s="162"/>
      <c r="W960" s="162"/>
      <c r="X960" s="162"/>
      <c r="Y960" s="162"/>
      <c r="Z960" s="162"/>
    </row>
    <row r="961">
      <c r="A961" s="162"/>
      <c r="B961" s="162"/>
      <c r="C961" s="162"/>
      <c r="D961" s="162"/>
      <c r="E961" s="162"/>
      <c r="F961" s="162"/>
      <c r="G961" s="162"/>
      <c r="H961" s="162"/>
      <c r="I961" s="162"/>
      <c r="J961" s="162"/>
      <c r="K961" s="162"/>
      <c r="L961" s="162"/>
      <c r="M961" s="162"/>
      <c r="N961" s="162"/>
      <c r="O961" s="162"/>
      <c r="P961" s="162"/>
      <c r="Q961" s="162"/>
      <c r="R961" s="162"/>
      <c r="S961" s="162"/>
      <c r="T961" s="162"/>
      <c r="U961" s="162"/>
      <c r="V961" s="162"/>
      <c r="W961" s="162"/>
      <c r="X961" s="162"/>
      <c r="Y961" s="162"/>
      <c r="Z961" s="162"/>
    </row>
    <row r="962">
      <c r="A962" s="162"/>
      <c r="B962" s="162"/>
      <c r="C962" s="162"/>
      <c r="D962" s="162"/>
      <c r="E962" s="162"/>
      <c r="F962" s="162"/>
      <c r="G962" s="162"/>
      <c r="H962" s="162"/>
      <c r="I962" s="162"/>
      <c r="J962" s="162"/>
      <c r="K962" s="162"/>
      <c r="L962" s="162"/>
      <c r="M962" s="162"/>
      <c r="N962" s="162"/>
      <c r="O962" s="162"/>
      <c r="P962" s="162"/>
      <c r="Q962" s="162"/>
      <c r="R962" s="162"/>
      <c r="S962" s="162"/>
      <c r="T962" s="162"/>
      <c r="U962" s="162"/>
      <c r="V962" s="162"/>
      <c r="W962" s="162"/>
      <c r="X962" s="162"/>
      <c r="Y962" s="162"/>
      <c r="Z962" s="162"/>
    </row>
    <row r="963">
      <c r="A963" s="162"/>
      <c r="B963" s="162"/>
      <c r="C963" s="162"/>
      <c r="D963" s="162"/>
      <c r="E963" s="162"/>
      <c r="F963" s="162"/>
      <c r="G963" s="162"/>
      <c r="H963" s="162"/>
      <c r="I963" s="162"/>
      <c r="J963" s="162"/>
      <c r="K963" s="162"/>
      <c r="L963" s="162"/>
      <c r="M963" s="162"/>
      <c r="N963" s="162"/>
      <c r="O963" s="162"/>
      <c r="P963" s="162"/>
      <c r="Q963" s="162"/>
      <c r="R963" s="162"/>
      <c r="S963" s="162"/>
      <c r="T963" s="162"/>
      <c r="U963" s="162"/>
      <c r="V963" s="162"/>
      <c r="W963" s="162"/>
      <c r="X963" s="162"/>
      <c r="Y963" s="162"/>
      <c r="Z963" s="162"/>
    </row>
    <row r="964">
      <c r="A964" s="162"/>
      <c r="B964" s="162"/>
      <c r="C964" s="162"/>
      <c r="D964" s="162"/>
      <c r="E964" s="162"/>
      <c r="F964" s="162"/>
      <c r="G964" s="162"/>
      <c r="H964" s="162"/>
      <c r="I964" s="162"/>
      <c r="J964" s="162"/>
      <c r="K964" s="162"/>
      <c r="L964" s="162"/>
      <c r="M964" s="162"/>
      <c r="N964" s="162"/>
      <c r="O964" s="162"/>
      <c r="P964" s="162"/>
      <c r="Q964" s="162"/>
      <c r="R964" s="162"/>
      <c r="S964" s="162"/>
      <c r="T964" s="162"/>
      <c r="U964" s="162"/>
      <c r="V964" s="162"/>
      <c r="W964" s="162"/>
      <c r="X964" s="162"/>
      <c r="Y964" s="162"/>
      <c r="Z964" s="162"/>
    </row>
    <row r="965">
      <c r="A965" s="162"/>
      <c r="B965" s="162"/>
      <c r="C965" s="162"/>
      <c r="D965" s="162"/>
      <c r="E965" s="162"/>
      <c r="F965" s="162"/>
      <c r="G965" s="162"/>
      <c r="H965" s="162"/>
      <c r="I965" s="162"/>
      <c r="J965" s="162"/>
      <c r="K965" s="162"/>
      <c r="L965" s="162"/>
      <c r="M965" s="162"/>
      <c r="N965" s="162"/>
      <c r="O965" s="162"/>
      <c r="P965" s="162"/>
      <c r="Q965" s="162"/>
      <c r="R965" s="162"/>
      <c r="S965" s="162"/>
      <c r="T965" s="162"/>
      <c r="U965" s="162"/>
      <c r="V965" s="162"/>
      <c r="W965" s="162"/>
      <c r="X965" s="162"/>
      <c r="Y965" s="162"/>
      <c r="Z965" s="162"/>
    </row>
    <row r="966">
      <c r="A966" s="162"/>
      <c r="B966" s="162"/>
      <c r="C966" s="162"/>
      <c r="D966" s="162"/>
      <c r="E966" s="162"/>
      <c r="F966" s="162"/>
      <c r="G966" s="162"/>
      <c r="H966" s="162"/>
      <c r="I966" s="162"/>
      <c r="J966" s="162"/>
      <c r="K966" s="162"/>
      <c r="L966" s="162"/>
      <c r="M966" s="162"/>
      <c r="N966" s="162"/>
      <c r="O966" s="162"/>
      <c r="P966" s="162"/>
      <c r="Q966" s="162"/>
      <c r="R966" s="162"/>
      <c r="S966" s="162"/>
      <c r="T966" s="162"/>
      <c r="U966" s="162"/>
      <c r="V966" s="162"/>
      <c r="W966" s="162"/>
      <c r="X966" s="162"/>
      <c r="Y966" s="162"/>
      <c r="Z966" s="162"/>
    </row>
    <row r="967">
      <c r="A967" s="162"/>
      <c r="B967" s="162"/>
      <c r="C967" s="162"/>
      <c r="D967" s="162"/>
      <c r="E967" s="162"/>
      <c r="F967" s="162"/>
      <c r="G967" s="162"/>
      <c r="H967" s="162"/>
      <c r="I967" s="162"/>
      <c r="J967" s="162"/>
      <c r="K967" s="162"/>
      <c r="L967" s="162"/>
      <c r="M967" s="162"/>
      <c r="N967" s="162"/>
      <c r="O967" s="162"/>
      <c r="P967" s="162"/>
      <c r="Q967" s="162"/>
      <c r="R967" s="162"/>
      <c r="S967" s="162"/>
      <c r="T967" s="162"/>
      <c r="U967" s="162"/>
      <c r="V967" s="162"/>
      <c r="W967" s="162"/>
      <c r="X967" s="162"/>
      <c r="Y967" s="162"/>
      <c r="Z967" s="162"/>
    </row>
    <row r="968">
      <c r="A968" s="162"/>
      <c r="B968" s="162"/>
      <c r="C968" s="162"/>
      <c r="D968" s="162"/>
      <c r="E968" s="162"/>
      <c r="F968" s="162"/>
      <c r="G968" s="162"/>
      <c r="H968" s="162"/>
      <c r="I968" s="162"/>
      <c r="J968" s="162"/>
      <c r="K968" s="162"/>
      <c r="L968" s="162"/>
      <c r="M968" s="162"/>
      <c r="N968" s="162"/>
      <c r="O968" s="162"/>
      <c r="P968" s="162"/>
      <c r="Q968" s="162"/>
      <c r="R968" s="162"/>
      <c r="S968" s="162"/>
      <c r="T968" s="162"/>
      <c r="U968" s="162"/>
      <c r="V968" s="162"/>
      <c r="W968" s="162"/>
      <c r="X968" s="162"/>
      <c r="Y968" s="162"/>
      <c r="Z968" s="162"/>
    </row>
    <row r="969">
      <c r="A969" s="162"/>
      <c r="B969" s="162"/>
      <c r="C969" s="162"/>
      <c r="D969" s="162"/>
      <c r="E969" s="162"/>
      <c r="F969" s="162"/>
      <c r="G969" s="162"/>
      <c r="H969" s="162"/>
      <c r="I969" s="162"/>
      <c r="J969" s="162"/>
      <c r="K969" s="162"/>
      <c r="L969" s="162"/>
      <c r="M969" s="162"/>
      <c r="N969" s="162"/>
      <c r="O969" s="162"/>
      <c r="P969" s="162"/>
      <c r="Q969" s="162"/>
      <c r="R969" s="162"/>
      <c r="S969" s="162"/>
      <c r="T969" s="162"/>
      <c r="U969" s="162"/>
      <c r="V969" s="162"/>
      <c r="W969" s="162"/>
      <c r="X969" s="162"/>
      <c r="Y969" s="162"/>
      <c r="Z969" s="162"/>
    </row>
    <row r="970">
      <c r="A970" s="162"/>
      <c r="B970" s="162"/>
      <c r="C970" s="162"/>
      <c r="D970" s="162"/>
      <c r="E970" s="162"/>
      <c r="F970" s="162"/>
      <c r="G970" s="162"/>
      <c r="H970" s="162"/>
      <c r="I970" s="162"/>
      <c r="J970" s="162"/>
      <c r="K970" s="162"/>
      <c r="L970" s="162"/>
      <c r="M970" s="162"/>
      <c r="N970" s="162"/>
      <c r="O970" s="162"/>
      <c r="P970" s="162"/>
      <c r="Q970" s="162"/>
      <c r="R970" s="162"/>
      <c r="S970" s="162"/>
      <c r="T970" s="162"/>
      <c r="U970" s="162"/>
      <c r="V970" s="162"/>
      <c r="W970" s="162"/>
      <c r="X970" s="162"/>
      <c r="Y970" s="162"/>
      <c r="Z970" s="162"/>
    </row>
    <row r="971">
      <c r="A971" s="162"/>
      <c r="B971" s="162"/>
      <c r="C971" s="162"/>
      <c r="D971" s="162"/>
      <c r="E971" s="162"/>
      <c r="F971" s="162"/>
      <c r="G971" s="162"/>
      <c r="H971" s="162"/>
      <c r="I971" s="162"/>
      <c r="J971" s="162"/>
      <c r="K971" s="162"/>
      <c r="L971" s="162"/>
      <c r="M971" s="162"/>
      <c r="N971" s="162"/>
      <c r="O971" s="162"/>
      <c r="P971" s="162"/>
      <c r="Q971" s="162"/>
      <c r="R971" s="162"/>
      <c r="S971" s="162"/>
      <c r="T971" s="162"/>
      <c r="U971" s="162"/>
      <c r="V971" s="162"/>
      <c r="W971" s="162"/>
      <c r="X971" s="162"/>
      <c r="Y971" s="162"/>
      <c r="Z971" s="162"/>
    </row>
    <row r="972">
      <c r="A972" s="162"/>
      <c r="B972" s="162"/>
      <c r="C972" s="162"/>
      <c r="D972" s="162"/>
      <c r="E972" s="162"/>
      <c r="F972" s="162"/>
      <c r="G972" s="162"/>
      <c r="H972" s="162"/>
      <c r="I972" s="162"/>
      <c r="J972" s="162"/>
      <c r="K972" s="162"/>
      <c r="L972" s="162"/>
      <c r="M972" s="162"/>
      <c r="N972" s="162"/>
      <c r="O972" s="162"/>
      <c r="P972" s="162"/>
      <c r="Q972" s="162"/>
      <c r="R972" s="162"/>
      <c r="S972" s="162"/>
      <c r="T972" s="162"/>
      <c r="U972" s="162"/>
      <c r="V972" s="162"/>
      <c r="W972" s="162"/>
      <c r="X972" s="162"/>
      <c r="Y972" s="162"/>
      <c r="Z972" s="162"/>
    </row>
    <row r="973">
      <c r="A973" s="162"/>
      <c r="B973" s="162"/>
      <c r="C973" s="162"/>
      <c r="D973" s="162"/>
      <c r="E973" s="162"/>
      <c r="F973" s="162"/>
      <c r="G973" s="162"/>
      <c r="H973" s="162"/>
      <c r="I973" s="162"/>
      <c r="J973" s="162"/>
      <c r="K973" s="162"/>
      <c r="L973" s="162"/>
      <c r="M973" s="162"/>
      <c r="N973" s="162"/>
      <c r="O973" s="162"/>
      <c r="P973" s="162"/>
      <c r="Q973" s="162"/>
      <c r="R973" s="162"/>
      <c r="S973" s="162"/>
      <c r="T973" s="162"/>
      <c r="U973" s="162"/>
      <c r="V973" s="162"/>
      <c r="W973" s="162"/>
      <c r="X973" s="162"/>
      <c r="Y973" s="162"/>
      <c r="Z973" s="162"/>
    </row>
    <row r="974">
      <c r="A974" s="162"/>
      <c r="B974" s="162"/>
      <c r="C974" s="162"/>
      <c r="D974" s="162"/>
      <c r="E974" s="162"/>
      <c r="F974" s="162"/>
      <c r="G974" s="162"/>
      <c r="H974" s="162"/>
      <c r="I974" s="162"/>
      <c r="J974" s="162"/>
      <c r="K974" s="162"/>
      <c r="L974" s="162"/>
      <c r="M974" s="162"/>
      <c r="N974" s="162"/>
      <c r="O974" s="162"/>
      <c r="P974" s="162"/>
      <c r="Q974" s="162"/>
      <c r="R974" s="162"/>
      <c r="S974" s="162"/>
      <c r="T974" s="162"/>
      <c r="U974" s="162"/>
      <c r="V974" s="162"/>
      <c r="W974" s="162"/>
      <c r="X974" s="162"/>
      <c r="Y974" s="162"/>
      <c r="Z974" s="162"/>
    </row>
    <row r="975">
      <c r="A975" s="162"/>
      <c r="B975" s="162"/>
      <c r="C975" s="162"/>
      <c r="D975" s="162"/>
      <c r="E975" s="162"/>
      <c r="F975" s="162"/>
      <c r="G975" s="162"/>
      <c r="H975" s="162"/>
      <c r="I975" s="162"/>
      <c r="J975" s="162"/>
      <c r="K975" s="162"/>
      <c r="L975" s="162"/>
      <c r="M975" s="162"/>
      <c r="N975" s="162"/>
      <c r="O975" s="162"/>
      <c r="P975" s="162"/>
      <c r="Q975" s="162"/>
      <c r="R975" s="162"/>
      <c r="S975" s="162"/>
      <c r="T975" s="162"/>
      <c r="U975" s="162"/>
      <c r="V975" s="162"/>
      <c r="W975" s="162"/>
      <c r="X975" s="162"/>
      <c r="Y975" s="162"/>
      <c r="Z975" s="162"/>
    </row>
    <row r="976">
      <c r="A976" s="162"/>
      <c r="B976" s="162"/>
      <c r="C976" s="162"/>
      <c r="D976" s="162"/>
      <c r="E976" s="162"/>
      <c r="F976" s="162"/>
      <c r="G976" s="162"/>
      <c r="H976" s="162"/>
      <c r="I976" s="162"/>
      <c r="J976" s="162"/>
      <c r="K976" s="162"/>
      <c r="L976" s="162"/>
      <c r="M976" s="162"/>
      <c r="N976" s="162"/>
      <c r="O976" s="162"/>
      <c r="P976" s="162"/>
      <c r="Q976" s="162"/>
      <c r="R976" s="162"/>
      <c r="S976" s="162"/>
      <c r="T976" s="162"/>
      <c r="U976" s="162"/>
      <c r="V976" s="162"/>
      <c r="W976" s="162"/>
      <c r="X976" s="162"/>
      <c r="Y976" s="162"/>
      <c r="Z976" s="162"/>
    </row>
    <row r="977">
      <c r="A977" s="162"/>
      <c r="B977" s="162"/>
      <c r="C977" s="162"/>
      <c r="D977" s="162"/>
      <c r="E977" s="162"/>
      <c r="F977" s="162"/>
      <c r="G977" s="162"/>
      <c r="H977" s="162"/>
      <c r="I977" s="162"/>
      <c r="J977" s="162"/>
      <c r="K977" s="162"/>
      <c r="L977" s="162"/>
      <c r="M977" s="162"/>
      <c r="N977" s="162"/>
      <c r="O977" s="162"/>
      <c r="P977" s="162"/>
      <c r="Q977" s="162"/>
      <c r="R977" s="162"/>
      <c r="S977" s="162"/>
      <c r="T977" s="162"/>
      <c r="U977" s="162"/>
      <c r="V977" s="162"/>
      <c r="W977" s="162"/>
      <c r="X977" s="162"/>
      <c r="Y977" s="162"/>
      <c r="Z977" s="162"/>
    </row>
    <row r="978">
      <c r="A978" s="162"/>
      <c r="B978" s="162"/>
      <c r="C978" s="162"/>
      <c r="D978" s="162"/>
      <c r="E978" s="162"/>
      <c r="F978" s="162"/>
      <c r="G978" s="162"/>
      <c r="H978" s="162"/>
      <c r="I978" s="162"/>
      <c r="J978" s="162"/>
      <c r="K978" s="162"/>
      <c r="L978" s="162"/>
      <c r="M978" s="162"/>
      <c r="N978" s="162"/>
      <c r="O978" s="162"/>
      <c r="P978" s="162"/>
      <c r="Q978" s="162"/>
      <c r="R978" s="162"/>
      <c r="S978" s="162"/>
      <c r="T978" s="162"/>
      <c r="U978" s="162"/>
      <c r="V978" s="162"/>
      <c r="W978" s="162"/>
      <c r="X978" s="162"/>
      <c r="Y978" s="162"/>
      <c r="Z978" s="162"/>
    </row>
    <row r="979">
      <c r="A979" s="162"/>
      <c r="B979" s="162"/>
      <c r="C979" s="162"/>
      <c r="D979" s="162"/>
      <c r="E979" s="162"/>
      <c r="F979" s="162"/>
      <c r="G979" s="162"/>
      <c r="H979" s="162"/>
      <c r="I979" s="162"/>
      <c r="J979" s="162"/>
      <c r="K979" s="162"/>
      <c r="L979" s="162"/>
      <c r="M979" s="162"/>
      <c r="N979" s="162"/>
      <c r="O979" s="162"/>
      <c r="P979" s="162"/>
      <c r="Q979" s="162"/>
      <c r="R979" s="162"/>
      <c r="S979" s="162"/>
      <c r="T979" s="162"/>
      <c r="U979" s="162"/>
      <c r="V979" s="162"/>
      <c r="W979" s="162"/>
      <c r="X979" s="162"/>
      <c r="Y979" s="162"/>
      <c r="Z979" s="162"/>
    </row>
    <row r="980">
      <c r="A980" s="162"/>
      <c r="B980" s="162"/>
      <c r="C980" s="162"/>
      <c r="D980" s="162"/>
      <c r="E980" s="162"/>
      <c r="F980" s="162"/>
      <c r="G980" s="162"/>
      <c r="H980" s="162"/>
      <c r="I980" s="162"/>
      <c r="J980" s="162"/>
      <c r="K980" s="162"/>
      <c r="L980" s="162"/>
      <c r="M980" s="162"/>
      <c r="N980" s="162"/>
      <c r="O980" s="162"/>
      <c r="P980" s="162"/>
      <c r="Q980" s="162"/>
      <c r="R980" s="162"/>
      <c r="S980" s="162"/>
      <c r="T980" s="162"/>
      <c r="U980" s="162"/>
      <c r="V980" s="162"/>
      <c r="W980" s="162"/>
      <c r="X980" s="162"/>
      <c r="Y980" s="162"/>
      <c r="Z980" s="162"/>
    </row>
    <row r="981">
      <c r="A981" s="162"/>
      <c r="B981" s="162"/>
      <c r="C981" s="162"/>
      <c r="D981" s="162"/>
      <c r="E981" s="162"/>
      <c r="F981" s="162"/>
      <c r="G981" s="162"/>
      <c r="H981" s="162"/>
      <c r="I981" s="162"/>
      <c r="J981" s="162"/>
      <c r="K981" s="162"/>
      <c r="L981" s="162"/>
      <c r="M981" s="162"/>
      <c r="N981" s="162"/>
      <c r="O981" s="162"/>
      <c r="P981" s="162"/>
      <c r="Q981" s="162"/>
      <c r="R981" s="162"/>
      <c r="S981" s="162"/>
      <c r="T981" s="162"/>
      <c r="U981" s="162"/>
      <c r="V981" s="162"/>
      <c r="W981" s="162"/>
      <c r="X981" s="162"/>
      <c r="Y981" s="162"/>
      <c r="Z981" s="162"/>
    </row>
    <row r="982">
      <c r="A982" s="162"/>
      <c r="B982" s="162"/>
      <c r="C982" s="162"/>
      <c r="D982" s="162"/>
      <c r="E982" s="162"/>
      <c r="F982" s="162"/>
      <c r="G982" s="162"/>
      <c r="H982" s="162"/>
      <c r="I982" s="162"/>
      <c r="J982" s="162"/>
      <c r="K982" s="162"/>
      <c r="L982" s="162"/>
      <c r="M982" s="162"/>
      <c r="N982" s="162"/>
      <c r="O982" s="162"/>
      <c r="P982" s="162"/>
      <c r="Q982" s="162"/>
      <c r="R982" s="162"/>
      <c r="S982" s="162"/>
      <c r="T982" s="162"/>
      <c r="U982" s="162"/>
      <c r="V982" s="162"/>
      <c r="W982" s="162"/>
      <c r="X982" s="162"/>
      <c r="Y982" s="162"/>
      <c r="Z982" s="162"/>
    </row>
    <row r="983">
      <c r="A983" s="162"/>
      <c r="B983" s="162"/>
      <c r="C983" s="162"/>
      <c r="D983" s="162"/>
      <c r="E983" s="162"/>
      <c r="F983" s="162"/>
      <c r="G983" s="162"/>
      <c r="H983" s="162"/>
      <c r="I983" s="162"/>
      <c r="J983" s="162"/>
      <c r="K983" s="162"/>
      <c r="L983" s="162"/>
      <c r="M983" s="162"/>
      <c r="N983" s="162"/>
      <c r="O983" s="162"/>
      <c r="P983" s="162"/>
      <c r="Q983" s="162"/>
      <c r="R983" s="162"/>
      <c r="S983" s="162"/>
      <c r="T983" s="162"/>
      <c r="U983" s="162"/>
      <c r="V983" s="162"/>
      <c r="W983" s="162"/>
      <c r="X983" s="162"/>
      <c r="Y983" s="162"/>
      <c r="Z983" s="162"/>
    </row>
    <row r="984">
      <c r="A984" s="162"/>
      <c r="B984" s="162"/>
      <c r="C984" s="162"/>
      <c r="D984" s="162"/>
      <c r="E984" s="162"/>
      <c r="F984" s="162"/>
      <c r="G984" s="162"/>
      <c r="H984" s="162"/>
      <c r="I984" s="162"/>
      <c r="J984" s="162"/>
      <c r="K984" s="162"/>
      <c r="L984" s="162"/>
      <c r="M984" s="162"/>
      <c r="N984" s="162"/>
      <c r="O984" s="162"/>
      <c r="P984" s="162"/>
      <c r="Q984" s="162"/>
      <c r="R984" s="162"/>
      <c r="S984" s="162"/>
      <c r="T984" s="162"/>
      <c r="U984" s="162"/>
      <c r="V984" s="162"/>
      <c r="W984" s="162"/>
      <c r="X984" s="162"/>
      <c r="Y984" s="162"/>
      <c r="Z984" s="162"/>
    </row>
    <row r="985">
      <c r="A985" s="162"/>
      <c r="B985" s="162"/>
      <c r="C985" s="162"/>
      <c r="D985" s="162"/>
      <c r="E985" s="162"/>
      <c r="F985" s="162"/>
      <c r="G985" s="162"/>
      <c r="H985" s="162"/>
      <c r="I985" s="162"/>
      <c r="J985" s="162"/>
      <c r="K985" s="162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2"/>
      <c r="X985" s="162"/>
      <c r="Y985" s="162"/>
      <c r="Z985" s="162"/>
    </row>
    <row r="986">
      <c r="A986" s="162"/>
      <c r="B986" s="162"/>
      <c r="C986" s="162"/>
      <c r="D986" s="162"/>
      <c r="E986" s="162"/>
      <c r="F986" s="162"/>
      <c r="G986" s="162"/>
      <c r="H986" s="162"/>
      <c r="I986" s="162"/>
      <c r="J986" s="162"/>
      <c r="K986" s="162"/>
      <c r="L986" s="162"/>
      <c r="M986" s="162"/>
      <c r="N986" s="162"/>
      <c r="O986" s="162"/>
      <c r="P986" s="162"/>
      <c r="Q986" s="162"/>
      <c r="R986" s="162"/>
      <c r="S986" s="162"/>
      <c r="T986" s="162"/>
      <c r="U986" s="162"/>
      <c r="V986" s="162"/>
      <c r="W986" s="162"/>
      <c r="X986" s="162"/>
      <c r="Y986" s="162"/>
      <c r="Z986" s="162"/>
    </row>
    <row r="987">
      <c r="A987" s="162"/>
      <c r="B987" s="162"/>
      <c r="C987" s="162"/>
      <c r="D987" s="162"/>
      <c r="E987" s="162"/>
      <c r="F987" s="162"/>
      <c r="G987" s="162"/>
      <c r="H987" s="162"/>
      <c r="I987" s="162"/>
      <c r="J987" s="162"/>
      <c r="K987" s="162"/>
      <c r="L987" s="162"/>
      <c r="M987" s="162"/>
      <c r="N987" s="162"/>
      <c r="O987" s="162"/>
      <c r="P987" s="162"/>
      <c r="Q987" s="162"/>
      <c r="R987" s="162"/>
      <c r="S987" s="162"/>
      <c r="T987" s="162"/>
      <c r="U987" s="162"/>
      <c r="V987" s="162"/>
      <c r="W987" s="162"/>
      <c r="X987" s="162"/>
      <c r="Y987" s="162"/>
      <c r="Z987" s="162"/>
    </row>
    <row r="988">
      <c r="A988" s="162"/>
      <c r="B988" s="162"/>
      <c r="C988" s="162"/>
      <c r="D988" s="162"/>
      <c r="E988" s="162"/>
      <c r="F988" s="162"/>
      <c r="G988" s="162"/>
      <c r="H988" s="162"/>
      <c r="I988" s="162"/>
      <c r="J988" s="162"/>
      <c r="K988" s="162"/>
      <c r="L988" s="162"/>
      <c r="M988" s="162"/>
      <c r="N988" s="162"/>
      <c r="O988" s="162"/>
      <c r="P988" s="162"/>
      <c r="Q988" s="162"/>
      <c r="R988" s="162"/>
      <c r="S988" s="162"/>
      <c r="T988" s="162"/>
      <c r="U988" s="162"/>
      <c r="V988" s="162"/>
      <c r="W988" s="162"/>
      <c r="X988" s="162"/>
      <c r="Y988" s="162"/>
      <c r="Z988" s="162"/>
    </row>
    <row r="989">
      <c r="A989" s="162"/>
      <c r="B989" s="162"/>
      <c r="C989" s="162"/>
      <c r="D989" s="162"/>
      <c r="E989" s="162"/>
      <c r="F989" s="162"/>
      <c r="G989" s="162"/>
      <c r="H989" s="162"/>
      <c r="I989" s="162"/>
      <c r="J989" s="162"/>
      <c r="K989" s="162"/>
      <c r="L989" s="162"/>
      <c r="M989" s="162"/>
      <c r="N989" s="162"/>
      <c r="O989" s="162"/>
      <c r="P989" s="162"/>
      <c r="Q989" s="162"/>
      <c r="R989" s="162"/>
      <c r="S989" s="162"/>
      <c r="T989" s="162"/>
      <c r="U989" s="162"/>
      <c r="V989" s="162"/>
      <c r="W989" s="162"/>
      <c r="X989" s="162"/>
      <c r="Y989" s="162"/>
      <c r="Z989" s="162"/>
    </row>
    <row r="990">
      <c r="A990" s="162"/>
      <c r="B990" s="162"/>
      <c r="C990" s="162"/>
      <c r="D990" s="162"/>
      <c r="E990" s="162"/>
      <c r="F990" s="162"/>
      <c r="G990" s="162"/>
      <c r="H990" s="162"/>
      <c r="I990" s="162"/>
      <c r="J990" s="162"/>
      <c r="K990" s="162"/>
      <c r="L990" s="162"/>
      <c r="M990" s="162"/>
      <c r="N990" s="162"/>
      <c r="O990" s="162"/>
      <c r="P990" s="162"/>
      <c r="Q990" s="162"/>
      <c r="R990" s="162"/>
      <c r="S990" s="162"/>
      <c r="T990" s="162"/>
      <c r="U990" s="162"/>
      <c r="V990" s="162"/>
      <c r="W990" s="162"/>
      <c r="X990" s="162"/>
      <c r="Y990" s="162"/>
      <c r="Z990" s="162"/>
    </row>
    <row r="991">
      <c r="A991" s="162"/>
      <c r="B991" s="162"/>
      <c r="C991" s="162"/>
      <c r="D991" s="162"/>
      <c r="E991" s="162"/>
      <c r="F991" s="162"/>
      <c r="G991" s="162"/>
      <c r="H991" s="162"/>
      <c r="I991" s="162"/>
      <c r="J991" s="162"/>
      <c r="K991" s="162"/>
      <c r="L991" s="162"/>
      <c r="M991" s="162"/>
      <c r="N991" s="162"/>
      <c r="O991" s="162"/>
      <c r="P991" s="162"/>
      <c r="Q991" s="162"/>
      <c r="R991" s="162"/>
      <c r="S991" s="162"/>
      <c r="T991" s="162"/>
      <c r="U991" s="162"/>
      <c r="V991" s="162"/>
      <c r="W991" s="162"/>
      <c r="X991" s="162"/>
      <c r="Y991" s="162"/>
      <c r="Z991" s="162"/>
    </row>
    <row r="992">
      <c r="A992" s="162"/>
      <c r="B992" s="162"/>
      <c r="C992" s="162"/>
      <c r="D992" s="162"/>
      <c r="E992" s="162"/>
      <c r="F992" s="162"/>
      <c r="G992" s="162"/>
      <c r="H992" s="162"/>
      <c r="I992" s="162"/>
      <c r="J992" s="162"/>
      <c r="K992" s="162"/>
      <c r="L992" s="162"/>
      <c r="M992" s="162"/>
      <c r="N992" s="162"/>
      <c r="O992" s="162"/>
      <c r="P992" s="162"/>
      <c r="Q992" s="162"/>
      <c r="R992" s="162"/>
      <c r="S992" s="162"/>
      <c r="T992" s="162"/>
      <c r="U992" s="162"/>
      <c r="V992" s="162"/>
      <c r="W992" s="162"/>
      <c r="X992" s="162"/>
      <c r="Y992" s="162"/>
      <c r="Z992" s="162"/>
    </row>
    <row r="993">
      <c r="A993" s="162"/>
      <c r="B993" s="162"/>
      <c r="C993" s="162"/>
      <c r="D993" s="162"/>
      <c r="E993" s="162"/>
      <c r="F993" s="162"/>
      <c r="G993" s="162"/>
      <c r="H993" s="162"/>
      <c r="I993" s="162"/>
      <c r="J993" s="162"/>
      <c r="K993" s="162"/>
      <c r="L993" s="162"/>
      <c r="M993" s="162"/>
      <c r="N993" s="162"/>
      <c r="O993" s="162"/>
      <c r="P993" s="162"/>
      <c r="Q993" s="162"/>
      <c r="R993" s="162"/>
      <c r="S993" s="162"/>
      <c r="T993" s="162"/>
      <c r="U993" s="162"/>
      <c r="V993" s="162"/>
      <c r="W993" s="162"/>
      <c r="X993" s="162"/>
      <c r="Y993" s="162"/>
      <c r="Z993" s="162"/>
    </row>
    <row r="994">
      <c r="A994" s="162"/>
      <c r="B994" s="162"/>
      <c r="C994" s="162"/>
      <c r="D994" s="162"/>
      <c r="E994" s="162"/>
      <c r="F994" s="162"/>
      <c r="G994" s="162"/>
      <c r="H994" s="162"/>
      <c r="I994" s="162"/>
      <c r="J994" s="162"/>
      <c r="K994" s="162"/>
      <c r="L994" s="162"/>
      <c r="M994" s="162"/>
      <c r="N994" s="162"/>
      <c r="O994" s="162"/>
      <c r="P994" s="162"/>
      <c r="Q994" s="162"/>
      <c r="R994" s="162"/>
      <c r="S994" s="162"/>
      <c r="T994" s="162"/>
      <c r="U994" s="162"/>
      <c r="V994" s="162"/>
      <c r="W994" s="162"/>
      <c r="X994" s="162"/>
      <c r="Y994" s="162"/>
      <c r="Z994" s="162"/>
    </row>
    <row r="995">
      <c r="A995" s="162"/>
      <c r="B995" s="162"/>
      <c r="C995" s="162"/>
      <c r="D995" s="162"/>
      <c r="E995" s="162"/>
      <c r="F995" s="162"/>
      <c r="G995" s="162"/>
      <c r="H995" s="162"/>
      <c r="I995" s="162"/>
      <c r="J995" s="162"/>
      <c r="K995" s="162"/>
      <c r="L995" s="162"/>
      <c r="M995" s="162"/>
      <c r="N995" s="162"/>
      <c r="O995" s="162"/>
      <c r="P995" s="162"/>
      <c r="Q995" s="162"/>
      <c r="R995" s="162"/>
      <c r="S995" s="162"/>
      <c r="T995" s="162"/>
      <c r="U995" s="162"/>
      <c r="V995" s="162"/>
      <c r="W995" s="162"/>
      <c r="X995" s="162"/>
      <c r="Y995" s="162"/>
      <c r="Z995" s="162"/>
    </row>
    <row r="996">
      <c r="A996" s="162"/>
      <c r="B996" s="162"/>
      <c r="C996" s="162"/>
      <c r="D996" s="162"/>
      <c r="E996" s="162"/>
      <c r="F996" s="162"/>
      <c r="G996" s="162"/>
      <c r="H996" s="162"/>
      <c r="I996" s="162"/>
      <c r="J996" s="162"/>
      <c r="K996" s="162"/>
      <c r="L996" s="162"/>
      <c r="M996" s="162"/>
      <c r="N996" s="162"/>
      <c r="O996" s="162"/>
      <c r="P996" s="162"/>
      <c r="Q996" s="162"/>
      <c r="R996" s="162"/>
      <c r="S996" s="162"/>
      <c r="T996" s="162"/>
      <c r="U996" s="162"/>
      <c r="V996" s="162"/>
      <c r="W996" s="162"/>
      <c r="X996" s="162"/>
      <c r="Y996" s="162"/>
      <c r="Z996" s="162"/>
    </row>
    <row r="997">
      <c r="A997" s="162"/>
      <c r="B997" s="162"/>
      <c r="C997" s="162"/>
      <c r="D997" s="162"/>
      <c r="E997" s="162"/>
      <c r="F997" s="162"/>
      <c r="G997" s="162"/>
      <c r="H997" s="162"/>
      <c r="I997" s="162"/>
      <c r="J997" s="162"/>
      <c r="K997" s="162"/>
      <c r="L997" s="162"/>
      <c r="M997" s="162"/>
      <c r="N997" s="162"/>
      <c r="O997" s="162"/>
      <c r="P997" s="162"/>
      <c r="Q997" s="162"/>
      <c r="R997" s="162"/>
      <c r="S997" s="162"/>
      <c r="T997" s="162"/>
      <c r="U997" s="162"/>
      <c r="V997" s="162"/>
      <c r="W997" s="162"/>
      <c r="X997" s="162"/>
      <c r="Y997" s="162"/>
      <c r="Z997" s="162"/>
    </row>
    <row r="998">
      <c r="A998" s="162"/>
      <c r="B998" s="162"/>
      <c r="C998" s="162"/>
      <c r="D998" s="162"/>
      <c r="E998" s="162"/>
      <c r="F998" s="162"/>
      <c r="G998" s="162"/>
      <c r="H998" s="162"/>
      <c r="I998" s="162"/>
      <c r="J998" s="162"/>
      <c r="K998" s="162"/>
      <c r="L998" s="162"/>
      <c r="M998" s="162"/>
      <c r="N998" s="162"/>
      <c r="O998" s="162"/>
      <c r="P998" s="162"/>
      <c r="Q998" s="162"/>
      <c r="R998" s="162"/>
      <c r="S998" s="162"/>
      <c r="T998" s="162"/>
      <c r="U998" s="162"/>
      <c r="V998" s="162"/>
      <c r="W998" s="162"/>
      <c r="X998" s="162"/>
      <c r="Y998" s="162"/>
      <c r="Z998" s="162"/>
    </row>
    <row r="999">
      <c r="A999" s="162"/>
      <c r="B999" s="162"/>
      <c r="C999" s="162"/>
      <c r="D999" s="162"/>
      <c r="E999" s="162"/>
      <c r="F999" s="162"/>
      <c r="G999" s="162"/>
      <c r="H999" s="162"/>
      <c r="I999" s="162"/>
      <c r="J999" s="162"/>
      <c r="K999" s="162"/>
      <c r="L999" s="162"/>
      <c r="M999" s="162"/>
      <c r="N999" s="162"/>
      <c r="O999" s="162"/>
      <c r="P999" s="162"/>
      <c r="Q999" s="162"/>
      <c r="R999" s="162"/>
      <c r="S999" s="162"/>
      <c r="T999" s="162"/>
      <c r="U999" s="162"/>
      <c r="V999" s="162"/>
      <c r="W999" s="162"/>
      <c r="X999" s="162"/>
      <c r="Y999" s="162"/>
      <c r="Z999" s="162"/>
    </row>
    <row r="1000">
      <c r="A1000" s="162"/>
      <c r="B1000" s="162"/>
      <c r="C1000" s="162"/>
      <c r="D1000" s="162"/>
      <c r="E1000" s="162"/>
      <c r="F1000" s="162"/>
      <c r="G1000" s="162"/>
      <c r="H1000" s="162"/>
      <c r="I1000" s="162"/>
      <c r="J1000" s="162"/>
      <c r="K1000" s="162"/>
      <c r="L1000" s="162"/>
      <c r="M1000" s="162"/>
      <c r="N1000" s="162"/>
      <c r="O1000" s="162"/>
      <c r="P1000" s="162"/>
      <c r="Q1000" s="162"/>
      <c r="R1000" s="162"/>
      <c r="S1000" s="162"/>
      <c r="T1000" s="162"/>
      <c r="U1000" s="162"/>
      <c r="V1000" s="162"/>
      <c r="W1000" s="162"/>
      <c r="X1000" s="162"/>
      <c r="Y1000" s="162"/>
      <c r="Z1000" s="162"/>
    </row>
    <row r="1001">
      <c r="A1001" s="162"/>
      <c r="B1001" s="162"/>
      <c r="C1001" s="162"/>
      <c r="D1001" s="162"/>
      <c r="E1001" s="162"/>
      <c r="F1001" s="162"/>
      <c r="G1001" s="162"/>
      <c r="H1001" s="162"/>
      <c r="I1001" s="162"/>
      <c r="J1001" s="162"/>
      <c r="K1001" s="162"/>
      <c r="L1001" s="162"/>
      <c r="M1001" s="162"/>
      <c r="N1001" s="162"/>
      <c r="O1001" s="162"/>
      <c r="P1001" s="162"/>
      <c r="Q1001" s="162"/>
      <c r="R1001" s="162"/>
      <c r="S1001" s="162"/>
      <c r="T1001" s="162"/>
      <c r="U1001" s="162"/>
      <c r="V1001" s="162"/>
      <c r="W1001" s="162"/>
      <c r="X1001" s="162"/>
      <c r="Y1001" s="162"/>
      <c r="Z1001" s="162"/>
    </row>
  </sheetData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48.5"/>
    <col customWidth="1" min="5" max="5" width="26.13"/>
  </cols>
  <sheetData>
    <row r="1">
      <c r="A1" s="445" t="s">
        <v>113</v>
      </c>
      <c r="B1" s="445" t="s">
        <v>110</v>
      </c>
      <c r="C1" s="445" t="s">
        <v>902</v>
      </c>
      <c r="D1" s="445" t="s">
        <v>903</v>
      </c>
      <c r="E1" s="445" t="s">
        <v>904</v>
      </c>
      <c r="F1" s="454"/>
      <c r="G1" s="454"/>
      <c r="H1" s="455"/>
      <c r="I1" s="455"/>
      <c r="J1" s="455"/>
      <c r="K1" s="455"/>
      <c r="L1" s="455"/>
      <c r="M1" s="455"/>
      <c r="N1" s="455"/>
      <c r="O1" s="455"/>
      <c r="P1" s="455"/>
      <c r="Q1" s="455"/>
      <c r="R1" s="455"/>
      <c r="S1" s="455"/>
      <c r="T1" s="455"/>
      <c r="U1" s="455"/>
      <c r="V1" s="456"/>
      <c r="W1" s="456"/>
      <c r="X1" s="456"/>
      <c r="Y1" s="456"/>
      <c r="Z1" s="456"/>
    </row>
    <row r="2">
      <c r="A2" s="112" t="s">
        <v>3566</v>
      </c>
      <c r="B2" s="112" t="s">
        <v>10846</v>
      </c>
      <c r="C2" s="112"/>
      <c r="D2" s="162"/>
      <c r="E2" s="162"/>
    </row>
    <row r="3">
      <c r="A3" s="112" t="s">
        <v>10134</v>
      </c>
      <c r="B3" s="112" t="s">
        <v>10135</v>
      </c>
      <c r="C3" s="112"/>
      <c r="D3" s="162"/>
      <c r="E3" s="162"/>
    </row>
    <row r="4">
      <c r="A4" s="112" t="s">
        <v>10847</v>
      </c>
      <c r="B4" s="112" t="s">
        <v>10848</v>
      </c>
      <c r="C4" s="112"/>
      <c r="D4" s="162"/>
      <c r="E4" s="162"/>
    </row>
    <row r="5">
      <c r="A5" s="112" t="s">
        <v>10849</v>
      </c>
      <c r="B5" s="112" t="s">
        <v>10850</v>
      </c>
      <c r="C5" s="112"/>
      <c r="D5" s="162"/>
      <c r="E5" s="162"/>
    </row>
    <row r="6">
      <c r="A6" s="112" t="s">
        <v>10851</v>
      </c>
      <c r="B6" s="112" t="s">
        <v>10852</v>
      </c>
      <c r="C6" s="112"/>
      <c r="D6" s="162"/>
      <c r="E6" s="162"/>
    </row>
    <row r="7">
      <c r="A7" s="112" t="s">
        <v>10853</v>
      </c>
      <c r="B7" s="112" t="s">
        <v>10748</v>
      </c>
      <c r="C7" s="112"/>
      <c r="D7" s="162"/>
      <c r="E7" s="162"/>
    </row>
    <row r="8">
      <c r="A8" s="112" t="s">
        <v>10368</v>
      </c>
      <c r="B8" s="112" t="s">
        <v>10683</v>
      </c>
      <c r="C8" s="112"/>
      <c r="D8" s="162"/>
      <c r="E8" s="162"/>
    </row>
    <row r="9">
      <c r="A9" s="112" t="s">
        <v>10854</v>
      </c>
      <c r="B9" s="112" t="s">
        <v>10855</v>
      </c>
      <c r="C9" s="112"/>
      <c r="D9" s="162"/>
      <c r="E9" s="162"/>
    </row>
    <row r="10">
      <c r="A10" s="112" t="s">
        <v>10856</v>
      </c>
      <c r="B10" s="112" t="s">
        <v>10857</v>
      </c>
      <c r="C10" s="112"/>
      <c r="D10" s="162"/>
      <c r="E10" s="162"/>
    </row>
    <row r="11">
      <c r="A11" s="103" t="s">
        <v>10858</v>
      </c>
      <c r="B11" s="103" t="s">
        <v>4937</v>
      </c>
      <c r="C11" s="239">
        <v>42472.0</v>
      </c>
      <c r="D11" s="103" t="s">
        <v>15</v>
      </c>
      <c r="E11" s="103" t="s">
        <v>4938</v>
      </c>
      <c r="F11" s="453"/>
      <c r="G11" s="453"/>
      <c r="H11" s="453"/>
      <c r="I11" s="453"/>
      <c r="J11" s="453"/>
      <c r="K11" s="453"/>
      <c r="L11" s="453"/>
      <c r="M11" s="453"/>
      <c r="N11" s="453"/>
      <c r="O11" s="453"/>
      <c r="P11" s="453"/>
      <c r="Q11" s="453"/>
      <c r="R11" s="453"/>
      <c r="S11" s="453"/>
      <c r="T11" s="453"/>
      <c r="U11" s="453"/>
      <c r="V11" s="453"/>
      <c r="W11" s="453"/>
      <c r="X11" s="453"/>
      <c r="Y11" s="453"/>
      <c r="Z11" s="453"/>
    </row>
    <row r="12">
      <c r="A12" s="112" t="s">
        <v>10859</v>
      </c>
      <c r="B12" s="112" t="s">
        <v>10860</v>
      </c>
      <c r="C12" s="112"/>
      <c r="D12" s="162"/>
      <c r="E12" s="162"/>
    </row>
    <row r="13">
      <c r="A13" s="103" t="s">
        <v>4414</v>
      </c>
      <c r="B13" s="103" t="s">
        <v>8220</v>
      </c>
      <c r="C13" s="239">
        <v>42283.0</v>
      </c>
      <c r="D13" s="103" t="s">
        <v>15</v>
      </c>
      <c r="E13" s="103" t="s">
        <v>928</v>
      </c>
      <c r="F13" s="453"/>
      <c r="G13" s="453"/>
      <c r="H13" s="453"/>
      <c r="I13" s="453"/>
      <c r="J13" s="453"/>
      <c r="K13" s="453"/>
      <c r="L13" s="453"/>
      <c r="M13" s="453"/>
      <c r="N13" s="453"/>
      <c r="O13" s="453"/>
      <c r="P13" s="453"/>
      <c r="Q13" s="453"/>
      <c r="R13" s="453"/>
      <c r="S13" s="453"/>
      <c r="T13" s="453"/>
      <c r="U13" s="453"/>
      <c r="V13" s="453"/>
      <c r="W13" s="453"/>
      <c r="X13" s="453"/>
      <c r="Y13" s="453"/>
      <c r="Z13" s="453"/>
    </row>
    <row r="14">
      <c r="A14" s="112" t="s">
        <v>10861</v>
      </c>
      <c r="B14" s="112" t="s">
        <v>10862</v>
      </c>
      <c r="C14" s="112"/>
      <c r="D14" s="162"/>
      <c r="E14" s="162"/>
    </row>
    <row r="15">
      <c r="A15" s="112" t="s">
        <v>10863</v>
      </c>
      <c r="B15" s="112" t="s">
        <v>10864</v>
      </c>
      <c r="C15" s="112"/>
      <c r="D15" s="162"/>
      <c r="E15" s="162"/>
    </row>
    <row r="16">
      <c r="A16" s="112" t="s">
        <v>10865</v>
      </c>
      <c r="B16" s="112" t="s">
        <v>10866</v>
      </c>
      <c r="C16" s="112"/>
      <c r="D16" s="162"/>
      <c r="E16" s="162"/>
    </row>
    <row r="17">
      <c r="A17" s="112" t="s">
        <v>10867</v>
      </c>
      <c r="B17" s="112" t="s">
        <v>10868</v>
      </c>
      <c r="C17" s="112"/>
      <c r="D17" s="162"/>
      <c r="E17" s="162"/>
    </row>
    <row r="18">
      <c r="A18" s="112" t="s">
        <v>4448</v>
      </c>
      <c r="B18" s="112" t="s">
        <v>4449</v>
      </c>
      <c r="C18" s="112"/>
      <c r="D18" s="162"/>
      <c r="E18" s="162"/>
    </row>
    <row r="19">
      <c r="A19" s="112" t="s">
        <v>10869</v>
      </c>
      <c r="B19" s="112" t="s">
        <v>10810</v>
      </c>
      <c r="C19" s="112"/>
      <c r="D19" s="162"/>
      <c r="E19" s="162"/>
    </row>
    <row r="20">
      <c r="A20" s="112" t="s">
        <v>10870</v>
      </c>
      <c r="B20" s="112" t="s">
        <v>10871</v>
      </c>
      <c r="C20" s="112"/>
      <c r="D20" s="162"/>
      <c r="E20" s="162"/>
    </row>
    <row r="21">
      <c r="A21" s="112" t="s">
        <v>10872</v>
      </c>
      <c r="B21" s="112" t="s">
        <v>10873</v>
      </c>
      <c r="C21" s="112"/>
      <c r="D21" s="162"/>
      <c r="E21" s="162"/>
    </row>
    <row r="22">
      <c r="A22" s="112" t="s">
        <v>10874</v>
      </c>
      <c r="B22" s="112" t="s">
        <v>10875</v>
      </c>
      <c r="C22" s="112"/>
      <c r="D22" s="162"/>
      <c r="E22" s="162"/>
    </row>
    <row r="23">
      <c r="A23" s="250" t="s">
        <v>7053</v>
      </c>
      <c r="B23" s="250" t="s">
        <v>1318</v>
      </c>
      <c r="C23" s="447">
        <v>40477.0</v>
      </c>
      <c r="D23" s="250" t="s">
        <v>4380</v>
      </c>
      <c r="E23" s="250" t="s">
        <v>4381</v>
      </c>
      <c r="F23" s="462"/>
      <c r="G23" s="462"/>
      <c r="H23" s="462"/>
      <c r="I23" s="462"/>
      <c r="J23" s="462"/>
      <c r="K23" s="462"/>
      <c r="L23" s="462"/>
      <c r="M23" s="462"/>
      <c r="N23" s="462"/>
      <c r="O23" s="462"/>
      <c r="P23" s="462"/>
      <c r="Q23" s="462"/>
      <c r="R23" s="462"/>
      <c r="S23" s="462"/>
      <c r="T23" s="462"/>
      <c r="U23" s="462"/>
      <c r="V23" s="462"/>
      <c r="W23" s="462"/>
      <c r="X23" s="462"/>
      <c r="Y23" s="462"/>
      <c r="Z23" s="462"/>
    </row>
    <row r="24">
      <c r="A24" s="103" t="s">
        <v>10446</v>
      </c>
      <c r="B24" s="103" t="s">
        <v>10211</v>
      </c>
      <c r="C24" s="239">
        <v>42479.0</v>
      </c>
      <c r="D24" s="103" t="s">
        <v>15</v>
      </c>
      <c r="E24" s="103" t="s">
        <v>10270</v>
      </c>
      <c r="F24" s="453"/>
      <c r="G24" s="453"/>
      <c r="H24" s="453"/>
      <c r="I24" s="453"/>
      <c r="J24" s="453"/>
      <c r="K24" s="453"/>
      <c r="L24" s="453"/>
      <c r="M24" s="453"/>
      <c r="N24" s="453"/>
      <c r="O24" s="453"/>
      <c r="P24" s="453"/>
      <c r="Q24" s="453"/>
      <c r="R24" s="453"/>
      <c r="S24" s="453"/>
      <c r="T24" s="453"/>
      <c r="U24" s="453"/>
      <c r="V24" s="453"/>
      <c r="W24" s="453"/>
      <c r="X24" s="453"/>
      <c r="Y24" s="453"/>
      <c r="Z24" s="453"/>
    </row>
    <row r="25">
      <c r="A25" s="112" t="s">
        <v>10876</v>
      </c>
      <c r="B25" s="112" t="s">
        <v>10877</v>
      </c>
      <c r="C25" s="112"/>
      <c r="D25" s="162"/>
      <c r="E25" s="162"/>
    </row>
    <row r="26">
      <c r="A26" s="112" t="s">
        <v>10878</v>
      </c>
      <c r="B26" s="112" t="s">
        <v>10879</v>
      </c>
      <c r="C26" s="112"/>
      <c r="D26" s="162"/>
      <c r="E26" s="162"/>
    </row>
    <row r="27">
      <c r="A27" s="112" t="s">
        <v>10880</v>
      </c>
      <c r="B27" s="112" t="s">
        <v>10881</v>
      </c>
      <c r="C27" s="112"/>
      <c r="D27" s="162"/>
      <c r="E27" s="162"/>
    </row>
    <row r="28">
      <c r="A28" s="112" t="s">
        <v>10882</v>
      </c>
      <c r="B28" s="112" t="s">
        <v>185</v>
      </c>
      <c r="C28" s="112"/>
      <c r="D28" s="162"/>
      <c r="E28" s="162"/>
    </row>
    <row r="29">
      <c r="A29" s="112" t="s">
        <v>4669</v>
      </c>
      <c r="B29" s="112" t="s">
        <v>4670</v>
      </c>
      <c r="C29" s="112"/>
      <c r="D29" s="162"/>
      <c r="E29" s="162"/>
    </row>
    <row r="30">
      <c r="A30" s="112" t="s">
        <v>10883</v>
      </c>
      <c r="B30" s="112" t="s">
        <v>4296</v>
      </c>
      <c r="C30" s="112"/>
      <c r="D30" s="162"/>
      <c r="E30" s="162"/>
    </row>
    <row r="31">
      <c r="A31" s="112" t="s">
        <v>10884</v>
      </c>
      <c r="B31" s="112" t="s">
        <v>10885</v>
      </c>
      <c r="C31" s="112"/>
      <c r="D31" s="162"/>
      <c r="E31" s="162"/>
    </row>
    <row r="32">
      <c r="A32" s="103" t="s">
        <v>8682</v>
      </c>
      <c r="B32" s="103" t="s">
        <v>1225</v>
      </c>
      <c r="C32" s="239">
        <v>40883.0</v>
      </c>
      <c r="D32" s="103" t="s">
        <v>15</v>
      </c>
      <c r="E32" s="103" t="s">
        <v>8683</v>
      </c>
      <c r="F32" s="453"/>
      <c r="G32" s="453"/>
      <c r="H32" s="453"/>
      <c r="I32" s="453"/>
      <c r="J32" s="453"/>
      <c r="K32" s="453"/>
      <c r="L32" s="453"/>
      <c r="M32" s="453"/>
      <c r="N32" s="453"/>
      <c r="O32" s="453"/>
      <c r="P32" s="453"/>
      <c r="Q32" s="453"/>
      <c r="R32" s="453"/>
      <c r="S32" s="453"/>
      <c r="T32" s="453"/>
      <c r="U32" s="453"/>
      <c r="V32" s="453"/>
      <c r="W32" s="453"/>
      <c r="X32" s="453"/>
      <c r="Y32" s="453"/>
      <c r="Z32" s="453"/>
    </row>
    <row r="33">
      <c r="A33" s="112" t="s">
        <v>10886</v>
      </c>
      <c r="B33" s="112" t="s">
        <v>10887</v>
      </c>
      <c r="C33" s="112"/>
      <c r="D33" s="162"/>
      <c r="E33" s="162"/>
    </row>
    <row r="34">
      <c r="A34" s="103" t="s">
        <v>4700</v>
      </c>
      <c r="B34" s="103" t="s">
        <v>10888</v>
      </c>
      <c r="C34" s="239">
        <v>42670.0</v>
      </c>
      <c r="D34" s="103" t="s">
        <v>15</v>
      </c>
      <c r="E34" s="103" t="s">
        <v>1066</v>
      </c>
      <c r="F34" s="453"/>
      <c r="G34" s="453"/>
      <c r="H34" s="453"/>
      <c r="I34" s="453"/>
      <c r="J34" s="453"/>
      <c r="K34" s="453"/>
      <c r="L34" s="453"/>
      <c r="M34" s="453"/>
      <c r="N34" s="453"/>
      <c r="O34" s="453"/>
      <c r="P34" s="453"/>
      <c r="Q34" s="453"/>
      <c r="R34" s="453"/>
      <c r="S34" s="453"/>
      <c r="T34" s="453"/>
      <c r="U34" s="453"/>
      <c r="V34" s="453"/>
      <c r="W34" s="453"/>
      <c r="X34" s="453"/>
      <c r="Y34" s="453"/>
      <c r="Z34" s="453"/>
    </row>
    <row r="35">
      <c r="A35" s="112" t="s">
        <v>10889</v>
      </c>
      <c r="B35" s="112" t="s">
        <v>10890</v>
      </c>
      <c r="C35" s="112"/>
      <c r="D35" s="162"/>
      <c r="E35" s="162"/>
    </row>
    <row r="36">
      <c r="A36" s="112" t="s">
        <v>10891</v>
      </c>
      <c r="B36" s="112" t="s">
        <v>10845</v>
      </c>
      <c r="C36" s="112"/>
      <c r="D36" s="162"/>
      <c r="E36" s="162"/>
    </row>
    <row r="37">
      <c r="A37" s="103" t="s">
        <v>4354</v>
      </c>
      <c r="B37" s="103" t="s">
        <v>435</v>
      </c>
      <c r="C37" s="239">
        <v>42353.0</v>
      </c>
      <c r="D37" s="103" t="s">
        <v>15</v>
      </c>
      <c r="E37" s="103" t="s">
        <v>4564</v>
      </c>
      <c r="F37" s="453"/>
      <c r="G37" s="453"/>
      <c r="H37" s="45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Y37" s="453"/>
      <c r="Z37" s="453"/>
    </row>
    <row r="38">
      <c r="A38" s="112" t="s">
        <v>10892</v>
      </c>
      <c r="B38" s="112" t="s">
        <v>10541</v>
      </c>
      <c r="C38" s="112"/>
      <c r="D38" s="162"/>
      <c r="E38" s="162"/>
    </row>
    <row r="39">
      <c r="A39" s="112" t="s">
        <v>10429</v>
      </c>
      <c r="B39" s="112" t="s">
        <v>10893</v>
      </c>
      <c r="C39" s="112"/>
      <c r="D39" s="162"/>
      <c r="E39" s="162"/>
    </row>
    <row r="40">
      <c r="A40" s="112" t="s">
        <v>10894</v>
      </c>
      <c r="B40" s="112" t="s">
        <v>10895</v>
      </c>
      <c r="C40" s="162"/>
      <c r="D40" s="162"/>
      <c r="E40" s="162"/>
    </row>
    <row r="41">
      <c r="A41" s="112" t="s">
        <v>10896</v>
      </c>
      <c r="B41" s="112" t="s">
        <v>10897</v>
      </c>
      <c r="C41" s="112"/>
      <c r="D41" s="162"/>
      <c r="E41" s="162"/>
    </row>
    <row r="44">
      <c r="A44" s="448" t="s">
        <v>1</v>
      </c>
      <c r="B44" s="449">
        <f>COUNT(C:C)</f>
        <v>7</v>
      </c>
    </row>
    <row r="45">
      <c r="A45" s="448" t="s">
        <v>2</v>
      </c>
      <c r="B45" s="450">
        <v>40.0</v>
      </c>
    </row>
    <row r="46">
      <c r="A46" s="448" t="s">
        <v>1014</v>
      </c>
      <c r="B46" s="451">
        <f>IFERROR(__xludf.DUMMYFUNCTION("TO_PERCENT(B44/B45)"),0.175)</f>
        <v>0.175</v>
      </c>
    </row>
  </sheetData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39.0"/>
    <col customWidth="1" min="5" max="5" width="22.5"/>
  </cols>
  <sheetData>
    <row r="1">
      <c r="A1" s="112" t="s">
        <v>10898</v>
      </c>
      <c r="B1" s="112" t="s">
        <v>10899</v>
      </c>
      <c r="C1" s="162"/>
      <c r="D1" s="162"/>
      <c r="E1" s="162"/>
    </row>
    <row r="2">
      <c r="A2" s="112" t="s">
        <v>10900</v>
      </c>
      <c r="B2" s="112" t="s">
        <v>10901</v>
      </c>
      <c r="C2" s="162"/>
      <c r="D2" s="162"/>
      <c r="E2" s="162"/>
    </row>
    <row r="3">
      <c r="A3" s="112" t="s">
        <v>10902</v>
      </c>
      <c r="B3" s="112" t="s">
        <v>10850</v>
      </c>
      <c r="C3" s="162"/>
      <c r="D3" s="162"/>
      <c r="E3" s="162"/>
    </row>
    <row r="4">
      <c r="A4" s="112" t="s">
        <v>10903</v>
      </c>
      <c r="B4" s="112" t="s">
        <v>10904</v>
      </c>
      <c r="C4" s="162"/>
      <c r="D4" s="162"/>
      <c r="E4" s="162"/>
    </row>
    <row r="5">
      <c r="A5" s="112" t="s">
        <v>10905</v>
      </c>
      <c r="B5" s="112" t="s">
        <v>10906</v>
      </c>
      <c r="C5" s="162"/>
      <c r="D5" s="162"/>
      <c r="E5" s="162"/>
    </row>
    <row r="6">
      <c r="A6" s="112" t="s">
        <v>10907</v>
      </c>
      <c r="B6" s="112" t="s">
        <v>10908</v>
      </c>
      <c r="C6" s="162"/>
      <c r="D6" s="162"/>
      <c r="E6" s="162"/>
    </row>
    <row r="7">
      <c r="A7" s="112" t="s">
        <v>10909</v>
      </c>
      <c r="B7" s="112" t="s">
        <v>10910</v>
      </c>
      <c r="C7" s="162"/>
      <c r="D7" s="162"/>
      <c r="E7" s="162"/>
    </row>
    <row r="8">
      <c r="A8" s="103" t="s">
        <v>4382</v>
      </c>
      <c r="B8" s="103" t="s">
        <v>4383</v>
      </c>
      <c r="C8" s="239">
        <v>42696.0</v>
      </c>
      <c r="D8" s="103" t="s">
        <v>15</v>
      </c>
      <c r="E8" s="103" t="s">
        <v>928</v>
      </c>
    </row>
    <row r="9">
      <c r="A9" s="112" t="s">
        <v>10911</v>
      </c>
      <c r="B9" s="112" t="s">
        <v>10912</v>
      </c>
      <c r="C9" s="162"/>
      <c r="D9" s="162"/>
      <c r="E9" s="162"/>
    </row>
    <row r="10">
      <c r="A10" s="112" t="s">
        <v>10913</v>
      </c>
      <c r="B10" s="112" t="s">
        <v>10752</v>
      </c>
      <c r="C10" s="162"/>
      <c r="D10" s="162"/>
      <c r="E10" s="162"/>
    </row>
    <row r="11">
      <c r="A11" s="112" t="s">
        <v>10914</v>
      </c>
      <c r="B11" s="112" t="s">
        <v>10915</v>
      </c>
      <c r="C11" s="162"/>
      <c r="D11" s="162"/>
      <c r="E11" s="162"/>
    </row>
    <row r="12">
      <c r="A12" s="112" t="s">
        <v>10916</v>
      </c>
      <c r="B12" s="112" t="s">
        <v>10917</v>
      </c>
      <c r="C12" s="162"/>
      <c r="D12" s="162"/>
      <c r="E12" s="162"/>
    </row>
    <row r="13">
      <c r="A13" s="112" t="s">
        <v>10918</v>
      </c>
      <c r="B13" s="112" t="s">
        <v>399</v>
      </c>
      <c r="C13" s="162"/>
      <c r="D13" s="162"/>
      <c r="E13" s="162"/>
    </row>
    <row r="14">
      <c r="A14" s="103" t="s">
        <v>10919</v>
      </c>
      <c r="B14" s="103" t="s">
        <v>4417</v>
      </c>
      <c r="C14" s="239">
        <v>42824.0</v>
      </c>
      <c r="D14" s="103" t="s">
        <v>15</v>
      </c>
      <c r="E14" s="103" t="s">
        <v>928</v>
      </c>
    </row>
    <row r="15">
      <c r="A15" s="343" t="s">
        <v>2281</v>
      </c>
      <c r="B15" s="343" t="s">
        <v>2282</v>
      </c>
      <c r="C15" s="486">
        <v>40617.0</v>
      </c>
      <c r="D15" s="343" t="s">
        <v>5007</v>
      </c>
      <c r="E15" s="343" t="s">
        <v>10920</v>
      </c>
    </row>
    <row r="16">
      <c r="A16" s="112" t="s">
        <v>10921</v>
      </c>
      <c r="B16" s="112" t="s">
        <v>9708</v>
      </c>
      <c r="C16" s="162"/>
      <c r="D16" s="162"/>
      <c r="E16" s="162"/>
    </row>
    <row r="17">
      <c r="A17" s="112" t="s">
        <v>10922</v>
      </c>
      <c r="B17" s="112" t="s">
        <v>10866</v>
      </c>
      <c r="C17" s="162"/>
      <c r="D17" s="162"/>
      <c r="E17" s="162"/>
    </row>
    <row r="18">
      <c r="A18" s="112" t="s">
        <v>10923</v>
      </c>
      <c r="B18" s="112" t="s">
        <v>10810</v>
      </c>
      <c r="C18" s="162"/>
      <c r="D18" s="162"/>
      <c r="E18" s="162"/>
    </row>
    <row r="19">
      <c r="A19" s="112" t="s">
        <v>10924</v>
      </c>
      <c r="B19" s="112" t="s">
        <v>10925</v>
      </c>
      <c r="C19" s="162"/>
      <c r="D19" s="162"/>
      <c r="E19" s="162"/>
    </row>
    <row r="20">
      <c r="A20" s="112" t="s">
        <v>10926</v>
      </c>
      <c r="B20" s="112" t="s">
        <v>10927</v>
      </c>
      <c r="C20" s="162"/>
      <c r="D20" s="162"/>
      <c r="E20" s="162"/>
    </row>
    <row r="21">
      <c r="A21" s="112" t="s">
        <v>8442</v>
      </c>
      <c r="B21" s="112" t="s">
        <v>10928</v>
      </c>
      <c r="C21" s="162"/>
      <c r="D21" s="162"/>
      <c r="E21" s="162"/>
    </row>
    <row r="22">
      <c r="A22" s="112" t="s">
        <v>10929</v>
      </c>
      <c r="B22" s="112" t="s">
        <v>9785</v>
      </c>
      <c r="C22" s="162"/>
      <c r="D22" s="162"/>
      <c r="E22" s="162"/>
    </row>
    <row r="23">
      <c r="A23" s="112" t="s">
        <v>10930</v>
      </c>
      <c r="B23" s="112" t="s">
        <v>10931</v>
      </c>
      <c r="C23" s="162"/>
      <c r="D23" s="162"/>
      <c r="E23" s="162"/>
    </row>
    <row r="24">
      <c r="A24" s="112" t="s">
        <v>10932</v>
      </c>
      <c r="B24" s="112" t="s">
        <v>10933</v>
      </c>
      <c r="C24" s="162"/>
      <c r="D24" s="162"/>
      <c r="E24" s="162"/>
    </row>
    <row r="25">
      <c r="A25" s="112" t="s">
        <v>10934</v>
      </c>
      <c r="B25" s="112" t="s">
        <v>10935</v>
      </c>
      <c r="C25" s="162"/>
      <c r="D25" s="162"/>
      <c r="E25" s="162"/>
    </row>
    <row r="26">
      <c r="A26" s="112" t="s">
        <v>10936</v>
      </c>
      <c r="B26" s="112" t="s">
        <v>10935</v>
      </c>
      <c r="C26" s="162"/>
      <c r="D26" s="162"/>
      <c r="E26" s="162"/>
    </row>
    <row r="27">
      <c r="A27" s="112" t="s">
        <v>10937</v>
      </c>
      <c r="B27" s="112" t="s">
        <v>10938</v>
      </c>
      <c r="C27" s="162"/>
      <c r="D27" s="162"/>
      <c r="E27" s="162"/>
    </row>
    <row r="28">
      <c r="A28" s="103" t="s">
        <v>8490</v>
      </c>
      <c r="B28" s="103" t="s">
        <v>8489</v>
      </c>
      <c r="C28" s="239">
        <v>41226.0</v>
      </c>
      <c r="D28" s="103" t="s">
        <v>15</v>
      </c>
      <c r="E28" s="103" t="s">
        <v>928</v>
      </c>
    </row>
    <row r="29">
      <c r="A29" s="112" t="s">
        <v>10939</v>
      </c>
      <c r="B29" s="112" t="s">
        <v>4478</v>
      </c>
      <c r="C29" s="162"/>
      <c r="D29" s="162"/>
      <c r="E29" s="162"/>
    </row>
    <row r="30">
      <c r="A30" s="112" t="s">
        <v>10940</v>
      </c>
      <c r="B30" s="112" t="s">
        <v>4787</v>
      </c>
      <c r="C30" s="162"/>
      <c r="D30" s="162"/>
      <c r="E30" s="162"/>
    </row>
    <row r="31">
      <c r="A31" s="112" t="s">
        <v>10941</v>
      </c>
      <c r="B31" s="112" t="s">
        <v>10942</v>
      </c>
      <c r="C31" s="162"/>
      <c r="D31" s="162"/>
      <c r="E31" s="162"/>
    </row>
    <row r="32">
      <c r="A32" s="112" t="s">
        <v>10943</v>
      </c>
      <c r="B32" s="112" t="s">
        <v>10944</v>
      </c>
      <c r="C32" s="162"/>
      <c r="D32" s="162"/>
      <c r="E32" s="162"/>
    </row>
    <row r="33">
      <c r="A33" s="112" t="s">
        <v>10945</v>
      </c>
      <c r="B33" s="112" t="s">
        <v>10946</v>
      </c>
      <c r="C33" s="162"/>
      <c r="D33" s="162"/>
      <c r="E33" s="162"/>
    </row>
    <row r="34">
      <c r="A34" s="112" t="s">
        <v>10947</v>
      </c>
      <c r="B34" s="112" t="s">
        <v>4527</v>
      </c>
      <c r="C34" s="162"/>
      <c r="D34" s="162"/>
      <c r="E34" s="162"/>
    </row>
    <row r="35">
      <c r="A35" s="103" t="s">
        <v>10948</v>
      </c>
      <c r="B35" s="103" t="s">
        <v>1225</v>
      </c>
      <c r="C35" s="239">
        <v>40106.0</v>
      </c>
      <c r="D35" s="103" t="s">
        <v>15</v>
      </c>
      <c r="E35" s="103" t="s">
        <v>6012</v>
      </c>
    </row>
    <row r="36">
      <c r="A36" s="112" t="s">
        <v>10949</v>
      </c>
      <c r="B36" s="112" t="s">
        <v>10427</v>
      </c>
      <c r="C36" s="162"/>
      <c r="D36" s="162"/>
      <c r="E36" s="162"/>
    </row>
    <row r="37">
      <c r="A37" s="112" t="s">
        <v>10950</v>
      </c>
      <c r="B37" s="112" t="s">
        <v>10951</v>
      </c>
      <c r="C37" s="162"/>
      <c r="D37" s="162"/>
      <c r="E37" s="162"/>
    </row>
    <row r="38">
      <c r="A38" s="112" t="s">
        <v>10952</v>
      </c>
      <c r="B38" s="112" t="s">
        <v>10953</v>
      </c>
      <c r="C38" s="162"/>
      <c r="D38" s="162"/>
      <c r="E38" s="162"/>
    </row>
    <row r="39">
      <c r="A39" s="112" t="s">
        <v>10954</v>
      </c>
      <c r="B39" s="112" t="s">
        <v>10955</v>
      </c>
      <c r="C39" s="162"/>
      <c r="D39" s="162"/>
      <c r="E39" s="162"/>
    </row>
    <row r="40">
      <c r="A40" s="112" t="s">
        <v>10956</v>
      </c>
      <c r="B40" s="112" t="s">
        <v>10845</v>
      </c>
      <c r="C40" s="162"/>
      <c r="D40" s="162"/>
      <c r="E40" s="162"/>
    </row>
    <row r="41">
      <c r="A41" s="112" t="s">
        <v>10957</v>
      </c>
      <c r="B41" s="112" t="s">
        <v>10958</v>
      </c>
      <c r="C41" s="162"/>
      <c r="D41" s="162"/>
      <c r="E41" s="162"/>
    </row>
    <row r="42">
      <c r="A42" s="162"/>
      <c r="B42" s="162"/>
      <c r="C42" s="162"/>
      <c r="D42" s="162"/>
      <c r="E42" s="162"/>
    </row>
    <row r="43">
      <c r="A43" s="162"/>
      <c r="B43" s="162"/>
      <c r="C43" s="162"/>
      <c r="D43" s="162"/>
      <c r="E43" s="162"/>
    </row>
    <row r="44">
      <c r="A44" s="487" t="s">
        <v>1</v>
      </c>
      <c r="B44" s="488">
        <f>COUNT(C:C)</f>
        <v>5</v>
      </c>
      <c r="C44" s="162"/>
      <c r="D44" s="162"/>
      <c r="E44" s="162"/>
    </row>
    <row r="45">
      <c r="A45" s="487" t="s">
        <v>2</v>
      </c>
      <c r="B45" s="489">
        <v>41.0</v>
      </c>
      <c r="C45" s="162"/>
      <c r="D45" s="162"/>
      <c r="E45" s="162"/>
    </row>
    <row r="46">
      <c r="A46" s="487" t="s">
        <v>1014</v>
      </c>
      <c r="B46" s="490">
        <f>IFERROR(__xludf.DUMMYFUNCTION("TO_PERCENT(B44/B45)"),0.12195121951219512)</f>
        <v>0.1219512195</v>
      </c>
      <c r="C46" s="162"/>
      <c r="D46" s="162"/>
      <c r="E46" s="162"/>
    </row>
    <row r="47">
      <c r="A47" s="162"/>
      <c r="B47" s="162"/>
      <c r="C47" s="162"/>
      <c r="D47" s="162"/>
      <c r="E47" s="162"/>
    </row>
    <row r="48">
      <c r="A48" s="162"/>
      <c r="B48" s="162"/>
      <c r="C48" s="162"/>
      <c r="D48" s="162"/>
      <c r="E48" s="162"/>
    </row>
    <row r="49">
      <c r="A49" s="162"/>
      <c r="B49" s="162"/>
      <c r="C49" s="162"/>
      <c r="D49" s="162"/>
      <c r="E49" s="162"/>
    </row>
    <row r="50">
      <c r="A50" s="162"/>
      <c r="B50" s="162"/>
      <c r="C50" s="162"/>
      <c r="D50" s="162"/>
      <c r="E50" s="162"/>
    </row>
    <row r="51">
      <c r="A51" s="162"/>
      <c r="B51" s="162"/>
      <c r="C51" s="162"/>
      <c r="D51" s="162"/>
      <c r="E51" s="162"/>
    </row>
    <row r="52">
      <c r="A52" s="162"/>
      <c r="B52" s="162"/>
      <c r="C52" s="162"/>
      <c r="D52" s="162"/>
      <c r="E52" s="162"/>
    </row>
    <row r="53">
      <c r="A53" s="162"/>
      <c r="B53" s="162"/>
      <c r="C53" s="162"/>
      <c r="D53" s="162"/>
      <c r="E53" s="162"/>
    </row>
    <row r="54">
      <c r="A54" s="162"/>
      <c r="B54" s="162"/>
      <c r="C54" s="162"/>
      <c r="D54" s="162"/>
      <c r="E54" s="162"/>
    </row>
    <row r="55">
      <c r="A55" s="162"/>
      <c r="B55" s="162"/>
      <c r="C55" s="162"/>
      <c r="D55" s="162"/>
      <c r="E55" s="162"/>
    </row>
    <row r="56">
      <c r="A56" s="162"/>
      <c r="B56" s="162"/>
      <c r="C56" s="162"/>
      <c r="D56" s="162"/>
      <c r="E56" s="162"/>
    </row>
    <row r="57">
      <c r="A57" s="162"/>
      <c r="B57" s="162"/>
      <c r="C57" s="162"/>
      <c r="D57" s="162"/>
      <c r="E57" s="162"/>
    </row>
  </sheetData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32.25"/>
    <col customWidth="1" min="3" max="3" width="45.0"/>
    <col customWidth="1" min="6" max="6" width="58.13"/>
    <col customWidth="1" min="7" max="7" width="4.13"/>
  </cols>
  <sheetData>
    <row r="1">
      <c r="A1" s="16"/>
      <c r="B1" s="135"/>
      <c r="C1" s="135"/>
      <c r="D1" s="135"/>
      <c r="E1" s="135"/>
      <c r="F1" s="135"/>
      <c r="G1" s="441"/>
    </row>
    <row r="2">
      <c r="A2" s="138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491"/>
    </row>
    <row r="3">
      <c r="A3" s="492"/>
      <c r="B3" s="493" t="s">
        <v>10542</v>
      </c>
      <c r="C3" s="494" t="s">
        <v>10543</v>
      </c>
      <c r="D3" s="495"/>
      <c r="E3" s="495"/>
      <c r="F3" s="495"/>
      <c r="G3" s="492"/>
    </row>
    <row r="4">
      <c r="A4" s="492"/>
      <c r="B4" s="493" t="s">
        <v>10614</v>
      </c>
      <c r="C4" s="494" t="s">
        <v>10543</v>
      </c>
      <c r="D4" s="495"/>
      <c r="E4" s="495"/>
      <c r="F4" s="495"/>
      <c r="G4" s="492"/>
    </row>
    <row r="5">
      <c r="A5" s="492"/>
      <c r="B5" s="493" t="s">
        <v>10959</v>
      </c>
      <c r="C5" s="494" t="s">
        <v>10960</v>
      </c>
      <c r="D5" s="495"/>
      <c r="E5" s="495"/>
      <c r="F5" s="495"/>
      <c r="G5" s="492"/>
    </row>
    <row r="6">
      <c r="A6" s="492"/>
      <c r="B6" s="496" t="s">
        <v>4576</v>
      </c>
      <c r="C6" s="497" t="s">
        <v>10375</v>
      </c>
      <c r="D6" s="140">
        <v>40547.0</v>
      </c>
      <c r="E6" s="139" t="s">
        <v>15</v>
      </c>
      <c r="F6" s="139" t="s">
        <v>928</v>
      </c>
      <c r="G6" s="492"/>
    </row>
    <row r="7">
      <c r="A7" s="492"/>
      <c r="B7" s="493" t="s">
        <v>10961</v>
      </c>
      <c r="C7" s="494" t="s">
        <v>10962</v>
      </c>
      <c r="D7" s="495"/>
      <c r="E7" s="495"/>
      <c r="F7" s="495"/>
      <c r="G7" s="492"/>
    </row>
    <row r="8">
      <c r="A8" s="492"/>
      <c r="B8" s="493" t="s">
        <v>10672</v>
      </c>
      <c r="C8" s="494" t="s">
        <v>7903</v>
      </c>
      <c r="D8" s="495"/>
      <c r="E8" s="495"/>
      <c r="F8" s="495"/>
      <c r="G8" s="492"/>
    </row>
    <row r="9">
      <c r="A9" s="492"/>
      <c r="B9" s="493" t="s">
        <v>9029</v>
      </c>
      <c r="C9" s="494" t="s">
        <v>9030</v>
      </c>
      <c r="D9" s="495"/>
      <c r="E9" s="495"/>
      <c r="F9" s="495"/>
      <c r="G9" s="492"/>
    </row>
    <row r="10">
      <c r="A10" s="492"/>
      <c r="B10" s="493" t="s">
        <v>10787</v>
      </c>
      <c r="C10" s="494" t="s">
        <v>10788</v>
      </c>
      <c r="D10" s="495"/>
      <c r="E10" s="495"/>
      <c r="F10" s="495"/>
      <c r="G10" s="492"/>
    </row>
    <row r="11">
      <c r="A11" s="492"/>
      <c r="B11" s="493" t="s">
        <v>10378</v>
      </c>
      <c r="C11" s="494" t="s">
        <v>10379</v>
      </c>
      <c r="D11" s="495"/>
      <c r="E11" s="495"/>
      <c r="F11" s="495"/>
      <c r="G11" s="492"/>
    </row>
    <row r="12">
      <c r="A12" s="492"/>
      <c r="B12" s="493" t="s">
        <v>10963</v>
      </c>
      <c r="C12" s="494" t="s">
        <v>10964</v>
      </c>
      <c r="D12" s="495"/>
      <c r="E12" s="495"/>
      <c r="F12" s="495"/>
      <c r="G12" s="492"/>
    </row>
    <row r="13">
      <c r="A13" s="492"/>
      <c r="B13" s="493" t="s">
        <v>10619</v>
      </c>
      <c r="C13" s="494" t="s">
        <v>10620</v>
      </c>
      <c r="D13" s="495"/>
      <c r="E13" s="495"/>
      <c r="F13" s="495"/>
      <c r="G13" s="492"/>
    </row>
    <row r="14">
      <c r="A14" s="492"/>
      <c r="B14" s="493" t="s">
        <v>10965</v>
      </c>
      <c r="C14" s="494" t="s">
        <v>10790</v>
      </c>
      <c r="D14" s="495"/>
      <c r="E14" s="495"/>
      <c r="F14" s="495"/>
      <c r="G14" s="492"/>
    </row>
    <row r="15">
      <c r="A15" s="492"/>
      <c r="B15" s="493" t="s">
        <v>10737</v>
      </c>
      <c r="C15" s="494" t="s">
        <v>10738</v>
      </c>
      <c r="D15" s="495"/>
      <c r="E15" s="495"/>
      <c r="F15" s="495"/>
      <c r="G15" s="492"/>
    </row>
    <row r="16">
      <c r="A16" s="492"/>
      <c r="B16" s="493" t="s">
        <v>6514</v>
      </c>
      <c r="C16" s="494" t="s">
        <v>10738</v>
      </c>
      <c r="D16" s="495"/>
      <c r="E16" s="495"/>
      <c r="F16" s="495"/>
      <c r="G16" s="492"/>
    </row>
    <row r="17">
      <c r="A17" s="492"/>
      <c r="B17" s="496" t="s">
        <v>10364</v>
      </c>
      <c r="C17" s="497" t="s">
        <v>10966</v>
      </c>
      <c r="D17" s="140">
        <v>42733.0</v>
      </c>
      <c r="E17" s="139" t="s">
        <v>15</v>
      </c>
      <c r="F17" s="139" t="s">
        <v>4653</v>
      </c>
      <c r="G17" s="492"/>
    </row>
    <row r="18">
      <c r="A18" s="492"/>
      <c r="B18" s="493" t="s">
        <v>10967</v>
      </c>
      <c r="C18" s="494" t="s">
        <v>10968</v>
      </c>
      <c r="D18" s="495"/>
      <c r="E18" s="495"/>
      <c r="F18" s="495"/>
      <c r="G18" s="492"/>
    </row>
    <row r="19">
      <c r="A19" s="492"/>
      <c r="B19" s="493" t="s">
        <v>10969</v>
      </c>
      <c r="C19" s="494" t="s">
        <v>10970</v>
      </c>
      <c r="D19" s="495"/>
      <c r="E19" s="495"/>
      <c r="F19" s="495"/>
      <c r="G19" s="492"/>
    </row>
    <row r="20">
      <c r="A20" s="492"/>
      <c r="B20" s="493" t="s">
        <v>3700</v>
      </c>
      <c r="C20" s="494" t="s">
        <v>651</v>
      </c>
      <c r="D20" s="495"/>
      <c r="E20" s="495"/>
      <c r="F20" s="495"/>
      <c r="G20" s="492"/>
    </row>
    <row r="21">
      <c r="A21" s="492"/>
      <c r="B21" s="493" t="s">
        <v>10971</v>
      </c>
      <c r="C21" s="494" t="s">
        <v>651</v>
      </c>
      <c r="D21" s="495"/>
      <c r="E21" s="495"/>
      <c r="F21" s="495"/>
      <c r="G21" s="492"/>
    </row>
    <row r="22">
      <c r="A22" s="492"/>
      <c r="B22" s="496" t="s">
        <v>10300</v>
      </c>
      <c r="C22" s="497" t="s">
        <v>10301</v>
      </c>
      <c r="D22" s="140">
        <v>40585.0</v>
      </c>
      <c r="E22" s="139" t="s">
        <v>15</v>
      </c>
      <c r="F22" s="139" t="s">
        <v>10302</v>
      </c>
      <c r="G22" s="492"/>
    </row>
    <row r="23">
      <c r="A23" s="492"/>
      <c r="B23" s="493" t="s">
        <v>10462</v>
      </c>
      <c r="C23" s="494" t="s">
        <v>4368</v>
      </c>
      <c r="D23" s="495"/>
      <c r="E23" s="495"/>
      <c r="F23" s="495"/>
      <c r="G23" s="492"/>
    </row>
    <row r="24">
      <c r="A24" s="492"/>
      <c r="B24" s="496" t="s">
        <v>10491</v>
      </c>
      <c r="C24" s="497" t="s">
        <v>718</v>
      </c>
      <c r="D24" s="140">
        <v>40134.0</v>
      </c>
      <c r="E24" s="139" t="s">
        <v>15</v>
      </c>
      <c r="F24" s="139" t="s">
        <v>928</v>
      </c>
      <c r="G24" s="492"/>
    </row>
    <row r="25">
      <c r="A25" s="492"/>
      <c r="B25" s="493" t="s">
        <v>10791</v>
      </c>
      <c r="C25" s="494" t="s">
        <v>9073</v>
      </c>
      <c r="D25" s="495"/>
      <c r="E25" s="495"/>
      <c r="F25" s="495"/>
      <c r="G25" s="492"/>
    </row>
    <row r="26">
      <c r="A26" s="492"/>
      <c r="B26" s="493" t="s">
        <v>10972</v>
      </c>
      <c r="C26" s="494" t="s">
        <v>10622</v>
      </c>
      <c r="D26" s="495"/>
      <c r="E26" s="495"/>
      <c r="F26" s="495"/>
      <c r="G26" s="492"/>
    </row>
    <row r="27">
      <c r="A27" s="492"/>
      <c r="B27" s="493" t="s">
        <v>10463</v>
      </c>
      <c r="C27" s="494" t="s">
        <v>1262</v>
      </c>
      <c r="D27" s="495"/>
      <c r="E27" s="495"/>
      <c r="F27" s="495"/>
      <c r="G27" s="492"/>
    </row>
    <row r="28">
      <c r="A28" s="492"/>
      <c r="B28" s="493" t="s">
        <v>10973</v>
      </c>
      <c r="C28" s="494" t="s">
        <v>10743</v>
      </c>
      <c r="D28" s="495"/>
      <c r="E28" s="495"/>
      <c r="F28" s="495"/>
      <c r="G28" s="492"/>
    </row>
    <row r="29">
      <c r="A29" s="492"/>
      <c r="B29" s="493" t="s">
        <v>9873</v>
      </c>
      <c r="C29" s="494" t="s">
        <v>10974</v>
      </c>
      <c r="D29" s="495"/>
      <c r="E29" s="495"/>
      <c r="F29" s="495"/>
      <c r="G29" s="492"/>
    </row>
    <row r="30">
      <c r="A30" s="492"/>
      <c r="B30" s="493" t="s">
        <v>10975</v>
      </c>
      <c r="C30" s="494" t="s">
        <v>10976</v>
      </c>
      <c r="D30" s="495"/>
      <c r="E30" s="495"/>
      <c r="F30" s="495"/>
      <c r="G30" s="492"/>
    </row>
    <row r="31">
      <c r="A31" s="492"/>
      <c r="B31" s="496" t="s">
        <v>10303</v>
      </c>
      <c r="C31" s="497" t="s">
        <v>4378</v>
      </c>
      <c r="D31" s="140">
        <v>42577.0</v>
      </c>
      <c r="E31" s="139" t="s">
        <v>15</v>
      </c>
      <c r="F31" s="139" t="s">
        <v>928</v>
      </c>
      <c r="G31" s="492"/>
    </row>
    <row r="32">
      <c r="A32" s="492"/>
      <c r="B32" s="493" t="s">
        <v>10201</v>
      </c>
      <c r="C32" s="494" t="s">
        <v>10625</v>
      </c>
      <c r="D32" s="495"/>
      <c r="E32" s="495"/>
      <c r="F32" s="495"/>
      <c r="G32" s="492"/>
    </row>
    <row r="33">
      <c r="A33" s="492"/>
      <c r="B33" s="498" t="s">
        <v>1265</v>
      </c>
      <c r="C33" s="499" t="s">
        <v>702</v>
      </c>
      <c r="D33" s="221">
        <v>40477.0</v>
      </c>
      <c r="E33" s="220" t="s">
        <v>4380</v>
      </c>
      <c r="F33" s="220" t="s">
        <v>4381</v>
      </c>
      <c r="G33" s="492"/>
    </row>
    <row r="34">
      <c r="A34" s="492"/>
      <c r="B34" s="493" t="s">
        <v>10626</v>
      </c>
      <c r="C34" s="494" t="s">
        <v>10627</v>
      </c>
      <c r="D34" s="495"/>
      <c r="E34" s="495"/>
      <c r="F34" s="495"/>
      <c r="G34" s="492"/>
    </row>
    <row r="35">
      <c r="A35" s="492"/>
      <c r="B35" s="493" t="s">
        <v>10977</v>
      </c>
      <c r="C35" s="494" t="s">
        <v>10747</v>
      </c>
      <c r="D35" s="495"/>
      <c r="E35" s="495"/>
      <c r="F35" s="495"/>
      <c r="G35" s="492"/>
    </row>
    <row r="36">
      <c r="A36" s="492"/>
      <c r="B36" s="493" t="s">
        <v>10498</v>
      </c>
      <c r="C36" s="494" t="s">
        <v>10499</v>
      </c>
      <c r="D36" s="495"/>
      <c r="E36" s="495"/>
      <c r="F36" s="495"/>
      <c r="G36" s="492"/>
    </row>
    <row r="37">
      <c r="A37" s="492"/>
      <c r="B37" s="493" t="s">
        <v>10978</v>
      </c>
      <c r="C37" s="494" t="s">
        <v>10979</v>
      </c>
      <c r="D37" s="495"/>
      <c r="E37" s="495"/>
      <c r="F37" s="495"/>
      <c r="G37" s="492"/>
    </row>
    <row r="38">
      <c r="A38" s="492"/>
      <c r="B38" s="493" t="s">
        <v>10500</v>
      </c>
      <c r="C38" s="494" t="s">
        <v>10501</v>
      </c>
      <c r="D38" s="495"/>
      <c r="E38" s="495"/>
      <c r="F38" s="495"/>
      <c r="G38" s="492"/>
    </row>
    <row r="39">
      <c r="A39" s="492"/>
      <c r="B39" s="493" t="s">
        <v>5608</v>
      </c>
      <c r="C39" s="494" t="s">
        <v>10980</v>
      </c>
      <c r="D39" s="495"/>
      <c r="E39" s="495"/>
      <c r="F39" s="495"/>
      <c r="G39" s="492"/>
    </row>
    <row r="40">
      <c r="A40" s="492"/>
      <c r="B40" s="493" t="s">
        <v>4750</v>
      </c>
      <c r="C40" s="494" t="s">
        <v>4751</v>
      </c>
      <c r="D40" s="495"/>
      <c r="E40" s="495"/>
      <c r="F40" s="495"/>
      <c r="G40" s="492"/>
    </row>
    <row r="41">
      <c r="A41" s="492"/>
      <c r="B41" s="493" t="s">
        <v>10496</v>
      </c>
      <c r="C41" s="494" t="s">
        <v>10981</v>
      </c>
      <c r="D41" s="495"/>
      <c r="E41" s="495"/>
      <c r="F41" s="495"/>
      <c r="G41" s="492"/>
    </row>
    <row r="42">
      <c r="A42" s="492"/>
      <c r="B42" s="493" t="s">
        <v>10982</v>
      </c>
      <c r="C42" s="494" t="s">
        <v>9122</v>
      </c>
      <c r="D42" s="495"/>
      <c r="E42" s="495"/>
      <c r="F42" s="495"/>
      <c r="G42" s="492"/>
    </row>
    <row r="43">
      <c r="A43" s="492"/>
      <c r="B43" s="493" t="s">
        <v>2699</v>
      </c>
      <c r="C43" s="494" t="s">
        <v>9122</v>
      </c>
      <c r="D43" s="495"/>
      <c r="E43" s="495"/>
      <c r="F43" s="495"/>
      <c r="G43" s="492"/>
    </row>
    <row r="44">
      <c r="A44" s="492"/>
      <c r="B44" s="493" t="s">
        <v>10983</v>
      </c>
      <c r="C44" s="494" t="s">
        <v>9122</v>
      </c>
      <c r="D44" s="495"/>
      <c r="E44" s="495"/>
      <c r="F44" s="495"/>
      <c r="G44" s="492"/>
    </row>
    <row r="45">
      <c r="A45" s="492"/>
      <c r="B45" s="493" t="s">
        <v>10792</v>
      </c>
      <c r="C45" s="494" t="s">
        <v>10793</v>
      </c>
      <c r="D45" s="495"/>
      <c r="E45" s="495"/>
      <c r="F45" s="495"/>
      <c r="G45" s="492"/>
    </row>
    <row r="46">
      <c r="A46" s="492"/>
      <c r="B46" s="493" t="s">
        <v>10467</v>
      </c>
      <c r="C46" s="494" t="s">
        <v>6345</v>
      </c>
      <c r="D46" s="495"/>
      <c r="E46" s="495"/>
      <c r="F46" s="495"/>
      <c r="G46" s="492"/>
    </row>
    <row r="47">
      <c r="A47" s="492"/>
      <c r="B47" s="493" t="s">
        <v>10382</v>
      </c>
      <c r="C47" s="494" t="s">
        <v>6345</v>
      </c>
      <c r="D47" s="495"/>
      <c r="E47" s="495"/>
      <c r="F47" s="495"/>
      <c r="G47" s="492"/>
    </row>
    <row r="48">
      <c r="A48" s="492"/>
      <c r="B48" s="493" t="s">
        <v>10984</v>
      </c>
      <c r="C48" s="494" t="s">
        <v>10985</v>
      </c>
      <c r="D48" s="495"/>
      <c r="E48" s="495"/>
      <c r="F48" s="495"/>
      <c r="G48" s="492"/>
    </row>
    <row r="49">
      <c r="A49" s="492"/>
      <c r="B49" s="493" t="s">
        <v>10383</v>
      </c>
      <c r="C49" s="494" t="s">
        <v>10384</v>
      </c>
      <c r="D49" s="495"/>
      <c r="E49" s="495"/>
      <c r="F49" s="495"/>
      <c r="G49" s="492"/>
    </row>
    <row r="50">
      <c r="A50" s="492"/>
      <c r="B50" s="493" t="s">
        <v>10794</v>
      </c>
      <c r="C50" s="494" t="s">
        <v>10986</v>
      </c>
      <c r="D50" s="495"/>
      <c r="E50" s="495"/>
      <c r="F50" s="495"/>
      <c r="G50" s="492"/>
    </row>
    <row r="51">
      <c r="A51" s="492"/>
      <c r="B51" s="496" t="s">
        <v>10987</v>
      </c>
      <c r="C51" s="497" t="s">
        <v>10386</v>
      </c>
      <c r="D51" s="163">
        <v>42661.0</v>
      </c>
      <c r="E51" s="139" t="s">
        <v>15</v>
      </c>
      <c r="F51" s="139" t="s">
        <v>4543</v>
      </c>
      <c r="G51" s="492"/>
    </row>
    <row r="52">
      <c r="A52" s="492"/>
      <c r="B52" s="498" t="s">
        <v>1182</v>
      </c>
      <c r="C52" s="499" t="s">
        <v>1183</v>
      </c>
      <c r="D52" s="240">
        <v>40120.0</v>
      </c>
      <c r="E52" s="220" t="s">
        <v>4561</v>
      </c>
      <c r="F52" s="220" t="s">
        <v>4381</v>
      </c>
      <c r="G52" s="492"/>
    </row>
    <row r="53">
      <c r="A53" s="492"/>
      <c r="B53" s="493" t="s">
        <v>10502</v>
      </c>
      <c r="C53" s="494" t="s">
        <v>10503</v>
      </c>
      <c r="D53" s="495"/>
      <c r="E53" s="495"/>
      <c r="F53" s="495"/>
      <c r="G53" s="492"/>
    </row>
    <row r="54">
      <c r="A54" s="492"/>
      <c r="B54" s="493" t="s">
        <v>10988</v>
      </c>
      <c r="C54" s="494" t="s">
        <v>10989</v>
      </c>
      <c r="D54" s="495"/>
      <c r="E54" s="495"/>
      <c r="F54" s="495"/>
      <c r="G54" s="492"/>
    </row>
    <row r="55">
      <c r="A55" s="492"/>
      <c r="B55" s="493" t="s">
        <v>10635</v>
      </c>
      <c r="C55" s="494" t="s">
        <v>10990</v>
      </c>
      <c r="D55" s="495"/>
      <c r="E55" s="495"/>
      <c r="F55" s="495"/>
      <c r="G55" s="492"/>
    </row>
    <row r="56">
      <c r="A56" s="492"/>
      <c r="B56" s="493" t="s">
        <v>10991</v>
      </c>
      <c r="C56" s="494" t="s">
        <v>10992</v>
      </c>
      <c r="D56" s="495"/>
      <c r="E56" s="495"/>
      <c r="F56" s="495"/>
      <c r="G56" s="492"/>
    </row>
    <row r="57">
      <c r="A57" s="492"/>
      <c r="B57" s="493" t="s">
        <v>7429</v>
      </c>
      <c r="C57" s="494" t="s">
        <v>7428</v>
      </c>
      <c r="D57" s="495"/>
      <c r="E57" s="495"/>
      <c r="F57" s="495"/>
      <c r="G57" s="492"/>
    </row>
    <row r="58">
      <c r="A58" s="492"/>
      <c r="B58" s="496" t="s">
        <v>10249</v>
      </c>
      <c r="C58" s="497" t="s">
        <v>10993</v>
      </c>
      <c r="D58" s="140">
        <v>40904.0</v>
      </c>
      <c r="E58" s="139" t="s">
        <v>15</v>
      </c>
      <c r="F58" s="139" t="s">
        <v>8634</v>
      </c>
      <c r="G58" s="492"/>
    </row>
    <row r="59">
      <c r="A59" s="492"/>
      <c r="B59" s="496" t="s">
        <v>10994</v>
      </c>
      <c r="C59" s="497" t="s">
        <v>9166</v>
      </c>
      <c r="D59" s="140">
        <v>42908.0</v>
      </c>
      <c r="E59" s="139" t="s">
        <v>15</v>
      </c>
      <c r="F59" s="139" t="s">
        <v>928</v>
      </c>
      <c r="G59" s="492"/>
    </row>
    <row r="60">
      <c r="A60" s="492"/>
      <c r="B60" s="493" t="s">
        <v>10995</v>
      </c>
      <c r="C60" s="494" t="s">
        <v>8157</v>
      </c>
      <c r="D60" s="495"/>
      <c r="E60" s="495"/>
      <c r="F60" s="495"/>
      <c r="G60" s="492"/>
    </row>
    <row r="61">
      <c r="A61" s="492"/>
      <c r="B61" s="493" t="s">
        <v>10996</v>
      </c>
      <c r="C61" s="494" t="s">
        <v>10997</v>
      </c>
      <c r="D61" s="495"/>
      <c r="E61" s="495"/>
      <c r="F61" s="495"/>
      <c r="G61" s="492"/>
    </row>
    <row r="62">
      <c r="A62" s="492"/>
      <c r="B62" s="493" t="s">
        <v>7282</v>
      </c>
      <c r="C62" s="494" t="s">
        <v>10998</v>
      </c>
      <c r="D62" s="495"/>
      <c r="E62" s="495"/>
      <c r="F62" s="495"/>
      <c r="G62" s="492"/>
    </row>
    <row r="63">
      <c r="A63" s="492"/>
      <c r="B63" s="493" t="s">
        <v>10469</v>
      </c>
      <c r="C63" s="494" t="s">
        <v>10470</v>
      </c>
      <c r="D63" s="495"/>
      <c r="E63" s="495"/>
      <c r="F63" s="495"/>
      <c r="G63" s="492"/>
    </row>
    <row r="64">
      <c r="A64" s="492"/>
      <c r="B64" s="493" t="s">
        <v>10999</v>
      </c>
      <c r="C64" s="494" t="s">
        <v>5812</v>
      </c>
      <c r="D64" s="495"/>
      <c r="E64" s="495"/>
      <c r="F64" s="495"/>
      <c r="G64" s="492"/>
    </row>
    <row r="65">
      <c r="A65" s="492"/>
      <c r="B65" s="493" t="s">
        <v>10505</v>
      </c>
      <c r="C65" s="494" t="s">
        <v>10506</v>
      </c>
      <c r="D65" s="495"/>
      <c r="E65" s="495"/>
      <c r="F65" s="495"/>
      <c r="G65" s="492"/>
    </row>
    <row r="66">
      <c r="A66" s="492"/>
      <c r="B66" s="493" t="s">
        <v>10803</v>
      </c>
      <c r="C66" s="494" t="s">
        <v>11000</v>
      </c>
      <c r="D66" s="495"/>
      <c r="E66" s="495"/>
      <c r="F66" s="495"/>
      <c r="G66" s="492"/>
    </row>
    <row r="67">
      <c r="A67" s="492"/>
      <c r="B67" s="493" t="s">
        <v>10684</v>
      </c>
      <c r="C67" s="494" t="s">
        <v>10685</v>
      </c>
      <c r="D67" s="495"/>
      <c r="E67" s="495"/>
      <c r="F67" s="495"/>
      <c r="G67" s="492"/>
    </row>
    <row r="68">
      <c r="A68" s="492"/>
      <c r="B68" s="493" t="s">
        <v>11001</v>
      </c>
      <c r="C68" s="494" t="s">
        <v>11002</v>
      </c>
      <c r="D68" s="495"/>
      <c r="E68" s="495"/>
      <c r="F68" s="495"/>
      <c r="G68" s="492"/>
    </row>
    <row r="69">
      <c r="A69" s="492"/>
      <c r="B69" s="493" t="s">
        <v>3626</v>
      </c>
      <c r="C69" s="494" t="s">
        <v>4618</v>
      </c>
      <c r="D69" s="495"/>
      <c r="E69" s="495"/>
      <c r="F69" s="495"/>
      <c r="G69" s="492"/>
    </row>
    <row r="70">
      <c r="A70" s="492"/>
      <c r="B70" s="493" t="s">
        <v>10560</v>
      </c>
      <c r="C70" s="494" t="s">
        <v>4618</v>
      </c>
      <c r="D70" s="495"/>
      <c r="E70" s="495"/>
      <c r="F70" s="495"/>
      <c r="G70" s="492"/>
    </row>
    <row r="71">
      <c r="A71" s="492"/>
      <c r="B71" s="493" t="s">
        <v>11003</v>
      </c>
      <c r="C71" s="494" t="s">
        <v>11004</v>
      </c>
      <c r="D71" s="495"/>
      <c r="E71" s="495"/>
      <c r="F71" s="495"/>
      <c r="G71" s="492"/>
    </row>
    <row r="72">
      <c r="A72" s="492"/>
      <c r="B72" s="493" t="s">
        <v>10686</v>
      </c>
      <c r="C72" s="494" t="s">
        <v>10687</v>
      </c>
      <c r="D72" s="495"/>
      <c r="E72" s="495"/>
      <c r="F72" s="495"/>
      <c r="G72" s="492"/>
    </row>
    <row r="73">
      <c r="A73" s="492"/>
      <c r="B73" s="493" t="s">
        <v>11005</v>
      </c>
      <c r="C73" s="494" t="s">
        <v>4413</v>
      </c>
      <c r="D73" s="495"/>
      <c r="E73" s="495"/>
      <c r="F73" s="495"/>
      <c r="G73" s="492"/>
    </row>
    <row r="74">
      <c r="A74" s="492"/>
      <c r="B74" s="493" t="s">
        <v>10859</v>
      </c>
      <c r="C74" s="494" t="s">
        <v>11006</v>
      </c>
      <c r="D74" s="495"/>
      <c r="E74" s="495"/>
      <c r="F74" s="495"/>
      <c r="G74" s="492"/>
    </row>
    <row r="75">
      <c r="A75" s="492"/>
      <c r="B75" s="496" t="s">
        <v>4414</v>
      </c>
      <c r="C75" s="497" t="s">
        <v>8220</v>
      </c>
      <c r="D75" s="140">
        <v>42283.0</v>
      </c>
      <c r="E75" s="139" t="s">
        <v>15</v>
      </c>
      <c r="F75" s="139" t="s">
        <v>928</v>
      </c>
      <c r="G75" s="492"/>
    </row>
    <row r="76">
      <c r="A76" s="492"/>
      <c r="B76" s="493" t="s">
        <v>10561</v>
      </c>
      <c r="C76" s="494" t="s">
        <v>11007</v>
      </c>
      <c r="D76" s="495"/>
      <c r="E76" s="495"/>
      <c r="F76" s="495"/>
      <c r="G76" s="492"/>
    </row>
    <row r="77">
      <c r="A77" s="492"/>
      <c r="B77" s="493" t="s">
        <v>10640</v>
      </c>
      <c r="C77" s="494" t="s">
        <v>8230</v>
      </c>
      <c r="D77" s="495"/>
      <c r="E77" s="495"/>
      <c r="F77" s="495"/>
      <c r="G77" s="492"/>
    </row>
    <row r="78">
      <c r="A78" s="492"/>
      <c r="B78" s="493" t="s">
        <v>10641</v>
      </c>
      <c r="C78" s="494" t="s">
        <v>11008</v>
      </c>
      <c r="D78" s="495"/>
      <c r="E78" s="495"/>
      <c r="F78" s="495"/>
      <c r="G78" s="492"/>
    </row>
    <row r="79">
      <c r="A79" s="492"/>
      <c r="B79" s="139" t="s">
        <v>4273</v>
      </c>
      <c r="C79" s="139" t="s">
        <v>1192</v>
      </c>
      <c r="D79" s="216">
        <v>40120.0</v>
      </c>
      <c r="E79" s="139" t="s">
        <v>4274</v>
      </c>
      <c r="F79" s="139" t="s">
        <v>4275</v>
      </c>
      <c r="G79" s="492"/>
    </row>
    <row r="80">
      <c r="A80" s="492"/>
      <c r="B80" s="493" t="s">
        <v>11009</v>
      </c>
      <c r="C80" s="494" t="s">
        <v>11010</v>
      </c>
      <c r="D80" s="495"/>
      <c r="E80" s="495"/>
      <c r="F80" s="495"/>
      <c r="G80" s="492"/>
    </row>
    <row r="81">
      <c r="A81" s="492"/>
      <c r="B81" s="493" t="s">
        <v>10863</v>
      </c>
      <c r="C81" s="494" t="s">
        <v>11011</v>
      </c>
      <c r="D81" s="495"/>
      <c r="E81" s="495"/>
      <c r="F81" s="495"/>
      <c r="G81" s="492"/>
    </row>
    <row r="82">
      <c r="A82" s="492"/>
      <c r="B82" s="496" t="s">
        <v>11012</v>
      </c>
      <c r="C82" s="497" t="s">
        <v>11013</v>
      </c>
      <c r="D82" s="500">
        <v>42640.0</v>
      </c>
      <c r="E82" s="497" t="s">
        <v>15</v>
      </c>
      <c r="F82" s="497" t="s">
        <v>928</v>
      </c>
      <c r="G82" s="492"/>
    </row>
    <row r="83">
      <c r="A83" s="492"/>
      <c r="B83" s="493" t="s">
        <v>10643</v>
      </c>
      <c r="C83" s="494" t="s">
        <v>4435</v>
      </c>
      <c r="D83" s="495"/>
      <c r="E83" s="495"/>
      <c r="F83" s="495"/>
      <c r="G83" s="492"/>
    </row>
    <row r="84">
      <c r="A84" s="492"/>
      <c r="B84" s="496" t="s">
        <v>4436</v>
      </c>
      <c r="C84" s="497" t="s">
        <v>4437</v>
      </c>
      <c r="D84" s="209">
        <v>39938.0</v>
      </c>
      <c r="E84" s="186" t="s">
        <v>15</v>
      </c>
      <c r="F84" s="139" t="s">
        <v>4438</v>
      </c>
      <c r="G84" s="492"/>
    </row>
    <row r="85">
      <c r="A85" s="492"/>
      <c r="B85" s="493" t="s">
        <v>11014</v>
      </c>
      <c r="C85" s="494" t="s">
        <v>11015</v>
      </c>
      <c r="D85" s="495"/>
      <c r="E85" s="495"/>
      <c r="F85" s="495"/>
      <c r="G85" s="492"/>
    </row>
    <row r="86">
      <c r="A86" s="492"/>
      <c r="B86" s="493" t="s">
        <v>4445</v>
      </c>
      <c r="C86" s="494" t="s">
        <v>4446</v>
      </c>
      <c r="D86" s="495"/>
      <c r="E86" s="495"/>
      <c r="F86" s="494" t="s">
        <v>11016</v>
      </c>
      <c r="G86" s="492"/>
    </row>
    <row r="87">
      <c r="A87" s="492"/>
      <c r="B87" s="493" t="s">
        <v>10758</v>
      </c>
      <c r="C87" s="494" t="s">
        <v>4446</v>
      </c>
      <c r="D87" s="495"/>
      <c r="E87" s="495"/>
      <c r="F87" s="495"/>
      <c r="G87" s="492"/>
    </row>
    <row r="88">
      <c r="A88" s="492"/>
      <c r="B88" s="493" t="s">
        <v>11017</v>
      </c>
      <c r="C88" s="494" t="s">
        <v>11018</v>
      </c>
      <c r="D88" s="495"/>
      <c r="E88" s="495"/>
      <c r="F88" s="495"/>
      <c r="G88" s="492"/>
    </row>
    <row r="89">
      <c r="A89" s="492"/>
      <c r="B89" s="493" t="s">
        <v>6496</v>
      </c>
      <c r="C89" s="494" t="s">
        <v>6497</v>
      </c>
      <c r="D89" s="495"/>
      <c r="E89" s="495"/>
      <c r="F89" s="495"/>
      <c r="G89" s="492"/>
    </row>
    <row r="90">
      <c r="A90" s="492"/>
      <c r="B90" s="493" t="s">
        <v>10566</v>
      </c>
      <c r="C90" s="494" t="s">
        <v>10567</v>
      </c>
      <c r="D90" s="495"/>
      <c r="E90" s="495"/>
      <c r="F90" s="495"/>
      <c r="G90" s="492"/>
    </row>
    <row r="91">
      <c r="A91" s="492"/>
      <c r="B91" s="493" t="s">
        <v>4448</v>
      </c>
      <c r="C91" s="494" t="s">
        <v>4449</v>
      </c>
      <c r="D91" s="495"/>
      <c r="E91" s="495"/>
      <c r="F91" s="495"/>
      <c r="G91" s="492"/>
    </row>
    <row r="92">
      <c r="A92" s="492"/>
      <c r="B92" s="493" t="s">
        <v>11019</v>
      </c>
      <c r="C92" s="494" t="s">
        <v>10868</v>
      </c>
      <c r="D92" s="495"/>
      <c r="E92" s="495"/>
      <c r="F92" s="495"/>
      <c r="G92" s="492"/>
    </row>
    <row r="93">
      <c r="A93" s="492"/>
      <c r="B93" s="496" t="s">
        <v>625</v>
      </c>
      <c r="C93" s="497" t="s">
        <v>10868</v>
      </c>
      <c r="D93" s="177">
        <v>44497.0</v>
      </c>
      <c r="E93" s="176" t="s">
        <v>15</v>
      </c>
      <c r="F93" s="176" t="s">
        <v>11020</v>
      </c>
      <c r="G93" s="492"/>
    </row>
    <row r="94">
      <c r="A94" s="492"/>
      <c r="B94" s="493" t="s">
        <v>11021</v>
      </c>
      <c r="C94" s="494" t="s">
        <v>11022</v>
      </c>
      <c r="D94" s="495"/>
      <c r="E94" s="495"/>
      <c r="F94" s="495"/>
      <c r="G94" s="492"/>
    </row>
    <row r="95">
      <c r="A95" s="492"/>
      <c r="B95" s="493" t="s">
        <v>10751</v>
      </c>
      <c r="C95" s="494" t="s">
        <v>11023</v>
      </c>
      <c r="D95" s="495"/>
      <c r="E95" s="495"/>
      <c r="F95" s="495"/>
      <c r="G95" s="492"/>
    </row>
    <row r="96">
      <c r="A96" s="492"/>
      <c r="B96" s="493" t="s">
        <v>8394</v>
      </c>
      <c r="C96" s="494" t="s">
        <v>11024</v>
      </c>
      <c r="D96" s="495"/>
      <c r="E96" s="495"/>
      <c r="F96" s="495"/>
      <c r="G96" s="492"/>
    </row>
    <row r="97">
      <c r="A97" s="492"/>
      <c r="B97" s="493" t="s">
        <v>11025</v>
      </c>
      <c r="C97" s="494" t="s">
        <v>11026</v>
      </c>
      <c r="D97" s="495"/>
      <c r="E97" s="495"/>
      <c r="F97" s="495"/>
      <c r="G97" s="492"/>
    </row>
    <row r="98">
      <c r="A98" s="492"/>
      <c r="B98" s="493" t="s">
        <v>11027</v>
      </c>
      <c r="C98" s="494" t="s">
        <v>11028</v>
      </c>
      <c r="D98" s="495"/>
      <c r="E98" s="495"/>
      <c r="F98" s="495"/>
      <c r="G98" s="492"/>
    </row>
    <row r="99">
      <c r="A99" s="492"/>
      <c r="B99" s="493" t="s">
        <v>5526</v>
      </c>
      <c r="C99" s="494" t="s">
        <v>10476</v>
      </c>
      <c r="D99" s="495"/>
      <c r="E99" s="495"/>
      <c r="F99" s="495"/>
      <c r="G99" s="492"/>
    </row>
    <row r="100">
      <c r="A100" s="492"/>
      <c r="B100" s="493" t="s">
        <v>11029</v>
      </c>
      <c r="C100" s="494" t="s">
        <v>10476</v>
      </c>
      <c r="D100" s="495"/>
      <c r="E100" s="495"/>
      <c r="F100" s="495"/>
      <c r="G100" s="492"/>
    </row>
    <row r="101">
      <c r="A101" s="492"/>
      <c r="B101" s="493" t="s">
        <v>10700</v>
      </c>
      <c r="C101" s="494" t="s">
        <v>10701</v>
      </c>
      <c r="D101" s="495"/>
      <c r="E101" s="495"/>
      <c r="F101" s="495"/>
      <c r="G101" s="492"/>
    </row>
    <row r="102">
      <c r="A102" s="492"/>
      <c r="B102" s="496" t="s">
        <v>1203</v>
      </c>
      <c r="C102" s="497" t="s">
        <v>4457</v>
      </c>
      <c r="D102" s="209">
        <v>40120.0</v>
      </c>
      <c r="E102" s="151" t="s">
        <v>4274</v>
      </c>
      <c r="F102" s="151" t="s">
        <v>4260</v>
      </c>
      <c r="G102" s="492"/>
    </row>
    <row r="103">
      <c r="A103" s="492"/>
      <c r="B103" s="493" t="s">
        <v>10513</v>
      </c>
      <c r="C103" s="494" t="s">
        <v>9785</v>
      </c>
      <c r="D103" s="495"/>
      <c r="E103" s="495"/>
      <c r="F103" s="495"/>
      <c r="G103" s="492"/>
    </row>
    <row r="104">
      <c r="A104" s="492"/>
      <c r="B104" s="493" t="s">
        <v>11030</v>
      </c>
      <c r="C104" s="494" t="s">
        <v>4825</v>
      </c>
      <c r="D104" s="495"/>
      <c r="E104" s="495"/>
      <c r="F104" s="495"/>
      <c r="G104" s="492"/>
    </row>
    <row r="105">
      <c r="A105" s="492"/>
      <c r="B105" s="493" t="s">
        <v>10702</v>
      </c>
      <c r="C105" s="494" t="s">
        <v>4825</v>
      </c>
      <c r="D105" s="495"/>
      <c r="E105" s="495"/>
      <c r="F105" s="495"/>
      <c r="G105" s="492"/>
    </row>
    <row r="106">
      <c r="A106" s="492"/>
      <c r="B106" s="139" t="s">
        <v>4460</v>
      </c>
      <c r="C106" s="139" t="s">
        <v>4461</v>
      </c>
      <c r="D106" s="140">
        <v>42775.0</v>
      </c>
      <c r="E106" s="139" t="s">
        <v>15</v>
      </c>
      <c r="F106" s="139" t="s">
        <v>4462</v>
      </c>
      <c r="G106" s="492"/>
    </row>
    <row r="107">
      <c r="A107" s="492"/>
      <c r="B107" s="493" t="s">
        <v>11031</v>
      </c>
      <c r="C107" s="494" t="s">
        <v>11032</v>
      </c>
      <c r="D107" s="495"/>
      <c r="E107" s="495"/>
      <c r="F107" s="495"/>
      <c r="G107" s="492"/>
    </row>
    <row r="108">
      <c r="A108" s="492"/>
      <c r="B108" s="493" t="s">
        <v>10645</v>
      </c>
      <c r="C108" s="494" t="s">
        <v>10646</v>
      </c>
      <c r="D108" s="495"/>
      <c r="E108" s="495"/>
      <c r="F108" s="495"/>
      <c r="G108" s="492"/>
    </row>
    <row r="109">
      <c r="A109" s="492"/>
      <c r="B109" s="493" t="s">
        <v>10703</v>
      </c>
      <c r="C109" s="494" t="s">
        <v>11033</v>
      </c>
      <c r="D109" s="495"/>
      <c r="E109" s="495"/>
      <c r="F109" s="495"/>
      <c r="G109" s="492"/>
    </row>
    <row r="110">
      <c r="A110" s="492"/>
      <c r="B110" s="493" t="s">
        <v>8332</v>
      </c>
      <c r="C110" s="494" t="s">
        <v>11034</v>
      </c>
      <c r="D110" s="495"/>
      <c r="E110" s="495"/>
      <c r="F110" s="495"/>
      <c r="G110" s="492"/>
    </row>
    <row r="111">
      <c r="A111" s="492"/>
      <c r="B111" s="493" t="s">
        <v>11035</v>
      </c>
      <c r="C111" s="494" t="s">
        <v>11036</v>
      </c>
      <c r="D111" s="495"/>
      <c r="E111" s="495"/>
      <c r="F111" s="495"/>
      <c r="G111" s="492"/>
    </row>
    <row r="112">
      <c r="A112" s="492"/>
      <c r="B112" s="493" t="s">
        <v>11037</v>
      </c>
      <c r="C112" s="494" t="s">
        <v>11038</v>
      </c>
      <c r="D112" s="495"/>
      <c r="E112" s="495"/>
      <c r="F112" s="495"/>
      <c r="G112" s="492"/>
    </row>
    <row r="113">
      <c r="A113" s="492"/>
      <c r="B113" s="493" t="s">
        <v>10514</v>
      </c>
      <c r="C113" s="494" t="s">
        <v>10515</v>
      </c>
      <c r="D113" s="495"/>
      <c r="E113" s="495"/>
      <c r="F113" s="495"/>
      <c r="G113" s="492"/>
    </row>
    <row r="114">
      <c r="A114" s="492"/>
      <c r="B114" s="493" t="s">
        <v>11039</v>
      </c>
      <c r="C114" s="494" t="s">
        <v>11040</v>
      </c>
      <c r="D114" s="495"/>
      <c r="E114" s="495"/>
      <c r="F114" s="495"/>
      <c r="G114" s="492"/>
    </row>
    <row r="115">
      <c r="A115" s="492"/>
      <c r="B115" s="493" t="s">
        <v>11041</v>
      </c>
      <c r="C115" s="494" t="s">
        <v>11040</v>
      </c>
      <c r="D115" s="495"/>
      <c r="E115" s="495"/>
      <c r="F115" s="495"/>
      <c r="G115" s="492"/>
    </row>
    <row r="116">
      <c r="A116" s="492"/>
      <c r="B116" s="493" t="s">
        <v>7388</v>
      </c>
      <c r="C116" s="494" t="s">
        <v>11040</v>
      </c>
      <c r="D116" s="495"/>
      <c r="E116" s="495"/>
      <c r="F116" s="495"/>
      <c r="G116" s="492"/>
    </row>
    <row r="117">
      <c r="A117" s="492"/>
      <c r="B117" s="493" t="s">
        <v>11042</v>
      </c>
      <c r="C117" s="494" t="s">
        <v>11040</v>
      </c>
      <c r="D117" s="495"/>
      <c r="E117" s="495"/>
      <c r="F117" s="495"/>
      <c r="G117" s="492"/>
    </row>
    <row r="118">
      <c r="A118" s="492"/>
      <c r="B118" s="493" t="s">
        <v>11043</v>
      </c>
      <c r="C118" s="494" t="s">
        <v>10321</v>
      </c>
      <c r="D118" s="495"/>
      <c r="E118" s="495"/>
      <c r="F118" s="495"/>
      <c r="G118" s="492"/>
    </row>
    <row r="119">
      <c r="A119" s="492"/>
      <c r="B119" s="493" t="s">
        <v>10764</v>
      </c>
      <c r="C119" s="494" t="s">
        <v>630</v>
      </c>
      <c r="D119" s="495"/>
      <c r="E119" s="495"/>
      <c r="F119" s="495"/>
      <c r="G119" s="492"/>
    </row>
    <row r="120">
      <c r="A120" s="492"/>
      <c r="B120" s="493" t="s">
        <v>10573</v>
      </c>
      <c r="C120" s="494" t="s">
        <v>630</v>
      </c>
      <c r="D120" s="495"/>
      <c r="E120" s="495"/>
      <c r="F120" s="495"/>
      <c r="G120" s="492"/>
    </row>
    <row r="121">
      <c r="A121" s="492"/>
      <c r="B121" s="493" t="s">
        <v>10271</v>
      </c>
      <c r="C121" s="494" t="s">
        <v>630</v>
      </c>
      <c r="D121" s="495"/>
      <c r="E121" s="495"/>
      <c r="F121" s="495"/>
      <c r="G121" s="492"/>
    </row>
    <row r="122">
      <c r="A122" s="492"/>
      <c r="B122" s="493" t="s">
        <v>11044</v>
      </c>
      <c r="C122" s="494" t="s">
        <v>630</v>
      </c>
      <c r="D122" s="495"/>
      <c r="E122" s="495"/>
      <c r="F122" s="495"/>
      <c r="G122" s="492"/>
    </row>
    <row r="123">
      <c r="A123" s="492"/>
      <c r="B123" s="493" t="s">
        <v>10705</v>
      </c>
      <c r="C123" s="494" t="s">
        <v>630</v>
      </c>
      <c r="D123" s="495"/>
      <c r="E123" s="495"/>
      <c r="F123" s="495"/>
      <c r="G123" s="492"/>
    </row>
    <row r="124">
      <c r="A124" s="492"/>
      <c r="B124" s="493" t="s">
        <v>11045</v>
      </c>
      <c r="C124" s="494" t="s">
        <v>630</v>
      </c>
      <c r="D124" s="495"/>
      <c r="E124" s="495"/>
      <c r="F124" s="495"/>
      <c r="G124" s="492"/>
    </row>
    <row r="125">
      <c r="A125" s="492"/>
      <c r="B125" s="493" t="s">
        <v>11046</v>
      </c>
      <c r="C125" s="494" t="s">
        <v>630</v>
      </c>
      <c r="D125" s="495"/>
      <c r="E125" s="495"/>
      <c r="F125" s="495"/>
      <c r="G125" s="492"/>
    </row>
    <row r="126">
      <c r="A126" s="492"/>
      <c r="B126" s="493" t="s">
        <v>10574</v>
      </c>
      <c r="C126" s="494" t="s">
        <v>630</v>
      </c>
      <c r="D126" s="495"/>
      <c r="E126" s="495"/>
      <c r="F126" s="495"/>
      <c r="G126" s="492"/>
    </row>
    <row r="127">
      <c r="A127" s="492"/>
      <c r="B127" s="493" t="s">
        <v>10819</v>
      </c>
      <c r="C127" s="494" t="s">
        <v>630</v>
      </c>
      <c r="D127" s="495"/>
      <c r="E127" s="495"/>
      <c r="F127" s="495"/>
      <c r="G127" s="492"/>
    </row>
    <row r="128">
      <c r="A128" s="492"/>
      <c r="B128" s="496" t="s">
        <v>6209</v>
      </c>
      <c r="C128" s="497" t="s">
        <v>630</v>
      </c>
      <c r="D128" s="163">
        <v>44644.0</v>
      </c>
      <c r="E128" s="151" t="s">
        <v>15</v>
      </c>
      <c r="F128" s="176" t="s">
        <v>6210</v>
      </c>
      <c r="G128" s="492"/>
    </row>
    <row r="129">
      <c r="A129" s="492"/>
      <c r="B129" s="493" t="s">
        <v>11047</v>
      </c>
      <c r="C129" s="494" t="s">
        <v>11048</v>
      </c>
      <c r="D129" s="495"/>
      <c r="E129" s="495"/>
      <c r="F129" s="495"/>
      <c r="G129" s="492"/>
    </row>
    <row r="130">
      <c r="A130" s="492"/>
      <c r="B130" s="493" t="s">
        <v>11049</v>
      </c>
      <c r="C130" s="494" t="s">
        <v>10479</v>
      </c>
      <c r="D130" s="495"/>
      <c r="E130" s="495"/>
      <c r="F130" s="495"/>
      <c r="G130" s="492"/>
    </row>
    <row r="131">
      <c r="A131" s="492"/>
      <c r="B131" s="493" t="s">
        <v>10706</v>
      </c>
      <c r="C131" s="494" t="s">
        <v>10517</v>
      </c>
      <c r="D131" s="495"/>
      <c r="E131" s="495"/>
      <c r="F131" s="495"/>
      <c r="G131" s="492"/>
    </row>
    <row r="132">
      <c r="A132" s="492"/>
      <c r="B132" s="493" t="s">
        <v>11050</v>
      </c>
      <c r="C132" s="494" t="s">
        <v>10517</v>
      </c>
      <c r="D132" s="495"/>
      <c r="E132" s="495"/>
      <c r="F132" s="495"/>
      <c r="G132" s="492"/>
    </row>
    <row r="133">
      <c r="A133" s="492"/>
      <c r="B133" s="493" t="s">
        <v>11051</v>
      </c>
      <c r="C133" s="494" t="s">
        <v>10517</v>
      </c>
      <c r="D133" s="495"/>
      <c r="E133" s="495"/>
      <c r="F133" s="495"/>
      <c r="G133" s="492"/>
    </row>
    <row r="134">
      <c r="A134" s="492"/>
      <c r="B134" s="493" t="s">
        <v>11052</v>
      </c>
      <c r="C134" s="494" t="s">
        <v>10517</v>
      </c>
      <c r="D134" s="495"/>
      <c r="E134" s="495"/>
      <c r="F134" s="495"/>
      <c r="G134" s="492"/>
    </row>
    <row r="135">
      <c r="A135" s="492"/>
      <c r="B135" s="493" t="s">
        <v>9761</v>
      </c>
      <c r="C135" s="494" t="s">
        <v>960</v>
      </c>
      <c r="D135" s="495"/>
      <c r="E135" s="495"/>
      <c r="F135" s="495"/>
      <c r="G135" s="492"/>
    </row>
    <row r="136">
      <c r="A136" s="492"/>
      <c r="B136" s="496" t="s">
        <v>10052</v>
      </c>
      <c r="C136" s="497" t="s">
        <v>4478</v>
      </c>
      <c r="D136" s="140">
        <v>42761.0</v>
      </c>
      <c r="E136" s="139" t="s">
        <v>15</v>
      </c>
      <c r="F136" s="139" t="s">
        <v>10053</v>
      </c>
      <c r="G136" s="492"/>
    </row>
    <row r="137">
      <c r="A137" s="492"/>
      <c r="B137" s="496" t="s">
        <v>4949</v>
      </c>
      <c r="C137" s="497" t="s">
        <v>4478</v>
      </c>
      <c r="D137" s="140">
        <v>40253.0</v>
      </c>
      <c r="E137" s="139" t="s">
        <v>15</v>
      </c>
      <c r="F137" s="139" t="s">
        <v>5891</v>
      </c>
      <c r="G137" s="492"/>
    </row>
    <row r="138">
      <c r="A138" s="492"/>
      <c r="B138" s="496" t="s">
        <v>10216</v>
      </c>
      <c r="C138" s="497" t="s">
        <v>4478</v>
      </c>
      <c r="D138" s="140">
        <v>40686.0</v>
      </c>
      <c r="E138" s="139" t="s">
        <v>15</v>
      </c>
      <c r="F138" s="139" t="s">
        <v>4647</v>
      </c>
      <c r="G138" s="492"/>
    </row>
    <row r="139">
      <c r="A139" s="492"/>
      <c r="B139" s="496" t="s">
        <v>71</v>
      </c>
      <c r="C139" s="497" t="s">
        <v>11053</v>
      </c>
      <c r="D139" s="140">
        <v>40253.0</v>
      </c>
      <c r="E139" s="139" t="s">
        <v>15</v>
      </c>
      <c r="F139" s="139" t="s">
        <v>5891</v>
      </c>
      <c r="G139" s="492"/>
    </row>
    <row r="140">
      <c r="A140" s="492"/>
      <c r="B140" s="493" t="s">
        <v>11054</v>
      </c>
      <c r="C140" s="494" t="s">
        <v>10651</v>
      </c>
      <c r="D140" s="495"/>
      <c r="E140" s="495"/>
      <c r="F140" s="495"/>
      <c r="G140" s="492"/>
    </row>
    <row r="141">
      <c r="A141" s="492"/>
      <c r="B141" s="493" t="s">
        <v>11055</v>
      </c>
      <c r="C141" s="494" t="s">
        <v>10877</v>
      </c>
      <c r="D141" s="495"/>
      <c r="E141" s="495"/>
      <c r="F141" s="495"/>
      <c r="G141" s="492"/>
    </row>
    <row r="142">
      <c r="A142" s="492"/>
      <c r="B142" s="493" t="s">
        <v>10170</v>
      </c>
      <c r="C142" s="494" t="s">
        <v>10519</v>
      </c>
      <c r="D142" s="495"/>
      <c r="E142" s="495"/>
      <c r="F142" s="495"/>
      <c r="G142" s="492"/>
    </row>
    <row r="143">
      <c r="A143" s="492"/>
      <c r="B143" s="493" t="s">
        <v>11056</v>
      </c>
      <c r="C143" s="494" t="s">
        <v>4484</v>
      </c>
      <c r="D143" s="495"/>
      <c r="E143" s="495"/>
      <c r="F143" s="495"/>
      <c r="G143" s="492"/>
    </row>
    <row r="144">
      <c r="A144" s="492"/>
      <c r="B144" s="496" t="s">
        <v>4651</v>
      </c>
      <c r="C144" s="497" t="s">
        <v>4652</v>
      </c>
      <c r="D144" s="140">
        <v>42733.0</v>
      </c>
      <c r="E144" s="139" t="s">
        <v>15</v>
      </c>
      <c r="F144" s="139" t="s">
        <v>4653</v>
      </c>
      <c r="G144" s="492"/>
    </row>
    <row r="145">
      <c r="A145" s="492"/>
      <c r="B145" s="493" t="s">
        <v>11057</v>
      </c>
      <c r="C145" s="494" t="s">
        <v>11058</v>
      </c>
      <c r="D145" s="495"/>
      <c r="E145" s="495"/>
      <c r="F145" s="495"/>
      <c r="G145" s="492"/>
    </row>
    <row r="146">
      <c r="A146" s="492"/>
      <c r="B146" s="493" t="s">
        <v>11059</v>
      </c>
      <c r="C146" s="494" t="s">
        <v>10708</v>
      </c>
      <c r="D146" s="495"/>
      <c r="E146" s="495"/>
      <c r="F146" s="495"/>
      <c r="G146" s="492"/>
    </row>
    <row r="147">
      <c r="A147" s="492"/>
      <c r="B147" s="493" t="s">
        <v>11060</v>
      </c>
      <c r="C147" s="494" t="s">
        <v>11061</v>
      </c>
      <c r="D147" s="495"/>
      <c r="E147" s="495"/>
      <c r="F147" s="495"/>
      <c r="G147" s="492"/>
    </row>
    <row r="148">
      <c r="A148" s="492"/>
      <c r="B148" s="493" t="s">
        <v>11062</v>
      </c>
      <c r="C148" s="494" t="s">
        <v>11063</v>
      </c>
      <c r="D148" s="495"/>
      <c r="E148" s="495"/>
      <c r="F148" s="495"/>
      <c r="G148" s="492"/>
    </row>
    <row r="149">
      <c r="A149" s="492"/>
      <c r="B149" s="493" t="s">
        <v>3285</v>
      </c>
      <c r="C149" s="494" t="s">
        <v>9787</v>
      </c>
      <c r="D149" s="495"/>
      <c r="E149" s="495"/>
      <c r="F149" s="495"/>
      <c r="G149" s="492"/>
    </row>
    <row r="150">
      <c r="A150" s="492"/>
      <c r="B150" s="493" t="s">
        <v>11064</v>
      </c>
      <c r="C150" s="494" t="s">
        <v>11065</v>
      </c>
      <c r="D150" s="495"/>
      <c r="E150" s="495"/>
      <c r="F150" s="495"/>
      <c r="G150" s="492"/>
    </row>
    <row r="151">
      <c r="A151" s="492"/>
      <c r="B151" s="493" t="s">
        <v>10878</v>
      </c>
      <c r="C151" s="494" t="s">
        <v>11066</v>
      </c>
      <c r="D151" s="495"/>
      <c r="E151" s="495"/>
      <c r="F151" s="495"/>
      <c r="G151" s="492"/>
    </row>
    <row r="152">
      <c r="A152" s="492"/>
      <c r="B152" s="493" t="s">
        <v>10652</v>
      </c>
      <c r="C152" s="494" t="s">
        <v>10653</v>
      </c>
      <c r="D152" s="495"/>
      <c r="E152" s="495"/>
      <c r="F152" s="495"/>
      <c r="G152" s="492"/>
    </row>
    <row r="153">
      <c r="A153" s="492"/>
      <c r="B153" s="493" t="s">
        <v>11067</v>
      </c>
      <c r="C153" s="494" t="s">
        <v>10653</v>
      </c>
      <c r="D153" s="495"/>
      <c r="E153" s="495"/>
      <c r="F153" s="495"/>
      <c r="G153" s="492"/>
    </row>
    <row r="154">
      <c r="A154" s="492"/>
      <c r="B154" s="493" t="s">
        <v>1012</v>
      </c>
      <c r="C154" s="494" t="s">
        <v>185</v>
      </c>
      <c r="D154" s="495"/>
      <c r="E154" s="495"/>
      <c r="F154" s="495"/>
      <c r="G154" s="492"/>
    </row>
    <row r="155">
      <c r="A155" s="492"/>
      <c r="B155" s="496" t="s">
        <v>4658</v>
      </c>
      <c r="C155" s="497" t="s">
        <v>4659</v>
      </c>
      <c r="D155" s="140">
        <v>41149.0</v>
      </c>
      <c r="E155" s="139" t="s">
        <v>4473</v>
      </c>
      <c r="F155" s="139" t="s">
        <v>4474</v>
      </c>
      <c r="G155" s="492"/>
    </row>
    <row r="156">
      <c r="A156" s="492"/>
      <c r="B156" s="493" t="s">
        <v>616</v>
      </c>
      <c r="C156" s="494" t="s">
        <v>4497</v>
      </c>
      <c r="D156" s="495"/>
      <c r="E156" s="495"/>
      <c r="F156" s="495"/>
      <c r="G156" s="492"/>
    </row>
    <row r="157">
      <c r="A157" s="492"/>
      <c r="B157" s="493" t="s">
        <v>11068</v>
      </c>
      <c r="C157" s="494" t="s">
        <v>7373</v>
      </c>
      <c r="D157" s="495"/>
      <c r="E157" s="495"/>
      <c r="F157" s="495"/>
      <c r="G157" s="492"/>
    </row>
    <row r="158">
      <c r="A158" s="492"/>
      <c r="B158" s="493" t="s">
        <v>5983</v>
      </c>
      <c r="C158" s="494" t="s">
        <v>10590</v>
      </c>
      <c r="D158" s="495"/>
      <c r="E158" s="495"/>
      <c r="F158" s="495"/>
      <c r="G158" s="492"/>
    </row>
    <row r="159">
      <c r="A159" s="492"/>
      <c r="B159" s="496" t="s">
        <v>4498</v>
      </c>
      <c r="C159" s="497" t="s">
        <v>4499</v>
      </c>
      <c r="D159" s="140">
        <v>42719.0</v>
      </c>
      <c r="E159" s="139" t="s">
        <v>15</v>
      </c>
      <c r="F159" s="139" t="s">
        <v>4500</v>
      </c>
      <c r="G159" s="492"/>
    </row>
    <row r="160">
      <c r="A160" s="492"/>
      <c r="B160" s="493" t="s">
        <v>11069</v>
      </c>
      <c r="C160" s="494" t="s">
        <v>4499</v>
      </c>
      <c r="D160" s="495"/>
      <c r="E160" s="495"/>
      <c r="F160" s="495"/>
      <c r="G160" s="492"/>
    </row>
    <row r="161">
      <c r="A161" s="492"/>
      <c r="B161" s="493" t="s">
        <v>4662</v>
      </c>
      <c r="C161" s="494" t="s">
        <v>4499</v>
      </c>
      <c r="D161" s="495"/>
      <c r="E161" s="495"/>
      <c r="F161" s="495"/>
      <c r="G161" s="492"/>
    </row>
    <row r="162">
      <c r="A162" s="492"/>
      <c r="B162" s="493" t="s">
        <v>10522</v>
      </c>
      <c r="C162" s="494" t="s">
        <v>10523</v>
      </c>
      <c r="D162" s="495"/>
      <c r="E162" s="495"/>
      <c r="F162" s="495"/>
      <c r="G162" s="492"/>
    </row>
    <row r="163">
      <c r="A163" s="492"/>
      <c r="B163" s="493" t="s">
        <v>10524</v>
      </c>
      <c r="C163" s="494" t="s">
        <v>11070</v>
      </c>
      <c r="D163" s="495"/>
      <c r="E163" s="495"/>
      <c r="F163" s="495"/>
      <c r="G163" s="492"/>
    </row>
    <row r="164">
      <c r="A164" s="492"/>
      <c r="B164" s="493" t="s">
        <v>7491</v>
      </c>
      <c r="C164" s="494" t="s">
        <v>11070</v>
      </c>
      <c r="D164" s="495"/>
      <c r="E164" s="495"/>
      <c r="F164" s="495"/>
      <c r="G164" s="492"/>
    </row>
    <row r="165">
      <c r="A165" s="492"/>
      <c r="B165" s="493" t="s">
        <v>11071</v>
      </c>
      <c r="C165" s="494" t="s">
        <v>11072</v>
      </c>
      <c r="D165" s="495"/>
      <c r="E165" s="495"/>
      <c r="F165" s="495"/>
      <c r="G165" s="492"/>
    </row>
    <row r="166">
      <c r="A166" s="492"/>
      <c r="B166" s="493" t="s">
        <v>4810</v>
      </c>
      <c r="C166" s="494" t="s">
        <v>7114</v>
      </c>
      <c r="D166" s="495"/>
      <c r="E166" s="495"/>
      <c r="F166" s="495"/>
      <c r="G166" s="492"/>
    </row>
    <row r="167">
      <c r="A167" s="492"/>
      <c r="B167" s="493" t="s">
        <v>10338</v>
      </c>
      <c r="C167" s="494" t="s">
        <v>10339</v>
      </c>
      <c r="D167" s="495"/>
      <c r="E167" s="495"/>
      <c r="F167" s="495"/>
      <c r="G167" s="492"/>
    </row>
    <row r="168">
      <c r="A168" s="492"/>
      <c r="B168" s="493" t="s">
        <v>10713</v>
      </c>
      <c r="C168" s="494" t="s">
        <v>10714</v>
      </c>
      <c r="D168" s="495"/>
      <c r="E168" s="495"/>
      <c r="F168" s="495"/>
      <c r="G168" s="492"/>
    </row>
    <row r="169">
      <c r="A169" s="492"/>
      <c r="B169" s="493" t="s">
        <v>10482</v>
      </c>
      <c r="C169" s="494" t="s">
        <v>10282</v>
      </c>
      <c r="D169" s="495"/>
      <c r="E169" s="495"/>
      <c r="F169" s="495"/>
      <c r="G169" s="492"/>
    </row>
    <row r="170">
      <c r="A170" s="492"/>
      <c r="B170" s="493" t="s">
        <v>10826</v>
      </c>
      <c r="C170" s="494" t="s">
        <v>4510</v>
      </c>
      <c r="D170" s="495"/>
      <c r="E170" s="495"/>
      <c r="F170" s="495"/>
      <c r="G170" s="492"/>
    </row>
    <row r="171">
      <c r="A171" s="492"/>
      <c r="B171" s="493" t="s">
        <v>11073</v>
      </c>
      <c r="C171" s="494" t="s">
        <v>11074</v>
      </c>
      <c r="D171" s="495"/>
      <c r="E171" s="495"/>
      <c r="F171" s="495"/>
      <c r="G171" s="492"/>
    </row>
    <row r="172">
      <c r="A172" s="492"/>
      <c r="B172" s="493" t="s">
        <v>11075</v>
      </c>
      <c r="C172" s="494" t="s">
        <v>4868</v>
      </c>
      <c r="D172" s="495"/>
      <c r="E172" s="495"/>
      <c r="F172" s="495"/>
      <c r="G172" s="492"/>
    </row>
    <row r="173">
      <c r="A173" s="492"/>
      <c r="B173" s="493" t="s">
        <v>10060</v>
      </c>
      <c r="C173" s="494" t="s">
        <v>4868</v>
      </c>
      <c r="D173" s="495"/>
      <c r="E173" s="495"/>
      <c r="F173" s="495"/>
      <c r="G173" s="492"/>
    </row>
    <row r="174">
      <c r="A174" s="492"/>
      <c r="B174" s="496" t="s">
        <v>4867</v>
      </c>
      <c r="C174" s="497" t="s">
        <v>4868</v>
      </c>
      <c r="D174" s="140">
        <v>42605.0</v>
      </c>
      <c r="E174" s="139" t="s">
        <v>15</v>
      </c>
      <c r="F174" s="139" t="s">
        <v>928</v>
      </c>
      <c r="G174" s="492"/>
    </row>
    <row r="175">
      <c r="A175" s="492"/>
      <c r="B175" s="493" t="s">
        <v>10417</v>
      </c>
      <c r="C175" s="494" t="s">
        <v>10418</v>
      </c>
      <c r="D175" s="495"/>
      <c r="E175" s="495"/>
      <c r="F175" s="495"/>
      <c r="G175" s="492"/>
    </row>
    <row r="176">
      <c r="A176" s="492"/>
      <c r="B176" s="493" t="s">
        <v>10827</v>
      </c>
      <c r="C176" s="494" t="s">
        <v>10828</v>
      </c>
      <c r="D176" s="495"/>
      <c r="E176" s="495"/>
      <c r="F176" s="495"/>
      <c r="G176" s="492"/>
    </row>
    <row r="177">
      <c r="A177" s="492"/>
      <c r="B177" s="493" t="s">
        <v>10829</v>
      </c>
      <c r="C177" s="494" t="s">
        <v>10830</v>
      </c>
      <c r="D177" s="495"/>
      <c r="E177" s="495"/>
      <c r="F177" s="495"/>
      <c r="G177" s="492"/>
    </row>
    <row r="178">
      <c r="A178" s="492"/>
      <c r="B178" s="493" t="s">
        <v>11076</v>
      </c>
      <c r="C178" s="494" t="s">
        <v>11077</v>
      </c>
      <c r="D178" s="495"/>
      <c r="E178" s="495"/>
      <c r="F178" s="495"/>
      <c r="G178" s="492"/>
    </row>
    <row r="179">
      <c r="A179" s="492"/>
      <c r="B179" s="496" t="s">
        <v>11078</v>
      </c>
      <c r="C179" s="497" t="s">
        <v>11079</v>
      </c>
      <c r="D179" s="500">
        <v>42747.0</v>
      </c>
      <c r="E179" s="497" t="s">
        <v>15</v>
      </c>
      <c r="F179" s="497" t="s">
        <v>928</v>
      </c>
      <c r="G179" s="492"/>
    </row>
    <row r="180">
      <c r="A180" s="492"/>
      <c r="B180" s="493" t="s">
        <v>10831</v>
      </c>
      <c r="C180" s="494" t="s">
        <v>6656</v>
      </c>
      <c r="D180" s="495"/>
      <c r="E180" s="495"/>
      <c r="F180" s="495"/>
      <c r="G180" s="492"/>
    </row>
    <row r="181">
      <c r="A181" s="492"/>
      <c r="B181" s="493" t="s">
        <v>11080</v>
      </c>
      <c r="C181" s="494" t="s">
        <v>6656</v>
      </c>
      <c r="D181" s="495"/>
      <c r="E181" s="495"/>
      <c r="F181" s="495"/>
      <c r="G181" s="492"/>
    </row>
    <row r="182">
      <c r="A182" s="492"/>
      <c r="B182" s="496" t="s">
        <v>11081</v>
      </c>
      <c r="C182" s="497" t="s">
        <v>4514</v>
      </c>
      <c r="D182" s="500">
        <v>42402.0</v>
      </c>
      <c r="E182" s="497" t="s">
        <v>15</v>
      </c>
      <c r="F182" s="497" t="s">
        <v>928</v>
      </c>
      <c r="G182" s="492"/>
    </row>
    <row r="183">
      <c r="A183" s="492"/>
      <c r="B183" s="496" t="s">
        <v>11082</v>
      </c>
      <c r="C183" s="497" t="s">
        <v>4677</v>
      </c>
      <c r="D183" s="209">
        <v>39705.0</v>
      </c>
      <c r="E183" s="151" t="s">
        <v>4243</v>
      </c>
      <c r="F183" s="151" t="s">
        <v>8635</v>
      </c>
      <c r="G183" s="492"/>
    </row>
    <row r="184">
      <c r="A184" s="492"/>
      <c r="B184" s="493" t="s">
        <v>10283</v>
      </c>
      <c r="C184" s="494" t="s">
        <v>10284</v>
      </c>
      <c r="D184" s="495"/>
      <c r="E184" s="495"/>
      <c r="F184" s="495"/>
      <c r="G184" s="492"/>
    </row>
    <row r="185">
      <c r="A185" s="492"/>
      <c r="B185" s="493" t="s">
        <v>11083</v>
      </c>
      <c r="C185" s="494" t="s">
        <v>11084</v>
      </c>
      <c r="D185" s="495"/>
      <c r="E185" s="495"/>
      <c r="F185" s="495"/>
      <c r="G185" s="492"/>
    </row>
    <row r="186">
      <c r="A186" s="492"/>
      <c r="B186" s="496" t="s">
        <v>4683</v>
      </c>
      <c r="C186" s="497" t="s">
        <v>4684</v>
      </c>
      <c r="D186" s="163">
        <v>42661.0</v>
      </c>
      <c r="E186" s="139" t="s">
        <v>15</v>
      </c>
      <c r="F186" s="139" t="s">
        <v>4543</v>
      </c>
      <c r="G186" s="492"/>
    </row>
    <row r="187">
      <c r="A187" s="492"/>
      <c r="B187" s="493" t="s">
        <v>10832</v>
      </c>
      <c r="C187" s="494" t="s">
        <v>11085</v>
      </c>
      <c r="D187" s="495"/>
      <c r="E187" s="495"/>
      <c r="F187" s="495"/>
      <c r="G187" s="492"/>
    </row>
    <row r="188">
      <c r="A188" s="492"/>
      <c r="B188" s="493" t="s">
        <v>10564</v>
      </c>
      <c r="C188" s="494" t="s">
        <v>9469</v>
      </c>
      <c r="D188" s="495"/>
      <c r="E188" s="495"/>
      <c r="F188" s="495"/>
      <c r="G188" s="492"/>
    </row>
    <row r="189">
      <c r="A189" s="492"/>
      <c r="B189" s="493" t="s">
        <v>10720</v>
      </c>
      <c r="C189" s="494" t="s">
        <v>4527</v>
      </c>
      <c r="D189" s="495"/>
      <c r="E189" s="495"/>
      <c r="F189" s="495"/>
      <c r="G189" s="492"/>
    </row>
    <row r="190">
      <c r="A190" s="492"/>
      <c r="B190" s="493" t="s">
        <v>4526</v>
      </c>
      <c r="C190" s="494" t="s">
        <v>4527</v>
      </c>
      <c r="D190" s="495"/>
      <c r="E190" s="495"/>
      <c r="F190" s="495"/>
      <c r="G190" s="492"/>
    </row>
    <row r="191">
      <c r="A191" s="492"/>
      <c r="B191" s="493" t="s">
        <v>11086</v>
      </c>
      <c r="C191" s="494" t="s">
        <v>11087</v>
      </c>
      <c r="D191" s="495"/>
      <c r="E191" s="495"/>
      <c r="F191" s="495"/>
      <c r="G191" s="492"/>
    </row>
    <row r="192">
      <c r="A192" s="492"/>
      <c r="B192" s="496" t="s">
        <v>6011</v>
      </c>
      <c r="C192" s="497" t="s">
        <v>1225</v>
      </c>
      <c r="D192" s="209">
        <v>40106.0</v>
      </c>
      <c r="E192" s="186" t="s">
        <v>15</v>
      </c>
      <c r="F192" s="139" t="s">
        <v>5032</v>
      </c>
      <c r="G192" s="492"/>
    </row>
    <row r="193">
      <c r="A193" s="492"/>
      <c r="B193" s="498" t="s">
        <v>1230</v>
      </c>
      <c r="C193" s="499" t="s">
        <v>10721</v>
      </c>
      <c r="D193" s="240">
        <v>40120.0</v>
      </c>
      <c r="E193" s="220" t="s">
        <v>4561</v>
      </c>
      <c r="F193" s="220" t="s">
        <v>4381</v>
      </c>
      <c r="G193" s="492"/>
    </row>
    <row r="194">
      <c r="A194" s="492"/>
      <c r="B194" s="493" t="s">
        <v>10484</v>
      </c>
      <c r="C194" s="494" t="s">
        <v>10485</v>
      </c>
      <c r="D194" s="495"/>
      <c r="E194" s="495"/>
      <c r="F194" s="495"/>
      <c r="G194" s="492"/>
    </row>
    <row r="195">
      <c r="A195" s="492"/>
      <c r="B195" s="493" t="s">
        <v>10529</v>
      </c>
      <c r="C195" s="494" t="s">
        <v>10530</v>
      </c>
      <c r="D195" s="495"/>
      <c r="E195" s="495"/>
      <c r="F195" s="495"/>
      <c r="G195" s="492"/>
    </row>
    <row r="196">
      <c r="A196" s="492"/>
      <c r="B196" s="493" t="s">
        <v>11088</v>
      </c>
      <c r="C196" s="494" t="s">
        <v>11089</v>
      </c>
      <c r="D196" s="495"/>
      <c r="E196" s="495"/>
      <c r="F196" s="495"/>
      <c r="G196" s="492"/>
    </row>
    <row r="197">
      <c r="A197" s="492"/>
      <c r="B197" s="493" t="s">
        <v>10599</v>
      </c>
      <c r="C197" s="494" t="s">
        <v>10600</v>
      </c>
      <c r="D197" s="495"/>
      <c r="E197" s="495"/>
      <c r="F197" s="495"/>
      <c r="G197" s="492"/>
    </row>
    <row r="198">
      <c r="A198" s="492"/>
      <c r="B198" s="496" t="s">
        <v>10424</v>
      </c>
      <c r="C198" s="497" t="s">
        <v>11090</v>
      </c>
      <c r="D198" s="500">
        <v>42584.0</v>
      </c>
      <c r="E198" s="497" t="s">
        <v>15</v>
      </c>
      <c r="F198" s="497" t="s">
        <v>1066</v>
      </c>
      <c r="G198" s="492"/>
    </row>
    <row r="199">
      <c r="A199" s="492"/>
      <c r="B199" s="493" t="s">
        <v>10780</v>
      </c>
      <c r="C199" s="494" t="s">
        <v>11091</v>
      </c>
      <c r="D199" s="495"/>
      <c r="E199" s="495"/>
      <c r="F199" s="495"/>
      <c r="G199" s="492"/>
    </row>
    <row r="200">
      <c r="A200" s="492"/>
      <c r="B200" s="493" t="s">
        <v>4240</v>
      </c>
      <c r="C200" s="494" t="s">
        <v>11092</v>
      </c>
      <c r="D200" s="495"/>
      <c r="E200" s="495"/>
      <c r="F200" s="495"/>
      <c r="G200" s="492"/>
    </row>
    <row r="201">
      <c r="A201" s="492"/>
      <c r="B201" s="493" t="s">
        <v>10839</v>
      </c>
      <c r="C201" s="494" t="s">
        <v>11093</v>
      </c>
      <c r="D201" s="495"/>
      <c r="E201" s="495"/>
      <c r="F201" s="495"/>
      <c r="G201" s="492"/>
    </row>
    <row r="202">
      <c r="A202" s="492"/>
      <c r="B202" s="493" t="s">
        <v>10726</v>
      </c>
      <c r="C202" s="494" t="s">
        <v>10727</v>
      </c>
      <c r="D202" s="495"/>
      <c r="E202" s="495"/>
      <c r="F202" s="495"/>
      <c r="G202" s="492"/>
    </row>
    <row r="203">
      <c r="A203" s="492"/>
      <c r="B203" s="493" t="s">
        <v>11094</v>
      </c>
      <c r="C203" s="494" t="s">
        <v>11095</v>
      </c>
      <c r="D203" s="495"/>
      <c r="E203" s="495"/>
      <c r="F203" s="495"/>
      <c r="G203" s="492"/>
    </row>
    <row r="204">
      <c r="A204" s="492"/>
      <c r="B204" s="493" t="s">
        <v>10892</v>
      </c>
      <c r="C204" s="494" t="s">
        <v>11095</v>
      </c>
      <c r="D204" s="495"/>
      <c r="E204" s="495"/>
      <c r="F204" s="495"/>
      <c r="G204" s="492"/>
    </row>
    <row r="205">
      <c r="A205" s="492"/>
      <c r="B205" s="493" t="s">
        <v>11096</v>
      </c>
      <c r="C205" s="494" t="s">
        <v>11097</v>
      </c>
      <c r="D205" s="495"/>
      <c r="E205" s="495"/>
      <c r="F205" s="495"/>
      <c r="G205" s="492"/>
    </row>
    <row r="206">
      <c r="A206" s="492"/>
      <c r="B206" s="493" t="s">
        <v>10841</v>
      </c>
      <c r="C206" s="494" t="s">
        <v>10427</v>
      </c>
      <c r="D206" s="495"/>
      <c r="E206" s="495"/>
      <c r="F206" s="495"/>
      <c r="G206" s="492"/>
    </row>
    <row r="207">
      <c r="A207" s="492"/>
      <c r="B207" s="493" t="s">
        <v>11098</v>
      </c>
      <c r="C207" s="494" t="s">
        <v>11099</v>
      </c>
      <c r="D207" s="495"/>
      <c r="E207" s="495"/>
      <c r="F207" s="495"/>
      <c r="G207" s="492"/>
    </row>
    <row r="208">
      <c r="A208" s="492"/>
      <c r="B208" s="493" t="s">
        <v>10659</v>
      </c>
      <c r="C208" s="494" t="s">
        <v>11099</v>
      </c>
      <c r="D208" s="495"/>
      <c r="E208" s="495"/>
      <c r="F208" s="495"/>
      <c r="G208" s="492"/>
    </row>
    <row r="209">
      <c r="A209" s="492"/>
      <c r="B209" s="493" t="s">
        <v>10728</v>
      </c>
      <c r="C209" s="494" t="s">
        <v>10606</v>
      </c>
      <c r="D209" s="495"/>
      <c r="E209" s="495"/>
      <c r="F209" s="495"/>
      <c r="G209" s="492"/>
    </row>
    <row r="210">
      <c r="A210" s="492"/>
      <c r="B210" s="496" t="s">
        <v>10148</v>
      </c>
      <c r="C210" s="497" t="s">
        <v>4542</v>
      </c>
      <c r="D210" s="140">
        <v>42719.0</v>
      </c>
      <c r="E210" s="139" t="s">
        <v>15</v>
      </c>
      <c r="F210" s="139" t="s">
        <v>4500</v>
      </c>
      <c r="G210" s="492"/>
    </row>
    <row r="211">
      <c r="A211" s="492"/>
      <c r="B211" s="496" t="s">
        <v>11100</v>
      </c>
      <c r="C211" s="497" t="s">
        <v>4701</v>
      </c>
      <c r="D211" s="500">
        <v>42670.0</v>
      </c>
      <c r="E211" s="497" t="s">
        <v>15</v>
      </c>
      <c r="F211" s="497" t="s">
        <v>928</v>
      </c>
      <c r="G211" s="492"/>
    </row>
    <row r="212">
      <c r="A212" s="492"/>
      <c r="B212" s="493" t="s">
        <v>11101</v>
      </c>
      <c r="C212" s="494" t="s">
        <v>6227</v>
      </c>
      <c r="D212" s="495"/>
      <c r="E212" s="495"/>
      <c r="F212" s="495"/>
      <c r="G212" s="492"/>
    </row>
    <row r="213">
      <c r="A213" s="492"/>
      <c r="B213" s="493" t="s">
        <v>10661</v>
      </c>
      <c r="C213" s="494" t="s">
        <v>10662</v>
      </c>
      <c r="D213" s="495"/>
      <c r="E213" s="495"/>
      <c r="F213" s="495"/>
      <c r="G213" s="492"/>
    </row>
    <row r="214">
      <c r="A214" s="492"/>
      <c r="B214" s="493" t="s">
        <v>5599</v>
      </c>
      <c r="C214" s="494" t="s">
        <v>5600</v>
      </c>
      <c r="D214" s="495"/>
      <c r="E214" s="495"/>
      <c r="F214" s="495"/>
      <c r="G214" s="492"/>
    </row>
    <row r="215">
      <c r="A215" s="492"/>
      <c r="B215" s="493" t="s">
        <v>10607</v>
      </c>
      <c r="C215" s="494" t="s">
        <v>4895</v>
      </c>
      <c r="D215" s="495"/>
      <c r="E215" s="495"/>
      <c r="F215" s="495"/>
      <c r="G215" s="492"/>
    </row>
    <row r="216">
      <c r="A216" s="492"/>
      <c r="B216" s="493" t="s">
        <v>10629</v>
      </c>
      <c r="C216" s="494" t="s">
        <v>11102</v>
      </c>
      <c r="D216" s="495"/>
      <c r="E216" s="495"/>
      <c r="F216" s="495"/>
      <c r="G216" s="492"/>
    </row>
    <row r="217">
      <c r="A217" s="492"/>
      <c r="B217" s="493" t="s">
        <v>11103</v>
      </c>
      <c r="C217" s="494" t="s">
        <v>11104</v>
      </c>
      <c r="D217" s="495"/>
      <c r="E217" s="495"/>
      <c r="F217" s="495"/>
      <c r="G217" s="492"/>
    </row>
    <row r="218">
      <c r="A218" s="492"/>
      <c r="B218" s="498" t="s">
        <v>1156</v>
      </c>
      <c r="C218" s="499" t="s">
        <v>1157</v>
      </c>
      <c r="D218" s="238">
        <v>39705.0</v>
      </c>
      <c r="E218" s="220" t="s">
        <v>4300</v>
      </c>
      <c r="F218" s="220" t="s">
        <v>4381</v>
      </c>
      <c r="G218" s="492"/>
    </row>
    <row r="219">
      <c r="A219" s="492"/>
      <c r="B219" s="493" t="s">
        <v>11105</v>
      </c>
      <c r="C219" s="494" t="s">
        <v>11106</v>
      </c>
      <c r="D219" s="495"/>
      <c r="E219" s="495"/>
      <c r="F219" s="495"/>
      <c r="G219" s="492"/>
    </row>
    <row r="220">
      <c r="A220" s="492"/>
      <c r="B220" s="493" t="s">
        <v>10608</v>
      </c>
      <c r="C220" s="494" t="s">
        <v>10609</v>
      </c>
      <c r="D220" s="495"/>
      <c r="E220" s="495"/>
      <c r="F220" s="495"/>
      <c r="G220" s="492"/>
    </row>
    <row r="221">
      <c r="A221" s="492"/>
      <c r="B221" s="493" t="s">
        <v>11107</v>
      </c>
      <c r="C221" s="494" t="s">
        <v>11108</v>
      </c>
      <c r="D221" s="495"/>
      <c r="E221" s="495"/>
      <c r="F221" s="495"/>
      <c r="G221" s="492"/>
    </row>
    <row r="222">
      <c r="A222" s="492"/>
      <c r="B222" s="493" t="s">
        <v>10665</v>
      </c>
      <c r="C222" s="494" t="s">
        <v>10666</v>
      </c>
      <c r="D222" s="495"/>
      <c r="E222" s="495"/>
      <c r="F222" s="495"/>
      <c r="G222" s="492"/>
    </row>
    <row r="223">
      <c r="A223" s="492"/>
      <c r="B223" s="493" t="s">
        <v>11109</v>
      </c>
      <c r="C223" s="494" t="s">
        <v>11110</v>
      </c>
      <c r="D223" s="495"/>
      <c r="E223" s="495"/>
      <c r="F223" s="495"/>
      <c r="G223" s="492"/>
    </row>
    <row r="224">
      <c r="A224" s="492"/>
      <c r="B224" s="493" t="s">
        <v>11111</v>
      </c>
      <c r="C224" s="494" t="s">
        <v>11110</v>
      </c>
      <c r="D224" s="495"/>
      <c r="E224" s="495"/>
      <c r="F224" s="495"/>
      <c r="G224" s="492"/>
    </row>
    <row r="225">
      <c r="A225" s="492"/>
      <c r="B225" s="493" t="s">
        <v>11112</v>
      </c>
      <c r="C225" s="494" t="s">
        <v>11110</v>
      </c>
      <c r="D225" s="495"/>
      <c r="E225" s="495"/>
      <c r="F225" s="495"/>
      <c r="G225" s="492"/>
    </row>
    <row r="226">
      <c r="A226" s="492"/>
      <c r="B226" s="493" t="s">
        <v>11113</v>
      </c>
      <c r="C226" s="494" t="s">
        <v>10611</v>
      </c>
      <c r="D226" s="495"/>
      <c r="E226" s="495"/>
      <c r="F226" s="495"/>
      <c r="G226" s="492"/>
    </row>
    <row r="227">
      <c r="A227" s="492"/>
      <c r="B227" s="493" t="s">
        <v>11114</v>
      </c>
      <c r="C227" s="494" t="s">
        <v>11115</v>
      </c>
      <c r="D227" s="495"/>
      <c r="E227" s="495"/>
      <c r="F227" s="495"/>
      <c r="G227" s="492"/>
    </row>
    <row r="228">
      <c r="A228" s="492"/>
      <c r="B228" s="493" t="s">
        <v>10731</v>
      </c>
      <c r="C228" s="494" t="s">
        <v>7140</v>
      </c>
      <c r="D228" s="495"/>
      <c r="E228" s="495"/>
      <c r="F228" s="495"/>
      <c r="G228" s="492"/>
    </row>
    <row r="229">
      <c r="A229" s="492"/>
      <c r="B229" s="493" t="s">
        <v>11116</v>
      </c>
      <c r="C229" s="494" t="s">
        <v>11117</v>
      </c>
      <c r="D229" s="495"/>
      <c r="E229" s="495"/>
      <c r="F229" s="495"/>
      <c r="G229" s="492"/>
    </row>
    <row r="230">
      <c r="A230" s="492"/>
      <c r="B230" s="496" t="s">
        <v>6815</v>
      </c>
      <c r="C230" s="497" t="s">
        <v>4563</v>
      </c>
      <c r="D230" s="163">
        <v>42325.0</v>
      </c>
      <c r="E230" s="139" t="s">
        <v>15</v>
      </c>
      <c r="F230" s="151" t="s">
        <v>932</v>
      </c>
      <c r="G230" s="492"/>
    </row>
    <row r="231">
      <c r="A231" s="492"/>
      <c r="B231" s="493" t="s">
        <v>10844</v>
      </c>
      <c r="C231" s="494" t="s">
        <v>10845</v>
      </c>
      <c r="D231" s="495"/>
      <c r="E231" s="495"/>
      <c r="F231" s="495"/>
      <c r="G231" s="492"/>
    </row>
    <row r="232">
      <c r="A232" s="492"/>
      <c r="B232" s="493" t="s">
        <v>11118</v>
      </c>
      <c r="C232" s="494" t="s">
        <v>10539</v>
      </c>
      <c r="D232" s="495"/>
      <c r="E232" s="495"/>
      <c r="F232" s="495"/>
      <c r="G232" s="492"/>
    </row>
    <row r="233">
      <c r="A233" s="492"/>
      <c r="B233" s="493" t="s">
        <v>11119</v>
      </c>
      <c r="C233" s="494" t="s">
        <v>11120</v>
      </c>
      <c r="D233" s="495"/>
      <c r="E233" s="495"/>
      <c r="F233" s="495"/>
      <c r="G233" s="492"/>
    </row>
    <row r="234">
      <c r="A234" s="492"/>
      <c r="B234" s="493" t="s">
        <v>10372</v>
      </c>
      <c r="C234" s="494" t="s">
        <v>11121</v>
      </c>
      <c r="D234" s="495"/>
      <c r="E234" s="495"/>
      <c r="F234" s="495"/>
      <c r="G234" s="492"/>
    </row>
    <row r="235">
      <c r="A235" s="492"/>
      <c r="B235" s="493" t="s">
        <v>11122</v>
      </c>
      <c r="C235" s="494" t="s">
        <v>10613</v>
      </c>
      <c r="D235" s="495"/>
      <c r="E235" s="495"/>
      <c r="F235" s="495"/>
      <c r="G235" s="492"/>
    </row>
    <row r="236">
      <c r="A236" s="492"/>
      <c r="B236" s="493" t="s">
        <v>10363</v>
      </c>
      <c r="C236" s="494" t="s">
        <v>10669</v>
      </c>
      <c r="D236" s="495"/>
      <c r="E236" s="495"/>
      <c r="F236" s="495"/>
      <c r="G236" s="492"/>
    </row>
    <row r="237">
      <c r="A237" s="492"/>
      <c r="B237" s="493" t="s">
        <v>11123</v>
      </c>
      <c r="C237" s="494" t="s">
        <v>11124</v>
      </c>
      <c r="D237" s="495"/>
      <c r="E237" s="495"/>
      <c r="F237" s="495"/>
      <c r="G237" s="492"/>
    </row>
    <row r="238">
      <c r="A238" s="492"/>
      <c r="B238" s="493" t="s">
        <v>10894</v>
      </c>
      <c r="C238" s="494" t="s">
        <v>11125</v>
      </c>
      <c r="D238" s="495"/>
      <c r="E238" s="495"/>
      <c r="F238" s="495"/>
      <c r="G238" s="492"/>
    </row>
    <row r="239">
      <c r="A239" s="492"/>
      <c r="B239" s="493" t="s">
        <v>11126</v>
      </c>
      <c r="C239" s="494" t="s">
        <v>11127</v>
      </c>
      <c r="D239" s="495"/>
      <c r="E239" s="495"/>
      <c r="F239" s="495"/>
      <c r="G239" s="492"/>
    </row>
    <row r="240">
      <c r="A240" s="492"/>
      <c r="B240" s="501"/>
      <c r="C240" s="502"/>
      <c r="D240" s="502"/>
      <c r="E240" s="502"/>
      <c r="F240" s="502"/>
      <c r="G240" s="492"/>
    </row>
    <row r="241">
      <c r="A241" s="492"/>
      <c r="B241" s="501"/>
      <c r="C241" s="502"/>
      <c r="D241" s="502"/>
      <c r="E241" s="502"/>
      <c r="F241" s="502"/>
      <c r="G241" s="492"/>
    </row>
    <row r="242">
      <c r="A242" s="492"/>
      <c r="B242" s="144" t="s">
        <v>1</v>
      </c>
      <c r="C242" s="145">
        <f>COUNT(D:D)</f>
        <v>37</v>
      </c>
      <c r="D242" s="502"/>
      <c r="E242" s="502"/>
      <c r="F242" s="502"/>
      <c r="G242" s="492"/>
    </row>
    <row r="243">
      <c r="A243" s="492"/>
      <c r="B243" s="144" t="s">
        <v>2</v>
      </c>
      <c r="C243" s="146">
        <v>237.0</v>
      </c>
      <c r="D243" s="502"/>
      <c r="E243" s="502"/>
      <c r="F243" s="502"/>
      <c r="G243" s="492"/>
    </row>
    <row r="244">
      <c r="A244" s="492"/>
      <c r="B244" s="144" t="s">
        <v>1014</v>
      </c>
      <c r="C244" s="147">
        <f>IFERROR(__xludf.DUMMYFUNCTION("TO_PERCENT(C242/C243)"),0.15611814345991562)</f>
        <v>0.1561181435</v>
      </c>
      <c r="D244" s="502"/>
      <c r="E244" s="502"/>
      <c r="F244" s="502"/>
      <c r="G244" s="492"/>
    </row>
    <row r="245">
      <c r="A245" s="492"/>
      <c r="B245" s="501"/>
      <c r="C245" s="502"/>
      <c r="D245" s="502"/>
      <c r="E245" s="502"/>
      <c r="F245" s="502"/>
      <c r="G245" s="492"/>
    </row>
    <row r="246">
      <c r="A246" s="492"/>
      <c r="B246" s="501"/>
      <c r="C246" s="502"/>
      <c r="D246" s="502"/>
      <c r="E246" s="502"/>
      <c r="F246" s="502"/>
      <c r="G246" s="492"/>
    </row>
    <row r="247">
      <c r="A247" s="492"/>
      <c r="B247" s="501"/>
      <c r="C247" s="502"/>
      <c r="D247" s="502"/>
      <c r="E247" s="502"/>
      <c r="F247" s="502"/>
      <c r="G247" s="492"/>
    </row>
    <row r="248">
      <c r="A248" s="492"/>
      <c r="B248" s="501"/>
      <c r="C248" s="502"/>
      <c r="D248" s="502"/>
      <c r="E248" s="502"/>
      <c r="F248" s="502"/>
      <c r="G248" s="492"/>
    </row>
    <row r="249">
      <c r="A249" s="492"/>
      <c r="B249" s="503"/>
      <c r="C249" s="504"/>
      <c r="D249" s="504"/>
      <c r="E249" s="504"/>
      <c r="F249" s="504"/>
      <c r="G249" s="492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4"/>
    <hyperlink r:id="rId22" ref="B25"/>
    <hyperlink r:id="rId23" ref="B26"/>
    <hyperlink r:id="rId24" ref="B27"/>
    <hyperlink r:id="rId25" ref="B28"/>
    <hyperlink r:id="rId26" ref="B29"/>
    <hyperlink r:id="rId27" ref="B30"/>
    <hyperlink r:id="rId28" ref="B31"/>
    <hyperlink r:id="rId29" ref="B32"/>
    <hyperlink r:id="rId30" ref="B33"/>
    <hyperlink r:id="rId31" ref="B34"/>
    <hyperlink r:id="rId32" ref="B36"/>
    <hyperlink r:id="rId33" ref="B37"/>
    <hyperlink r:id="rId34" ref="B38"/>
    <hyperlink r:id="rId35" ref="B39"/>
    <hyperlink r:id="rId36" ref="B40"/>
    <hyperlink r:id="rId37" ref="B43"/>
    <hyperlink r:id="rId38" ref="B44"/>
    <hyperlink r:id="rId39" ref="B45"/>
    <hyperlink r:id="rId40" ref="B46"/>
    <hyperlink r:id="rId41" ref="B47"/>
    <hyperlink r:id="rId42" ref="B49"/>
    <hyperlink r:id="rId43" ref="B50"/>
    <hyperlink r:id="rId44" ref="B51"/>
    <hyperlink r:id="rId45" ref="B52"/>
    <hyperlink r:id="rId46" ref="B53"/>
    <hyperlink r:id="rId47" ref="B54"/>
    <hyperlink r:id="rId48" ref="B55"/>
    <hyperlink r:id="rId49" ref="B56"/>
    <hyperlink r:id="rId50" ref="B57"/>
    <hyperlink r:id="rId51" ref="B58"/>
    <hyperlink r:id="rId52" ref="B59"/>
    <hyperlink r:id="rId53" ref="B60"/>
    <hyperlink r:id="rId54" ref="B61"/>
    <hyperlink r:id="rId55" ref="B62"/>
    <hyperlink r:id="rId56" ref="B63"/>
    <hyperlink r:id="rId57" ref="B64"/>
    <hyperlink r:id="rId58" ref="B65"/>
    <hyperlink r:id="rId59" ref="B66"/>
    <hyperlink r:id="rId60" ref="B67"/>
    <hyperlink r:id="rId61" ref="B68"/>
    <hyperlink r:id="rId62" ref="B69"/>
    <hyperlink r:id="rId63" ref="B70"/>
    <hyperlink r:id="rId64" ref="B71"/>
    <hyperlink r:id="rId65" ref="B73"/>
    <hyperlink r:id="rId66" ref="B77"/>
    <hyperlink r:id="rId67" ref="B78"/>
    <hyperlink r:id="rId68" ref="B80"/>
    <hyperlink r:id="rId69" ref="B82"/>
    <hyperlink r:id="rId70" ref="B83"/>
    <hyperlink r:id="rId71" ref="B84"/>
    <hyperlink r:id="rId72" ref="B85"/>
    <hyperlink r:id="rId73" ref="B86"/>
    <hyperlink r:id="rId74" ref="B87"/>
    <hyperlink r:id="rId75" ref="B88"/>
    <hyperlink r:id="rId76" ref="B89"/>
    <hyperlink r:id="rId77" ref="B90"/>
    <hyperlink r:id="rId78" ref="B93"/>
    <hyperlink r:id="rId79" ref="B95"/>
    <hyperlink r:id="rId80" ref="B97"/>
    <hyperlink r:id="rId81" ref="B100"/>
    <hyperlink r:id="rId82" ref="B102"/>
    <hyperlink r:id="rId83" ref="B103"/>
    <hyperlink r:id="rId84" ref="B104"/>
    <hyperlink r:id="rId85" ref="B105"/>
    <hyperlink r:id="rId86" ref="B107"/>
    <hyperlink r:id="rId87" ref="B108"/>
    <hyperlink r:id="rId88" ref="B109"/>
    <hyperlink r:id="rId89" ref="B110"/>
    <hyperlink r:id="rId90" ref="B111"/>
    <hyperlink r:id="rId91" ref="B112"/>
    <hyperlink r:id="rId92" ref="B113"/>
    <hyperlink r:id="rId93" ref="B114"/>
    <hyperlink r:id="rId94" ref="B115"/>
    <hyperlink r:id="rId95" ref="B116"/>
    <hyperlink r:id="rId96" ref="B117"/>
    <hyperlink r:id="rId97" ref="B118"/>
    <hyperlink r:id="rId98" ref="B119"/>
    <hyperlink r:id="rId99" ref="B120"/>
    <hyperlink r:id="rId100" ref="B121"/>
    <hyperlink r:id="rId101" ref="B122"/>
    <hyperlink r:id="rId102" ref="B123"/>
    <hyperlink r:id="rId103" ref="B124"/>
    <hyperlink r:id="rId104" ref="B125"/>
    <hyperlink r:id="rId105" ref="B126"/>
    <hyperlink r:id="rId106" ref="B128"/>
    <hyperlink r:id="rId107" ref="B129"/>
    <hyperlink r:id="rId108" ref="B130"/>
    <hyperlink r:id="rId109" ref="B131"/>
    <hyperlink r:id="rId110" ref="B132"/>
    <hyperlink r:id="rId111" ref="B133"/>
    <hyperlink r:id="rId112" ref="B134"/>
    <hyperlink r:id="rId113" ref="B135"/>
    <hyperlink r:id="rId114" ref="B136"/>
    <hyperlink r:id="rId115" ref="B137"/>
    <hyperlink r:id="rId116" ref="B138"/>
    <hyperlink r:id="rId117" ref="B139"/>
    <hyperlink r:id="rId118" ref="B140"/>
    <hyperlink r:id="rId119" ref="B141"/>
    <hyperlink r:id="rId120" ref="B143"/>
    <hyperlink r:id="rId121" ref="B144"/>
    <hyperlink r:id="rId122" ref="B145"/>
    <hyperlink r:id="rId123" ref="B146"/>
    <hyperlink r:id="rId124" ref="B147"/>
    <hyperlink r:id="rId125" ref="B148"/>
    <hyperlink r:id="rId126" ref="B149"/>
    <hyperlink r:id="rId127" ref="B150"/>
    <hyperlink r:id="rId128" ref="B152"/>
    <hyperlink r:id="rId129" ref="B153"/>
    <hyperlink r:id="rId130" ref="B154"/>
    <hyperlink r:id="rId131" ref="B155"/>
    <hyperlink r:id="rId132" ref="B156"/>
    <hyperlink r:id="rId133" ref="B159"/>
    <hyperlink r:id="rId134" ref="B160"/>
    <hyperlink r:id="rId135" ref="B161"/>
    <hyperlink r:id="rId136" ref="B163"/>
    <hyperlink r:id="rId137" ref="B164"/>
    <hyperlink r:id="rId138" ref="B166"/>
    <hyperlink r:id="rId139" ref="B167"/>
    <hyperlink r:id="rId140" ref="B169"/>
    <hyperlink r:id="rId141" ref="B170"/>
    <hyperlink r:id="rId142" ref="B171"/>
    <hyperlink r:id="rId143" ref="B172"/>
    <hyperlink r:id="rId144" ref="B173"/>
    <hyperlink r:id="rId145" ref="B174"/>
    <hyperlink r:id="rId146" ref="B175"/>
    <hyperlink r:id="rId147" ref="B176"/>
    <hyperlink r:id="rId148" ref="B177"/>
    <hyperlink r:id="rId149" ref="B178"/>
    <hyperlink r:id="rId150" ref="B179"/>
    <hyperlink r:id="rId151" ref="B181"/>
    <hyperlink r:id="rId152" ref="B182"/>
    <hyperlink r:id="rId153" ref="B183"/>
    <hyperlink r:id="rId154" ref="B184"/>
    <hyperlink r:id="rId155" ref="B186"/>
    <hyperlink r:id="rId156" ref="B187"/>
    <hyperlink r:id="rId157" ref="B188"/>
    <hyperlink r:id="rId158" ref="B189"/>
    <hyperlink r:id="rId159" ref="B190"/>
    <hyperlink r:id="rId160" ref="B192"/>
    <hyperlink r:id="rId161" ref="B193"/>
    <hyperlink r:id="rId162" ref="B194"/>
    <hyperlink r:id="rId163" ref="B195"/>
    <hyperlink r:id="rId164" ref="B196"/>
    <hyperlink r:id="rId165" ref="B197"/>
    <hyperlink r:id="rId166" ref="B198"/>
    <hyperlink r:id="rId167" ref="B200"/>
    <hyperlink r:id="rId168" ref="B201"/>
    <hyperlink r:id="rId169" ref="B202"/>
    <hyperlink r:id="rId170" ref="B203"/>
    <hyperlink r:id="rId171" ref="B207"/>
    <hyperlink r:id="rId172" ref="B208"/>
    <hyperlink r:id="rId173" ref="B209"/>
    <hyperlink r:id="rId174" ref="B210"/>
    <hyperlink r:id="rId175" ref="B212"/>
    <hyperlink r:id="rId176" ref="B213"/>
    <hyperlink r:id="rId177" ref="B214"/>
    <hyperlink r:id="rId178" ref="B215"/>
    <hyperlink r:id="rId179" ref="B216"/>
    <hyperlink r:id="rId180" ref="B217"/>
    <hyperlink r:id="rId181" ref="B218"/>
    <hyperlink r:id="rId182" ref="B219"/>
    <hyperlink r:id="rId183" ref="B220"/>
    <hyperlink r:id="rId184" ref="B221"/>
    <hyperlink r:id="rId185" ref="B222"/>
    <hyperlink r:id="rId186" ref="B223"/>
    <hyperlink r:id="rId187" ref="B224"/>
    <hyperlink r:id="rId188" ref="B225"/>
    <hyperlink r:id="rId189" ref="B226"/>
    <hyperlink r:id="rId190" ref="B227"/>
    <hyperlink r:id="rId191" ref="B228"/>
    <hyperlink r:id="rId192" ref="B229"/>
    <hyperlink r:id="rId193" ref="B230"/>
    <hyperlink r:id="rId194" ref="B231"/>
    <hyperlink r:id="rId195" ref="B232"/>
    <hyperlink r:id="rId196" ref="B233"/>
    <hyperlink r:id="rId197" ref="B234"/>
    <hyperlink r:id="rId198" ref="B235"/>
    <hyperlink r:id="rId199" ref="B237"/>
    <hyperlink r:id="rId200" ref="B239"/>
  </hyperlinks>
  <drawing r:id="rId20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36.5"/>
    <col customWidth="1" min="3" max="3" width="19.0"/>
    <col customWidth="1" min="6" max="6" width="35.0"/>
    <col customWidth="1" min="7" max="7" width="3.0"/>
  </cols>
  <sheetData>
    <row r="1">
      <c r="A1" s="98"/>
      <c r="B1" s="466"/>
      <c r="C1" s="466"/>
      <c r="D1" s="467"/>
      <c r="E1" s="467"/>
      <c r="F1" s="467"/>
      <c r="G1" s="102"/>
    </row>
    <row r="2">
      <c r="A2" s="98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02"/>
    </row>
    <row r="3">
      <c r="A3" s="98"/>
      <c r="B3" s="141" t="s">
        <v>11128</v>
      </c>
      <c r="C3" s="141" t="s">
        <v>869</v>
      </c>
      <c r="D3" s="150"/>
      <c r="E3" s="150"/>
      <c r="F3" s="150"/>
      <c r="G3" s="102"/>
    </row>
    <row r="4">
      <c r="A4" s="98"/>
      <c r="B4" s="141" t="s">
        <v>10462</v>
      </c>
      <c r="C4" s="141" t="s">
        <v>4368</v>
      </c>
      <c r="D4" s="150"/>
      <c r="E4" s="150"/>
      <c r="F4" s="150"/>
      <c r="G4" s="102"/>
    </row>
    <row r="5">
      <c r="A5" s="98"/>
      <c r="B5" s="141" t="s">
        <v>11129</v>
      </c>
      <c r="C5" s="141" t="s">
        <v>1262</v>
      </c>
      <c r="D5" s="150"/>
      <c r="E5" s="150"/>
      <c r="F5" s="150"/>
      <c r="G5" s="102"/>
    </row>
    <row r="6">
      <c r="A6" s="98"/>
      <c r="B6" s="141" t="s">
        <v>11130</v>
      </c>
      <c r="C6" s="141" t="s">
        <v>11131</v>
      </c>
      <c r="D6" s="150"/>
      <c r="E6" s="150"/>
      <c r="F6" s="150"/>
      <c r="G6" s="102"/>
    </row>
    <row r="7">
      <c r="A7" s="98"/>
      <c r="B7" s="141" t="s">
        <v>11132</v>
      </c>
      <c r="C7" s="141" t="s">
        <v>11133</v>
      </c>
      <c r="D7" s="150"/>
      <c r="E7" s="150"/>
      <c r="F7" s="150"/>
      <c r="G7" s="102"/>
    </row>
    <row r="8">
      <c r="A8" s="505"/>
      <c r="B8" s="498" t="s">
        <v>1182</v>
      </c>
      <c r="C8" s="499" t="s">
        <v>1183</v>
      </c>
      <c r="D8" s="240">
        <v>40120.0</v>
      </c>
      <c r="E8" s="220" t="s">
        <v>4561</v>
      </c>
      <c r="F8" s="220" t="s">
        <v>4381</v>
      </c>
      <c r="G8" s="98"/>
    </row>
    <row r="9">
      <c r="A9" s="98"/>
      <c r="B9" s="141" t="s">
        <v>5811</v>
      </c>
      <c r="C9" s="141" t="s">
        <v>5812</v>
      </c>
      <c r="D9" s="150"/>
      <c r="E9" s="150"/>
      <c r="F9" s="150"/>
      <c r="G9" s="102"/>
    </row>
    <row r="10">
      <c r="A10" s="98"/>
      <c r="B10" s="141" t="s">
        <v>11134</v>
      </c>
      <c r="C10" s="141" t="s">
        <v>11135</v>
      </c>
      <c r="D10" s="150"/>
      <c r="E10" s="150"/>
      <c r="F10" s="150"/>
      <c r="G10" s="102"/>
    </row>
    <row r="11">
      <c r="A11" s="98"/>
      <c r="B11" s="141" t="s">
        <v>11136</v>
      </c>
      <c r="C11" s="141" t="s">
        <v>11137</v>
      </c>
      <c r="D11" s="150"/>
      <c r="E11" s="150"/>
      <c r="F11" s="150"/>
      <c r="G11" s="102"/>
    </row>
    <row r="12">
      <c r="A12" s="98"/>
      <c r="B12" s="141" t="s">
        <v>11138</v>
      </c>
      <c r="C12" s="141" t="s">
        <v>11139</v>
      </c>
      <c r="D12" s="150"/>
      <c r="E12" s="150"/>
      <c r="F12" s="150"/>
      <c r="G12" s="102"/>
    </row>
    <row r="13">
      <c r="A13" s="505"/>
      <c r="B13" s="496" t="s">
        <v>1203</v>
      </c>
      <c r="C13" s="497" t="s">
        <v>4457</v>
      </c>
      <c r="D13" s="209">
        <v>40120.0</v>
      </c>
      <c r="E13" s="151" t="s">
        <v>4274</v>
      </c>
      <c r="F13" s="151" t="s">
        <v>4260</v>
      </c>
      <c r="G13" s="331"/>
    </row>
    <row r="14">
      <c r="A14" s="98"/>
      <c r="B14" s="141" t="s">
        <v>8613</v>
      </c>
      <c r="C14" s="141" t="s">
        <v>11140</v>
      </c>
      <c r="D14" s="150"/>
      <c r="E14" s="150"/>
      <c r="F14" s="150"/>
      <c r="G14" s="102"/>
    </row>
    <row r="15">
      <c r="A15" s="98"/>
      <c r="B15" s="141" t="s">
        <v>11141</v>
      </c>
      <c r="C15" s="141" t="s">
        <v>11040</v>
      </c>
      <c r="D15" s="150"/>
      <c r="E15" s="150"/>
      <c r="F15" s="150"/>
      <c r="G15" s="102"/>
    </row>
    <row r="16">
      <c r="A16" s="98"/>
      <c r="B16" s="141" t="s">
        <v>11142</v>
      </c>
      <c r="C16" s="141" t="s">
        <v>11040</v>
      </c>
      <c r="D16" s="150"/>
      <c r="E16" s="150"/>
      <c r="F16" s="150"/>
      <c r="G16" s="102"/>
    </row>
    <row r="17">
      <c r="A17" s="98"/>
      <c r="B17" s="141" t="s">
        <v>11143</v>
      </c>
      <c r="C17" s="141" t="s">
        <v>11040</v>
      </c>
      <c r="D17" s="150"/>
      <c r="E17" s="150"/>
      <c r="F17" s="150"/>
      <c r="G17" s="102"/>
    </row>
    <row r="18">
      <c r="A18" s="98"/>
      <c r="B18" s="141" t="s">
        <v>11144</v>
      </c>
      <c r="C18" s="141" t="s">
        <v>11040</v>
      </c>
      <c r="D18" s="150"/>
      <c r="E18" s="150"/>
      <c r="F18" s="150"/>
      <c r="G18" s="102"/>
    </row>
    <row r="19">
      <c r="A19" s="98"/>
      <c r="B19" s="141" t="s">
        <v>11145</v>
      </c>
      <c r="C19" s="141" t="s">
        <v>11040</v>
      </c>
      <c r="D19" s="150"/>
      <c r="E19" s="150"/>
      <c r="F19" s="150"/>
      <c r="G19" s="102"/>
    </row>
    <row r="20">
      <c r="A20" s="98"/>
      <c r="B20" s="141" t="s">
        <v>11146</v>
      </c>
      <c r="C20" s="141" t="s">
        <v>11040</v>
      </c>
      <c r="D20" s="150"/>
      <c r="E20" s="150"/>
      <c r="F20" s="150"/>
      <c r="G20" s="102"/>
    </row>
    <row r="21">
      <c r="A21" s="98"/>
      <c r="B21" s="141" t="s">
        <v>11147</v>
      </c>
      <c r="C21" s="141" t="s">
        <v>11040</v>
      </c>
      <c r="D21" s="150"/>
      <c r="E21" s="150"/>
      <c r="F21" s="150"/>
      <c r="G21" s="102"/>
    </row>
    <row r="22">
      <c r="A22" s="98"/>
      <c r="B22" s="141" t="s">
        <v>11148</v>
      </c>
      <c r="C22" s="141" t="s">
        <v>11040</v>
      </c>
      <c r="D22" s="150"/>
      <c r="E22" s="150"/>
      <c r="F22" s="150"/>
      <c r="G22" s="102"/>
    </row>
    <row r="23">
      <c r="A23" s="98"/>
      <c r="B23" s="141" t="s">
        <v>11149</v>
      </c>
      <c r="C23" s="141" t="s">
        <v>11040</v>
      </c>
      <c r="D23" s="150"/>
      <c r="E23" s="150"/>
      <c r="F23" s="150"/>
      <c r="G23" s="102"/>
    </row>
    <row r="24">
      <c r="A24" s="98"/>
      <c r="B24" s="141" t="s">
        <v>11150</v>
      </c>
      <c r="C24" s="141" t="s">
        <v>10211</v>
      </c>
      <c r="D24" s="150"/>
      <c r="E24" s="150"/>
      <c r="F24" s="150"/>
      <c r="G24" s="102"/>
    </row>
    <row r="25">
      <c r="A25" s="98"/>
      <c r="B25" s="141" t="s">
        <v>1113</v>
      </c>
      <c r="C25" s="141" t="s">
        <v>10480</v>
      </c>
      <c r="D25" s="150"/>
      <c r="E25" s="150"/>
      <c r="F25" s="141" t="s">
        <v>11151</v>
      </c>
      <c r="G25" s="98"/>
    </row>
    <row r="26">
      <c r="A26" s="98"/>
      <c r="B26" s="139" t="s">
        <v>11152</v>
      </c>
      <c r="C26" s="139" t="s">
        <v>7483</v>
      </c>
      <c r="D26" s="140">
        <v>42730.0</v>
      </c>
      <c r="E26" s="139" t="s">
        <v>15</v>
      </c>
      <c r="F26" s="139" t="s">
        <v>4653</v>
      </c>
      <c r="G26" s="98"/>
    </row>
    <row r="27">
      <c r="A27" s="98"/>
      <c r="B27" s="139" t="s">
        <v>4471</v>
      </c>
      <c r="C27" s="139" t="s">
        <v>7483</v>
      </c>
      <c r="D27" s="163">
        <v>41149.0</v>
      </c>
      <c r="E27" s="139" t="s">
        <v>4473</v>
      </c>
      <c r="F27" s="139" t="s">
        <v>4474</v>
      </c>
      <c r="G27" s="98"/>
    </row>
    <row r="28">
      <c r="A28" s="98"/>
      <c r="B28" s="141" t="s">
        <v>10170</v>
      </c>
      <c r="C28" s="141" t="s">
        <v>10171</v>
      </c>
      <c r="D28" s="150"/>
      <c r="E28" s="150"/>
      <c r="F28" s="150"/>
      <c r="G28" s="102"/>
    </row>
    <row r="29">
      <c r="A29" s="98"/>
      <c r="B29" s="141" t="s">
        <v>10765</v>
      </c>
      <c r="C29" s="141" t="s">
        <v>11153</v>
      </c>
      <c r="D29" s="150"/>
      <c r="E29" s="150"/>
      <c r="F29" s="150"/>
      <c r="G29" s="102"/>
    </row>
    <row r="30">
      <c r="A30" s="98"/>
      <c r="B30" s="141" t="s">
        <v>3285</v>
      </c>
      <c r="C30" s="141" t="s">
        <v>9787</v>
      </c>
      <c r="D30" s="150"/>
      <c r="E30" s="150"/>
      <c r="F30" s="150"/>
      <c r="G30" s="102"/>
    </row>
    <row r="31">
      <c r="A31" s="98"/>
      <c r="B31" s="141" t="s">
        <v>11154</v>
      </c>
      <c r="C31" s="141" t="s">
        <v>11155</v>
      </c>
      <c r="D31" s="150"/>
      <c r="E31" s="150"/>
      <c r="F31" s="150"/>
      <c r="G31" s="102"/>
    </row>
    <row r="32">
      <c r="A32" s="98"/>
      <c r="B32" s="141" t="s">
        <v>11156</v>
      </c>
      <c r="C32" s="141" t="s">
        <v>11157</v>
      </c>
      <c r="D32" s="150"/>
      <c r="E32" s="150"/>
      <c r="F32" s="150"/>
      <c r="G32" s="102"/>
    </row>
    <row r="33">
      <c r="A33" s="98"/>
      <c r="B33" s="141" t="s">
        <v>11158</v>
      </c>
      <c r="C33" s="141" t="s">
        <v>11159</v>
      </c>
      <c r="D33" s="150"/>
      <c r="E33" s="150"/>
      <c r="F33" s="150"/>
      <c r="G33" s="102"/>
    </row>
    <row r="34">
      <c r="A34" s="98"/>
      <c r="B34" s="141" t="s">
        <v>11160</v>
      </c>
      <c r="C34" s="141" t="s">
        <v>6072</v>
      </c>
      <c r="D34" s="150"/>
      <c r="E34" s="150"/>
      <c r="F34" s="150"/>
      <c r="G34" s="102"/>
    </row>
    <row r="35">
      <c r="A35" s="98"/>
      <c r="B35" s="139" t="s">
        <v>4702</v>
      </c>
      <c r="C35" s="139" t="s">
        <v>1363</v>
      </c>
      <c r="D35" s="140">
        <v>40281.0</v>
      </c>
      <c r="E35" s="139" t="s">
        <v>15</v>
      </c>
      <c r="F35" s="151" t="s">
        <v>932</v>
      </c>
      <c r="G35" s="98"/>
    </row>
    <row r="36">
      <c r="A36" s="98"/>
      <c r="B36" s="141" t="s">
        <v>9886</v>
      </c>
      <c r="C36" s="141" t="s">
        <v>9887</v>
      </c>
      <c r="D36" s="150"/>
      <c r="E36" s="150"/>
      <c r="F36" s="150"/>
      <c r="G36" s="102"/>
    </row>
    <row r="37">
      <c r="A37" s="98"/>
      <c r="B37" s="141" t="s">
        <v>10731</v>
      </c>
      <c r="C37" s="141" t="s">
        <v>7140</v>
      </c>
      <c r="D37" s="150"/>
      <c r="E37" s="150"/>
      <c r="F37" s="150"/>
      <c r="G37" s="102"/>
    </row>
    <row r="38">
      <c r="A38" s="98"/>
      <c r="B38" s="141" t="s">
        <v>11161</v>
      </c>
      <c r="C38" s="141" t="s">
        <v>11162</v>
      </c>
      <c r="D38" s="150"/>
      <c r="E38" s="150"/>
      <c r="F38" s="150"/>
      <c r="G38" s="102"/>
    </row>
    <row r="39">
      <c r="A39" s="98"/>
      <c r="B39" s="141" t="s">
        <v>11163</v>
      </c>
      <c r="C39" s="141" t="s">
        <v>11162</v>
      </c>
      <c r="D39" s="150"/>
      <c r="E39" s="150"/>
      <c r="F39" s="150"/>
      <c r="G39" s="102"/>
    </row>
    <row r="40">
      <c r="A40" s="98"/>
      <c r="B40" s="141" t="s">
        <v>11164</v>
      </c>
      <c r="C40" s="141" t="s">
        <v>11162</v>
      </c>
      <c r="D40" s="150"/>
      <c r="E40" s="150"/>
      <c r="F40" s="150"/>
      <c r="G40" s="102"/>
    </row>
    <row r="41">
      <c r="A41" s="98"/>
      <c r="B41" s="141" t="s">
        <v>11165</v>
      </c>
      <c r="C41" s="141" t="s">
        <v>11166</v>
      </c>
      <c r="D41" s="150"/>
      <c r="E41" s="150"/>
      <c r="F41" s="150"/>
      <c r="G41" s="102"/>
    </row>
    <row r="42">
      <c r="A42" s="98"/>
      <c r="B42" s="141" t="s">
        <v>11167</v>
      </c>
      <c r="C42" s="141" t="s">
        <v>11166</v>
      </c>
      <c r="D42" s="150"/>
      <c r="E42" s="150"/>
      <c r="F42" s="150"/>
      <c r="G42" s="102"/>
    </row>
    <row r="43">
      <c r="A43" s="98"/>
      <c r="B43" s="141" t="s">
        <v>11168</v>
      </c>
      <c r="C43" s="141" t="s">
        <v>11166</v>
      </c>
      <c r="D43" s="150"/>
      <c r="E43" s="150"/>
      <c r="F43" s="150"/>
      <c r="G43" s="102"/>
    </row>
    <row r="44">
      <c r="A44" s="102"/>
      <c r="B44" s="143"/>
      <c r="C44" s="143"/>
      <c r="D44" s="143"/>
      <c r="E44" s="143"/>
      <c r="F44" s="143"/>
      <c r="G44" s="102"/>
    </row>
    <row r="45">
      <c r="A45" s="102"/>
      <c r="B45" s="143"/>
      <c r="C45" s="143"/>
      <c r="D45" s="143"/>
      <c r="E45" s="143"/>
      <c r="F45" s="143"/>
      <c r="G45" s="102"/>
    </row>
    <row r="46">
      <c r="A46" s="506"/>
      <c r="B46" s="507" t="s">
        <v>1</v>
      </c>
      <c r="C46" s="508">
        <f>COUNT(D:D)</f>
        <v>5</v>
      </c>
      <c r="D46" s="143"/>
      <c r="E46" s="143"/>
      <c r="F46" s="143"/>
      <c r="G46" s="102"/>
    </row>
    <row r="47">
      <c r="A47" s="506"/>
      <c r="B47" s="507" t="s">
        <v>2</v>
      </c>
      <c r="C47" s="509">
        <v>41.0</v>
      </c>
      <c r="D47" s="143"/>
      <c r="E47" s="143"/>
      <c r="F47" s="143"/>
      <c r="G47" s="102"/>
    </row>
    <row r="48">
      <c r="A48" s="506"/>
      <c r="B48" s="507" t="s">
        <v>1014</v>
      </c>
      <c r="C48" s="510">
        <f>IFERROR(__xludf.DUMMYFUNCTION("TO_PERCENT(C46/C47)"),0.12195121951219512)</f>
        <v>0.1219512195</v>
      </c>
      <c r="D48" s="143"/>
      <c r="E48" s="143"/>
      <c r="F48" s="143"/>
      <c r="G48" s="102"/>
    </row>
    <row r="49">
      <c r="A49" s="102"/>
      <c r="B49" s="143"/>
      <c r="C49" s="143"/>
      <c r="D49" s="143"/>
      <c r="E49" s="143"/>
      <c r="F49" s="143"/>
      <c r="G49" s="102"/>
    </row>
    <row r="50">
      <c r="A50" s="102"/>
      <c r="B50" s="143"/>
      <c r="C50" s="143"/>
      <c r="D50" s="143"/>
      <c r="E50" s="143"/>
      <c r="F50" s="143"/>
      <c r="G50" s="102"/>
    </row>
    <row r="51">
      <c r="A51" s="102"/>
      <c r="B51" s="143"/>
      <c r="C51" s="143"/>
      <c r="D51" s="143"/>
      <c r="E51" s="143"/>
      <c r="F51" s="143"/>
      <c r="G51" s="102"/>
    </row>
    <row r="52">
      <c r="A52" s="102"/>
      <c r="B52" s="143"/>
      <c r="C52" s="143"/>
      <c r="D52" s="143"/>
      <c r="E52" s="143"/>
      <c r="F52" s="143"/>
      <c r="G52" s="102"/>
    </row>
    <row r="53">
      <c r="A53" s="102"/>
      <c r="B53" s="242"/>
      <c r="C53" s="242"/>
      <c r="D53" s="242"/>
      <c r="E53" s="242"/>
      <c r="F53" s="242"/>
      <c r="G53" s="102"/>
    </row>
  </sheetData>
  <hyperlinks>
    <hyperlink r:id="rId1" ref="B8"/>
    <hyperlink r:id="rId2" ref="B13"/>
  </hyperlinks>
  <drawing r:id="rId3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30.0"/>
    <col customWidth="1" min="3" max="3" width="20.38"/>
    <col customWidth="1" min="6" max="6" width="13.63"/>
    <col customWidth="1" min="7" max="7" width="4.38"/>
  </cols>
  <sheetData>
    <row r="1">
      <c r="A1" s="102"/>
      <c r="B1" s="467"/>
      <c r="C1" s="467"/>
      <c r="D1" s="467"/>
      <c r="E1" s="467"/>
      <c r="F1" s="467"/>
      <c r="G1" s="102"/>
    </row>
    <row r="2">
      <c r="A2" s="102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02"/>
    </row>
    <row r="3">
      <c r="A3" s="102"/>
      <c r="B3" s="141" t="s">
        <v>11169</v>
      </c>
      <c r="C3" s="141" t="s">
        <v>11170</v>
      </c>
      <c r="D3" s="150"/>
      <c r="E3" s="150"/>
      <c r="F3" s="150"/>
      <c r="G3" s="102"/>
    </row>
    <row r="4">
      <c r="A4" s="102"/>
      <c r="B4" s="141" t="s">
        <v>11171</v>
      </c>
      <c r="C4" s="141" t="s">
        <v>1262</v>
      </c>
      <c r="D4" s="150"/>
      <c r="E4" s="150"/>
      <c r="F4" s="150"/>
      <c r="G4" s="102"/>
    </row>
    <row r="5">
      <c r="A5" s="102"/>
      <c r="B5" s="139" t="s">
        <v>1175</v>
      </c>
      <c r="C5" s="209">
        <v>40120.0</v>
      </c>
      <c r="D5" s="151" t="s">
        <v>4274</v>
      </c>
      <c r="E5" s="151" t="s">
        <v>5510</v>
      </c>
      <c r="F5" s="220" t="s">
        <v>4381</v>
      </c>
      <c r="G5" s="102"/>
    </row>
    <row r="6">
      <c r="A6" s="102"/>
      <c r="B6" s="141" t="s">
        <v>7491</v>
      </c>
      <c r="C6" s="141" t="s">
        <v>11172</v>
      </c>
      <c r="D6" s="150"/>
      <c r="E6" s="150"/>
      <c r="F6" s="150"/>
      <c r="G6" s="102"/>
    </row>
    <row r="7">
      <c r="A7" s="102"/>
      <c r="B7" s="220" t="s">
        <v>1186</v>
      </c>
      <c r="C7" s="220" t="s">
        <v>11173</v>
      </c>
      <c r="D7" s="240">
        <v>40120.0</v>
      </c>
      <c r="E7" s="220" t="s">
        <v>4561</v>
      </c>
      <c r="F7" s="220" t="s">
        <v>4381</v>
      </c>
      <c r="G7" s="102"/>
    </row>
    <row r="8">
      <c r="A8" s="102"/>
      <c r="B8" s="141" t="s">
        <v>8886</v>
      </c>
      <c r="C8" s="141" t="s">
        <v>11174</v>
      </c>
      <c r="D8" s="150"/>
      <c r="E8" s="150"/>
      <c r="F8" s="150"/>
      <c r="G8" s="102"/>
    </row>
    <row r="9">
      <c r="A9" s="102"/>
      <c r="B9" s="141" t="s">
        <v>11175</v>
      </c>
      <c r="C9" s="141" t="s">
        <v>11176</v>
      </c>
      <c r="D9" s="150"/>
      <c r="E9" s="150"/>
      <c r="F9" s="150"/>
      <c r="G9" s="102"/>
    </row>
    <row r="10">
      <c r="A10" s="102"/>
      <c r="B10" s="141" t="s">
        <v>11177</v>
      </c>
      <c r="C10" s="141" t="s">
        <v>11178</v>
      </c>
      <c r="D10" s="150"/>
      <c r="E10" s="150"/>
      <c r="F10" s="150"/>
      <c r="G10" s="102"/>
    </row>
    <row r="11">
      <c r="A11" s="102"/>
      <c r="B11" s="141" t="s">
        <v>11179</v>
      </c>
      <c r="C11" s="141" t="s">
        <v>11180</v>
      </c>
      <c r="D11" s="150"/>
      <c r="E11" s="150"/>
      <c r="F11" s="150"/>
      <c r="G11" s="102"/>
    </row>
    <row r="12">
      <c r="A12" s="102"/>
      <c r="B12" s="141" t="s">
        <v>11181</v>
      </c>
      <c r="C12" s="141" t="s">
        <v>11182</v>
      </c>
      <c r="D12" s="150"/>
      <c r="E12" s="150"/>
      <c r="F12" s="150"/>
      <c r="G12" s="102"/>
    </row>
    <row r="13">
      <c r="A13" s="102"/>
      <c r="B13" s="141" t="s">
        <v>11183</v>
      </c>
      <c r="C13" s="141" t="s">
        <v>4638</v>
      </c>
      <c r="D13" s="150"/>
      <c r="E13" s="150"/>
      <c r="F13" s="150"/>
      <c r="G13" s="102"/>
    </row>
    <row r="14">
      <c r="A14" s="102"/>
      <c r="B14" s="141" t="s">
        <v>11184</v>
      </c>
      <c r="C14" s="141" t="s">
        <v>11040</v>
      </c>
      <c r="D14" s="150"/>
      <c r="E14" s="150"/>
      <c r="F14" s="150"/>
      <c r="G14" s="102"/>
    </row>
    <row r="15">
      <c r="A15" s="102"/>
      <c r="B15" s="141" t="s">
        <v>11185</v>
      </c>
      <c r="C15" s="141" t="s">
        <v>11040</v>
      </c>
      <c r="D15" s="150"/>
      <c r="E15" s="150"/>
      <c r="F15" s="150"/>
      <c r="G15" s="102"/>
    </row>
    <row r="16">
      <c r="A16" s="102"/>
      <c r="B16" s="141" t="s">
        <v>11186</v>
      </c>
      <c r="C16" s="141" t="s">
        <v>11040</v>
      </c>
      <c r="D16" s="150"/>
      <c r="E16" s="150"/>
      <c r="F16" s="150"/>
      <c r="G16" s="102"/>
    </row>
    <row r="17">
      <c r="A17" s="102"/>
      <c r="B17" s="141" t="s">
        <v>11187</v>
      </c>
      <c r="C17" s="141" t="s">
        <v>11040</v>
      </c>
      <c r="D17" s="150"/>
      <c r="E17" s="150"/>
      <c r="F17" s="150"/>
      <c r="G17" s="102"/>
    </row>
    <row r="18">
      <c r="A18" s="102"/>
      <c r="B18" s="141" t="s">
        <v>11188</v>
      </c>
      <c r="C18" s="141" t="s">
        <v>11040</v>
      </c>
      <c r="D18" s="150"/>
      <c r="E18" s="150"/>
      <c r="F18" s="150"/>
      <c r="G18" s="102"/>
    </row>
    <row r="19">
      <c r="A19" s="102"/>
      <c r="B19" s="141" t="s">
        <v>11039</v>
      </c>
      <c r="C19" s="141" t="s">
        <v>11040</v>
      </c>
      <c r="D19" s="150"/>
      <c r="E19" s="150"/>
      <c r="F19" s="150"/>
      <c r="G19" s="102"/>
    </row>
    <row r="20">
      <c r="A20" s="102"/>
      <c r="B20" s="141" t="s">
        <v>11189</v>
      </c>
      <c r="C20" s="141" t="s">
        <v>11040</v>
      </c>
      <c r="D20" s="150"/>
      <c r="E20" s="150"/>
      <c r="F20" s="150"/>
      <c r="G20" s="102"/>
    </row>
    <row r="21">
      <c r="A21" s="102"/>
      <c r="B21" s="141" t="s">
        <v>11190</v>
      </c>
      <c r="C21" s="141" t="s">
        <v>11040</v>
      </c>
      <c r="D21" s="150"/>
      <c r="E21" s="150"/>
      <c r="F21" s="150"/>
      <c r="G21" s="102"/>
    </row>
    <row r="22">
      <c r="A22" s="102"/>
      <c r="B22" s="141" t="s">
        <v>6234</v>
      </c>
      <c r="C22" s="141" t="s">
        <v>10211</v>
      </c>
      <c r="D22" s="150"/>
      <c r="E22" s="150"/>
      <c r="F22" s="150"/>
      <c r="G22" s="102"/>
    </row>
    <row r="23">
      <c r="A23" s="102"/>
      <c r="B23" s="141" t="s">
        <v>11191</v>
      </c>
      <c r="C23" s="141" t="s">
        <v>11192</v>
      </c>
      <c r="D23" s="150"/>
      <c r="E23" s="150"/>
      <c r="F23" s="150"/>
      <c r="G23" s="102"/>
    </row>
    <row r="24">
      <c r="A24" s="102"/>
      <c r="B24" s="141" t="s">
        <v>8600</v>
      </c>
      <c r="C24" s="141" t="s">
        <v>11157</v>
      </c>
      <c r="D24" s="150"/>
      <c r="E24" s="150"/>
      <c r="F24" s="150"/>
      <c r="G24" s="102"/>
    </row>
    <row r="25">
      <c r="A25" s="102"/>
      <c r="B25" s="141" t="s">
        <v>11193</v>
      </c>
      <c r="C25" s="141" t="s">
        <v>5932</v>
      </c>
      <c r="D25" s="150"/>
      <c r="E25" s="150"/>
      <c r="F25" s="150"/>
      <c r="G25" s="102"/>
    </row>
    <row r="26">
      <c r="A26" s="102"/>
      <c r="B26" s="141" t="s">
        <v>11194</v>
      </c>
      <c r="C26" s="141" t="s">
        <v>11195</v>
      </c>
      <c r="D26" s="150"/>
      <c r="E26" s="150"/>
      <c r="F26" s="150"/>
      <c r="G26" s="102"/>
    </row>
    <row r="27">
      <c r="A27" s="102"/>
      <c r="B27" s="220" t="s">
        <v>1189</v>
      </c>
      <c r="C27" s="220" t="s">
        <v>11196</v>
      </c>
      <c r="D27" s="240">
        <v>40120.0</v>
      </c>
      <c r="E27" s="220" t="s">
        <v>4561</v>
      </c>
      <c r="F27" s="220" t="s">
        <v>4381</v>
      </c>
      <c r="G27" s="102"/>
    </row>
    <row r="28">
      <c r="A28" s="102"/>
      <c r="B28" s="141" t="s">
        <v>11197</v>
      </c>
      <c r="C28" s="141" t="s">
        <v>11198</v>
      </c>
      <c r="D28" s="150"/>
      <c r="E28" s="150"/>
      <c r="F28" s="150"/>
      <c r="G28" s="102"/>
    </row>
    <row r="29">
      <c r="A29" s="102"/>
      <c r="B29" s="141" t="s">
        <v>11199</v>
      </c>
      <c r="C29" s="141" t="s">
        <v>4684</v>
      </c>
      <c r="D29" s="150"/>
      <c r="E29" s="150"/>
      <c r="F29" s="150"/>
      <c r="G29" s="102"/>
    </row>
    <row r="30">
      <c r="A30" s="102"/>
      <c r="B30" s="141" t="s">
        <v>10773</v>
      </c>
      <c r="C30" s="141" t="s">
        <v>10774</v>
      </c>
      <c r="D30" s="150"/>
      <c r="E30" s="150"/>
      <c r="F30" s="150"/>
      <c r="G30" s="102"/>
    </row>
    <row r="31">
      <c r="A31" s="102"/>
      <c r="B31" s="141" t="s">
        <v>11200</v>
      </c>
      <c r="C31" s="141" t="s">
        <v>4882</v>
      </c>
      <c r="D31" s="150"/>
      <c r="E31" s="150"/>
      <c r="F31" s="150"/>
      <c r="G31" s="102"/>
    </row>
    <row r="32">
      <c r="A32" s="102"/>
      <c r="B32" s="141" t="s">
        <v>11201</v>
      </c>
      <c r="C32" s="141" t="s">
        <v>6072</v>
      </c>
      <c r="D32" s="150"/>
      <c r="E32" s="150"/>
      <c r="F32" s="150"/>
      <c r="G32" s="102"/>
    </row>
    <row r="33">
      <c r="A33" s="102"/>
      <c r="B33" s="141" t="s">
        <v>11042</v>
      </c>
      <c r="C33" s="141" t="s">
        <v>11202</v>
      </c>
      <c r="D33" s="150"/>
      <c r="E33" s="150"/>
      <c r="F33" s="150"/>
      <c r="G33" s="102"/>
    </row>
    <row r="34">
      <c r="A34" s="102"/>
      <c r="B34" s="141" t="s">
        <v>10665</v>
      </c>
      <c r="C34" s="141" t="s">
        <v>10666</v>
      </c>
      <c r="D34" s="150"/>
      <c r="E34" s="150"/>
      <c r="F34" s="150"/>
      <c r="G34" s="102"/>
    </row>
    <row r="35">
      <c r="A35" s="102"/>
      <c r="B35" s="141" t="s">
        <v>11203</v>
      </c>
      <c r="C35" s="141" t="s">
        <v>11204</v>
      </c>
      <c r="D35" s="150"/>
      <c r="E35" s="150"/>
      <c r="F35" s="150"/>
      <c r="G35" s="102"/>
    </row>
    <row r="36">
      <c r="A36" s="102"/>
      <c r="B36" s="141" t="s">
        <v>10734</v>
      </c>
      <c r="C36" s="141" t="s">
        <v>11162</v>
      </c>
      <c r="D36" s="150"/>
      <c r="E36" s="150"/>
      <c r="F36" s="150"/>
      <c r="G36" s="102"/>
    </row>
    <row r="37">
      <c r="A37" s="102"/>
      <c r="B37" s="141" t="s">
        <v>11205</v>
      </c>
      <c r="C37" s="141" t="s">
        <v>11162</v>
      </c>
      <c r="D37" s="150"/>
      <c r="E37" s="150"/>
      <c r="F37" s="150"/>
      <c r="G37" s="102"/>
    </row>
    <row r="38">
      <c r="A38" s="102"/>
      <c r="B38" s="141" t="s">
        <v>10236</v>
      </c>
      <c r="C38" s="141" t="s">
        <v>10237</v>
      </c>
      <c r="D38" s="150"/>
      <c r="E38" s="150"/>
      <c r="F38" s="150"/>
      <c r="G38" s="102"/>
    </row>
    <row r="39">
      <c r="A39" s="102"/>
      <c r="B39" s="141" t="s">
        <v>11206</v>
      </c>
      <c r="C39" s="141" t="s">
        <v>11207</v>
      </c>
      <c r="D39" s="150"/>
      <c r="E39" s="150"/>
      <c r="F39" s="150"/>
      <c r="G39" s="102"/>
    </row>
    <row r="40">
      <c r="A40" s="102"/>
      <c r="B40" s="141" t="s">
        <v>11208</v>
      </c>
      <c r="C40" s="141" t="s">
        <v>11207</v>
      </c>
      <c r="D40" s="150"/>
      <c r="E40" s="150"/>
      <c r="F40" s="150"/>
      <c r="G40" s="102"/>
    </row>
    <row r="41">
      <c r="A41" s="102"/>
      <c r="B41" s="143"/>
      <c r="C41" s="143"/>
      <c r="D41" s="143"/>
      <c r="E41" s="143"/>
      <c r="F41" s="143"/>
      <c r="G41" s="102"/>
    </row>
    <row r="42">
      <c r="A42" s="102"/>
      <c r="B42" s="143"/>
      <c r="C42" s="143"/>
      <c r="D42" s="143"/>
      <c r="E42" s="143"/>
      <c r="F42" s="143"/>
      <c r="G42" s="102"/>
    </row>
    <row r="43">
      <c r="A43" s="102"/>
      <c r="B43" s="507" t="s">
        <v>1</v>
      </c>
      <c r="C43" s="508">
        <f>COUNT(D:D)</f>
        <v>2</v>
      </c>
      <c r="D43" s="143"/>
      <c r="E43" s="143"/>
      <c r="F43" s="143"/>
      <c r="G43" s="102"/>
    </row>
    <row r="44">
      <c r="A44" s="102"/>
      <c r="B44" s="507" t="s">
        <v>2</v>
      </c>
      <c r="C44" s="509">
        <v>38.0</v>
      </c>
      <c r="D44" s="143"/>
      <c r="E44" s="143"/>
      <c r="F44" s="143"/>
      <c r="G44" s="102"/>
    </row>
    <row r="45">
      <c r="A45" s="102"/>
      <c r="B45" s="507" t="s">
        <v>1014</v>
      </c>
      <c r="C45" s="510">
        <f>IFERROR(__xludf.DUMMYFUNCTION("TO_PERCENT(C43/C44)"),0.05263157894736842)</f>
        <v>0.05263157895</v>
      </c>
      <c r="D45" s="143"/>
      <c r="E45" s="143"/>
      <c r="F45" s="143"/>
      <c r="G45" s="102"/>
    </row>
    <row r="46">
      <c r="A46" s="102"/>
      <c r="B46" s="143"/>
      <c r="C46" s="143"/>
      <c r="D46" s="143"/>
      <c r="E46" s="143"/>
      <c r="F46" s="143"/>
      <c r="G46" s="102"/>
    </row>
    <row r="47">
      <c r="A47" s="102"/>
      <c r="B47" s="143"/>
      <c r="C47" s="143"/>
      <c r="D47" s="143"/>
      <c r="E47" s="143"/>
      <c r="F47" s="143"/>
      <c r="G47" s="102"/>
    </row>
    <row r="48">
      <c r="A48" s="102"/>
      <c r="B48" s="143"/>
      <c r="C48" s="143"/>
      <c r="D48" s="143"/>
      <c r="E48" s="143"/>
      <c r="F48" s="143"/>
      <c r="G48" s="102"/>
    </row>
    <row r="49">
      <c r="A49" s="102"/>
      <c r="B49" s="143"/>
      <c r="C49" s="143"/>
      <c r="D49" s="143"/>
      <c r="E49" s="143"/>
      <c r="F49" s="143"/>
      <c r="G49" s="102"/>
    </row>
    <row r="50">
      <c r="A50" s="102"/>
      <c r="B50" s="143"/>
      <c r="C50" s="143"/>
      <c r="D50" s="143"/>
      <c r="E50" s="143"/>
      <c r="F50" s="143"/>
      <c r="G50" s="102"/>
    </row>
  </sheetData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0.88"/>
    <col customWidth="1" min="3" max="3" width="19.38"/>
    <col customWidth="1" min="6" max="6" width="41.88"/>
    <col customWidth="1" min="7" max="7" width="4.13"/>
  </cols>
  <sheetData>
    <row r="1">
      <c r="A1" s="149"/>
      <c r="B1" s="135"/>
      <c r="C1" s="135"/>
      <c r="D1" s="135"/>
      <c r="E1" s="135"/>
      <c r="F1" s="135"/>
      <c r="G1" s="16"/>
    </row>
    <row r="2">
      <c r="A2" s="136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38"/>
    </row>
    <row r="3">
      <c r="A3" s="98"/>
      <c r="B3" s="139" t="s">
        <v>10380</v>
      </c>
      <c r="C3" s="139" t="s">
        <v>1260</v>
      </c>
      <c r="D3" s="140">
        <v>41107.0</v>
      </c>
      <c r="E3" s="139" t="s">
        <v>15</v>
      </c>
      <c r="F3" s="139" t="s">
        <v>928</v>
      </c>
      <c r="G3" s="16"/>
    </row>
    <row r="4">
      <c r="A4" s="98"/>
      <c r="B4" s="139" t="s">
        <v>11209</v>
      </c>
      <c r="C4" s="139" t="s">
        <v>11210</v>
      </c>
      <c r="D4" s="140">
        <v>41149.0</v>
      </c>
      <c r="E4" s="139" t="s">
        <v>4473</v>
      </c>
      <c r="F4" s="139" t="s">
        <v>4474</v>
      </c>
      <c r="G4" s="16"/>
    </row>
    <row r="5">
      <c r="A5" s="98"/>
      <c r="B5" s="139" t="s">
        <v>4379</v>
      </c>
      <c r="C5" s="139" t="s">
        <v>277</v>
      </c>
      <c r="D5" s="140">
        <v>39462.0</v>
      </c>
      <c r="E5" s="139" t="s">
        <v>15</v>
      </c>
      <c r="F5" s="139" t="s">
        <v>928</v>
      </c>
      <c r="G5" s="16"/>
    </row>
    <row r="6">
      <c r="A6" s="98"/>
      <c r="B6" s="139" t="s">
        <v>205</v>
      </c>
      <c r="C6" s="139" t="s">
        <v>206</v>
      </c>
      <c r="D6" s="140">
        <v>43195.0</v>
      </c>
      <c r="E6" s="139" t="s">
        <v>15</v>
      </c>
      <c r="F6" s="139" t="s">
        <v>9692</v>
      </c>
      <c r="G6" s="16"/>
    </row>
    <row r="7">
      <c r="A7" s="98"/>
      <c r="B7" s="141" t="s">
        <v>8127</v>
      </c>
      <c r="C7" s="141" t="s">
        <v>11211</v>
      </c>
      <c r="D7" s="150"/>
      <c r="E7" s="150"/>
      <c r="F7" s="141" t="s">
        <v>11212</v>
      </c>
      <c r="G7" s="16"/>
    </row>
    <row r="8">
      <c r="A8" s="98"/>
      <c r="B8" s="141" t="s">
        <v>11213</v>
      </c>
      <c r="C8" s="141" t="s">
        <v>10555</v>
      </c>
      <c r="D8" s="150"/>
      <c r="E8" s="150"/>
      <c r="F8" s="150"/>
      <c r="G8" s="16"/>
    </row>
    <row r="9">
      <c r="A9" s="98"/>
      <c r="B9" s="141" t="s">
        <v>2255</v>
      </c>
      <c r="C9" s="141" t="s">
        <v>583</v>
      </c>
      <c r="D9" s="150"/>
      <c r="E9" s="150"/>
      <c r="F9" s="150"/>
      <c r="G9" s="16"/>
    </row>
    <row r="10">
      <c r="A10" s="98"/>
      <c r="B10" s="141" t="s">
        <v>11214</v>
      </c>
      <c r="C10" s="141" t="s">
        <v>11215</v>
      </c>
      <c r="D10" s="150"/>
      <c r="E10" s="150"/>
      <c r="F10" s="150"/>
      <c r="G10" s="16"/>
    </row>
    <row r="11">
      <c r="A11" s="98"/>
      <c r="B11" s="139" t="s">
        <v>4756</v>
      </c>
      <c r="C11" s="139" t="s">
        <v>11216</v>
      </c>
      <c r="D11" s="140">
        <v>40708.0</v>
      </c>
      <c r="E11" s="139" t="s">
        <v>15</v>
      </c>
      <c r="F11" s="139" t="s">
        <v>928</v>
      </c>
      <c r="G11" s="16"/>
    </row>
    <row r="12">
      <c r="A12" s="98"/>
      <c r="B12" s="220" t="s">
        <v>1272</v>
      </c>
      <c r="C12" s="220" t="s">
        <v>1273</v>
      </c>
      <c r="D12" s="221">
        <v>40477.0</v>
      </c>
      <c r="E12" s="220" t="s">
        <v>4380</v>
      </c>
      <c r="F12" s="220" t="s">
        <v>4381</v>
      </c>
      <c r="G12" s="16"/>
    </row>
    <row r="13">
      <c r="A13" s="98"/>
      <c r="B13" s="141" t="s">
        <v>8135</v>
      </c>
      <c r="C13" s="141" t="s">
        <v>8136</v>
      </c>
      <c r="D13" s="150"/>
      <c r="E13" s="150"/>
      <c r="F13" s="150"/>
      <c r="G13" s="16"/>
    </row>
    <row r="14">
      <c r="A14" s="98"/>
      <c r="B14" s="139" t="s">
        <v>11217</v>
      </c>
      <c r="C14" s="139" t="s">
        <v>7078</v>
      </c>
      <c r="D14" s="140">
        <v>43209.0</v>
      </c>
      <c r="E14" s="139" t="s">
        <v>15</v>
      </c>
      <c r="F14" s="139" t="s">
        <v>928</v>
      </c>
      <c r="G14" s="16"/>
    </row>
    <row r="15">
      <c r="A15" s="98"/>
      <c r="B15" s="141" t="s">
        <v>11218</v>
      </c>
      <c r="C15" s="141" t="s">
        <v>11219</v>
      </c>
      <c r="D15" s="150"/>
      <c r="E15" s="150"/>
      <c r="F15" s="150"/>
      <c r="G15" s="16"/>
    </row>
    <row r="16">
      <c r="A16" s="98"/>
      <c r="B16" s="141" t="s">
        <v>11220</v>
      </c>
      <c r="C16" s="141" t="s">
        <v>8230</v>
      </c>
      <c r="D16" s="150"/>
      <c r="E16" s="150"/>
      <c r="F16" s="150"/>
      <c r="G16" s="16"/>
    </row>
    <row r="17">
      <c r="A17" s="98"/>
      <c r="B17" s="139" t="s">
        <v>7088</v>
      </c>
      <c r="C17" s="139" t="s">
        <v>7089</v>
      </c>
      <c r="D17" s="140">
        <v>40974.0</v>
      </c>
      <c r="E17" s="139" t="s">
        <v>15</v>
      </c>
      <c r="F17" s="139" t="s">
        <v>928</v>
      </c>
      <c r="G17" s="16"/>
    </row>
    <row r="18">
      <c r="A18" s="98"/>
      <c r="B18" s="141" t="s">
        <v>10378</v>
      </c>
      <c r="C18" s="141" t="s">
        <v>11221</v>
      </c>
      <c r="D18" s="150"/>
      <c r="E18" s="150"/>
      <c r="F18" s="150"/>
      <c r="G18" s="16"/>
    </row>
    <row r="19">
      <c r="A19" s="98"/>
      <c r="B19" s="139" t="s">
        <v>5214</v>
      </c>
      <c r="C19" s="139" t="s">
        <v>5215</v>
      </c>
      <c r="D19" s="212">
        <v>43041.0</v>
      </c>
      <c r="E19" s="151" t="s">
        <v>15</v>
      </c>
      <c r="F19" s="151" t="s">
        <v>5216</v>
      </c>
      <c r="G19" s="16"/>
    </row>
    <row r="20">
      <c r="A20" s="98"/>
      <c r="B20" s="139" t="s">
        <v>11222</v>
      </c>
      <c r="C20" s="139" t="s">
        <v>11223</v>
      </c>
      <c r="D20" s="140">
        <v>42675.0</v>
      </c>
      <c r="E20" s="139" t="s">
        <v>15</v>
      </c>
      <c r="F20" s="139" t="s">
        <v>11224</v>
      </c>
      <c r="G20" s="16"/>
    </row>
    <row r="21">
      <c r="A21" s="98"/>
      <c r="B21" s="139" t="s">
        <v>223</v>
      </c>
      <c r="C21" s="139" t="s">
        <v>224</v>
      </c>
      <c r="D21" s="140">
        <v>43216.0</v>
      </c>
      <c r="E21" s="139" t="s">
        <v>15</v>
      </c>
      <c r="F21" s="139" t="s">
        <v>9692</v>
      </c>
      <c r="G21" s="16"/>
    </row>
    <row r="22">
      <c r="A22" s="98"/>
      <c r="B22" s="141" t="s">
        <v>11225</v>
      </c>
      <c r="C22" s="141" t="s">
        <v>193</v>
      </c>
      <c r="D22" s="150"/>
      <c r="E22" s="150"/>
      <c r="F22" s="150"/>
      <c r="G22" s="16"/>
    </row>
    <row r="23">
      <c r="A23" s="98"/>
      <c r="B23" s="141" t="s">
        <v>11226</v>
      </c>
      <c r="C23" s="141" t="s">
        <v>10480</v>
      </c>
      <c r="D23" s="150"/>
      <c r="E23" s="150"/>
      <c r="F23" s="141" t="s">
        <v>11227</v>
      </c>
      <c r="G23" s="16"/>
    </row>
    <row r="24">
      <c r="A24" s="98"/>
      <c r="B24" s="141" t="s">
        <v>6894</v>
      </c>
      <c r="C24" s="141" t="s">
        <v>6895</v>
      </c>
      <c r="D24" s="150"/>
      <c r="E24" s="150"/>
      <c r="F24" s="150"/>
      <c r="G24" s="16"/>
    </row>
    <row r="25">
      <c r="A25" s="98"/>
      <c r="B25" s="141" t="s">
        <v>5148</v>
      </c>
      <c r="C25" s="141" t="s">
        <v>6895</v>
      </c>
      <c r="D25" s="150"/>
      <c r="E25" s="150"/>
      <c r="F25" s="150"/>
      <c r="G25" s="16"/>
    </row>
    <row r="26">
      <c r="A26" s="98"/>
      <c r="B26" s="141" t="s">
        <v>755</v>
      </c>
      <c r="C26" s="141" t="s">
        <v>11228</v>
      </c>
      <c r="D26" s="150"/>
      <c r="E26" s="150"/>
      <c r="F26" s="150"/>
      <c r="G26" s="16"/>
    </row>
    <row r="27">
      <c r="A27" s="98"/>
      <c r="B27" s="141" t="s">
        <v>2614</v>
      </c>
      <c r="C27" s="141" t="s">
        <v>7213</v>
      </c>
      <c r="D27" s="150"/>
      <c r="E27" s="150"/>
      <c r="F27" s="150"/>
      <c r="G27" s="16"/>
    </row>
    <row r="28">
      <c r="A28" s="98"/>
      <c r="B28" s="139" t="s">
        <v>249</v>
      </c>
      <c r="C28" s="139" t="s">
        <v>250</v>
      </c>
      <c r="D28" s="163">
        <v>43573.0</v>
      </c>
      <c r="E28" s="139" t="s">
        <v>15</v>
      </c>
      <c r="F28" s="232" t="s">
        <v>8675</v>
      </c>
      <c r="G28" s="16"/>
    </row>
    <row r="29">
      <c r="A29" s="98"/>
      <c r="B29" s="141" t="s">
        <v>6705</v>
      </c>
      <c r="C29" s="141" t="s">
        <v>11229</v>
      </c>
      <c r="D29" s="150"/>
      <c r="E29" s="150"/>
      <c r="F29" s="150"/>
      <c r="G29" s="16"/>
    </row>
    <row r="30">
      <c r="A30" s="98"/>
      <c r="B30" s="139" t="s">
        <v>11230</v>
      </c>
      <c r="C30" s="139" t="s">
        <v>11229</v>
      </c>
      <c r="D30" s="140">
        <v>40456.0</v>
      </c>
      <c r="E30" s="139" t="s">
        <v>15</v>
      </c>
      <c r="F30" s="139" t="s">
        <v>6026</v>
      </c>
      <c r="G30" s="16"/>
    </row>
    <row r="31">
      <c r="A31" s="98"/>
      <c r="B31" s="220" t="s">
        <v>986</v>
      </c>
      <c r="C31" s="220" t="s">
        <v>4305</v>
      </c>
      <c r="D31" s="221">
        <v>39406.0</v>
      </c>
      <c r="E31" s="220" t="s">
        <v>4758</v>
      </c>
      <c r="F31" s="220" t="s">
        <v>4381</v>
      </c>
      <c r="G31" s="16"/>
    </row>
    <row r="32">
      <c r="A32" s="98"/>
      <c r="B32" s="139" t="s">
        <v>11231</v>
      </c>
      <c r="C32" s="139" t="s">
        <v>4305</v>
      </c>
      <c r="D32" s="140">
        <v>40183.0</v>
      </c>
      <c r="E32" s="139" t="s">
        <v>15</v>
      </c>
      <c r="F32" s="139" t="s">
        <v>928</v>
      </c>
      <c r="G32" s="16"/>
    </row>
    <row r="33">
      <c r="A33" s="98"/>
      <c r="B33" s="139" t="s">
        <v>11232</v>
      </c>
      <c r="C33" s="139" t="s">
        <v>11233</v>
      </c>
      <c r="D33" s="140">
        <v>44994.0</v>
      </c>
      <c r="E33" s="139" t="s">
        <v>15</v>
      </c>
      <c r="F33" s="139" t="s">
        <v>928</v>
      </c>
      <c r="G33" s="16"/>
    </row>
    <row r="34">
      <c r="A34" s="98"/>
      <c r="B34" s="141" t="s">
        <v>4531</v>
      </c>
      <c r="C34" s="141" t="s">
        <v>8752</v>
      </c>
      <c r="D34" s="150"/>
      <c r="E34" s="150"/>
      <c r="F34" s="150"/>
      <c r="G34" s="16"/>
    </row>
    <row r="35">
      <c r="A35" s="98"/>
      <c r="B35" s="139" t="s">
        <v>4702</v>
      </c>
      <c r="C35" s="139" t="s">
        <v>1363</v>
      </c>
      <c r="D35" s="140">
        <v>40281.0</v>
      </c>
      <c r="E35" s="139" t="s">
        <v>15</v>
      </c>
      <c r="F35" s="151" t="s">
        <v>932</v>
      </c>
      <c r="G35" s="16"/>
    </row>
    <row r="36">
      <c r="A36" s="98"/>
      <c r="B36" s="220" t="s">
        <v>11234</v>
      </c>
      <c r="C36" s="220" t="s">
        <v>1363</v>
      </c>
      <c r="D36" s="221">
        <v>40477.0</v>
      </c>
      <c r="E36" s="220" t="s">
        <v>4380</v>
      </c>
      <c r="F36" s="220" t="s">
        <v>4381</v>
      </c>
      <c r="G36" s="16"/>
    </row>
    <row r="37">
      <c r="A37" s="98"/>
      <c r="B37" s="141" t="s">
        <v>11235</v>
      </c>
      <c r="C37" s="141" t="s">
        <v>11236</v>
      </c>
      <c r="D37" s="150"/>
      <c r="E37" s="150"/>
      <c r="F37" s="150"/>
      <c r="G37" s="16"/>
    </row>
    <row r="38">
      <c r="A38" s="98"/>
      <c r="B38" s="141" t="s">
        <v>8886</v>
      </c>
      <c r="C38" s="141" t="s">
        <v>1243</v>
      </c>
      <c r="D38" s="150"/>
      <c r="E38" s="150"/>
      <c r="F38" s="150"/>
      <c r="G38" s="16"/>
    </row>
    <row r="39">
      <c r="A39" s="98"/>
      <c r="B39" s="139" t="s">
        <v>6143</v>
      </c>
      <c r="C39" s="139" t="s">
        <v>210</v>
      </c>
      <c r="D39" s="180">
        <v>43454.0</v>
      </c>
      <c r="E39" s="151" t="s">
        <v>15</v>
      </c>
      <c r="F39" s="139" t="s">
        <v>11237</v>
      </c>
      <c r="G39" s="16"/>
    </row>
    <row r="40">
      <c r="A40" s="271"/>
      <c r="B40" s="186" t="s">
        <v>6996</v>
      </c>
      <c r="C40" s="186" t="s">
        <v>210</v>
      </c>
      <c r="D40" s="180">
        <v>43454.0</v>
      </c>
      <c r="E40" s="151" t="s">
        <v>15</v>
      </c>
      <c r="F40" s="176" t="s">
        <v>3646</v>
      </c>
      <c r="G40" s="16"/>
    </row>
    <row r="41">
      <c r="A41" s="98"/>
      <c r="B41" s="141" t="s">
        <v>11238</v>
      </c>
      <c r="C41" s="141" t="s">
        <v>8915</v>
      </c>
      <c r="D41" s="150"/>
      <c r="E41" s="150"/>
      <c r="F41" s="141" t="s">
        <v>11239</v>
      </c>
      <c r="G41" s="16"/>
    </row>
    <row r="42">
      <c r="A42" s="98"/>
      <c r="B42" s="139" t="s">
        <v>11240</v>
      </c>
      <c r="C42" s="139" t="s">
        <v>11241</v>
      </c>
      <c r="D42" s="140">
        <v>42598.0</v>
      </c>
      <c r="E42" s="139" t="s">
        <v>15</v>
      </c>
      <c r="F42" s="139" t="s">
        <v>928</v>
      </c>
      <c r="G42" s="16"/>
    </row>
    <row r="43">
      <c r="A43" s="16"/>
      <c r="B43" s="254"/>
      <c r="C43" s="254"/>
      <c r="D43" s="254"/>
      <c r="E43" s="254"/>
      <c r="F43" s="254"/>
      <c r="G43" s="16"/>
    </row>
    <row r="44">
      <c r="A44" s="16"/>
      <c r="B44" s="254"/>
      <c r="C44" s="254"/>
      <c r="D44" s="254"/>
      <c r="E44" s="254"/>
      <c r="F44" s="254"/>
      <c r="G44" s="16"/>
    </row>
    <row r="45">
      <c r="A45" s="75"/>
      <c r="B45" s="511" t="s">
        <v>1</v>
      </c>
      <c r="C45" s="512">
        <f>COUNT(D:D)</f>
        <v>21</v>
      </c>
      <c r="D45" s="254"/>
      <c r="E45" s="254"/>
      <c r="F45" s="254"/>
      <c r="G45" s="16"/>
    </row>
    <row r="46">
      <c r="A46" s="75"/>
      <c r="B46" s="511" t="s">
        <v>2</v>
      </c>
      <c r="C46" s="513">
        <v>40.0</v>
      </c>
      <c r="D46" s="254"/>
      <c r="E46" s="254"/>
      <c r="F46" s="254"/>
      <c r="G46" s="16"/>
    </row>
    <row r="47">
      <c r="A47" s="75"/>
      <c r="B47" s="511" t="s">
        <v>1014</v>
      </c>
      <c r="C47" s="514">
        <f>IFERROR(__xludf.DUMMYFUNCTION("TO_PERCENT(C45/C46)"),0.525)</f>
        <v>0.525</v>
      </c>
      <c r="D47" s="254"/>
      <c r="E47" s="254"/>
      <c r="F47" s="254"/>
      <c r="G47" s="16"/>
    </row>
    <row r="48">
      <c r="A48" s="16"/>
      <c r="B48" s="254"/>
      <c r="C48" s="254"/>
      <c r="D48" s="254"/>
      <c r="E48" s="254"/>
      <c r="F48" s="254"/>
      <c r="G48" s="16"/>
    </row>
    <row r="49">
      <c r="A49" s="16"/>
      <c r="B49" s="254"/>
      <c r="C49" s="254"/>
      <c r="D49" s="254"/>
      <c r="E49" s="254"/>
      <c r="F49" s="254"/>
      <c r="G49" s="16"/>
    </row>
    <row r="50">
      <c r="A50" s="16"/>
      <c r="B50" s="254"/>
      <c r="C50" s="254"/>
      <c r="D50" s="254"/>
      <c r="E50" s="254"/>
      <c r="F50" s="254"/>
      <c r="G50" s="16"/>
    </row>
    <row r="51">
      <c r="A51" s="16"/>
      <c r="B51" s="254"/>
      <c r="C51" s="254"/>
      <c r="D51" s="254"/>
      <c r="E51" s="254"/>
      <c r="F51" s="254"/>
      <c r="G51" s="16"/>
    </row>
    <row r="52">
      <c r="A52" s="16"/>
      <c r="B52" s="385"/>
      <c r="C52" s="385"/>
      <c r="D52" s="385"/>
      <c r="E52" s="385"/>
      <c r="F52" s="385"/>
      <c r="G52" s="16"/>
    </row>
  </sheetData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23.13"/>
  </cols>
  <sheetData>
    <row r="1">
      <c r="A1" s="112" t="s">
        <v>11242</v>
      </c>
      <c r="B1" s="112" t="s">
        <v>81</v>
      </c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</row>
    <row r="2">
      <c r="A2" s="112" t="s">
        <v>11243</v>
      </c>
      <c r="B2" s="112" t="s">
        <v>81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</row>
    <row r="3">
      <c r="A3" s="112" t="s">
        <v>11244</v>
      </c>
      <c r="B3" s="112" t="s">
        <v>81</v>
      </c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</row>
    <row r="4">
      <c r="A4" s="112" t="s">
        <v>11245</v>
      </c>
      <c r="B4" s="112" t="s">
        <v>81</v>
      </c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</row>
    <row r="5">
      <c r="A5" s="112" t="s">
        <v>11246</v>
      </c>
      <c r="B5" s="112" t="s">
        <v>81</v>
      </c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</row>
    <row r="6">
      <c r="A6" s="112" t="s">
        <v>11247</v>
      </c>
      <c r="B6" s="112" t="s">
        <v>81</v>
      </c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</row>
    <row r="7">
      <c r="A7" s="112" t="s">
        <v>11248</v>
      </c>
      <c r="B7" s="112" t="s">
        <v>81</v>
      </c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</row>
    <row r="8">
      <c r="A8" s="112" t="s">
        <v>11249</v>
      </c>
      <c r="B8" s="112" t="s">
        <v>81</v>
      </c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</row>
    <row r="9">
      <c r="A9" s="112" t="s">
        <v>3421</v>
      </c>
      <c r="B9" s="112" t="s">
        <v>81</v>
      </c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</row>
    <row r="10">
      <c r="A10" s="112" t="s">
        <v>11250</v>
      </c>
      <c r="B10" s="112" t="s">
        <v>81</v>
      </c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</row>
    <row r="11">
      <c r="A11" s="112" t="s">
        <v>11251</v>
      </c>
      <c r="B11" s="112" t="s">
        <v>81</v>
      </c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</row>
    <row r="12">
      <c r="A12" s="112" t="s">
        <v>11252</v>
      </c>
      <c r="B12" s="112" t="s">
        <v>81</v>
      </c>
      <c r="C12" s="162"/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</row>
    <row r="13">
      <c r="A13" s="103" t="s">
        <v>10380</v>
      </c>
      <c r="B13" s="103" t="s">
        <v>1260</v>
      </c>
      <c r="C13" s="239">
        <v>41107.0</v>
      </c>
      <c r="D13" s="103" t="s">
        <v>15</v>
      </c>
      <c r="E13" s="103" t="s">
        <v>928</v>
      </c>
      <c r="F13" s="452"/>
      <c r="G13" s="452"/>
      <c r="H13" s="452"/>
      <c r="I13" s="452"/>
      <c r="J13" s="452"/>
      <c r="K13" s="452"/>
      <c r="L13" s="452"/>
      <c r="M13" s="452"/>
      <c r="N13" s="452"/>
      <c r="O13" s="452"/>
      <c r="P13" s="452"/>
      <c r="Q13" s="452"/>
      <c r="R13" s="452"/>
      <c r="S13" s="452"/>
      <c r="T13" s="452"/>
      <c r="U13" s="452"/>
      <c r="V13" s="452"/>
      <c r="W13" s="452"/>
      <c r="X13" s="452"/>
      <c r="Y13" s="452"/>
      <c r="Z13" s="452"/>
    </row>
    <row r="14">
      <c r="A14" s="103" t="s">
        <v>11253</v>
      </c>
      <c r="B14" s="103" t="s">
        <v>1260</v>
      </c>
      <c r="C14" s="239">
        <v>39483.0</v>
      </c>
      <c r="D14" s="103" t="s">
        <v>15</v>
      </c>
      <c r="E14" s="103" t="s">
        <v>928</v>
      </c>
      <c r="F14" s="452"/>
      <c r="G14" s="452"/>
      <c r="H14" s="452"/>
      <c r="I14" s="452"/>
      <c r="J14" s="452"/>
      <c r="K14" s="452"/>
      <c r="L14" s="452"/>
      <c r="M14" s="452"/>
      <c r="N14" s="452"/>
      <c r="O14" s="452"/>
      <c r="P14" s="452"/>
      <c r="Q14" s="452"/>
      <c r="R14" s="452"/>
      <c r="S14" s="452"/>
      <c r="T14" s="452"/>
      <c r="U14" s="452"/>
      <c r="V14" s="452"/>
      <c r="W14" s="452"/>
      <c r="X14" s="452"/>
      <c r="Y14" s="452"/>
      <c r="Z14" s="452"/>
    </row>
    <row r="15">
      <c r="A15" s="112" t="s">
        <v>11254</v>
      </c>
      <c r="B15" s="112" t="s">
        <v>11255</v>
      </c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</row>
    <row r="16">
      <c r="A16" s="112" t="s">
        <v>11256</v>
      </c>
      <c r="B16" s="112" t="s">
        <v>11257</v>
      </c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</row>
    <row r="17">
      <c r="A17" s="112" t="s">
        <v>11258</v>
      </c>
      <c r="B17" s="112" t="s">
        <v>11257</v>
      </c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</row>
    <row r="18">
      <c r="A18" s="112" t="s">
        <v>11259</v>
      </c>
      <c r="B18" s="112" t="s">
        <v>11257</v>
      </c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</row>
    <row r="19">
      <c r="A19" s="103" t="s">
        <v>8152</v>
      </c>
      <c r="B19" s="103" t="s">
        <v>9166</v>
      </c>
      <c r="C19" s="239">
        <v>42908.0</v>
      </c>
      <c r="D19" s="103" t="s">
        <v>15</v>
      </c>
      <c r="E19" s="103" t="s">
        <v>928</v>
      </c>
      <c r="F19" s="452"/>
      <c r="G19" s="452"/>
      <c r="H19" s="452"/>
      <c r="I19" s="452"/>
      <c r="J19" s="452"/>
      <c r="K19" s="452"/>
      <c r="L19" s="452"/>
      <c r="M19" s="452"/>
      <c r="N19" s="452"/>
      <c r="O19" s="452"/>
      <c r="P19" s="452"/>
      <c r="Q19" s="452"/>
      <c r="R19" s="452"/>
      <c r="S19" s="452"/>
      <c r="T19" s="452"/>
      <c r="U19" s="452"/>
      <c r="V19" s="452"/>
      <c r="W19" s="452"/>
      <c r="X19" s="452"/>
      <c r="Y19" s="452"/>
      <c r="Z19" s="452"/>
    </row>
    <row r="20">
      <c r="A20" s="112" t="s">
        <v>10170</v>
      </c>
      <c r="B20" s="112" t="s">
        <v>11260</v>
      </c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</row>
    <row r="21">
      <c r="A21" s="112" t="s">
        <v>7363</v>
      </c>
      <c r="B21" s="112" t="s">
        <v>7364</v>
      </c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</row>
    <row r="22">
      <c r="A22" s="112" t="s">
        <v>10765</v>
      </c>
      <c r="B22" s="112" t="s">
        <v>10274</v>
      </c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</row>
    <row r="23">
      <c r="A23" s="112" t="s">
        <v>11261</v>
      </c>
      <c r="B23" s="112" t="s">
        <v>7373</v>
      </c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</row>
    <row r="24">
      <c r="A24" s="112" t="s">
        <v>11262</v>
      </c>
      <c r="B24" s="112" t="s">
        <v>4517</v>
      </c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</row>
    <row r="25">
      <c r="A25" s="103" t="s">
        <v>11263</v>
      </c>
      <c r="B25" s="103" t="s">
        <v>4717</v>
      </c>
      <c r="C25" s="239">
        <v>42985.0</v>
      </c>
      <c r="D25" s="103" t="s">
        <v>15</v>
      </c>
      <c r="E25" s="103" t="s">
        <v>928</v>
      </c>
      <c r="F25" s="452"/>
      <c r="G25" s="452"/>
      <c r="H25" s="452"/>
      <c r="I25" s="452"/>
      <c r="J25" s="452"/>
      <c r="K25" s="452"/>
      <c r="L25" s="452"/>
      <c r="M25" s="452"/>
      <c r="N25" s="452"/>
      <c r="O25" s="452"/>
      <c r="P25" s="452"/>
      <c r="Q25" s="452"/>
      <c r="R25" s="452"/>
      <c r="S25" s="452"/>
      <c r="T25" s="452"/>
      <c r="U25" s="452"/>
      <c r="V25" s="452"/>
      <c r="W25" s="452"/>
      <c r="X25" s="452"/>
      <c r="Y25" s="452"/>
      <c r="Z25" s="452"/>
    </row>
    <row r="26">
      <c r="A26" s="162"/>
      <c r="B26" s="162"/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</row>
    <row r="27">
      <c r="A27" s="162"/>
      <c r="B27" s="162"/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</row>
    <row r="28">
      <c r="A28" s="448" t="s">
        <v>1</v>
      </c>
      <c r="B28" s="449">
        <f>COUNT(C:C)</f>
        <v>4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</row>
    <row r="29">
      <c r="A29" s="448" t="s">
        <v>2</v>
      </c>
      <c r="B29" s="450">
        <v>40.0</v>
      </c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</row>
    <row r="30">
      <c r="A30" s="448" t="s">
        <v>1014</v>
      </c>
      <c r="B30" s="451">
        <f>IFERROR(__xludf.DUMMYFUNCTION("TO_PERCENT(B28/B29)"),0.1)</f>
        <v>0.1</v>
      </c>
    </row>
    <row r="31">
      <c r="A31" s="162"/>
      <c r="B31" s="162"/>
      <c r="C31" s="162"/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</row>
    <row r="32">
      <c r="A32" s="162"/>
      <c r="B32" s="162"/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</row>
    <row r="33">
      <c r="A33" s="162"/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</row>
    <row r="34">
      <c r="A34" s="162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</row>
    <row r="35">
      <c r="A35" s="162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</row>
    <row r="36">
      <c r="A36" s="162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</row>
    <row r="37">
      <c r="A37" s="162"/>
      <c r="B37" s="162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</row>
    <row r="38">
      <c r="A38" s="162"/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</row>
    <row r="39">
      <c r="A39" s="162"/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</row>
    <row r="40">
      <c r="A40" s="162"/>
      <c r="B40" s="162"/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</row>
    <row r="41">
      <c r="A41" s="162"/>
      <c r="B41" s="162"/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</row>
    <row r="42">
      <c r="A42" s="162"/>
      <c r="B42" s="162"/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</row>
    <row r="43">
      <c r="A43" s="162"/>
      <c r="B43" s="162"/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</row>
    <row r="44">
      <c r="A44" s="162"/>
      <c r="B44" s="162"/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</row>
    <row r="45">
      <c r="A45" s="162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</row>
    <row r="46">
      <c r="A46" s="162"/>
      <c r="B46" s="162"/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</row>
    <row r="47">
      <c r="A47" s="162"/>
      <c r="B47" s="162"/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</row>
    <row r="48">
      <c r="A48" s="162"/>
      <c r="B48" s="162"/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</row>
    <row r="49">
      <c r="A49" s="162"/>
      <c r="B49" s="162"/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</row>
    <row r="50">
      <c r="A50" s="162"/>
      <c r="B50" s="162"/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</row>
    <row r="51">
      <c r="A51" s="162"/>
      <c r="B51" s="162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</row>
    <row r="52">
      <c r="A52" s="162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</row>
    <row r="53">
      <c r="A53" s="162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</row>
    <row r="54">
      <c r="A54" s="162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</row>
    <row r="55">
      <c r="A55" s="162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</row>
    <row r="56">
      <c r="A56" s="162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</row>
    <row r="57">
      <c r="A57" s="162"/>
      <c r="B57" s="162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</row>
    <row r="58">
      <c r="A58" s="162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</row>
    <row r="59">
      <c r="A59" s="162"/>
      <c r="B59" s="162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</row>
    <row r="60">
      <c r="A60" s="162"/>
      <c r="B60" s="162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</row>
    <row r="61">
      <c r="A61" s="162"/>
      <c r="B61" s="162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</row>
    <row r="62">
      <c r="A62" s="162"/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</row>
    <row r="63">
      <c r="A63" s="162"/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</row>
    <row r="64">
      <c r="A64" s="162"/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</row>
    <row r="65">
      <c r="A65" s="162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</row>
    <row r="66">
      <c r="A66" s="162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</row>
    <row r="67">
      <c r="A67" s="162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</row>
    <row r="68">
      <c r="A68" s="162"/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</row>
    <row r="69">
      <c r="A69" s="162"/>
      <c r="B69" s="162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</row>
    <row r="70">
      <c r="A70" s="162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</row>
    <row r="71">
      <c r="A71" s="162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</row>
    <row r="72">
      <c r="A72" s="162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</row>
    <row r="73">
      <c r="A73" s="162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</row>
    <row r="74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</row>
    <row r="75">
      <c r="A75" s="162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</row>
    <row r="76">
      <c r="A76" s="162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</row>
    <row r="77">
      <c r="A77" s="162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</row>
    <row r="78">
      <c r="A78" s="162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</row>
    <row r="79">
      <c r="A79" s="162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</row>
    <row r="80">
      <c r="A80" s="162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</row>
    <row r="81">
      <c r="A81" s="162"/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</row>
    <row r="82">
      <c r="A82" s="162"/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</row>
    <row r="83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</row>
    <row r="84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</row>
    <row r="85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</row>
    <row r="86">
      <c r="A86" s="162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</row>
    <row r="87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</row>
    <row r="88">
      <c r="A88" s="162"/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</row>
    <row r="89">
      <c r="A89" s="162"/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</row>
    <row r="90">
      <c r="A90" s="162"/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</row>
    <row r="91">
      <c r="A91" s="162"/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</row>
    <row r="92">
      <c r="A92" s="162"/>
      <c r="B92" s="162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</row>
    <row r="93">
      <c r="A93" s="162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</row>
    <row r="94">
      <c r="A94" s="162"/>
      <c r="B94" s="162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</row>
    <row r="95">
      <c r="A95" s="162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</row>
    <row r="96">
      <c r="A96" s="162"/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</row>
    <row r="97">
      <c r="A97" s="162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</row>
    <row r="98">
      <c r="A98" s="162"/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</row>
    <row r="99">
      <c r="A99" s="162"/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</row>
    <row r="100">
      <c r="A100" s="162"/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</row>
    <row r="101">
      <c r="A101" s="162"/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</row>
    <row r="102">
      <c r="A102" s="162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</row>
    <row r="103">
      <c r="A103" s="162"/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</row>
    <row r="104">
      <c r="A104" s="162"/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</row>
    <row r="105">
      <c r="A105" s="162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</row>
    <row r="106">
      <c r="A106" s="162"/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</row>
    <row r="107">
      <c r="A107" s="162"/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</row>
    <row r="108">
      <c r="A108" s="162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</row>
    <row r="109">
      <c r="A109" s="162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</row>
    <row r="110">
      <c r="A110" s="162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</row>
    <row r="111">
      <c r="A111" s="162"/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</row>
    <row r="112">
      <c r="A112" s="162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</row>
    <row r="113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</row>
    <row r="114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</row>
    <row r="115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</row>
    <row r="116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</row>
    <row r="117">
      <c r="A117" s="162"/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</row>
    <row r="118">
      <c r="A118" s="162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</row>
    <row r="119">
      <c r="A119" s="162"/>
      <c r="B119" s="162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</row>
    <row r="120">
      <c r="A120" s="162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</row>
    <row r="121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</row>
    <row r="122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</row>
    <row r="123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</row>
    <row r="124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</row>
    <row r="125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</row>
    <row r="126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</row>
    <row r="127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</row>
    <row r="128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</row>
    <row r="129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</row>
    <row r="130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</row>
    <row r="131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</row>
    <row r="132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</row>
    <row r="133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</row>
    <row r="134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</row>
    <row r="135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</row>
    <row r="136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</row>
    <row r="137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</row>
    <row r="138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</row>
    <row r="139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</row>
    <row r="140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</row>
    <row r="141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</row>
    <row r="142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</row>
    <row r="143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</row>
    <row r="144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</row>
    <row r="145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</row>
    <row r="146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</row>
    <row r="147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</row>
    <row r="148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</row>
    <row r="149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</row>
    <row r="150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</row>
    <row r="15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</row>
    <row r="152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</row>
    <row r="153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</row>
    <row r="154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</row>
    <row r="155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</row>
    <row r="156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</row>
    <row r="157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</row>
    <row r="158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</row>
    <row r="159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</row>
    <row r="160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</row>
    <row r="16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</row>
    <row r="162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</row>
    <row r="163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</row>
    <row r="164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</row>
    <row r="165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</row>
    <row r="166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</row>
    <row r="167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</row>
    <row r="168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</row>
    <row r="169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</row>
    <row r="170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</row>
    <row r="17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</row>
    <row r="172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</row>
    <row r="173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</row>
    <row r="174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</row>
    <row r="175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</row>
    <row r="176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</row>
    <row r="177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</row>
    <row r="178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</row>
    <row r="179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</row>
    <row r="180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</row>
    <row r="18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</row>
    <row r="182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</row>
    <row r="183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</row>
    <row r="184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</row>
    <row r="185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</row>
    <row r="186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</row>
    <row r="187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</row>
    <row r="188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</row>
    <row r="189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</row>
    <row r="190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</row>
    <row r="191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</row>
    <row r="192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</row>
    <row r="193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</row>
    <row r="194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</row>
    <row r="195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</row>
    <row r="196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</row>
    <row r="197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</row>
    <row r="198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</row>
    <row r="199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</row>
    <row r="200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</row>
    <row r="201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</row>
    <row r="202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</row>
    <row r="203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</row>
    <row r="204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</row>
    <row r="205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</row>
    <row r="206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</row>
    <row r="207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</row>
    <row r="208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</row>
    <row r="209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</row>
    <row r="210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</row>
    <row r="211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</row>
    <row r="212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</row>
    <row r="213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</row>
    <row r="214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</row>
    <row r="215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</row>
    <row r="216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</row>
    <row r="217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</row>
    <row r="218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</row>
    <row r="219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</row>
    <row r="220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</row>
    <row r="221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</row>
    <row r="222">
      <c r="A222" s="162"/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</row>
    <row r="223">
      <c r="A223" s="162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</row>
    <row r="224">
      <c r="A224" s="162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</row>
    <row r="225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</row>
    <row r="226">
      <c r="A226" s="162"/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</row>
    <row r="227">
      <c r="A227" s="162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</row>
    <row r="228">
      <c r="A228" s="162"/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</row>
    <row r="229">
      <c r="A229" s="162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</row>
    <row r="230">
      <c r="A230" s="162"/>
      <c r="B230" s="162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</row>
    <row r="231">
      <c r="A231" s="162"/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</row>
    <row r="232">
      <c r="A232" s="162"/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</row>
    <row r="233">
      <c r="A233" s="162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</row>
    <row r="234">
      <c r="A234" s="162"/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</row>
    <row r="235">
      <c r="A235" s="162"/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</row>
    <row r="236">
      <c r="A236" s="162"/>
      <c r="B236" s="162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</row>
    <row r="237">
      <c r="A237" s="162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</row>
    <row r="238">
      <c r="A238" s="162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</row>
    <row r="239">
      <c r="A239" s="162"/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</row>
    <row r="240">
      <c r="A240" s="162"/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</row>
    <row r="241">
      <c r="A241" s="162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</row>
    <row r="242">
      <c r="A242" s="162"/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</row>
    <row r="243">
      <c r="A243" s="162"/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</row>
    <row r="244">
      <c r="A244" s="162"/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</row>
    <row r="245">
      <c r="A245" s="162"/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</row>
    <row r="246">
      <c r="A246" s="162"/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</row>
    <row r="247">
      <c r="A247" s="162"/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</row>
    <row r="248">
      <c r="A248" s="162"/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</row>
    <row r="249">
      <c r="A249" s="162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</row>
    <row r="250">
      <c r="A250" s="162"/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</row>
    <row r="251">
      <c r="A251" s="162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</row>
    <row r="252">
      <c r="A252" s="162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</row>
    <row r="253">
      <c r="A253" s="162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</row>
    <row r="254">
      <c r="A254" s="162"/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</row>
    <row r="255">
      <c r="A255" s="162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</row>
    <row r="256">
      <c r="A256" s="162"/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</row>
    <row r="257">
      <c r="A257" s="162"/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</row>
    <row r="258">
      <c r="A258" s="162"/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</row>
    <row r="259">
      <c r="A259" s="162"/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</row>
    <row r="260">
      <c r="A260" s="162"/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</row>
    <row r="261">
      <c r="A261" s="162"/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</row>
    <row r="262">
      <c r="A262" s="162"/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</row>
    <row r="263">
      <c r="A263" s="162"/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</row>
    <row r="264">
      <c r="A264" s="162"/>
      <c r="B264" s="16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</row>
    <row r="265">
      <c r="A265" s="162"/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</row>
    <row r="266">
      <c r="A266" s="162"/>
      <c r="B266" s="162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</row>
    <row r="267">
      <c r="A267" s="162"/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</row>
    <row r="268">
      <c r="A268" s="162"/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</row>
    <row r="269">
      <c r="A269" s="162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</row>
    <row r="270">
      <c r="A270" s="162"/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</row>
    <row r="271">
      <c r="A271" s="162"/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</row>
    <row r="272">
      <c r="A272" s="162"/>
      <c r="B272" s="162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</row>
    <row r="273">
      <c r="A273" s="162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</row>
    <row r="274">
      <c r="A274" s="162"/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</row>
    <row r="275">
      <c r="A275" s="162"/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</row>
    <row r="276">
      <c r="A276" s="162"/>
      <c r="B276" s="162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</row>
    <row r="277">
      <c r="A277" s="162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</row>
    <row r="278">
      <c r="A278" s="162"/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</row>
    <row r="279">
      <c r="A279" s="162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</row>
    <row r="280">
      <c r="A280" s="162"/>
      <c r="B280" s="162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</row>
    <row r="281">
      <c r="A281" s="162"/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</row>
    <row r="282">
      <c r="A282" s="162"/>
      <c r="B282" s="162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</row>
    <row r="283">
      <c r="A283" s="162"/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</row>
    <row r="284">
      <c r="A284" s="162"/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</row>
    <row r="285">
      <c r="A285" s="162"/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</row>
    <row r="286">
      <c r="A286" s="162"/>
      <c r="B286" s="162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</row>
    <row r="287">
      <c r="A287" s="162"/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</row>
    <row r="288">
      <c r="A288" s="162"/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</row>
    <row r="289">
      <c r="A289" s="162"/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</row>
    <row r="290">
      <c r="A290" s="162"/>
      <c r="B290" s="16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</row>
    <row r="291">
      <c r="A291" s="162"/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</row>
    <row r="292">
      <c r="A292" s="162"/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</row>
    <row r="293">
      <c r="A293" s="162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</row>
    <row r="294">
      <c r="A294" s="162"/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</row>
    <row r="295">
      <c r="A295" s="162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</row>
    <row r="296">
      <c r="A296" s="162"/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</row>
    <row r="297">
      <c r="A297" s="162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</row>
    <row r="298">
      <c r="A298" s="162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</row>
    <row r="299">
      <c r="A299" s="162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</row>
    <row r="300">
      <c r="A300" s="162"/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</row>
    <row r="301">
      <c r="A301" s="162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</row>
    <row r="302">
      <c r="A302" s="162"/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</row>
    <row r="303">
      <c r="A303" s="162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</row>
    <row r="304">
      <c r="A304" s="162"/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</row>
    <row r="305">
      <c r="A305" s="162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</row>
    <row r="306">
      <c r="A306" s="162"/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</row>
    <row r="307">
      <c r="A307" s="162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</row>
    <row r="308">
      <c r="A308" s="162"/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</row>
    <row r="309">
      <c r="A309" s="162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</row>
    <row r="310">
      <c r="A310" s="162"/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</row>
    <row r="311">
      <c r="A311" s="162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</row>
    <row r="312">
      <c r="A312" s="162"/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</row>
    <row r="313">
      <c r="A313" s="162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</row>
    <row r="314">
      <c r="A314" s="162"/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</row>
    <row r="315">
      <c r="A315" s="162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</row>
    <row r="316">
      <c r="A316" s="162"/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</row>
    <row r="317">
      <c r="A317" s="162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</row>
    <row r="318">
      <c r="A318" s="162"/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</row>
    <row r="319">
      <c r="A319" s="162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</row>
    <row r="320">
      <c r="A320" s="162"/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</row>
    <row r="321">
      <c r="A321" s="162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</row>
    <row r="322">
      <c r="A322" s="162"/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</row>
    <row r="323">
      <c r="A323" s="162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</row>
    <row r="324">
      <c r="A324" s="162"/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</row>
    <row r="325">
      <c r="A325" s="162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</row>
    <row r="326">
      <c r="A326" s="162"/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</row>
    <row r="327">
      <c r="A327" s="162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</row>
    <row r="328">
      <c r="A328" s="162"/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</row>
    <row r="329">
      <c r="A329" s="162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</row>
    <row r="330">
      <c r="A330" s="162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</row>
    <row r="331">
      <c r="A331" s="162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</row>
    <row r="332">
      <c r="A332" s="162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</row>
    <row r="333">
      <c r="A333" s="162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</row>
    <row r="334">
      <c r="A334" s="162"/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</row>
    <row r="335">
      <c r="A335" s="162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</row>
    <row r="336">
      <c r="A336" s="162"/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</row>
    <row r="337">
      <c r="A337" s="162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</row>
    <row r="338">
      <c r="A338" s="162"/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</row>
    <row r="339">
      <c r="A339" s="162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</row>
    <row r="340">
      <c r="A340" s="162"/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</row>
    <row r="341">
      <c r="A341" s="162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</row>
    <row r="342">
      <c r="A342" s="162"/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</row>
    <row r="343">
      <c r="A343" s="162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</row>
    <row r="344">
      <c r="A344" s="162"/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</row>
    <row r="345">
      <c r="A345" s="162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</row>
    <row r="346">
      <c r="A346" s="162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</row>
    <row r="347">
      <c r="A347" s="162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</row>
    <row r="348">
      <c r="A348" s="162"/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</row>
    <row r="349">
      <c r="A349" s="162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</row>
    <row r="350">
      <c r="A350" s="162"/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</row>
    <row r="351">
      <c r="A351" s="162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</row>
    <row r="352">
      <c r="A352" s="162"/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</row>
    <row r="353">
      <c r="A353" s="162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</row>
    <row r="354">
      <c r="A354" s="162"/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</row>
    <row r="355">
      <c r="A355" s="162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</row>
    <row r="356">
      <c r="A356" s="162"/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</row>
    <row r="357">
      <c r="A357" s="162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</row>
    <row r="358">
      <c r="A358" s="162"/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</row>
    <row r="359">
      <c r="A359" s="162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</row>
    <row r="360">
      <c r="A360" s="162"/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</row>
    <row r="361">
      <c r="A361" s="162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</row>
    <row r="362">
      <c r="A362" s="162"/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</row>
    <row r="363">
      <c r="A363" s="162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</row>
    <row r="364">
      <c r="A364" s="162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</row>
    <row r="365">
      <c r="A365" s="162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</row>
    <row r="366">
      <c r="A366" s="162"/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</row>
    <row r="367">
      <c r="A367" s="162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</row>
    <row r="368">
      <c r="A368" s="162"/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</row>
    <row r="369">
      <c r="A369" s="162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</row>
    <row r="370">
      <c r="A370" s="162"/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</row>
    <row r="371">
      <c r="A371" s="162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</row>
    <row r="372">
      <c r="A372" s="162"/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</row>
    <row r="373">
      <c r="A373" s="162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</row>
    <row r="374">
      <c r="A374" s="162"/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</row>
    <row r="375">
      <c r="A375" s="162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</row>
    <row r="376">
      <c r="A376" s="162"/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</row>
    <row r="377">
      <c r="A377" s="162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</row>
    <row r="378">
      <c r="A378" s="162"/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</row>
    <row r="379">
      <c r="A379" s="162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</row>
    <row r="380">
      <c r="A380" s="162"/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</row>
    <row r="381">
      <c r="A381" s="162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</row>
    <row r="382">
      <c r="A382" s="162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</row>
    <row r="383">
      <c r="A383" s="162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</row>
    <row r="384">
      <c r="A384" s="162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</row>
    <row r="385">
      <c r="A385" s="162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</row>
    <row r="386">
      <c r="A386" s="162"/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</row>
    <row r="387">
      <c r="A387" s="162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</row>
    <row r="388">
      <c r="A388" s="162"/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</row>
    <row r="389">
      <c r="A389" s="162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</row>
    <row r="390">
      <c r="A390" s="162"/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</row>
    <row r="391">
      <c r="A391" s="162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</row>
    <row r="392">
      <c r="A392" s="162"/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</row>
    <row r="393">
      <c r="A393" s="162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</row>
    <row r="394">
      <c r="A394" s="162"/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</row>
    <row r="395">
      <c r="A395" s="162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</row>
    <row r="396">
      <c r="A396" s="162"/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</row>
    <row r="397">
      <c r="A397" s="162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</row>
    <row r="398">
      <c r="A398" s="162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</row>
    <row r="399">
      <c r="A399" s="162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</row>
    <row r="400">
      <c r="A400" s="162"/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</row>
    <row r="401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</row>
    <row r="402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</row>
    <row r="403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</row>
    <row r="404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</row>
    <row r="405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</row>
    <row r="406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</row>
    <row r="407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</row>
    <row r="408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</row>
    <row r="409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</row>
    <row r="410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</row>
    <row r="411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</row>
    <row r="412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</row>
    <row r="413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</row>
    <row r="414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</row>
    <row r="415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</row>
    <row r="416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</row>
    <row r="417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</row>
    <row r="418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</row>
    <row r="419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</row>
    <row r="420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</row>
    <row r="421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</row>
    <row r="422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</row>
    <row r="423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</row>
    <row r="424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</row>
    <row r="425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</row>
    <row r="426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</row>
    <row r="427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</row>
    <row r="428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</row>
    <row r="429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</row>
    <row r="430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</row>
    <row r="431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</row>
    <row r="432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</row>
    <row r="433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</row>
    <row r="434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</row>
    <row r="435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</row>
    <row r="436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</row>
    <row r="437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</row>
    <row r="438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</row>
    <row r="439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</row>
    <row r="440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</row>
    <row r="441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</row>
    <row r="442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</row>
    <row r="443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</row>
    <row r="444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</row>
    <row r="445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</row>
    <row r="446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</row>
    <row r="447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</row>
    <row r="448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</row>
    <row r="449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</row>
    <row r="450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</row>
    <row r="451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</row>
    <row r="452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</row>
    <row r="453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</row>
    <row r="454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</row>
    <row r="455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</row>
    <row r="456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</row>
    <row r="457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</row>
    <row r="458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</row>
    <row r="459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</row>
    <row r="460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</row>
    <row r="461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</row>
    <row r="462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</row>
    <row r="463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</row>
    <row r="464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</row>
    <row r="465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</row>
    <row r="466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</row>
    <row r="467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</row>
    <row r="468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</row>
    <row r="469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</row>
    <row r="470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</row>
    <row r="471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</row>
    <row r="472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</row>
    <row r="473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</row>
    <row r="474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</row>
    <row r="475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</row>
    <row r="476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</row>
    <row r="477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</row>
    <row r="478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</row>
    <row r="479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</row>
    <row r="480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</row>
    <row r="481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</row>
    <row r="482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</row>
    <row r="483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</row>
    <row r="484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</row>
    <row r="485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</row>
    <row r="486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</row>
    <row r="487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</row>
    <row r="488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</row>
    <row r="489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</row>
    <row r="490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</row>
    <row r="491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</row>
    <row r="492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</row>
    <row r="493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</row>
    <row r="494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</row>
    <row r="495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</row>
    <row r="496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</row>
    <row r="497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</row>
    <row r="498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</row>
    <row r="499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</row>
    <row r="500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</row>
    <row r="501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</row>
    <row r="502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</row>
    <row r="503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</row>
    <row r="504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</row>
    <row r="505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</row>
    <row r="506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</row>
    <row r="507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</row>
    <row r="508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</row>
    <row r="509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</row>
    <row r="510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</row>
    <row r="511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</row>
    <row r="512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</row>
    <row r="513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</row>
    <row r="514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</row>
    <row r="515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</row>
    <row r="516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</row>
    <row r="517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</row>
    <row r="518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</row>
    <row r="519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</row>
    <row r="520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</row>
    <row r="521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</row>
    <row r="522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</row>
    <row r="523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</row>
    <row r="524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</row>
    <row r="525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</row>
    <row r="526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</row>
    <row r="527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</row>
    <row r="528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</row>
    <row r="529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</row>
    <row r="530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</row>
    <row r="531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</row>
    <row r="532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</row>
    <row r="533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</row>
    <row r="534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</row>
    <row r="535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</row>
    <row r="536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</row>
    <row r="537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</row>
    <row r="538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</row>
    <row r="539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</row>
    <row r="540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</row>
    <row r="541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</row>
    <row r="542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</row>
    <row r="543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</row>
    <row r="544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</row>
    <row r="545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</row>
    <row r="546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</row>
    <row r="547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</row>
    <row r="548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</row>
    <row r="549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</row>
    <row r="550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</row>
    <row r="551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</row>
    <row r="552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</row>
    <row r="553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</row>
    <row r="554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</row>
    <row r="555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</row>
    <row r="556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</row>
    <row r="557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</row>
    <row r="558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</row>
    <row r="559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</row>
    <row r="560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</row>
    <row r="561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</row>
    <row r="562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</row>
    <row r="563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</row>
    <row r="564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</row>
    <row r="565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</row>
    <row r="566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</row>
    <row r="567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</row>
    <row r="568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</row>
    <row r="569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</row>
    <row r="570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</row>
    <row r="571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</row>
    <row r="572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</row>
    <row r="573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</row>
    <row r="574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</row>
    <row r="575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</row>
    <row r="576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</row>
    <row r="577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</row>
    <row r="578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</row>
    <row r="579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</row>
    <row r="580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</row>
    <row r="581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</row>
    <row r="582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</row>
    <row r="583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</row>
    <row r="584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</row>
    <row r="585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</row>
    <row r="586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</row>
    <row r="587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</row>
    <row r="588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</row>
    <row r="589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</row>
    <row r="590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</row>
    <row r="591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</row>
    <row r="592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</row>
    <row r="593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</row>
    <row r="594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</row>
    <row r="595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</row>
    <row r="596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</row>
    <row r="597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</row>
    <row r="598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</row>
    <row r="599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</row>
    <row r="600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</row>
    <row r="601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</row>
    <row r="602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</row>
    <row r="603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</row>
    <row r="604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</row>
    <row r="605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</row>
    <row r="606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</row>
    <row r="607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</row>
    <row r="608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</row>
    <row r="609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</row>
    <row r="610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</row>
    <row r="611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</row>
    <row r="612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</row>
    <row r="613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</row>
    <row r="614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</row>
    <row r="615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</row>
    <row r="616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</row>
    <row r="617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</row>
    <row r="618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</row>
    <row r="619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</row>
    <row r="620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</row>
    <row r="621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</row>
    <row r="622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</row>
    <row r="623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</row>
    <row r="624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</row>
    <row r="625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</row>
    <row r="626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</row>
    <row r="627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</row>
    <row r="628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</row>
    <row r="629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</row>
    <row r="630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</row>
    <row r="631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</row>
    <row r="632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</row>
    <row r="633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</row>
    <row r="634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</row>
    <row r="635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</row>
    <row r="636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</row>
    <row r="637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</row>
    <row r="638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</row>
    <row r="639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</row>
    <row r="640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</row>
    <row r="641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</row>
    <row r="642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</row>
    <row r="643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</row>
    <row r="644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</row>
    <row r="645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</row>
    <row r="646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</row>
    <row r="647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</row>
    <row r="648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</row>
    <row r="649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</row>
    <row r="650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</row>
    <row r="651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</row>
    <row r="652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</row>
    <row r="653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</row>
    <row r="654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</row>
    <row r="655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</row>
    <row r="656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</row>
    <row r="657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</row>
    <row r="658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</row>
    <row r="659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</row>
    <row r="660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</row>
    <row r="661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</row>
    <row r="662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</row>
    <row r="663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</row>
    <row r="664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</row>
    <row r="665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</row>
    <row r="666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</row>
    <row r="667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</row>
    <row r="668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</row>
    <row r="669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</row>
    <row r="670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</row>
    <row r="671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</row>
    <row r="672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</row>
    <row r="673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</row>
    <row r="674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</row>
    <row r="675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</row>
    <row r="676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</row>
    <row r="677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</row>
    <row r="678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</row>
    <row r="679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</row>
    <row r="680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</row>
    <row r="681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</row>
    <row r="682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</row>
    <row r="683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</row>
    <row r="684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</row>
    <row r="685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</row>
    <row r="686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</row>
    <row r="687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</row>
    <row r="688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</row>
    <row r="689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</row>
    <row r="690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</row>
    <row r="691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</row>
    <row r="692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</row>
    <row r="693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</row>
    <row r="694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</row>
    <row r="695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</row>
    <row r="696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</row>
    <row r="697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</row>
    <row r="698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</row>
    <row r="699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</row>
    <row r="700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</row>
    <row r="701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</row>
    <row r="702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</row>
    <row r="703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</row>
    <row r="704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</row>
    <row r="705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</row>
    <row r="706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</row>
    <row r="707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</row>
    <row r="708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</row>
    <row r="709">
      <c r="A709" s="162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</row>
    <row r="710">
      <c r="A710" s="162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</row>
    <row r="711">
      <c r="A711" s="162"/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</row>
    <row r="712">
      <c r="A712" s="162"/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</row>
    <row r="713">
      <c r="A713" s="162"/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</row>
    <row r="714">
      <c r="A714" s="162"/>
      <c r="B714" s="162"/>
      <c r="C714" s="162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</row>
    <row r="715">
      <c r="A715" s="162"/>
      <c r="B715" s="162"/>
      <c r="C715" s="162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</row>
    <row r="716">
      <c r="A716" s="162"/>
      <c r="B716" s="162"/>
      <c r="C716" s="162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</row>
    <row r="717">
      <c r="A717" s="162"/>
      <c r="B717" s="162"/>
      <c r="C717" s="162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</row>
    <row r="718">
      <c r="A718" s="162"/>
      <c r="B718" s="162"/>
      <c r="C718" s="162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</row>
    <row r="719">
      <c r="A719" s="162"/>
      <c r="B719" s="162"/>
      <c r="C719" s="162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</row>
    <row r="720">
      <c r="A720" s="162"/>
      <c r="B720" s="162"/>
      <c r="C720" s="162"/>
      <c r="D720" s="162"/>
      <c r="E720" s="162"/>
      <c r="F720" s="162"/>
      <c r="G720" s="162"/>
      <c r="H720" s="162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  <c r="W720" s="162"/>
      <c r="X720" s="162"/>
      <c r="Y720" s="162"/>
      <c r="Z720" s="162"/>
    </row>
    <row r="721">
      <c r="A721" s="162"/>
      <c r="B721" s="162"/>
      <c r="C721" s="162"/>
      <c r="D721" s="162"/>
      <c r="E721" s="162"/>
      <c r="F721" s="162"/>
      <c r="G721" s="162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  <c r="X721" s="162"/>
      <c r="Y721" s="162"/>
      <c r="Z721" s="162"/>
    </row>
    <row r="722">
      <c r="A722" s="162"/>
      <c r="B722" s="162"/>
      <c r="C722" s="162"/>
      <c r="D722" s="162"/>
      <c r="E722" s="162"/>
      <c r="F722" s="162"/>
      <c r="G722" s="162"/>
      <c r="H722" s="162"/>
      <c r="I722" s="162"/>
      <c r="J722" s="162"/>
      <c r="K722" s="162"/>
      <c r="L722" s="162"/>
      <c r="M722" s="162"/>
      <c r="N722" s="162"/>
      <c r="O722" s="162"/>
      <c r="P722" s="162"/>
      <c r="Q722" s="162"/>
      <c r="R722" s="162"/>
      <c r="S722" s="162"/>
      <c r="T722" s="162"/>
      <c r="U722" s="162"/>
      <c r="V722" s="162"/>
      <c r="W722" s="162"/>
      <c r="X722" s="162"/>
      <c r="Y722" s="162"/>
      <c r="Z722" s="162"/>
    </row>
    <row r="723">
      <c r="A723" s="162"/>
      <c r="B723" s="162"/>
      <c r="C723" s="162"/>
      <c r="D723" s="162"/>
      <c r="E723" s="162"/>
      <c r="F723" s="162"/>
      <c r="G723" s="162"/>
      <c r="H723" s="162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  <c r="W723" s="162"/>
      <c r="X723" s="162"/>
      <c r="Y723" s="162"/>
      <c r="Z723" s="162"/>
    </row>
    <row r="724">
      <c r="A724" s="162"/>
      <c r="B724" s="162"/>
      <c r="C724" s="162"/>
      <c r="D724" s="162"/>
      <c r="E724" s="162"/>
      <c r="F724" s="162"/>
      <c r="G724" s="162"/>
      <c r="H724" s="162"/>
      <c r="I724" s="162"/>
      <c r="J724" s="162"/>
      <c r="K724" s="162"/>
      <c r="L724" s="162"/>
      <c r="M724" s="162"/>
      <c r="N724" s="162"/>
      <c r="O724" s="162"/>
      <c r="P724" s="162"/>
      <c r="Q724" s="162"/>
      <c r="R724" s="162"/>
      <c r="S724" s="162"/>
      <c r="T724" s="162"/>
      <c r="U724" s="162"/>
      <c r="V724" s="162"/>
      <c r="W724" s="162"/>
      <c r="X724" s="162"/>
      <c r="Y724" s="162"/>
      <c r="Z724" s="162"/>
    </row>
    <row r="725">
      <c r="A725" s="162"/>
      <c r="B725" s="162"/>
      <c r="C725" s="162"/>
      <c r="D725" s="162"/>
      <c r="E725" s="162"/>
      <c r="F725" s="162"/>
      <c r="G725" s="162"/>
      <c r="H725" s="162"/>
      <c r="I725" s="162"/>
      <c r="J725" s="162"/>
      <c r="K725" s="162"/>
      <c r="L725" s="162"/>
      <c r="M725" s="162"/>
      <c r="N725" s="162"/>
      <c r="O725" s="162"/>
      <c r="P725" s="162"/>
      <c r="Q725" s="162"/>
      <c r="R725" s="162"/>
      <c r="S725" s="162"/>
      <c r="T725" s="162"/>
      <c r="U725" s="162"/>
      <c r="V725" s="162"/>
      <c r="W725" s="162"/>
      <c r="X725" s="162"/>
      <c r="Y725" s="162"/>
      <c r="Z725" s="162"/>
    </row>
    <row r="726">
      <c r="A726" s="162"/>
      <c r="B726" s="162"/>
      <c r="C726" s="162"/>
      <c r="D726" s="162"/>
      <c r="E726" s="162"/>
      <c r="F726" s="162"/>
      <c r="G726" s="162"/>
      <c r="H726" s="162"/>
      <c r="I726" s="162"/>
      <c r="J726" s="162"/>
      <c r="K726" s="162"/>
      <c r="L726" s="162"/>
      <c r="M726" s="162"/>
      <c r="N726" s="162"/>
      <c r="O726" s="162"/>
      <c r="P726" s="162"/>
      <c r="Q726" s="162"/>
      <c r="R726" s="162"/>
      <c r="S726" s="162"/>
      <c r="T726" s="162"/>
      <c r="U726" s="162"/>
      <c r="V726" s="162"/>
      <c r="W726" s="162"/>
      <c r="X726" s="162"/>
      <c r="Y726" s="162"/>
      <c r="Z726" s="162"/>
    </row>
    <row r="727">
      <c r="A727" s="162"/>
      <c r="B727" s="162"/>
      <c r="C727" s="162"/>
      <c r="D727" s="162"/>
      <c r="E727" s="162"/>
      <c r="F727" s="162"/>
      <c r="G727" s="162"/>
      <c r="H727" s="162"/>
      <c r="I727" s="162"/>
      <c r="J727" s="162"/>
      <c r="K727" s="162"/>
      <c r="L727" s="162"/>
      <c r="M727" s="162"/>
      <c r="N727" s="162"/>
      <c r="O727" s="162"/>
      <c r="P727" s="162"/>
      <c r="Q727" s="162"/>
      <c r="R727" s="162"/>
      <c r="S727" s="162"/>
      <c r="T727" s="162"/>
      <c r="U727" s="162"/>
      <c r="V727" s="162"/>
      <c r="W727" s="162"/>
      <c r="X727" s="162"/>
      <c r="Y727" s="162"/>
      <c r="Z727" s="162"/>
    </row>
    <row r="728">
      <c r="A728" s="162"/>
      <c r="B728" s="162"/>
      <c r="C728" s="162"/>
      <c r="D728" s="162"/>
      <c r="E728" s="162"/>
      <c r="F728" s="162"/>
      <c r="G728" s="162"/>
      <c r="H728" s="162"/>
      <c r="I728" s="162"/>
      <c r="J728" s="162"/>
      <c r="K728" s="162"/>
      <c r="L728" s="162"/>
      <c r="M728" s="162"/>
      <c r="N728" s="162"/>
      <c r="O728" s="162"/>
      <c r="P728" s="162"/>
      <c r="Q728" s="162"/>
      <c r="R728" s="162"/>
      <c r="S728" s="162"/>
      <c r="T728" s="162"/>
      <c r="U728" s="162"/>
      <c r="V728" s="162"/>
      <c r="W728" s="162"/>
      <c r="X728" s="162"/>
      <c r="Y728" s="162"/>
      <c r="Z728" s="162"/>
    </row>
    <row r="729">
      <c r="A729" s="162"/>
      <c r="B729" s="162"/>
      <c r="C729" s="162"/>
      <c r="D729" s="162"/>
      <c r="E729" s="162"/>
      <c r="F729" s="162"/>
      <c r="G729" s="162"/>
      <c r="H729" s="162"/>
      <c r="I729" s="162"/>
      <c r="J729" s="162"/>
      <c r="K729" s="162"/>
      <c r="L729" s="162"/>
      <c r="M729" s="162"/>
      <c r="N729" s="162"/>
      <c r="O729" s="162"/>
      <c r="P729" s="162"/>
      <c r="Q729" s="162"/>
      <c r="R729" s="162"/>
      <c r="S729" s="162"/>
      <c r="T729" s="162"/>
      <c r="U729" s="162"/>
      <c r="V729" s="162"/>
      <c r="W729" s="162"/>
      <c r="X729" s="162"/>
      <c r="Y729" s="162"/>
      <c r="Z729" s="162"/>
    </row>
    <row r="730">
      <c r="A730" s="162"/>
      <c r="B730" s="162"/>
      <c r="C730" s="162"/>
      <c r="D730" s="162"/>
      <c r="E730" s="162"/>
      <c r="F730" s="162"/>
      <c r="G730" s="162"/>
      <c r="H730" s="162"/>
      <c r="I730" s="162"/>
      <c r="J730" s="162"/>
      <c r="K730" s="162"/>
      <c r="L730" s="162"/>
      <c r="M730" s="162"/>
      <c r="N730" s="162"/>
      <c r="O730" s="162"/>
      <c r="P730" s="162"/>
      <c r="Q730" s="162"/>
      <c r="R730" s="162"/>
      <c r="S730" s="162"/>
      <c r="T730" s="162"/>
      <c r="U730" s="162"/>
      <c r="V730" s="162"/>
      <c r="W730" s="162"/>
      <c r="X730" s="162"/>
      <c r="Y730" s="162"/>
      <c r="Z730" s="162"/>
    </row>
    <row r="731">
      <c r="A731" s="162"/>
      <c r="B731" s="162"/>
      <c r="C731" s="162"/>
      <c r="D731" s="162"/>
      <c r="E731" s="162"/>
      <c r="F731" s="162"/>
      <c r="G731" s="162"/>
      <c r="H731" s="162"/>
      <c r="I731" s="162"/>
      <c r="J731" s="162"/>
      <c r="K731" s="162"/>
      <c r="L731" s="162"/>
      <c r="M731" s="162"/>
      <c r="N731" s="162"/>
      <c r="O731" s="162"/>
      <c r="P731" s="162"/>
      <c r="Q731" s="162"/>
      <c r="R731" s="162"/>
      <c r="S731" s="162"/>
      <c r="T731" s="162"/>
      <c r="U731" s="162"/>
      <c r="V731" s="162"/>
      <c r="W731" s="162"/>
      <c r="X731" s="162"/>
      <c r="Y731" s="162"/>
      <c r="Z731" s="162"/>
    </row>
    <row r="732">
      <c r="A732" s="162"/>
      <c r="B732" s="162"/>
      <c r="C732" s="162"/>
      <c r="D732" s="162"/>
      <c r="E732" s="162"/>
      <c r="F732" s="162"/>
      <c r="G732" s="162"/>
      <c r="H732" s="162"/>
      <c r="I732" s="162"/>
      <c r="J732" s="162"/>
      <c r="K732" s="162"/>
      <c r="L732" s="162"/>
      <c r="M732" s="162"/>
      <c r="N732" s="162"/>
      <c r="O732" s="162"/>
      <c r="P732" s="162"/>
      <c r="Q732" s="162"/>
      <c r="R732" s="162"/>
      <c r="S732" s="162"/>
      <c r="T732" s="162"/>
      <c r="U732" s="162"/>
      <c r="V732" s="162"/>
      <c r="W732" s="162"/>
      <c r="X732" s="162"/>
      <c r="Y732" s="162"/>
      <c r="Z732" s="162"/>
    </row>
    <row r="733">
      <c r="A733" s="162"/>
      <c r="B733" s="162"/>
      <c r="C733" s="162"/>
      <c r="D733" s="162"/>
      <c r="E733" s="162"/>
      <c r="F733" s="162"/>
      <c r="G733" s="162"/>
      <c r="H733" s="162"/>
      <c r="I733" s="162"/>
      <c r="J733" s="162"/>
      <c r="K733" s="162"/>
      <c r="L733" s="162"/>
      <c r="M733" s="162"/>
      <c r="N733" s="162"/>
      <c r="O733" s="162"/>
      <c r="P733" s="162"/>
      <c r="Q733" s="162"/>
      <c r="R733" s="162"/>
      <c r="S733" s="162"/>
      <c r="T733" s="162"/>
      <c r="U733" s="162"/>
      <c r="V733" s="162"/>
      <c r="W733" s="162"/>
      <c r="X733" s="162"/>
      <c r="Y733" s="162"/>
      <c r="Z733" s="162"/>
    </row>
    <row r="734">
      <c r="A734" s="162"/>
      <c r="B734" s="162"/>
      <c r="C734" s="162"/>
      <c r="D734" s="162"/>
      <c r="E734" s="162"/>
      <c r="F734" s="162"/>
      <c r="G734" s="162"/>
      <c r="H734" s="162"/>
      <c r="I734" s="162"/>
      <c r="J734" s="162"/>
      <c r="K734" s="162"/>
      <c r="L734" s="162"/>
      <c r="M734" s="162"/>
      <c r="N734" s="162"/>
      <c r="O734" s="162"/>
      <c r="P734" s="162"/>
      <c r="Q734" s="162"/>
      <c r="R734" s="162"/>
      <c r="S734" s="162"/>
      <c r="T734" s="162"/>
      <c r="U734" s="162"/>
      <c r="V734" s="162"/>
      <c r="W734" s="162"/>
      <c r="X734" s="162"/>
      <c r="Y734" s="162"/>
      <c r="Z734" s="162"/>
    </row>
    <row r="735">
      <c r="A735" s="162"/>
      <c r="B735" s="162"/>
      <c r="C735" s="162"/>
      <c r="D735" s="162"/>
      <c r="E735" s="162"/>
      <c r="F735" s="162"/>
      <c r="G735" s="162"/>
      <c r="H735" s="162"/>
      <c r="I735" s="162"/>
      <c r="J735" s="162"/>
      <c r="K735" s="162"/>
      <c r="L735" s="162"/>
      <c r="M735" s="162"/>
      <c r="N735" s="162"/>
      <c r="O735" s="162"/>
      <c r="P735" s="162"/>
      <c r="Q735" s="162"/>
      <c r="R735" s="162"/>
      <c r="S735" s="162"/>
      <c r="T735" s="162"/>
      <c r="U735" s="162"/>
      <c r="V735" s="162"/>
      <c r="W735" s="162"/>
      <c r="X735" s="162"/>
      <c r="Y735" s="162"/>
      <c r="Z735" s="162"/>
    </row>
    <row r="736">
      <c r="A736" s="162"/>
      <c r="B736" s="162"/>
      <c r="C736" s="162"/>
      <c r="D736" s="162"/>
      <c r="E736" s="162"/>
      <c r="F736" s="162"/>
      <c r="G736" s="162"/>
      <c r="H736" s="162"/>
      <c r="I736" s="162"/>
      <c r="J736" s="162"/>
      <c r="K736" s="162"/>
      <c r="L736" s="162"/>
      <c r="M736" s="162"/>
      <c r="N736" s="162"/>
      <c r="O736" s="162"/>
      <c r="P736" s="162"/>
      <c r="Q736" s="162"/>
      <c r="R736" s="162"/>
      <c r="S736" s="162"/>
      <c r="T736" s="162"/>
      <c r="U736" s="162"/>
      <c r="V736" s="162"/>
      <c r="W736" s="162"/>
      <c r="X736" s="162"/>
      <c r="Y736" s="162"/>
      <c r="Z736" s="162"/>
    </row>
    <row r="737">
      <c r="A737" s="162"/>
      <c r="B737" s="162"/>
      <c r="C737" s="162"/>
      <c r="D737" s="162"/>
      <c r="E737" s="162"/>
      <c r="F737" s="162"/>
      <c r="G737" s="162"/>
      <c r="H737" s="162"/>
      <c r="I737" s="162"/>
      <c r="J737" s="162"/>
      <c r="K737" s="162"/>
      <c r="L737" s="162"/>
      <c r="M737" s="162"/>
      <c r="N737" s="162"/>
      <c r="O737" s="162"/>
      <c r="P737" s="162"/>
      <c r="Q737" s="162"/>
      <c r="R737" s="162"/>
      <c r="S737" s="162"/>
      <c r="T737" s="162"/>
      <c r="U737" s="162"/>
      <c r="V737" s="162"/>
      <c r="W737" s="162"/>
      <c r="X737" s="162"/>
      <c r="Y737" s="162"/>
      <c r="Z737" s="162"/>
    </row>
    <row r="738">
      <c r="A738" s="162"/>
      <c r="B738" s="162"/>
      <c r="C738" s="162"/>
      <c r="D738" s="162"/>
      <c r="E738" s="162"/>
      <c r="F738" s="162"/>
      <c r="G738" s="162"/>
      <c r="H738" s="162"/>
      <c r="I738" s="162"/>
      <c r="J738" s="162"/>
      <c r="K738" s="162"/>
      <c r="L738" s="162"/>
      <c r="M738" s="162"/>
      <c r="N738" s="162"/>
      <c r="O738" s="162"/>
      <c r="P738" s="162"/>
      <c r="Q738" s="162"/>
      <c r="R738" s="162"/>
      <c r="S738" s="162"/>
      <c r="T738" s="162"/>
      <c r="U738" s="162"/>
      <c r="V738" s="162"/>
      <c r="W738" s="162"/>
      <c r="X738" s="162"/>
      <c r="Y738" s="162"/>
      <c r="Z738" s="162"/>
    </row>
    <row r="739">
      <c r="A739" s="162"/>
      <c r="B739" s="162"/>
      <c r="C739" s="162"/>
      <c r="D739" s="162"/>
      <c r="E739" s="162"/>
      <c r="F739" s="162"/>
      <c r="G739" s="162"/>
      <c r="H739" s="162"/>
      <c r="I739" s="162"/>
      <c r="J739" s="162"/>
      <c r="K739" s="162"/>
      <c r="L739" s="162"/>
      <c r="M739" s="162"/>
      <c r="N739" s="162"/>
      <c r="O739" s="162"/>
      <c r="P739" s="162"/>
      <c r="Q739" s="162"/>
      <c r="R739" s="162"/>
      <c r="S739" s="162"/>
      <c r="T739" s="162"/>
      <c r="U739" s="162"/>
      <c r="V739" s="162"/>
      <c r="W739" s="162"/>
      <c r="X739" s="162"/>
      <c r="Y739" s="162"/>
      <c r="Z739" s="162"/>
    </row>
    <row r="740">
      <c r="A740" s="162"/>
      <c r="B740" s="162"/>
      <c r="C740" s="162"/>
      <c r="D740" s="162"/>
      <c r="E740" s="162"/>
      <c r="F740" s="162"/>
      <c r="G740" s="162"/>
      <c r="H740" s="162"/>
      <c r="I740" s="162"/>
      <c r="J740" s="162"/>
      <c r="K740" s="162"/>
      <c r="L740" s="162"/>
      <c r="M740" s="162"/>
      <c r="N740" s="162"/>
      <c r="O740" s="162"/>
      <c r="P740" s="162"/>
      <c r="Q740" s="162"/>
      <c r="R740" s="162"/>
      <c r="S740" s="162"/>
      <c r="T740" s="162"/>
      <c r="U740" s="162"/>
      <c r="V740" s="162"/>
      <c r="W740" s="162"/>
      <c r="X740" s="162"/>
      <c r="Y740" s="162"/>
      <c r="Z740" s="162"/>
    </row>
    <row r="741">
      <c r="A741" s="162"/>
      <c r="B741" s="162"/>
      <c r="C741" s="162"/>
      <c r="D741" s="162"/>
      <c r="E741" s="162"/>
      <c r="F741" s="162"/>
      <c r="G741" s="162"/>
      <c r="H741" s="162"/>
      <c r="I741" s="162"/>
      <c r="J741" s="162"/>
      <c r="K741" s="162"/>
      <c r="L741" s="162"/>
      <c r="M741" s="162"/>
      <c r="N741" s="162"/>
      <c r="O741" s="162"/>
      <c r="P741" s="162"/>
      <c r="Q741" s="162"/>
      <c r="R741" s="162"/>
      <c r="S741" s="162"/>
      <c r="T741" s="162"/>
      <c r="U741" s="162"/>
      <c r="V741" s="162"/>
      <c r="W741" s="162"/>
      <c r="X741" s="162"/>
      <c r="Y741" s="162"/>
      <c r="Z741" s="162"/>
    </row>
    <row r="742">
      <c r="A742" s="162"/>
      <c r="B742" s="162"/>
      <c r="C742" s="162"/>
      <c r="D742" s="162"/>
      <c r="E742" s="162"/>
      <c r="F742" s="162"/>
      <c r="G742" s="162"/>
      <c r="H742" s="162"/>
      <c r="I742" s="162"/>
      <c r="J742" s="162"/>
      <c r="K742" s="162"/>
      <c r="L742" s="162"/>
      <c r="M742" s="162"/>
      <c r="N742" s="162"/>
      <c r="O742" s="162"/>
      <c r="P742" s="162"/>
      <c r="Q742" s="162"/>
      <c r="R742" s="162"/>
      <c r="S742" s="162"/>
      <c r="T742" s="162"/>
      <c r="U742" s="162"/>
      <c r="V742" s="162"/>
      <c r="W742" s="162"/>
      <c r="X742" s="162"/>
      <c r="Y742" s="162"/>
      <c r="Z742" s="162"/>
    </row>
    <row r="743">
      <c r="A743" s="162"/>
      <c r="B743" s="162"/>
      <c r="C743" s="162"/>
      <c r="D743" s="162"/>
      <c r="E743" s="162"/>
      <c r="F743" s="162"/>
      <c r="G743" s="162"/>
      <c r="H743" s="162"/>
      <c r="I743" s="162"/>
      <c r="J743" s="162"/>
      <c r="K743" s="162"/>
      <c r="L743" s="162"/>
      <c r="M743" s="162"/>
      <c r="N743" s="162"/>
      <c r="O743" s="162"/>
      <c r="P743" s="162"/>
      <c r="Q743" s="162"/>
      <c r="R743" s="162"/>
      <c r="S743" s="162"/>
      <c r="T743" s="162"/>
      <c r="U743" s="162"/>
      <c r="V743" s="162"/>
      <c r="W743" s="162"/>
      <c r="X743" s="162"/>
      <c r="Y743" s="162"/>
      <c r="Z743" s="162"/>
    </row>
    <row r="744">
      <c r="A744" s="162"/>
      <c r="B744" s="162"/>
      <c r="C744" s="162"/>
      <c r="D744" s="162"/>
      <c r="E744" s="162"/>
      <c r="F744" s="162"/>
      <c r="G744" s="162"/>
      <c r="H744" s="162"/>
      <c r="I744" s="162"/>
      <c r="J744" s="162"/>
      <c r="K744" s="162"/>
      <c r="L744" s="162"/>
      <c r="M744" s="162"/>
      <c r="N744" s="162"/>
      <c r="O744" s="162"/>
      <c r="P744" s="162"/>
      <c r="Q744" s="162"/>
      <c r="R744" s="162"/>
      <c r="S744" s="162"/>
      <c r="T744" s="162"/>
      <c r="U744" s="162"/>
      <c r="V744" s="162"/>
      <c r="W744" s="162"/>
      <c r="X744" s="162"/>
      <c r="Y744" s="162"/>
      <c r="Z744" s="162"/>
    </row>
    <row r="745">
      <c r="A745" s="162"/>
      <c r="B745" s="162"/>
      <c r="C745" s="162"/>
      <c r="D745" s="162"/>
      <c r="E745" s="162"/>
      <c r="F745" s="162"/>
      <c r="G745" s="162"/>
      <c r="H745" s="162"/>
      <c r="I745" s="162"/>
      <c r="J745" s="162"/>
      <c r="K745" s="162"/>
      <c r="L745" s="162"/>
      <c r="M745" s="162"/>
      <c r="N745" s="162"/>
      <c r="O745" s="162"/>
      <c r="P745" s="162"/>
      <c r="Q745" s="162"/>
      <c r="R745" s="162"/>
      <c r="S745" s="162"/>
      <c r="T745" s="162"/>
      <c r="U745" s="162"/>
      <c r="V745" s="162"/>
      <c r="W745" s="162"/>
      <c r="X745" s="162"/>
      <c r="Y745" s="162"/>
      <c r="Z745" s="162"/>
    </row>
    <row r="746">
      <c r="A746" s="162"/>
      <c r="B746" s="162"/>
      <c r="C746" s="162"/>
      <c r="D746" s="162"/>
      <c r="E746" s="162"/>
      <c r="F746" s="162"/>
      <c r="G746" s="162"/>
      <c r="H746" s="162"/>
      <c r="I746" s="162"/>
      <c r="J746" s="162"/>
      <c r="K746" s="162"/>
      <c r="L746" s="162"/>
      <c r="M746" s="162"/>
      <c r="N746" s="162"/>
      <c r="O746" s="162"/>
      <c r="P746" s="162"/>
      <c r="Q746" s="162"/>
      <c r="R746" s="162"/>
      <c r="S746" s="162"/>
      <c r="T746" s="162"/>
      <c r="U746" s="162"/>
      <c r="V746" s="162"/>
      <c r="W746" s="162"/>
      <c r="X746" s="162"/>
      <c r="Y746" s="162"/>
      <c r="Z746" s="162"/>
    </row>
    <row r="747">
      <c r="A747" s="162"/>
      <c r="B747" s="162"/>
      <c r="C747" s="162"/>
      <c r="D747" s="162"/>
      <c r="E747" s="162"/>
      <c r="F747" s="162"/>
      <c r="G747" s="162"/>
      <c r="H747" s="162"/>
      <c r="I747" s="162"/>
      <c r="J747" s="162"/>
      <c r="K747" s="162"/>
      <c r="L747" s="162"/>
      <c r="M747" s="162"/>
      <c r="N747" s="162"/>
      <c r="O747" s="162"/>
      <c r="P747" s="162"/>
      <c r="Q747" s="162"/>
      <c r="R747" s="162"/>
      <c r="S747" s="162"/>
      <c r="T747" s="162"/>
      <c r="U747" s="162"/>
      <c r="V747" s="162"/>
      <c r="W747" s="162"/>
      <c r="X747" s="162"/>
      <c r="Y747" s="162"/>
      <c r="Z747" s="162"/>
    </row>
    <row r="748">
      <c r="A748" s="162"/>
      <c r="B748" s="162"/>
      <c r="C748" s="162"/>
      <c r="D748" s="162"/>
      <c r="E748" s="162"/>
      <c r="F748" s="162"/>
      <c r="G748" s="162"/>
      <c r="H748" s="162"/>
      <c r="I748" s="162"/>
      <c r="J748" s="162"/>
      <c r="K748" s="162"/>
      <c r="L748" s="162"/>
      <c r="M748" s="162"/>
      <c r="N748" s="162"/>
      <c r="O748" s="162"/>
      <c r="P748" s="162"/>
      <c r="Q748" s="162"/>
      <c r="R748" s="162"/>
      <c r="S748" s="162"/>
      <c r="T748" s="162"/>
      <c r="U748" s="162"/>
      <c r="V748" s="162"/>
      <c r="W748" s="162"/>
      <c r="X748" s="162"/>
      <c r="Y748" s="162"/>
      <c r="Z748" s="162"/>
    </row>
    <row r="749">
      <c r="A749" s="162"/>
      <c r="B749" s="162"/>
      <c r="C749" s="162"/>
      <c r="D749" s="162"/>
      <c r="E749" s="162"/>
      <c r="F749" s="162"/>
      <c r="G749" s="162"/>
      <c r="H749" s="162"/>
      <c r="I749" s="162"/>
      <c r="J749" s="162"/>
      <c r="K749" s="162"/>
      <c r="L749" s="162"/>
      <c r="M749" s="162"/>
      <c r="N749" s="162"/>
      <c r="O749" s="162"/>
      <c r="P749" s="162"/>
      <c r="Q749" s="162"/>
      <c r="R749" s="162"/>
      <c r="S749" s="162"/>
      <c r="T749" s="162"/>
      <c r="U749" s="162"/>
      <c r="V749" s="162"/>
      <c r="W749" s="162"/>
      <c r="X749" s="162"/>
      <c r="Y749" s="162"/>
      <c r="Z749" s="162"/>
    </row>
    <row r="750">
      <c r="A750" s="162"/>
      <c r="B750" s="162"/>
      <c r="C750" s="162"/>
      <c r="D750" s="162"/>
      <c r="E750" s="162"/>
      <c r="F750" s="162"/>
      <c r="G750" s="162"/>
      <c r="H750" s="162"/>
      <c r="I750" s="162"/>
      <c r="J750" s="162"/>
      <c r="K750" s="162"/>
      <c r="L750" s="162"/>
      <c r="M750" s="162"/>
      <c r="N750" s="162"/>
      <c r="O750" s="162"/>
      <c r="P750" s="162"/>
      <c r="Q750" s="162"/>
      <c r="R750" s="162"/>
      <c r="S750" s="162"/>
      <c r="T750" s="162"/>
      <c r="U750" s="162"/>
      <c r="V750" s="162"/>
      <c r="W750" s="162"/>
      <c r="X750" s="162"/>
      <c r="Y750" s="162"/>
      <c r="Z750" s="162"/>
    </row>
    <row r="751">
      <c r="A751" s="162"/>
      <c r="B751" s="162"/>
      <c r="C751" s="162"/>
      <c r="D751" s="162"/>
      <c r="E751" s="162"/>
      <c r="F751" s="162"/>
      <c r="G751" s="162"/>
      <c r="H751" s="162"/>
      <c r="I751" s="162"/>
      <c r="J751" s="162"/>
      <c r="K751" s="162"/>
      <c r="L751" s="162"/>
      <c r="M751" s="162"/>
      <c r="N751" s="162"/>
      <c r="O751" s="162"/>
      <c r="P751" s="162"/>
      <c r="Q751" s="162"/>
      <c r="R751" s="162"/>
      <c r="S751" s="162"/>
      <c r="T751" s="162"/>
      <c r="U751" s="162"/>
      <c r="V751" s="162"/>
      <c r="W751" s="162"/>
      <c r="X751" s="162"/>
      <c r="Y751" s="162"/>
      <c r="Z751" s="162"/>
    </row>
    <row r="752">
      <c r="A752" s="162"/>
      <c r="B752" s="162"/>
      <c r="C752" s="162"/>
      <c r="D752" s="162"/>
      <c r="E752" s="162"/>
      <c r="F752" s="162"/>
      <c r="G752" s="162"/>
      <c r="H752" s="162"/>
      <c r="I752" s="162"/>
      <c r="J752" s="162"/>
      <c r="K752" s="162"/>
      <c r="L752" s="162"/>
      <c r="M752" s="162"/>
      <c r="N752" s="162"/>
      <c r="O752" s="162"/>
      <c r="P752" s="162"/>
      <c r="Q752" s="162"/>
      <c r="R752" s="162"/>
      <c r="S752" s="162"/>
      <c r="T752" s="162"/>
      <c r="U752" s="162"/>
      <c r="V752" s="162"/>
      <c r="W752" s="162"/>
      <c r="X752" s="162"/>
      <c r="Y752" s="162"/>
      <c r="Z752" s="162"/>
    </row>
    <row r="753">
      <c r="A753" s="162"/>
      <c r="B753" s="162"/>
      <c r="C753" s="162"/>
      <c r="D753" s="162"/>
      <c r="E753" s="162"/>
      <c r="F753" s="162"/>
      <c r="G753" s="162"/>
      <c r="H753" s="162"/>
      <c r="I753" s="162"/>
      <c r="J753" s="162"/>
      <c r="K753" s="162"/>
      <c r="L753" s="162"/>
      <c r="M753" s="162"/>
      <c r="N753" s="162"/>
      <c r="O753" s="162"/>
      <c r="P753" s="162"/>
      <c r="Q753" s="162"/>
      <c r="R753" s="162"/>
      <c r="S753" s="162"/>
      <c r="T753" s="162"/>
      <c r="U753" s="162"/>
      <c r="V753" s="162"/>
      <c r="W753" s="162"/>
      <c r="X753" s="162"/>
      <c r="Y753" s="162"/>
      <c r="Z753" s="162"/>
    </row>
    <row r="754">
      <c r="A754" s="162"/>
      <c r="B754" s="162"/>
      <c r="C754" s="162"/>
      <c r="D754" s="162"/>
      <c r="E754" s="162"/>
      <c r="F754" s="162"/>
      <c r="G754" s="162"/>
      <c r="H754" s="162"/>
      <c r="I754" s="162"/>
      <c r="J754" s="162"/>
      <c r="K754" s="162"/>
      <c r="L754" s="162"/>
      <c r="M754" s="162"/>
      <c r="N754" s="162"/>
      <c r="O754" s="162"/>
      <c r="P754" s="162"/>
      <c r="Q754" s="162"/>
      <c r="R754" s="162"/>
      <c r="S754" s="162"/>
      <c r="T754" s="162"/>
      <c r="U754" s="162"/>
      <c r="V754" s="162"/>
      <c r="W754" s="162"/>
      <c r="X754" s="162"/>
      <c r="Y754" s="162"/>
      <c r="Z754" s="162"/>
    </row>
    <row r="755">
      <c r="A755" s="162"/>
      <c r="B755" s="162"/>
      <c r="C755" s="162"/>
      <c r="D755" s="162"/>
      <c r="E755" s="162"/>
      <c r="F755" s="162"/>
      <c r="G755" s="162"/>
      <c r="H755" s="162"/>
      <c r="I755" s="162"/>
      <c r="J755" s="162"/>
      <c r="K755" s="162"/>
      <c r="L755" s="162"/>
      <c r="M755" s="162"/>
      <c r="N755" s="162"/>
      <c r="O755" s="162"/>
      <c r="P755" s="162"/>
      <c r="Q755" s="162"/>
      <c r="R755" s="162"/>
      <c r="S755" s="162"/>
      <c r="T755" s="162"/>
      <c r="U755" s="162"/>
      <c r="V755" s="162"/>
      <c r="W755" s="162"/>
      <c r="X755" s="162"/>
      <c r="Y755" s="162"/>
      <c r="Z755" s="162"/>
    </row>
    <row r="756">
      <c r="A756" s="162"/>
      <c r="B756" s="162"/>
      <c r="C756" s="162"/>
      <c r="D756" s="162"/>
      <c r="E756" s="162"/>
      <c r="F756" s="162"/>
      <c r="G756" s="162"/>
      <c r="H756" s="162"/>
      <c r="I756" s="162"/>
      <c r="J756" s="162"/>
      <c r="K756" s="162"/>
      <c r="L756" s="162"/>
      <c r="M756" s="162"/>
      <c r="N756" s="162"/>
      <c r="O756" s="162"/>
      <c r="P756" s="162"/>
      <c r="Q756" s="162"/>
      <c r="R756" s="162"/>
      <c r="S756" s="162"/>
      <c r="T756" s="162"/>
      <c r="U756" s="162"/>
      <c r="V756" s="162"/>
      <c r="W756" s="162"/>
      <c r="X756" s="162"/>
      <c r="Y756" s="162"/>
      <c r="Z756" s="162"/>
    </row>
    <row r="757">
      <c r="A757" s="162"/>
      <c r="B757" s="162"/>
      <c r="C757" s="162"/>
      <c r="D757" s="162"/>
      <c r="E757" s="162"/>
      <c r="F757" s="162"/>
      <c r="G757" s="162"/>
      <c r="H757" s="162"/>
      <c r="I757" s="162"/>
      <c r="J757" s="162"/>
      <c r="K757" s="162"/>
      <c r="L757" s="162"/>
      <c r="M757" s="162"/>
      <c r="N757" s="162"/>
      <c r="O757" s="162"/>
      <c r="P757" s="162"/>
      <c r="Q757" s="162"/>
      <c r="R757" s="162"/>
      <c r="S757" s="162"/>
      <c r="T757" s="162"/>
      <c r="U757" s="162"/>
      <c r="V757" s="162"/>
      <c r="W757" s="162"/>
      <c r="X757" s="162"/>
      <c r="Y757" s="162"/>
      <c r="Z757" s="162"/>
    </row>
    <row r="758">
      <c r="A758" s="162"/>
      <c r="B758" s="162"/>
      <c r="C758" s="162"/>
      <c r="D758" s="162"/>
      <c r="E758" s="162"/>
      <c r="F758" s="162"/>
      <c r="G758" s="162"/>
      <c r="H758" s="162"/>
      <c r="I758" s="162"/>
      <c r="J758" s="162"/>
      <c r="K758" s="162"/>
      <c r="L758" s="162"/>
      <c r="M758" s="162"/>
      <c r="N758" s="162"/>
      <c r="O758" s="162"/>
      <c r="P758" s="162"/>
      <c r="Q758" s="162"/>
      <c r="R758" s="162"/>
      <c r="S758" s="162"/>
      <c r="T758" s="162"/>
      <c r="U758" s="162"/>
      <c r="V758" s="162"/>
      <c r="W758" s="162"/>
      <c r="X758" s="162"/>
      <c r="Y758" s="162"/>
      <c r="Z758" s="162"/>
    </row>
    <row r="759">
      <c r="A759" s="162"/>
      <c r="B759" s="162"/>
      <c r="C759" s="162"/>
      <c r="D759" s="162"/>
      <c r="E759" s="162"/>
      <c r="F759" s="162"/>
      <c r="G759" s="162"/>
      <c r="H759" s="162"/>
      <c r="I759" s="162"/>
      <c r="J759" s="162"/>
      <c r="K759" s="162"/>
      <c r="L759" s="162"/>
      <c r="M759" s="162"/>
      <c r="N759" s="162"/>
      <c r="O759" s="162"/>
      <c r="P759" s="162"/>
      <c r="Q759" s="162"/>
      <c r="R759" s="162"/>
      <c r="S759" s="162"/>
      <c r="T759" s="162"/>
      <c r="U759" s="162"/>
      <c r="V759" s="162"/>
      <c r="W759" s="162"/>
      <c r="X759" s="162"/>
      <c r="Y759" s="162"/>
      <c r="Z759" s="162"/>
    </row>
    <row r="760">
      <c r="A760" s="162"/>
      <c r="B760" s="162"/>
      <c r="C760" s="162"/>
      <c r="D760" s="162"/>
      <c r="E760" s="162"/>
      <c r="F760" s="162"/>
      <c r="G760" s="162"/>
      <c r="H760" s="162"/>
      <c r="I760" s="162"/>
      <c r="J760" s="162"/>
      <c r="K760" s="162"/>
      <c r="L760" s="162"/>
      <c r="M760" s="162"/>
      <c r="N760" s="162"/>
      <c r="O760" s="162"/>
      <c r="P760" s="162"/>
      <c r="Q760" s="162"/>
      <c r="R760" s="162"/>
      <c r="S760" s="162"/>
      <c r="T760" s="162"/>
      <c r="U760" s="162"/>
      <c r="V760" s="162"/>
      <c r="W760" s="162"/>
      <c r="X760" s="162"/>
      <c r="Y760" s="162"/>
      <c r="Z760" s="162"/>
    </row>
    <row r="761">
      <c r="A761" s="162"/>
      <c r="B761" s="162"/>
      <c r="C761" s="162"/>
      <c r="D761" s="162"/>
      <c r="E761" s="162"/>
      <c r="F761" s="162"/>
      <c r="G761" s="162"/>
      <c r="H761" s="162"/>
      <c r="I761" s="162"/>
      <c r="J761" s="162"/>
      <c r="K761" s="162"/>
      <c r="L761" s="162"/>
      <c r="M761" s="162"/>
      <c r="N761" s="162"/>
      <c r="O761" s="162"/>
      <c r="P761" s="162"/>
      <c r="Q761" s="162"/>
      <c r="R761" s="162"/>
      <c r="S761" s="162"/>
      <c r="T761" s="162"/>
      <c r="U761" s="162"/>
      <c r="V761" s="162"/>
      <c r="W761" s="162"/>
      <c r="X761" s="162"/>
      <c r="Y761" s="162"/>
      <c r="Z761" s="162"/>
    </row>
    <row r="762">
      <c r="A762" s="162"/>
      <c r="B762" s="162"/>
      <c r="C762" s="162"/>
      <c r="D762" s="162"/>
      <c r="E762" s="162"/>
      <c r="F762" s="162"/>
      <c r="G762" s="162"/>
      <c r="H762" s="162"/>
      <c r="I762" s="162"/>
      <c r="J762" s="162"/>
      <c r="K762" s="162"/>
      <c r="L762" s="162"/>
      <c r="M762" s="162"/>
      <c r="N762" s="162"/>
      <c r="O762" s="162"/>
      <c r="P762" s="162"/>
      <c r="Q762" s="162"/>
      <c r="R762" s="162"/>
      <c r="S762" s="162"/>
      <c r="T762" s="162"/>
      <c r="U762" s="162"/>
      <c r="V762" s="162"/>
      <c r="W762" s="162"/>
      <c r="X762" s="162"/>
      <c r="Y762" s="162"/>
      <c r="Z762" s="162"/>
    </row>
    <row r="763">
      <c r="A763" s="162"/>
      <c r="B763" s="162"/>
      <c r="C763" s="162"/>
      <c r="D763" s="162"/>
      <c r="E763" s="162"/>
      <c r="F763" s="162"/>
      <c r="G763" s="162"/>
      <c r="H763" s="162"/>
      <c r="I763" s="162"/>
      <c r="J763" s="162"/>
      <c r="K763" s="162"/>
      <c r="L763" s="162"/>
      <c r="M763" s="162"/>
      <c r="N763" s="162"/>
      <c r="O763" s="162"/>
      <c r="P763" s="162"/>
      <c r="Q763" s="162"/>
      <c r="R763" s="162"/>
      <c r="S763" s="162"/>
      <c r="T763" s="162"/>
      <c r="U763" s="162"/>
      <c r="V763" s="162"/>
      <c r="W763" s="162"/>
      <c r="X763" s="162"/>
      <c r="Y763" s="162"/>
      <c r="Z763" s="162"/>
    </row>
    <row r="764">
      <c r="A764" s="162"/>
      <c r="B764" s="162"/>
      <c r="C764" s="162"/>
      <c r="D764" s="162"/>
      <c r="E764" s="162"/>
      <c r="F764" s="162"/>
      <c r="G764" s="162"/>
      <c r="H764" s="162"/>
      <c r="I764" s="162"/>
      <c r="J764" s="162"/>
      <c r="K764" s="162"/>
      <c r="L764" s="162"/>
      <c r="M764" s="162"/>
      <c r="N764" s="162"/>
      <c r="O764" s="162"/>
      <c r="P764" s="162"/>
      <c r="Q764" s="162"/>
      <c r="R764" s="162"/>
      <c r="S764" s="162"/>
      <c r="T764" s="162"/>
      <c r="U764" s="162"/>
      <c r="V764" s="162"/>
      <c r="W764" s="162"/>
      <c r="X764" s="162"/>
      <c r="Y764" s="162"/>
      <c r="Z764" s="162"/>
    </row>
    <row r="765">
      <c r="A765" s="162"/>
      <c r="B765" s="162"/>
      <c r="C765" s="162"/>
      <c r="D765" s="162"/>
      <c r="E765" s="162"/>
      <c r="F765" s="162"/>
      <c r="G765" s="162"/>
      <c r="H765" s="162"/>
      <c r="I765" s="162"/>
      <c r="J765" s="162"/>
      <c r="K765" s="162"/>
      <c r="L765" s="162"/>
      <c r="M765" s="162"/>
      <c r="N765" s="162"/>
      <c r="O765" s="162"/>
      <c r="P765" s="162"/>
      <c r="Q765" s="162"/>
      <c r="R765" s="162"/>
      <c r="S765" s="162"/>
      <c r="T765" s="162"/>
      <c r="U765" s="162"/>
      <c r="V765" s="162"/>
      <c r="W765" s="162"/>
      <c r="X765" s="162"/>
      <c r="Y765" s="162"/>
      <c r="Z765" s="162"/>
    </row>
    <row r="766">
      <c r="A766" s="162"/>
      <c r="B766" s="162"/>
      <c r="C766" s="162"/>
      <c r="D766" s="162"/>
      <c r="E766" s="162"/>
      <c r="F766" s="162"/>
      <c r="G766" s="162"/>
      <c r="H766" s="162"/>
      <c r="I766" s="162"/>
      <c r="J766" s="162"/>
      <c r="K766" s="162"/>
      <c r="L766" s="162"/>
      <c r="M766" s="162"/>
      <c r="N766" s="162"/>
      <c r="O766" s="162"/>
      <c r="P766" s="162"/>
      <c r="Q766" s="162"/>
      <c r="R766" s="162"/>
      <c r="S766" s="162"/>
      <c r="T766" s="162"/>
      <c r="U766" s="162"/>
      <c r="V766" s="162"/>
      <c r="W766" s="162"/>
      <c r="X766" s="162"/>
      <c r="Y766" s="162"/>
      <c r="Z766" s="162"/>
    </row>
    <row r="767">
      <c r="A767" s="162"/>
      <c r="B767" s="162"/>
      <c r="C767" s="162"/>
      <c r="D767" s="162"/>
      <c r="E767" s="162"/>
      <c r="F767" s="162"/>
      <c r="G767" s="162"/>
      <c r="H767" s="162"/>
      <c r="I767" s="162"/>
      <c r="J767" s="162"/>
      <c r="K767" s="162"/>
      <c r="L767" s="162"/>
      <c r="M767" s="162"/>
      <c r="N767" s="162"/>
      <c r="O767" s="162"/>
      <c r="P767" s="162"/>
      <c r="Q767" s="162"/>
      <c r="R767" s="162"/>
      <c r="S767" s="162"/>
      <c r="T767" s="162"/>
      <c r="U767" s="162"/>
      <c r="V767" s="162"/>
      <c r="W767" s="162"/>
      <c r="X767" s="162"/>
      <c r="Y767" s="162"/>
      <c r="Z767" s="162"/>
    </row>
    <row r="768">
      <c r="A768" s="162"/>
      <c r="B768" s="162"/>
      <c r="C768" s="162"/>
      <c r="D768" s="162"/>
      <c r="E768" s="162"/>
      <c r="F768" s="162"/>
      <c r="G768" s="162"/>
      <c r="H768" s="162"/>
      <c r="I768" s="162"/>
      <c r="J768" s="162"/>
      <c r="K768" s="162"/>
      <c r="L768" s="162"/>
      <c r="M768" s="162"/>
      <c r="N768" s="162"/>
      <c r="O768" s="162"/>
      <c r="P768" s="162"/>
      <c r="Q768" s="162"/>
      <c r="R768" s="162"/>
      <c r="S768" s="162"/>
      <c r="T768" s="162"/>
      <c r="U768" s="162"/>
      <c r="V768" s="162"/>
      <c r="W768" s="162"/>
      <c r="X768" s="162"/>
      <c r="Y768" s="162"/>
      <c r="Z768" s="162"/>
    </row>
    <row r="769">
      <c r="A769" s="162"/>
      <c r="B769" s="162"/>
      <c r="C769" s="162"/>
      <c r="D769" s="162"/>
      <c r="E769" s="162"/>
      <c r="F769" s="162"/>
      <c r="G769" s="162"/>
      <c r="H769" s="162"/>
      <c r="I769" s="162"/>
      <c r="J769" s="162"/>
      <c r="K769" s="162"/>
      <c r="L769" s="162"/>
      <c r="M769" s="162"/>
      <c r="N769" s="162"/>
      <c r="O769" s="162"/>
      <c r="P769" s="162"/>
      <c r="Q769" s="162"/>
      <c r="R769" s="162"/>
      <c r="S769" s="162"/>
      <c r="T769" s="162"/>
      <c r="U769" s="162"/>
      <c r="V769" s="162"/>
      <c r="W769" s="162"/>
      <c r="X769" s="162"/>
      <c r="Y769" s="162"/>
      <c r="Z769" s="162"/>
    </row>
    <row r="770">
      <c r="A770" s="162"/>
      <c r="B770" s="162"/>
      <c r="C770" s="162"/>
      <c r="D770" s="162"/>
      <c r="E770" s="162"/>
      <c r="F770" s="162"/>
      <c r="G770" s="162"/>
      <c r="H770" s="162"/>
      <c r="I770" s="162"/>
      <c r="J770" s="162"/>
      <c r="K770" s="162"/>
      <c r="L770" s="162"/>
      <c r="M770" s="162"/>
      <c r="N770" s="162"/>
      <c r="O770" s="162"/>
      <c r="P770" s="162"/>
      <c r="Q770" s="162"/>
      <c r="R770" s="162"/>
      <c r="S770" s="162"/>
      <c r="T770" s="162"/>
      <c r="U770" s="162"/>
      <c r="V770" s="162"/>
      <c r="W770" s="162"/>
      <c r="X770" s="162"/>
      <c r="Y770" s="162"/>
      <c r="Z770" s="162"/>
    </row>
    <row r="771">
      <c r="A771" s="162"/>
      <c r="B771" s="162"/>
      <c r="C771" s="162"/>
      <c r="D771" s="162"/>
      <c r="E771" s="162"/>
      <c r="F771" s="162"/>
      <c r="G771" s="162"/>
      <c r="H771" s="162"/>
      <c r="I771" s="162"/>
      <c r="J771" s="162"/>
      <c r="K771" s="162"/>
      <c r="L771" s="162"/>
      <c r="M771" s="162"/>
      <c r="N771" s="162"/>
      <c r="O771" s="162"/>
      <c r="P771" s="162"/>
      <c r="Q771" s="162"/>
      <c r="R771" s="162"/>
      <c r="S771" s="162"/>
      <c r="T771" s="162"/>
      <c r="U771" s="162"/>
      <c r="V771" s="162"/>
      <c r="W771" s="162"/>
      <c r="X771" s="162"/>
      <c r="Y771" s="162"/>
      <c r="Z771" s="162"/>
    </row>
    <row r="772">
      <c r="A772" s="162"/>
      <c r="B772" s="162"/>
      <c r="C772" s="162"/>
      <c r="D772" s="162"/>
      <c r="E772" s="162"/>
      <c r="F772" s="162"/>
      <c r="G772" s="162"/>
      <c r="H772" s="162"/>
      <c r="I772" s="162"/>
      <c r="J772" s="162"/>
      <c r="K772" s="162"/>
      <c r="L772" s="162"/>
      <c r="M772" s="162"/>
      <c r="N772" s="162"/>
      <c r="O772" s="162"/>
      <c r="P772" s="162"/>
      <c r="Q772" s="162"/>
      <c r="R772" s="162"/>
      <c r="S772" s="162"/>
      <c r="T772" s="162"/>
      <c r="U772" s="162"/>
      <c r="V772" s="162"/>
      <c r="W772" s="162"/>
      <c r="X772" s="162"/>
      <c r="Y772" s="162"/>
      <c r="Z772" s="162"/>
    </row>
    <row r="773">
      <c r="A773" s="162"/>
      <c r="B773" s="162"/>
      <c r="C773" s="162"/>
      <c r="D773" s="162"/>
      <c r="E773" s="162"/>
      <c r="F773" s="162"/>
      <c r="G773" s="162"/>
      <c r="H773" s="162"/>
      <c r="I773" s="162"/>
      <c r="J773" s="162"/>
      <c r="K773" s="162"/>
      <c r="L773" s="162"/>
      <c r="M773" s="162"/>
      <c r="N773" s="162"/>
      <c r="O773" s="162"/>
      <c r="P773" s="162"/>
      <c r="Q773" s="162"/>
      <c r="R773" s="162"/>
      <c r="S773" s="162"/>
      <c r="T773" s="162"/>
      <c r="U773" s="162"/>
      <c r="V773" s="162"/>
      <c r="W773" s="162"/>
      <c r="X773" s="162"/>
      <c r="Y773" s="162"/>
      <c r="Z773" s="162"/>
    </row>
    <row r="774">
      <c r="A774" s="162"/>
      <c r="B774" s="162"/>
      <c r="C774" s="162"/>
      <c r="D774" s="162"/>
      <c r="E774" s="162"/>
      <c r="F774" s="162"/>
      <c r="G774" s="162"/>
      <c r="H774" s="162"/>
      <c r="I774" s="162"/>
      <c r="J774" s="162"/>
      <c r="K774" s="162"/>
      <c r="L774" s="162"/>
      <c r="M774" s="162"/>
      <c r="N774" s="162"/>
      <c r="O774" s="162"/>
      <c r="P774" s="162"/>
      <c r="Q774" s="162"/>
      <c r="R774" s="162"/>
      <c r="S774" s="162"/>
      <c r="T774" s="162"/>
      <c r="U774" s="162"/>
      <c r="V774" s="162"/>
      <c r="W774" s="162"/>
      <c r="X774" s="162"/>
      <c r="Y774" s="162"/>
      <c r="Z774" s="162"/>
    </row>
    <row r="775">
      <c r="A775" s="162"/>
      <c r="B775" s="162"/>
      <c r="C775" s="162"/>
      <c r="D775" s="162"/>
      <c r="E775" s="162"/>
      <c r="F775" s="162"/>
      <c r="G775" s="162"/>
      <c r="H775" s="162"/>
      <c r="I775" s="162"/>
      <c r="J775" s="162"/>
      <c r="K775" s="162"/>
      <c r="L775" s="162"/>
      <c r="M775" s="162"/>
      <c r="N775" s="162"/>
      <c r="O775" s="162"/>
      <c r="P775" s="162"/>
      <c r="Q775" s="162"/>
      <c r="R775" s="162"/>
      <c r="S775" s="162"/>
      <c r="T775" s="162"/>
      <c r="U775" s="162"/>
      <c r="V775" s="162"/>
      <c r="W775" s="162"/>
      <c r="X775" s="162"/>
      <c r="Y775" s="162"/>
      <c r="Z775" s="162"/>
    </row>
    <row r="776">
      <c r="A776" s="162"/>
      <c r="B776" s="162"/>
      <c r="C776" s="162"/>
      <c r="D776" s="162"/>
      <c r="E776" s="162"/>
      <c r="F776" s="162"/>
      <c r="G776" s="162"/>
      <c r="H776" s="162"/>
      <c r="I776" s="162"/>
      <c r="J776" s="162"/>
      <c r="K776" s="162"/>
      <c r="L776" s="162"/>
      <c r="M776" s="162"/>
      <c r="N776" s="162"/>
      <c r="O776" s="162"/>
      <c r="P776" s="162"/>
      <c r="Q776" s="162"/>
      <c r="R776" s="162"/>
      <c r="S776" s="162"/>
      <c r="T776" s="162"/>
      <c r="U776" s="162"/>
      <c r="V776" s="162"/>
      <c r="W776" s="162"/>
      <c r="X776" s="162"/>
      <c r="Y776" s="162"/>
      <c r="Z776" s="162"/>
    </row>
    <row r="777">
      <c r="A777" s="162"/>
      <c r="B777" s="162"/>
      <c r="C777" s="162"/>
      <c r="D777" s="162"/>
      <c r="E777" s="162"/>
      <c r="F777" s="162"/>
      <c r="G777" s="162"/>
      <c r="H777" s="162"/>
      <c r="I777" s="162"/>
      <c r="J777" s="162"/>
      <c r="K777" s="162"/>
      <c r="L777" s="162"/>
      <c r="M777" s="162"/>
      <c r="N777" s="162"/>
      <c r="O777" s="162"/>
      <c r="P777" s="162"/>
      <c r="Q777" s="162"/>
      <c r="R777" s="162"/>
      <c r="S777" s="162"/>
      <c r="T777" s="162"/>
      <c r="U777" s="162"/>
      <c r="V777" s="162"/>
      <c r="W777" s="162"/>
      <c r="X777" s="162"/>
      <c r="Y777" s="162"/>
      <c r="Z777" s="162"/>
    </row>
    <row r="778">
      <c r="A778" s="162"/>
      <c r="B778" s="162"/>
      <c r="C778" s="162"/>
      <c r="D778" s="162"/>
      <c r="E778" s="162"/>
      <c r="F778" s="162"/>
      <c r="G778" s="162"/>
      <c r="H778" s="162"/>
      <c r="I778" s="162"/>
      <c r="J778" s="162"/>
      <c r="K778" s="162"/>
      <c r="L778" s="162"/>
      <c r="M778" s="162"/>
      <c r="N778" s="162"/>
      <c r="O778" s="162"/>
      <c r="P778" s="162"/>
      <c r="Q778" s="162"/>
      <c r="R778" s="162"/>
      <c r="S778" s="162"/>
      <c r="T778" s="162"/>
      <c r="U778" s="162"/>
      <c r="V778" s="162"/>
      <c r="W778" s="162"/>
      <c r="X778" s="162"/>
      <c r="Y778" s="162"/>
      <c r="Z778" s="162"/>
    </row>
    <row r="779">
      <c r="A779" s="162"/>
      <c r="B779" s="162"/>
      <c r="C779" s="162"/>
      <c r="D779" s="162"/>
      <c r="E779" s="162"/>
      <c r="F779" s="162"/>
      <c r="G779" s="162"/>
      <c r="H779" s="162"/>
      <c r="I779" s="162"/>
      <c r="J779" s="162"/>
      <c r="K779" s="162"/>
      <c r="L779" s="162"/>
      <c r="M779" s="162"/>
      <c r="N779" s="162"/>
      <c r="O779" s="162"/>
      <c r="P779" s="162"/>
      <c r="Q779" s="162"/>
      <c r="R779" s="162"/>
      <c r="S779" s="162"/>
      <c r="T779" s="162"/>
      <c r="U779" s="162"/>
      <c r="V779" s="162"/>
      <c r="W779" s="162"/>
      <c r="X779" s="162"/>
      <c r="Y779" s="162"/>
      <c r="Z779" s="162"/>
    </row>
    <row r="780">
      <c r="A780" s="162"/>
      <c r="B780" s="162"/>
      <c r="C780" s="162"/>
      <c r="D780" s="162"/>
      <c r="E780" s="162"/>
      <c r="F780" s="162"/>
      <c r="G780" s="162"/>
      <c r="H780" s="162"/>
      <c r="I780" s="162"/>
      <c r="J780" s="162"/>
      <c r="K780" s="162"/>
      <c r="L780" s="162"/>
      <c r="M780" s="162"/>
      <c r="N780" s="162"/>
      <c r="O780" s="162"/>
      <c r="P780" s="162"/>
      <c r="Q780" s="162"/>
      <c r="R780" s="162"/>
      <c r="S780" s="162"/>
      <c r="T780" s="162"/>
      <c r="U780" s="162"/>
      <c r="V780" s="162"/>
      <c r="W780" s="162"/>
      <c r="X780" s="162"/>
      <c r="Y780" s="162"/>
      <c r="Z780" s="162"/>
    </row>
    <row r="781">
      <c r="A781" s="162"/>
      <c r="B781" s="162"/>
      <c r="C781" s="162"/>
      <c r="D781" s="162"/>
      <c r="E781" s="162"/>
      <c r="F781" s="162"/>
      <c r="G781" s="162"/>
      <c r="H781" s="162"/>
      <c r="I781" s="162"/>
      <c r="J781" s="162"/>
      <c r="K781" s="162"/>
      <c r="L781" s="162"/>
      <c r="M781" s="162"/>
      <c r="N781" s="162"/>
      <c r="O781" s="162"/>
      <c r="P781" s="162"/>
      <c r="Q781" s="162"/>
      <c r="R781" s="162"/>
      <c r="S781" s="162"/>
      <c r="T781" s="162"/>
      <c r="U781" s="162"/>
      <c r="V781" s="162"/>
      <c r="W781" s="162"/>
      <c r="X781" s="162"/>
      <c r="Y781" s="162"/>
      <c r="Z781" s="162"/>
    </row>
    <row r="782">
      <c r="A782" s="162"/>
      <c r="B782" s="162"/>
      <c r="C782" s="162"/>
      <c r="D782" s="162"/>
      <c r="E782" s="162"/>
      <c r="F782" s="162"/>
      <c r="G782" s="162"/>
      <c r="H782" s="162"/>
      <c r="I782" s="162"/>
      <c r="J782" s="162"/>
      <c r="K782" s="162"/>
      <c r="L782" s="162"/>
      <c r="M782" s="162"/>
      <c r="N782" s="162"/>
      <c r="O782" s="162"/>
      <c r="P782" s="162"/>
      <c r="Q782" s="162"/>
      <c r="R782" s="162"/>
      <c r="S782" s="162"/>
      <c r="T782" s="162"/>
      <c r="U782" s="162"/>
      <c r="V782" s="162"/>
      <c r="W782" s="162"/>
      <c r="X782" s="162"/>
      <c r="Y782" s="162"/>
      <c r="Z782" s="162"/>
    </row>
    <row r="783">
      <c r="A783" s="162"/>
      <c r="B783" s="162"/>
      <c r="C783" s="162"/>
      <c r="D783" s="162"/>
      <c r="E783" s="162"/>
      <c r="F783" s="162"/>
      <c r="G783" s="162"/>
      <c r="H783" s="162"/>
      <c r="I783" s="162"/>
      <c r="J783" s="162"/>
      <c r="K783" s="162"/>
      <c r="L783" s="162"/>
      <c r="M783" s="162"/>
      <c r="N783" s="162"/>
      <c r="O783" s="162"/>
      <c r="P783" s="162"/>
      <c r="Q783" s="162"/>
      <c r="R783" s="162"/>
      <c r="S783" s="162"/>
      <c r="T783" s="162"/>
      <c r="U783" s="162"/>
      <c r="V783" s="162"/>
      <c r="W783" s="162"/>
      <c r="X783" s="162"/>
      <c r="Y783" s="162"/>
      <c r="Z783" s="162"/>
    </row>
    <row r="784">
      <c r="A784" s="162"/>
      <c r="B784" s="162"/>
      <c r="C784" s="162"/>
      <c r="D784" s="162"/>
      <c r="E784" s="162"/>
      <c r="F784" s="162"/>
      <c r="G784" s="162"/>
      <c r="H784" s="162"/>
      <c r="I784" s="162"/>
      <c r="J784" s="162"/>
      <c r="K784" s="162"/>
      <c r="L784" s="162"/>
      <c r="M784" s="162"/>
      <c r="N784" s="162"/>
      <c r="O784" s="162"/>
      <c r="P784" s="162"/>
      <c r="Q784" s="162"/>
      <c r="R784" s="162"/>
      <c r="S784" s="162"/>
      <c r="T784" s="162"/>
      <c r="U784" s="162"/>
      <c r="V784" s="162"/>
      <c r="W784" s="162"/>
      <c r="X784" s="162"/>
      <c r="Y784" s="162"/>
      <c r="Z784" s="162"/>
    </row>
    <row r="785">
      <c r="A785" s="162"/>
      <c r="B785" s="162"/>
      <c r="C785" s="162"/>
      <c r="D785" s="162"/>
      <c r="E785" s="162"/>
      <c r="F785" s="162"/>
      <c r="G785" s="162"/>
      <c r="H785" s="162"/>
      <c r="I785" s="162"/>
      <c r="J785" s="162"/>
      <c r="K785" s="162"/>
      <c r="L785" s="162"/>
      <c r="M785" s="162"/>
      <c r="N785" s="162"/>
      <c r="O785" s="162"/>
      <c r="P785" s="162"/>
      <c r="Q785" s="162"/>
      <c r="R785" s="162"/>
      <c r="S785" s="162"/>
      <c r="T785" s="162"/>
      <c r="U785" s="162"/>
      <c r="V785" s="162"/>
      <c r="W785" s="162"/>
      <c r="X785" s="162"/>
      <c r="Y785" s="162"/>
      <c r="Z785" s="162"/>
    </row>
    <row r="786">
      <c r="A786" s="162"/>
      <c r="B786" s="162"/>
      <c r="C786" s="162"/>
      <c r="D786" s="162"/>
      <c r="E786" s="162"/>
      <c r="F786" s="162"/>
      <c r="G786" s="162"/>
      <c r="H786" s="162"/>
      <c r="I786" s="162"/>
      <c r="J786" s="162"/>
      <c r="K786" s="162"/>
      <c r="L786" s="162"/>
      <c r="M786" s="162"/>
      <c r="N786" s="162"/>
      <c r="O786" s="162"/>
      <c r="P786" s="162"/>
      <c r="Q786" s="162"/>
      <c r="R786" s="162"/>
      <c r="S786" s="162"/>
      <c r="T786" s="162"/>
      <c r="U786" s="162"/>
      <c r="V786" s="162"/>
      <c r="W786" s="162"/>
      <c r="X786" s="162"/>
      <c r="Y786" s="162"/>
      <c r="Z786" s="162"/>
    </row>
    <row r="787">
      <c r="A787" s="162"/>
      <c r="B787" s="162"/>
      <c r="C787" s="162"/>
      <c r="D787" s="162"/>
      <c r="E787" s="162"/>
      <c r="F787" s="162"/>
      <c r="G787" s="162"/>
      <c r="H787" s="162"/>
      <c r="I787" s="162"/>
      <c r="J787" s="162"/>
      <c r="K787" s="162"/>
      <c r="L787" s="162"/>
      <c r="M787" s="162"/>
      <c r="N787" s="162"/>
      <c r="O787" s="162"/>
      <c r="P787" s="162"/>
      <c r="Q787" s="162"/>
      <c r="R787" s="162"/>
      <c r="S787" s="162"/>
      <c r="T787" s="162"/>
      <c r="U787" s="162"/>
      <c r="V787" s="162"/>
      <c r="W787" s="162"/>
      <c r="X787" s="162"/>
      <c r="Y787" s="162"/>
      <c r="Z787" s="162"/>
    </row>
    <row r="788">
      <c r="A788" s="162"/>
      <c r="B788" s="162"/>
      <c r="C788" s="162"/>
      <c r="D788" s="162"/>
      <c r="E788" s="162"/>
      <c r="F788" s="162"/>
      <c r="G788" s="162"/>
      <c r="H788" s="162"/>
      <c r="I788" s="162"/>
      <c r="J788" s="162"/>
      <c r="K788" s="162"/>
      <c r="L788" s="162"/>
      <c r="M788" s="162"/>
      <c r="N788" s="162"/>
      <c r="O788" s="162"/>
      <c r="P788" s="162"/>
      <c r="Q788" s="162"/>
      <c r="R788" s="162"/>
      <c r="S788" s="162"/>
      <c r="T788" s="162"/>
      <c r="U788" s="162"/>
      <c r="V788" s="162"/>
      <c r="W788" s="162"/>
      <c r="X788" s="162"/>
      <c r="Y788" s="162"/>
      <c r="Z788" s="162"/>
    </row>
    <row r="789">
      <c r="A789" s="162"/>
      <c r="B789" s="162"/>
      <c r="C789" s="162"/>
      <c r="D789" s="162"/>
      <c r="E789" s="162"/>
      <c r="F789" s="162"/>
      <c r="G789" s="162"/>
      <c r="H789" s="162"/>
      <c r="I789" s="162"/>
      <c r="J789" s="162"/>
      <c r="K789" s="162"/>
      <c r="L789" s="162"/>
      <c r="M789" s="162"/>
      <c r="N789" s="162"/>
      <c r="O789" s="162"/>
      <c r="P789" s="162"/>
      <c r="Q789" s="162"/>
      <c r="R789" s="162"/>
      <c r="S789" s="162"/>
      <c r="T789" s="162"/>
      <c r="U789" s="162"/>
      <c r="V789" s="162"/>
      <c r="W789" s="162"/>
      <c r="X789" s="162"/>
      <c r="Y789" s="162"/>
      <c r="Z789" s="162"/>
    </row>
    <row r="790">
      <c r="A790" s="162"/>
      <c r="B790" s="162"/>
      <c r="C790" s="162"/>
      <c r="D790" s="162"/>
      <c r="E790" s="162"/>
      <c r="F790" s="162"/>
      <c r="G790" s="162"/>
      <c r="H790" s="162"/>
      <c r="I790" s="162"/>
      <c r="J790" s="162"/>
      <c r="K790" s="162"/>
      <c r="L790" s="162"/>
      <c r="M790" s="162"/>
      <c r="N790" s="162"/>
      <c r="O790" s="162"/>
      <c r="P790" s="162"/>
      <c r="Q790" s="162"/>
      <c r="R790" s="162"/>
      <c r="S790" s="162"/>
      <c r="T790" s="162"/>
      <c r="U790" s="162"/>
      <c r="V790" s="162"/>
      <c r="W790" s="162"/>
      <c r="X790" s="162"/>
      <c r="Y790" s="162"/>
      <c r="Z790" s="162"/>
    </row>
    <row r="791">
      <c r="A791" s="162"/>
      <c r="B791" s="162"/>
      <c r="C791" s="162"/>
      <c r="D791" s="162"/>
      <c r="E791" s="162"/>
      <c r="F791" s="162"/>
      <c r="G791" s="162"/>
      <c r="H791" s="162"/>
      <c r="I791" s="162"/>
      <c r="J791" s="162"/>
      <c r="K791" s="162"/>
      <c r="L791" s="162"/>
      <c r="M791" s="162"/>
      <c r="N791" s="162"/>
      <c r="O791" s="162"/>
      <c r="P791" s="162"/>
      <c r="Q791" s="162"/>
      <c r="R791" s="162"/>
      <c r="S791" s="162"/>
      <c r="T791" s="162"/>
      <c r="U791" s="162"/>
      <c r="V791" s="162"/>
      <c r="W791" s="162"/>
      <c r="X791" s="162"/>
      <c r="Y791" s="162"/>
      <c r="Z791" s="162"/>
    </row>
    <row r="792">
      <c r="A792" s="162"/>
      <c r="B792" s="162"/>
      <c r="C792" s="162"/>
      <c r="D792" s="162"/>
      <c r="E792" s="162"/>
      <c r="F792" s="162"/>
      <c r="G792" s="162"/>
      <c r="H792" s="162"/>
      <c r="I792" s="162"/>
      <c r="J792" s="162"/>
      <c r="K792" s="162"/>
      <c r="L792" s="162"/>
      <c r="M792" s="162"/>
      <c r="N792" s="162"/>
      <c r="O792" s="162"/>
      <c r="P792" s="162"/>
      <c r="Q792" s="162"/>
      <c r="R792" s="162"/>
      <c r="S792" s="162"/>
      <c r="T792" s="162"/>
      <c r="U792" s="162"/>
      <c r="V792" s="162"/>
      <c r="W792" s="162"/>
      <c r="X792" s="162"/>
      <c r="Y792" s="162"/>
      <c r="Z792" s="162"/>
    </row>
    <row r="793">
      <c r="A793" s="162"/>
      <c r="B793" s="162"/>
      <c r="C793" s="162"/>
      <c r="D793" s="162"/>
      <c r="E793" s="162"/>
      <c r="F793" s="162"/>
      <c r="G793" s="162"/>
      <c r="H793" s="162"/>
      <c r="I793" s="162"/>
      <c r="J793" s="162"/>
      <c r="K793" s="162"/>
      <c r="L793" s="162"/>
      <c r="M793" s="162"/>
      <c r="N793" s="162"/>
      <c r="O793" s="162"/>
      <c r="P793" s="162"/>
      <c r="Q793" s="162"/>
      <c r="R793" s="162"/>
      <c r="S793" s="162"/>
      <c r="T793" s="162"/>
      <c r="U793" s="162"/>
      <c r="V793" s="162"/>
      <c r="W793" s="162"/>
      <c r="X793" s="162"/>
      <c r="Y793" s="162"/>
      <c r="Z793" s="162"/>
    </row>
    <row r="794">
      <c r="A794" s="162"/>
      <c r="B794" s="162"/>
      <c r="C794" s="162"/>
      <c r="D794" s="162"/>
      <c r="E794" s="162"/>
      <c r="F794" s="162"/>
      <c r="G794" s="162"/>
      <c r="H794" s="162"/>
      <c r="I794" s="162"/>
      <c r="J794" s="162"/>
      <c r="K794" s="162"/>
      <c r="L794" s="162"/>
      <c r="M794" s="162"/>
      <c r="N794" s="162"/>
      <c r="O794" s="162"/>
      <c r="P794" s="162"/>
      <c r="Q794" s="162"/>
      <c r="R794" s="162"/>
      <c r="S794" s="162"/>
      <c r="T794" s="162"/>
      <c r="U794" s="162"/>
      <c r="V794" s="162"/>
      <c r="W794" s="162"/>
      <c r="X794" s="162"/>
      <c r="Y794" s="162"/>
      <c r="Z794" s="162"/>
    </row>
    <row r="795">
      <c r="A795" s="162"/>
      <c r="B795" s="162"/>
      <c r="C795" s="162"/>
      <c r="D795" s="162"/>
      <c r="E795" s="162"/>
      <c r="F795" s="162"/>
      <c r="G795" s="162"/>
      <c r="H795" s="162"/>
      <c r="I795" s="162"/>
      <c r="J795" s="162"/>
      <c r="K795" s="162"/>
      <c r="L795" s="162"/>
      <c r="M795" s="162"/>
      <c r="N795" s="162"/>
      <c r="O795" s="162"/>
      <c r="P795" s="162"/>
      <c r="Q795" s="162"/>
      <c r="R795" s="162"/>
      <c r="S795" s="162"/>
      <c r="T795" s="162"/>
      <c r="U795" s="162"/>
      <c r="V795" s="162"/>
      <c r="W795" s="162"/>
      <c r="X795" s="162"/>
      <c r="Y795" s="162"/>
      <c r="Z795" s="162"/>
    </row>
    <row r="796">
      <c r="A796" s="162"/>
      <c r="B796" s="162"/>
      <c r="C796" s="162"/>
      <c r="D796" s="162"/>
      <c r="E796" s="162"/>
      <c r="F796" s="162"/>
      <c r="G796" s="162"/>
      <c r="H796" s="162"/>
      <c r="I796" s="162"/>
      <c r="J796" s="162"/>
      <c r="K796" s="162"/>
      <c r="L796" s="162"/>
      <c r="M796" s="162"/>
      <c r="N796" s="162"/>
      <c r="O796" s="162"/>
      <c r="P796" s="162"/>
      <c r="Q796" s="162"/>
      <c r="R796" s="162"/>
      <c r="S796" s="162"/>
      <c r="T796" s="162"/>
      <c r="U796" s="162"/>
      <c r="V796" s="162"/>
      <c r="W796" s="162"/>
      <c r="X796" s="162"/>
      <c r="Y796" s="162"/>
      <c r="Z796" s="162"/>
    </row>
    <row r="797">
      <c r="A797" s="162"/>
      <c r="B797" s="162"/>
      <c r="C797" s="162"/>
      <c r="D797" s="162"/>
      <c r="E797" s="162"/>
      <c r="F797" s="162"/>
      <c r="G797" s="162"/>
      <c r="H797" s="162"/>
      <c r="I797" s="162"/>
      <c r="J797" s="162"/>
      <c r="K797" s="162"/>
      <c r="L797" s="162"/>
      <c r="M797" s="162"/>
      <c r="N797" s="162"/>
      <c r="O797" s="162"/>
      <c r="P797" s="162"/>
      <c r="Q797" s="162"/>
      <c r="R797" s="162"/>
      <c r="S797" s="162"/>
      <c r="T797" s="162"/>
      <c r="U797" s="162"/>
      <c r="V797" s="162"/>
      <c r="W797" s="162"/>
      <c r="X797" s="162"/>
      <c r="Y797" s="162"/>
      <c r="Z797" s="162"/>
    </row>
    <row r="798">
      <c r="A798" s="162"/>
      <c r="B798" s="162"/>
      <c r="C798" s="162"/>
      <c r="D798" s="162"/>
      <c r="E798" s="162"/>
      <c r="F798" s="162"/>
      <c r="G798" s="162"/>
      <c r="H798" s="162"/>
      <c r="I798" s="162"/>
      <c r="J798" s="162"/>
      <c r="K798" s="162"/>
      <c r="L798" s="162"/>
      <c r="M798" s="162"/>
      <c r="N798" s="162"/>
      <c r="O798" s="162"/>
      <c r="P798" s="162"/>
      <c r="Q798" s="162"/>
      <c r="R798" s="162"/>
      <c r="S798" s="162"/>
      <c r="T798" s="162"/>
      <c r="U798" s="162"/>
      <c r="V798" s="162"/>
      <c r="W798" s="162"/>
      <c r="X798" s="162"/>
      <c r="Y798" s="162"/>
      <c r="Z798" s="162"/>
    </row>
    <row r="799">
      <c r="A799" s="162"/>
      <c r="B799" s="162"/>
      <c r="C799" s="162"/>
      <c r="D799" s="162"/>
      <c r="E799" s="162"/>
      <c r="F799" s="162"/>
      <c r="G799" s="162"/>
      <c r="H799" s="162"/>
      <c r="I799" s="162"/>
      <c r="J799" s="162"/>
      <c r="K799" s="162"/>
      <c r="L799" s="162"/>
      <c r="M799" s="162"/>
      <c r="N799" s="162"/>
      <c r="O799" s="162"/>
      <c r="P799" s="162"/>
      <c r="Q799" s="162"/>
      <c r="R799" s="162"/>
      <c r="S799" s="162"/>
      <c r="T799" s="162"/>
      <c r="U799" s="162"/>
      <c r="V799" s="162"/>
      <c r="W799" s="162"/>
      <c r="X799" s="162"/>
      <c r="Y799" s="162"/>
      <c r="Z799" s="162"/>
    </row>
    <row r="800">
      <c r="A800" s="162"/>
      <c r="B800" s="162"/>
      <c r="C800" s="162"/>
      <c r="D800" s="162"/>
      <c r="E800" s="162"/>
      <c r="F800" s="162"/>
      <c r="G800" s="162"/>
      <c r="H800" s="162"/>
      <c r="I800" s="162"/>
      <c r="J800" s="162"/>
      <c r="K800" s="162"/>
      <c r="L800" s="162"/>
      <c r="M800" s="162"/>
      <c r="N800" s="162"/>
      <c r="O800" s="162"/>
      <c r="P800" s="162"/>
      <c r="Q800" s="162"/>
      <c r="R800" s="162"/>
      <c r="S800" s="162"/>
      <c r="T800" s="162"/>
      <c r="U800" s="162"/>
      <c r="V800" s="162"/>
      <c r="W800" s="162"/>
      <c r="X800" s="162"/>
      <c r="Y800" s="162"/>
      <c r="Z800" s="162"/>
    </row>
    <row r="801">
      <c r="A801" s="162"/>
      <c r="B801" s="162"/>
      <c r="C801" s="162"/>
      <c r="D801" s="162"/>
      <c r="E801" s="162"/>
      <c r="F801" s="162"/>
      <c r="G801" s="162"/>
      <c r="H801" s="162"/>
      <c r="I801" s="162"/>
      <c r="J801" s="162"/>
      <c r="K801" s="162"/>
      <c r="L801" s="162"/>
      <c r="M801" s="162"/>
      <c r="N801" s="162"/>
      <c r="O801" s="162"/>
      <c r="P801" s="162"/>
      <c r="Q801" s="162"/>
      <c r="R801" s="162"/>
      <c r="S801" s="162"/>
      <c r="T801" s="162"/>
      <c r="U801" s="162"/>
      <c r="V801" s="162"/>
      <c r="W801" s="162"/>
      <c r="X801" s="162"/>
      <c r="Y801" s="162"/>
      <c r="Z801" s="162"/>
    </row>
    <row r="802">
      <c r="A802" s="162"/>
      <c r="B802" s="162"/>
      <c r="C802" s="162"/>
      <c r="D802" s="162"/>
      <c r="E802" s="162"/>
      <c r="F802" s="162"/>
      <c r="G802" s="162"/>
      <c r="H802" s="162"/>
      <c r="I802" s="162"/>
      <c r="J802" s="162"/>
      <c r="K802" s="162"/>
      <c r="L802" s="162"/>
      <c r="M802" s="162"/>
      <c r="N802" s="162"/>
      <c r="O802" s="162"/>
      <c r="P802" s="162"/>
      <c r="Q802" s="162"/>
      <c r="R802" s="162"/>
      <c r="S802" s="162"/>
      <c r="T802" s="162"/>
      <c r="U802" s="162"/>
      <c r="V802" s="162"/>
      <c r="W802" s="162"/>
      <c r="X802" s="162"/>
      <c r="Y802" s="162"/>
      <c r="Z802" s="162"/>
    </row>
    <row r="803">
      <c r="A803" s="162"/>
      <c r="B803" s="162"/>
      <c r="C803" s="162"/>
      <c r="D803" s="162"/>
      <c r="E803" s="162"/>
      <c r="F803" s="162"/>
      <c r="G803" s="162"/>
      <c r="H803" s="162"/>
      <c r="I803" s="162"/>
      <c r="J803" s="162"/>
      <c r="K803" s="162"/>
      <c r="L803" s="162"/>
      <c r="M803" s="162"/>
      <c r="N803" s="162"/>
      <c r="O803" s="162"/>
      <c r="P803" s="162"/>
      <c r="Q803" s="162"/>
      <c r="R803" s="162"/>
      <c r="S803" s="162"/>
      <c r="T803" s="162"/>
      <c r="U803" s="162"/>
      <c r="V803" s="162"/>
      <c r="W803" s="162"/>
      <c r="X803" s="162"/>
      <c r="Y803" s="162"/>
      <c r="Z803" s="162"/>
    </row>
    <row r="804">
      <c r="A804" s="162"/>
      <c r="B804" s="162"/>
      <c r="C804" s="162"/>
      <c r="D804" s="162"/>
      <c r="E804" s="162"/>
      <c r="F804" s="162"/>
      <c r="G804" s="162"/>
      <c r="H804" s="162"/>
      <c r="I804" s="162"/>
      <c r="J804" s="162"/>
      <c r="K804" s="162"/>
      <c r="L804" s="162"/>
      <c r="M804" s="162"/>
      <c r="N804" s="162"/>
      <c r="O804" s="162"/>
      <c r="P804" s="162"/>
      <c r="Q804" s="162"/>
      <c r="R804" s="162"/>
      <c r="S804" s="162"/>
      <c r="T804" s="162"/>
      <c r="U804" s="162"/>
      <c r="V804" s="162"/>
      <c r="W804" s="162"/>
      <c r="X804" s="162"/>
      <c r="Y804" s="162"/>
      <c r="Z804" s="162"/>
    </row>
    <row r="805">
      <c r="A805" s="162"/>
      <c r="B805" s="162"/>
      <c r="C805" s="162"/>
      <c r="D805" s="162"/>
      <c r="E805" s="162"/>
      <c r="F805" s="162"/>
      <c r="G805" s="162"/>
      <c r="H805" s="162"/>
      <c r="I805" s="162"/>
      <c r="J805" s="162"/>
      <c r="K805" s="162"/>
      <c r="L805" s="162"/>
      <c r="M805" s="162"/>
      <c r="N805" s="162"/>
      <c r="O805" s="162"/>
      <c r="P805" s="162"/>
      <c r="Q805" s="162"/>
      <c r="R805" s="162"/>
      <c r="S805" s="162"/>
      <c r="T805" s="162"/>
      <c r="U805" s="162"/>
      <c r="V805" s="162"/>
      <c r="W805" s="162"/>
      <c r="X805" s="162"/>
      <c r="Y805" s="162"/>
      <c r="Z805" s="162"/>
    </row>
    <row r="806">
      <c r="A806" s="162"/>
      <c r="B806" s="162"/>
      <c r="C806" s="162"/>
      <c r="D806" s="162"/>
      <c r="E806" s="162"/>
      <c r="F806" s="162"/>
      <c r="G806" s="162"/>
      <c r="H806" s="162"/>
      <c r="I806" s="162"/>
      <c r="J806" s="162"/>
      <c r="K806" s="162"/>
      <c r="L806" s="162"/>
      <c r="M806" s="162"/>
      <c r="N806" s="162"/>
      <c r="O806" s="162"/>
      <c r="P806" s="162"/>
      <c r="Q806" s="162"/>
      <c r="R806" s="162"/>
      <c r="S806" s="162"/>
      <c r="T806" s="162"/>
      <c r="U806" s="162"/>
      <c r="V806" s="162"/>
      <c r="W806" s="162"/>
      <c r="X806" s="162"/>
      <c r="Y806" s="162"/>
      <c r="Z806" s="162"/>
    </row>
    <row r="807">
      <c r="A807" s="162"/>
      <c r="B807" s="162"/>
      <c r="C807" s="162"/>
      <c r="D807" s="162"/>
      <c r="E807" s="162"/>
      <c r="F807" s="162"/>
      <c r="G807" s="162"/>
      <c r="H807" s="162"/>
      <c r="I807" s="162"/>
      <c r="J807" s="162"/>
      <c r="K807" s="162"/>
      <c r="L807" s="162"/>
      <c r="M807" s="162"/>
      <c r="N807" s="162"/>
      <c r="O807" s="162"/>
      <c r="P807" s="162"/>
      <c r="Q807" s="162"/>
      <c r="R807" s="162"/>
      <c r="S807" s="162"/>
      <c r="T807" s="162"/>
      <c r="U807" s="162"/>
      <c r="V807" s="162"/>
      <c r="W807" s="162"/>
      <c r="X807" s="162"/>
      <c r="Y807" s="162"/>
      <c r="Z807" s="162"/>
    </row>
    <row r="808">
      <c r="A808" s="162"/>
      <c r="B808" s="162"/>
      <c r="C808" s="162"/>
      <c r="D808" s="162"/>
      <c r="E808" s="162"/>
      <c r="F808" s="162"/>
      <c r="G808" s="162"/>
      <c r="H808" s="162"/>
      <c r="I808" s="162"/>
      <c r="J808" s="162"/>
      <c r="K808" s="162"/>
      <c r="L808" s="162"/>
      <c r="M808" s="162"/>
      <c r="N808" s="162"/>
      <c r="O808" s="162"/>
      <c r="P808" s="162"/>
      <c r="Q808" s="162"/>
      <c r="R808" s="162"/>
      <c r="S808" s="162"/>
      <c r="T808" s="162"/>
      <c r="U808" s="162"/>
      <c r="V808" s="162"/>
      <c r="W808" s="162"/>
      <c r="X808" s="162"/>
      <c r="Y808" s="162"/>
      <c r="Z808" s="162"/>
    </row>
    <row r="809">
      <c r="A809" s="162"/>
      <c r="B809" s="162"/>
      <c r="C809" s="162"/>
      <c r="D809" s="162"/>
      <c r="E809" s="162"/>
      <c r="F809" s="162"/>
      <c r="G809" s="162"/>
      <c r="H809" s="162"/>
      <c r="I809" s="162"/>
      <c r="J809" s="162"/>
      <c r="K809" s="162"/>
      <c r="L809" s="162"/>
      <c r="M809" s="162"/>
      <c r="N809" s="162"/>
      <c r="O809" s="162"/>
      <c r="P809" s="162"/>
      <c r="Q809" s="162"/>
      <c r="R809" s="162"/>
      <c r="S809" s="162"/>
      <c r="T809" s="162"/>
      <c r="U809" s="162"/>
      <c r="V809" s="162"/>
      <c r="W809" s="162"/>
      <c r="X809" s="162"/>
      <c r="Y809" s="162"/>
      <c r="Z809" s="162"/>
    </row>
    <row r="810">
      <c r="A810" s="162"/>
      <c r="B810" s="162"/>
      <c r="C810" s="162"/>
      <c r="D810" s="162"/>
      <c r="E810" s="162"/>
      <c r="F810" s="162"/>
      <c r="G810" s="162"/>
      <c r="H810" s="162"/>
      <c r="I810" s="162"/>
      <c r="J810" s="162"/>
      <c r="K810" s="162"/>
      <c r="L810" s="162"/>
      <c r="M810" s="162"/>
      <c r="N810" s="162"/>
      <c r="O810" s="162"/>
      <c r="P810" s="162"/>
      <c r="Q810" s="162"/>
      <c r="R810" s="162"/>
      <c r="S810" s="162"/>
      <c r="T810" s="162"/>
      <c r="U810" s="162"/>
      <c r="V810" s="162"/>
      <c r="W810" s="162"/>
      <c r="X810" s="162"/>
      <c r="Y810" s="162"/>
      <c r="Z810" s="162"/>
    </row>
    <row r="811">
      <c r="A811" s="162"/>
      <c r="B811" s="162"/>
      <c r="C811" s="162"/>
      <c r="D811" s="162"/>
      <c r="E811" s="162"/>
      <c r="F811" s="162"/>
      <c r="G811" s="162"/>
      <c r="H811" s="162"/>
      <c r="I811" s="162"/>
      <c r="J811" s="162"/>
      <c r="K811" s="162"/>
      <c r="L811" s="162"/>
      <c r="M811" s="162"/>
      <c r="N811" s="162"/>
      <c r="O811" s="162"/>
      <c r="P811" s="162"/>
      <c r="Q811" s="162"/>
      <c r="R811" s="162"/>
      <c r="S811" s="162"/>
      <c r="T811" s="162"/>
      <c r="U811" s="162"/>
      <c r="V811" s="162"/>
      <c r="W811" s="162"/>
      <c r="X811" s="162"/>
      <c r="Y811" s="162"/>
      <c r="Z811" s="162"/>
    </row>
    <row r="812">
      <c r="A812" s="162"/>
      <c r="B812" s="162"/>
      <c r="C812" s="162"/>
      <c r="D812" s="162"/>
      <c r="E812" s="162"/>
      <c r="F812" s="162"/>
      <c r="G812" s="162"/>
      <c r="H812" s="162"/>
      <c r="I812" s="162"/>
      <c r="J812" s="162"/>
      <c r="K812" s="162"/>
      <c r="L812" s="162"/>
      <c r="M812" s="162"/>
      <c r="N812" s="162"/>
      <c r="O812" s="162"/>
      <c r="P812" s="162"/>
      <c r="Q812" s="162"/>
      <c r="R812" s="162"/>
      <c r="S812" s="162"/>
      <c r="T812" s="162"/>
      <c r="U812" s="162"/>
      <c r="V812" s="162"/>
      <c r="W812" s="162"/>
      <c r="X812" s="162"/>
      <c r="Y812" s="162"/>
      <c r="Z812" s="162"/>
    </row>
    <row r="813">
      <c r="A813" s="162"/>
      <c r="B813" s="162"/>
      <c r="C813" s="162"/>
      <c r="D813" s="162"/>
      <c r="E813" s="162"/>
      <c r="F813" s="162"/>
      <c r="G813" s="162"/>
      <c r="H813" s="162"/>
      <c r="I813" s="162"/>
      <c r="J813" s="162"/>
      <c r="K813" s="162"/>
      <c r="L813" s="162"/>
      <c r="M813" s="162"/>
      <c r="N813" s="162"/>
      <c r="O813" s="162"/>
      <c r="P813" s="162"/>
      <c r="Q813" s="162"/>
      <c r="R813" s="162"/>
      <c r="S813" s="162"/>
      <c r="T813" s="162"/>
      <c r="U813" s="162"/>
      <c r="V813" s="162"/>
      <c r="W813" s="162"/>
      <c r="X813" s="162"/>
      <c r="Y813" s="162"/>
      <c r="Z813" s="162"/>
    </row>
    <row r="814">
      <c r="A814" s="162"/>
      <c r="B814" s="162"/>
      <c r="C814" s="162"/>
      <c r="D814" s="162"/>
      <c r="E814" s="162"/>
      <c r="F814" s="162"/>
      <c r="G814" s="162"/>
      <c r="H814" s="162"/>
      <c r="I814" s="162"/>
      <c r="J814" s="162"/>
      <c r="K814" s="162"/>
      <c r="L814" s="162"/>
      <c r="M814" s="162"/>
      <c r="N814" s="162"/>
      <c r="O814" s="162"/>
      <c r="P814" s="162"/>
      <c r="Q814" s="162"/>
      <c r="R814" s="162"/>
      <c r="S814" s="162"/>
      <c r="T814" s="162"/>
      <c r="U814" s="162"/>
      <c r="V814" s="162"/>
      <c r="W814" s="162"/>
      <c r="X814" s="162"/>
      <c r="Y814" s="162"/>
      <c r="Z814" s="162"/>
    </row>
    <row r="815">
      <c r="A815" s="162"/>
      <c r="B815" s="162"/>
      <c r="C815" s="162"/>
      <c r="D815" s="162"/>
      <c r="E815" s="162"/>
      <c r="F815" s="162"/>
      <c r="G815" s="162"/>
      <c r="H815" s="162"/>
      <c r="I815" s="162"/>
      <c r="J815" s="162"/>
      <c r="K815" s="162"/>
      <c r="L815" s="162"/>
      <c r="M815" s="162"/>
      <c r="N815" s="162"/>
      <c r="O815" s="162"/>
      <c r="P815" s="162"/>
      <c r="Q815" s="162"/>
      <c r="R815" s="162"/>
      <c r="S815" s="162"/>
      <c r="T815" s="162"/>
      <c r="U815" s="162"/>
      <c r="V815" s="162"/>
      <c r="W815" s="162"/>
      <c r="X815" s="162"/>
      <c r="Y815" s="162"/>
      <c r="Z815" s="162"/>
    </row>
    <row r="816">
      <c r="A816" s="162"/>
      <c r="B816" s="162"/>
      <c r="C816" s="162"/>
      <c r="D816" s="162"/>
      <c r="E816" s="162"/>
      <c r="F816" s="162"/>
      <c r="G816" s="162"/>
      <c r="H816" s="162"/>
      <c r="I816" s="162"/>
      <c r="J816" s="162"/>
      <c r="K816" s="162"/>
      <c r="L816" s="162"/>
      <c r="M816" s="162"/>
      <c r="N816" s="162"/>
      <c r="O816" s="162"/>
      <c r="P816" s="162"/>
      <c r="Q816" s="162"/>
      <c r="R816" s="162"/>
      <c r="S816" s="162"/>
      <c r="T816" s="162"/>
      <c r="U816" s="162"/>
      <c r="V816" s="162"/>
      <c r="W816" s="162"/>
      <c r="X816" s="162"/>
      <c r="Y816" s="162"/>
      <c r="Z816" s="162"/>
    </row>
    <row r="817">
      <c r="A817" s="162"/>
      <c r="B817" s="162"/>
      <c r="C817" s="162"/>
      <c r="D817" s="162"/>
      <c r="E817" s="162"/>
      <c r="F817" s="162"/>
      <c r="G817" s="162"/>
      <c r="H817" s="162"/>
      <c r="I817" s="162"/>
      <c r="J817" s="162"/>
      <c r="K817" s="162"/>
      <c r="L817" s="162"/>
      <c r="M817" s="162"/>
      <c r="N817" s="162"/>
      <c r="O817" s="162"/>
      <c r="P817" s="162"/>
      <c r="Q817" s="162"/>
      <c r="R817" s="162"/>
      <c r="S817" s="162"/>
      <c r="T817" s="162"/>
      <c r="U817" s="162"/>
      <c r="V817" s="162"/>
      <c r="W817" s="162"/>
      <c r="X817" s="162"/>
      <c r="Y817" s="162"/>
      <c r="Z817" s="162"/>
    </row>
    <row r="818">
      <c r="A818" s="162"/>
      <c r="B818" s="162"/>
      <c r="C818" s="162"/>
      <c r="D818" s="162"/>
      <c r="E818" s="162"/>
      <c r="F818" s="162"/>
      <c r="G818" s="162"/>
      <c r="H818" s="162"/>
      <c r="I818" s="162"/>
      <c r="J818" s="162"/>
      <c r="K818" s="162"/>
      <c r="L818" s="162"/>
      <c r="M818" s="162"/>
      <c r="N818" s="162"/>
      <c r="O818" s="162"/>
      <c r="P818" s="162"/>
      <c r="Q818" s="162"/>
      <c r="R818" s="162"/>
      <c r="S818" s="162"/>
      <c r="T818" s="162"/>
      <c r="U818" s="162"/>
      <c r="V818" s="162"/>
      <c r="W818" s="162"/>
      <c r="X818" s="162"/>
      <c r="Y818" s="162"/>
      <c r="Z818" s="162"/>
    </row>
    <row r="819">
      <c r="A819" s="162"/>
      <c r="B819" s="162"/>
      <c r="C819" s="162"/>
      <c r="D819" s="162"/>
      <c r="E819" s="162"/>
      <c r="F819" s="162"/>
      <c r="G819" s="162"/>
      <c r="H819" s="162"/>
      <c r="I819" s="162"/>
      <c r="J819" s="162"/>
      <c r="K819" s="162"/>
      <c r="L819" s="162"/>
      <c r="M819" s="162"/>
      <c r="N819" s="162"/>
      <c r="O819" s="162"/>
      <c r="P819" s="162"/>
      <c r="Q819" s="162"/>
      <c r="R819" s="162"/>
      <c r="S819" s="162"/>
      <c r="T819" s="162"/>
      <c r="U819" s="162"/>
      <c r="V819" s="162"/>
      <c r="W819" s="162"/>
      <c r="X819" s="162"/>
      <c r="Y819" s="162"/>
      <c r="Z819" s="162"/>
    </row>
    <row r="820">
      <c r="A820" s="162"/>
      <c r="B820" s="162"/>
      <c r="C820" s="162"/>
      <c r="D820" s="162"/>
      <c r="E820" s="162"/>
      <c r="F820" s="162"/>
      <c r="G820" s="162"/>
      <c r="H820" s="162"/>
      <c r="I820" s="162"/>
      <c r="J820" s="162"/>
      <c r="K820" s="162"/>
      <c r="L820" s="162"/>
      <c r="M820" s="162"/>
      <c r="N820" s="162"/>
      <c r="O820" s="162"/>
      <c r="P820" s="162"/>
      <c r="Q820" s="162"/>
      <c r="R820" s="162"/>
      <c r="S820" s="162"/>
      <c r="T820" s="162"/>
      <c r="U820" s="162"/>
      <c r="V820" s="162"/>
      <c r="W820" s="162"/>
      <c r="X820" s="162"/>
      <c r="Y820" s="162"/>
      <c r="Z820" s="162"/>
    </row>
    <row r="821">
      <c r="A821" s="162"/>
      <c r="B821" s="162"/>
      <c r="C821" s="162"/>
      <c r="D821" s="162"/>
      <c r="E821" s="162"/>
      <c r="F821" s="162"/>
      <c r="G821" s="162"/>
      <c r="H821" s="162"/>
      <c r="I821" s="162"/>
      <c r="J821" s="162"/>
      <c r="K821" s="162"/>
      <c r="L821" s="162"/>
      <c r="M821" s="162"/>
      <c r="N821" s="162"/>
      <c r="O821" s="162"/>
      <c r="P821" s="162"/>
      <c r="Q821" s="162"/>
      <c r="R821" s="162"/>
      <c r="S821" s="162"/>
      <c r="T821" s="162"/>
      <c r="U821" s="162"/>
      <c r="V821" s="162"/>
      <c r="W821" s="162"/>
      <c r="X821" s="162"/>
      <c r="Y821" s="162"/>
      <c r="Z821" s="162"/>
    </row>
    <row r="822">
      <c r="A822" s="162"/>
      <c r="B822" s="162"/>
      <c r="C822" s="162"/>
      <c r="D822" s="162"/>
      <c r="E822" s="162"/>
      <c r="F822" s="162"/>
      <c r="G822" s="162"/>
      <c r="H822" s="162"/>
      <c r="I822" s="162"/>
      <c r="J822" s="162"/>
      <c r="K822" s="162"/>
      <c r="L822" s="162"/>
      <c r="M822" s="162"/>
      <c r="N822" s="162"/>
      <c r="O822" s="162"/>
      <c r="P822" s="162"/>
      <c r="Q822" s="162"/>
      <c r="R822" s="162"/>
      <c r="S822" s="162"/>
      <c r="T822" s="162"/>
      <c r="U822" s="162"/>
      <c r="V822" s="162"/>
      <c r="W822" s="162"/>
      <c r="X822" s="162"/>
      <c r="Y822" s="162"/>
      <c r="Z822" s="162"/>
    </row>
    <row r="823">
      <c r="A823" s="162"/>
      <c r="B823" s="162"/>
      <c r="C823" s="162"/>
      <c r="D823" s="162"/>
      <c r="E823" s="162"/>
      <c r="F823" s="162"/>
      <c r="G823" s="162"/>
      <c r="H823" s="162"/>
      <c r="I823" s="162"/>
      <c r="J823" s="162"/>
      <c r="K823" s="162"/>
      <c r="L823" s="162"/>
      <c r="M823" s="162"/>
      <c r="N823" s="162"/>
      <c r="O823" s="162"/>
      <c r="P823" s="162"/>
      <c r="Q823" s="162"/>
      <c r="R823" s="162"/>
      <c r="S823" s="162"/>
      <c r="T823" s="162"/>
      <c r="U823" s="162"/>
      <c r="V823" s="162"/>
      <c r="W823" s="162"/>
      <c r="X823" s="162"/>
      <c r="Y823" s="162"/>
      <c r="Z823" s="162"/>
    </row>
    <row r="824">
      <c r="A824" s="162"/>
      <c r="B824" s="162"/>
      <c r="C824" s="162"/>
      <c r="D824" s="162"/>
      <c r="E824" s="162"/>
      <c r="F824" s="162"/>
      <c r="G824" s="162"/>
      <c r="H824" s="162"/>
      <c r="I824" s="162"/>
      <c r="J824" s="162"/>
      <c r="K824" s="162"/>
      <c r="L824" s="162"/>
      <c r="M824" s="162"/>
      <c r="N824" s="162"/>
      <c r="O824" s="162"/>
      <c r="P824" s="162"/>
      <c r="Q824" s="162"/>
      <c r="R824" s="162"/>
      <c r="S824" s="162"/>
      <c r="T824" s="162"/>
      <c r="U824" s="162"/>
      <c r="V824" s="162"/>
      <c r="W824" s="162"/>
      <c r="X824" s="162"/>
      <c r="Y824" s="162"/>
      <c r="Z824" s="162"/>
    </row>
    <row r="825">
      <c r="A825" s="162"/>
      <c r="B825" s="162"/>
      <c r="C825" s="162"/>
      <c r="D825" s="162"/>
      <c r="E825" s="162"/>
      <c r="F825" s="162"/>
      <c r="G825" s="162"/>
      <c r="H825" s="162"/>
      <c r="I825" s="162"/>
      <c r="J825" s="162"/>
      <c r="K825" s="162"/>
      <c r="L825" s="162"/>
      <c r="M825" s="162"/>
      <c r="N825" s="162"/>
      <c r="O825" s="162"/>
      <c r="P825" s="162"/>
      <c r="Q825" s="162"/>
      <c r="R825" s="162"/>
      <c r="S825" s="162"/>
      <c r="T825" s="162"/>
      <c r="U825" s="162"/>
      <c r="V825" s="162"/>
      <c r="W825" s="162"/>
      <c r="X825" s="162"/>
      <c r="Y825" s="162"/>
      <c r="Z825" s="162"/>
    </row>
    <row r="826">
      <c r="A826" s="162"/>
      <c r="B826" s="162"/>
      <c r="C826" s="162"/>
      <c r="D826" s="162"/>
      <c r="E826" s="162"/>
      <c r="F826" s="162"/>
      <c r="G826" s="162"/>
      <c r="H826" s="162"/>
      <c r="I826" s="162"/>
      <c r="J826" s="162"/>
      <c r="K826" s="162"/>
      <c r="L826" s="162"/>
      <c r="M826" s="162"/>
      <c r="N826" s="162"/>
      <c r="O826" s="162"/>
      <c r="P826" s="162"/>
      <c r="Q826" s="162"/>
      <c r="R826" s="162"/>
      <c r="S826" s="162"/>
      <c r="T826" s="162"/>
      <c r="U826" s="162"/>
      <c r="V826" s="162"/>
      <c r="W826" s="162"/>
      <c r="X826" s="162"/>
      <c r="Y826" s="162"/>
      <c r="Z826" s="162"/>
    </row>
    <row r="827">
      <c r="A827" s="162"/>
      <c r="B827" s="162"/>
      <c r="C827" s="162"/>
      <c r="D827" s="162"/>
      <c r="E827" s="162"/>
      <c r="F827" s="162"/>
      <c r="G827" s="162"/>
      <c r="H827" s="162"/>
      <c r="I827" s="162"/>
      <c r="J827" s="162"/>
      <c r="K827" s="162"/>
      <c r="L827" s="162"/>
      <c r="M827" s="162"/>
      <c r="N827" s="162"/>
      <c r="O827" s="162"/>
      <c r="P827" s="162"/>
      <c r="Q827" s="162"/>
      <c r="R827" s="162"/>
      <c r="S827" s="162"/>
      <c r="T827" s="162"/>
      <c r="U827" s="162"/>
      <c r="V827" s="162"/>
      <c r="W827" s="162"/>
      <c r="X827" s="162"/>
      <c r="Y827" s="162"/>
      <c r="Z827" s="162"/>
    </row>
    <row r="828">
      <c r="A828" s="162"/>
      <c r="B828" s="162"/>
      <c r="C828" s="162"/>
      <c r="D828" s="162"/>
      <c r="E828" s="162"/>
      <c r="F828" s="162"/>
      <c r="G828" s="162"/>
      <c r="H828" s="162"/>
      <c r="I828" s="162"/>
      <c r="J828" s="162"/>
      <c r="K828" s="162"/>
      <c r="L828" s="162"/>
      <c r="M828" s="162"/>
      <c r="N828" s="162"/>
      <c r="O828" s="162"/>
      <c r="P828" s="162"/>
      <c r="Q828" s="162"/>
      <c r="R828" s="162"/>
      <c r="S828" s="162"/>
      <c r="T828" s="162"/>
      <c r="U828" s="162"/>
      <c r="V828" s="162"/>
      <c r="W828" s="162"/>
      <c r="X828" s="162"/>
      <c r="Y828" s="162"/>
      <c r="Z828" s="162"/>
    </row>
    <row r="829">
      <c r="A829" s="162"/>
      <c r="B829" s="162"/>
      <c r="C829" s="162"/>
      <c r="D829" s="162"/>
      <c r="E829" s="162"/>
      <c r="F829" s="162"/>
      <c r="G829" s="162"/>
      <c r="H829" s="162"/>
      <c r="I829" s="162"/>
      <c r="J829" s="162"/>
      <c r="K829" s="162"/>
      <c r="L829" s="162"/>
      <c r="M829" s="162"/>
      <c r="N829" s="162"/>
      <c r="O829" s="162"/>
      <c r="P829" s="162"/>
      <c r="Q829" s="162"/>
      <c r="R829" s="162"/>
      <c r="S829" s="162"/>
      <c r="T829" s="162"/>
      <c r="U829" s="162"/>
      <c r="V829" s="162"/>
      <c r="W829" s="162"/>
      <c r="X829" s="162"/>
      <c r="Y829" s="162"/>
      <c r="Z829" s="162"/>
    </row>
    <row r="830">
      <c r="A830" s="162"/>
      <c r="B830" s="162"/>
      <c r="C830" s="162"/>
      <c r="D830" s="162"/>
      <c r="E830" s="162"/>
      <c r="F830" s="162"/>
      <c r="G830" s="162"/>
      <c r="H830" s="162"/>
      <c r="I830" s="162"/>
      <c r="J830" s="162"/>
      <c r="K830" s="162"/>
      <c r="L830" s="162"/>
      <c r="M830" s="162"/>
      <c r="N830" s="162"/>
      <c r="O830" s="162"/>
      <c r="P830" s="162"/>
      <c r="Q830" s="162"/>
      <c r="R830" s="162"/>
      <c r="S830" s="162"/>
      <c r="T830" s="162"/>
      <c r="U830" s="162"/>
      <c r="V830" s="162"/>
      <c r="W830" s="162"/>
      <c r="X830" s="162"/>
      <c r="Y830" s="162"/>
      <c r="Z830" s="162"/>
    </row>
    <row r="831">
      <c r="A831" s="162"/>
      <c r="B831" s="162"/>
      <c r="C831" s="162"/>
      <c r="D831" s="162"/>
      <c r="E831" s="162"/>
      <c r="F831" s="162"/>
      <c r="G831" s="162"/>
      <c r="H831" s="162"/>
      <c r="I831" s="162"/>
      <c r="J831" s="162"/>
      <c r="K831" s="162"/>
      <c r="L831" s="162"/>
      <c r="M831" s="162"/>
      <c r="N831" s="162"/>
      <c r="O831" s="162"/>
      <c r="P831" s="162"/>
      <c r="Q831" s="162"/>
      <c r="R831" s="162"/>
      <c r="S831" s="162"/>
      <c r="T831" s="162"/>
      <c r="U831" s="162"/>
      <c r="V831" s="162"/>
      <c r="W831" s="162"/>
      <c r="X831" s="162"/>
      <c r="Y831" s="162"/>
      <c r="Z831" s="162"/>
    </row>
    <row r="832">
      <c r="A832" s="162"/>
      <c r="B832" s="162"/>
      <c r="C832" s="162"/>
      <c r="D832" s="162"/>
      <c r="E832" s="162"/>
      <c r="F832" s="162"/>
      <c r="G832" s="162"/>
      <c r="H832" s="162"/>
      <c r="I832" s="162"/>
      <c r="J832" s="162"/>
      <c r="K832" s="162"/>
      <c r="L832" s="162"/>
      <c r="M832" s="162"/>
      <c r="N832" s="162"/>
      <c r="O832" s="162"/>
      <c r="P832" s="162"/>
      <c r="Q832" s="162"/>
      <c r="R832" s="162"/>
      <c r="S832" s="162"/>
      <c r="T832" s="162"/>
      <c r="U832" s="162"/>
      <c r="V832" s="162"/>
      <c r="W832" s="162"/>
      <c r="X832" s="162"/>
      <c r="Y832" s="162"/>
      <c r="Z832" s="162"/>
    </row>
    <row r="833">
      <c r="A833" s="162"/>
      <c r="B833" s="162"/>
      <c r="C833" s="162"/>
      <c r="D833" s="162"/>
      <c r="E833" s="162"/>
      <c r="F833" s="162"/>
      <c r="G833" s="162"/>
      <c r="H833" s="162"/>
      <c r="I833" s="162"/>
      <c r="J833" s="162"/>
      <c r="K833" s="162"/>
      <c r="L833" s="162"/>
      <c r="M833" s="162"/>
      <c r="N833" s="162"/>
      <c r="O833" s="162"/>
      <c r="P833" s="162"/>
      <c r="Q833" s="162"/>
      <c r="R833" s="162"/>
      <c r="S833" s="162"/>
      <c r="T833" s="162"/>
      <c r="U833" s="162"/>
      <c r="V833" s="162"/>
      <c r="W833" s="162"/>
      <c r="X833" s="162"/>
      <c r="Y833" s="162"/>
      <c r="Z833" s="162"/>
    </row>
    <row r="834">
      <c r="A834" s="162"/>
      <c r="B834" s="162"/>
      <c r="C834" s="162"/>
      <c r="D834" s="162"/>
      <c r="E834" s="162"/>
      <c r="F834" s="162"/>
      <c r="G834" s="162"/>
      <c r="H834" s="162"/>
      <c r="I834" s="162"/>
      <c r="J834" s="162"/>
      <c r="K834" s="162"/>
      <c r="L834" s="162"/>
      <c r="M834" s="162"/>
      <c r="N834" s="162"/>
      <c r="O834" s="162"/>
      <c r="P834" s="162"/>
      <c r="Q834" s="162"/>
      <c r="R834" s="162"/>
      <c r="S834" s="162"/>
      <c r="T834" s="162"/>
      <c r="U834" s="162"/>
      <c r="V834" s="162"/>
      <c r="W834" s="162"/>
      <c r="X834" s="162"/>
      <c r="Y834" s="162"/>
      <c r="Z834" s="162"/>
    </row>
    <row r="835">
      <c r="A835" s="162"/>
      <c r="B835" s="162"/>
      <c r="C835" s="162"/>
      <c r="D835" s="162"/>
      <c r="E835" s="162"/>
      <c r="F835" s="162"/>
      <c r="G835" s="162"/>
      <c r="H835" s="162"/>
      <c r="I835" s="162"/>
      <c r="J835" s="162"/>
      <c r="K835" s="162"/>
      <c r="L835" s="162"/>
      <c r="M835" s="162"/>
      <c r="N835" s="162"/>
      <c r="O835" s="162"/>
      <c r="P835" s="162"/>
      <c r="Q835" s="162"/>
      <c r="R835" s="162"/>
      <c r="S835" s="162"/>
      <c r="T835" s="162"/>
      <c r="U835" s="162"/>
      <c r="V835" s="162"/>
      <c r="W835" s="162"/>
      <c r="X835" s="162"/>
      <c r="Y835" s="162"/>
      <c r="Z835" s="162"/>
    </row>
    <row r="836">
      <c r="A836" s="162"/>
      <c r="B836" s="162"/>
      <c r="C836" s="162"/>
      <c r="D836" s="162"/>
      <c r="E836" s="162"/>
      <c r="F836" s="162"/>
      <c r="G836" s="162"/>
      <c r="H836" s="162"/>
      <c r="I836" s="162"/>
      <c r="J836" s="162"/>
      <c r="K836" s="162"/>
      <c r="L836" s="162"/>
      <c r="M836" s="162"/>
      <c r="N836" s="162"/>
      <c r="O836" s="162"/>
      <c r="P836" s="162"/>
      <c r="Q836" s="162"/>
      <c r="R836" s="162"/>
      <c r="S836" s="162"/>
      <c r="T836" s="162"/>
      <c r="U836" s="162"/>
      <c r="V836" s="162"/>
      <c r="W836" s="162"/>
      <c r="X836" s="162"/>
      <c r="Y836" s="162"/>
      <c r="Z836" s="162"/>
    </row>
    <row r="837">
      <c r="A837" s="162"/>
      <c r="B837" s="162"/>
      <c r="C837" s="162"/>
      <c r="D837" s="162"/>
      <c r="E837" s="162"/>
      <c r="F837" s="162"/>
      <c r="G837" s="162"/>
      <c r="H837" s="162"/>
      <c r="I837" s="162"/>
      <c r="J837" s="162"/>
      <c r="K837" s="162"/>
      <c r="L837" s="162"/>
      <c r="M837" s="162"/>
      <c r="N837" s="162"/>
      <c r="O837" s="162"/>
      <c r="P837" s="162"/>
      <c r="Q837" s="162"/>
      <c r="R837" s="162"/>
      <c r="S837" s="162"/>
      <c r="T837" s="162"/>
      <c r="U837" s="162"/>
      <c r="V837" s="162"/>
      <c r="W837" s="162"/>
      <c r="X837" s="162"/>
      <c r="Y837" s="162"/>
      <c r="Z837" s="162"/>
    </row>
    <row r="838">
      <c r="A838" s="162"/>
      <c r="B838" s="162"/>
      <c r="C838" s="162"/>
      <c r="D838" s="162"/>
      <c r="E838" s="162"/>
      <c r="F838" s="162"/>
      <c r="G838" s="162"/>
      <c r="H838" s="162"/>
      <c r="I838" s="162"/>
      <c r="J838" s="162"/>
      <c r="K838" s="162"/>
      <c r="L838" s="162"/>
      <c r="M838" s="162"/>
      <c r="N838" s="162"/>
      <c r="O838" s="162"/>
      <c r="P838" s="162"/>
      <c r="Q838" s="162"/>
      <c r="R838" s="162"/>
      <c r="S838" s="162"/>
      <c r="T838" s="162"/>
      <c r="U838" s="162"/>
      <c r="V838" s="162"/>
      <c r="W838" s="162"/>
      <c r="X838" s="162"/>
      <c r="Y838" s="162"/>
      <c r="Z838" s="162"/>
    </row>
    <row r="839">
      <c r="A839" s="162"/>
      <c r="B839" s="162"/>
      <c r="C839" s="162"/>
      <c r="D839" s="162"/>
      <c r="E839" s="162"/>
      <c r="F839" s="162"/>
      <c r="G839" s="162"/>
      <c r="H839" s="162"/>
      <c r="I839" s="162"/>
      <c r="J839" s="162"/>
      <c r="K839" s="162"/>
      <c r="L839" s="162"/>
      <c r="M839" s="162"/>
      <c r="N839" s="162"/>
      <c r="O839" s="162"/>
      <c r="P839" s="162"/>
      <c r="Q839" s="162"/>
      <c r="R839" s="162"/>
      <c r="S839" s="162"/>
      <c r="T839" s="162"/>
      <c r="U839" s="162"/>
      <c r="V839" s="162"/>
      <c r="W839" s="162"/>
      <c r="X839" s="162"/>
      <c r="Y839" s="162"/>
      <c r="Z839" s="162"/>
    </row>
    <row r="840">
      <c r="A840" s="162"/>
      <c r="B840" s="162"/>
      <c r="C840" s="162"/>
      <c r="D840" s="162"/>
      <c r="E840" s="162"/>
      <c r="F840" s="162"/>
      <c r="G840" s="162"/>
      <c r="H840" s="162"/>
      <c r="I840" s="162"/>
      <c r="J840" s="162"/>
      <c r="K840" s="162"/>
      <c r="L840" s="162"/>
      <c r="M840" s="162"/>
      <c r="N840" s="162"/>
      <c r="O840" s="162"/>
      <c r="P840" s="162"/>
      <c r="Q840" s="162"/>
      <c r="R840" s="162"/>
      <c r="S840" s="162"/>
      <c r="T840" s="162"/>
      <c r="U840" s="162"/>
      <c r="V840" s="162"/>
      <c r="W840" s="162"/>
      <c r="X840" s="162"/>
      <c r="Y840" s="162"/>
      <c r="Z840" s="162"/>
    </row>
    <row r="841">
      <c r="A841" s="162"/>
      <c r="B841" s="162"/>
      <c r="C841" s="162"/>
      <c r="D841" s="162"/>
      <c r="E841" s="162"/>
      <c r="F841" s="162"/>
      <c r="G841" s="162"/>
      <c r="H841" s="162"/>
      <c r="I841" s="162"/>
      <c r="J841" s="162"/>
      <c r="K841" s="162"/>
      <c r="L841" s="162"/>
      <c r="M841" s="162"/>
      <c r="N841" s="162"/>
      <c r="O841" s="162"/>
      <c r="P841" s="162"/>
      <c r="Q841" s="162"/>
      <c r="R841" s="162"/>
      <c r="S841" s="162"/>
      <c r="T841" s="162"/>
      <c r="U841" s="162"/>
      <c r="V841" s="162"/>
      <c r="W841" s="162"/>
      <c r="X841" s="162"/>
      <c r="Y841" s="162"/>
      <c r="Z841" s="162"/>
    </row>
    <row r="842">
      <c r="A842" s="162"/>
      <c r="B842" s="162"/>
      <c r="C842" s="162"/>
      <c r="D842" s="162"/>
      <c r="E842" s="162"/>
      <c r="F842" s="162"/>
      <c r="G842" s="162"/>
      <c r="H842" s="162"/>
      <c r="I842" s="162"/>
      <c r="J842" s="162"/>
      <c r="K842" s="162"/>
      <c r="L842" s="162"/>
      <c r="M842" s="162"/>
      <c r="N842" s="162"/>
      <c r="O842" s="162"/>
      <c r="P842" s="162"/>
      <c r="Q842" s="162"/>
      <c r="R842" s="162"/>
      <c r="S842" s="162"/>
      <c r="T842" s="162"/>
      <c r="U842" s="162"/>
      <c r="V842" s="162"/>
      <c r="W842" s="162"/>
      <c r="X842" s="162"/>
      <c r="Y842" s="162"/>
      <c r="Z842" s="162"/>
    </row>
    <row r="843">
      <c r="A843" s="162"/>
      <c r="B843" s="162"/>
      <c r="C843" s="162"/>
      <c r="D843" s="162"/>
      <c r="E843" s="162"/>
      <c r="F843" s="162"/>
      <c r="G843" s="162"/>
      <c r="H843" s="162"/>
      <c r="I843" s="162"/>
      <c r="J843" s="162"/>
      <c r="K843" s="162"/>
      <c r="L843" s="162"/>
      <c r="M843" s="162"/>
      <c r="N843" s="162"/>
      <c r="O843" s="162"/>
      <c r="P843" s="162"/>
      <c r="Q843" s="162"/>
      <c r="R843" s="162"/>
      <c r="S843" s="162"/>
      <c r="T843" s="162"/>
      <c r="U843" s="162"/>
      <c r="V843" s="162"/>
      <c r="W843" s="162"/>
      <c r="X843" s="162"/>
      <c r="Y843" s="162"/>
      <c r="Z843" s="162"/>
    </row>
    <row r="844">
      <c r="A844" s="162"/>
      <c r="B844" s="162"/>
      <c r="C844" s="162"/>
      <c r="D844" s="162"/>
      <c r="E844" s="162"/>
      <c r="F844" s="162"/>
      <c r="G844" s="162"/>
      <c r="H844" s="162"/>
      <c r="I844" s="162"/>
      <c r="J844" s="162"/>
      <c r="K844" s="162"/>
      <c r="L844" s="162"/>
      <c r="M844" s="162"/>
      <c r="N844" s="162"/>
      <c r="O844" s="162"/>
      <c r="P844" s="162"/>
      <c r="Q844" s="162"/>
      <c r="R844" s="162"/>
      <c r="S844" s="162"/>
      <c r="T844" s="162"/>
      <c r="U844" s="162"/>
      <c r="V844" s="162"/>
      <c r="W844" s="162"/>
      <c r="X844" s="162"/>
      <c r="Y844" s="162"/>
      <c r="Z844" s="162"/>
    </row>
    <row r="845">
      <c r="A845" s="162"/>
      <c r="B845" s="162"/>
      <c r="C845" s="162"/>
      <c r="D845" s="162"/>
      <c r="E845" s="162"/>
      <c r="F845" s="162"/>
      <c r="G845" s="162"/>
      <c r="H845" s="162"/>
      <c r="I845" s="162"/>
      <c r="J845" s="162"/>
      <c r="K845" s="162"/>
      <c r="L845" s="162"/>
      <c r="M845" s="162"/>
      <c r="N845" s="162"/>
      <c r="O845" s="162"/>
      <c r="P845" s="162"/>
      <c r="Q845" s="162"/>
      <c r="R845" s="162"/>
      <c r="S845" s="162"/>
      <c r="T845" s="162"/>
      <c r="U845" s="162"/>
      <c r="V845" s="162"/>
      <c r="W845" s="162"/>
      <c r="X845" s="162"/>
      <c r="Y845" s="162"/>
      <c r="Z845" s="162"/>
    </row>
    <row r="846">
      <c r="A846" s="162"/>
      <c r="B846" s="162"/>
      <c r="C846" s="162"/>
      <c r="D846" s="162"/>
      <c r="E846" s="162"/>
      <c r="F846" s="162"/>
      <c r="G846" s="162"/>
      <c r="H846" s="162"/>
      <c r="I846" s="162"/>
      <c r="J846" s="162"/>
      <c r="K846" s="162"/>
      <c r="L846" s="162"/>
      <c r="M846" s="162"/>
      <c r="N846" s="162"/>
      <c r="O846" s="162"/>
      <c r="P846" s="162"/>
      <c r="Q846" s="162"/>
      <c r="R846" s="162"/>
      <c r="S846" s="162"/>
      <c r="T846" s="162"/>
      <c r="U846" s="162"/>
      <c r="V846" s="162"/>
      <c r="W846" s="162"/>
      <c r="X846" s="162"/>
      <c r="Y846" s="162"/>
      <c r="Z846" s="162"/>
    </row>
    <row r="847">
      <c r="A847" s="162"/>
      <c r="B847" s="162"/>
      <c r="C847" s="162"/>
      <c r="D847" s="162"/>
      <c r="E847" s="162"/>
      <c r="F847" s="162"/>
      <c r="G847" s="162"/>
      <c r="H847" s="162"/>
      <c r="I847" s="162"/>
      <c r="J847" s="162"/>
      <c r="K847" s="162"/>
      <c r="L847" s="162"/>
      <c r="M847" s="162"/>
      <c r="N847" s="162"/>
      <c r="O847" s="162"/>
      <c r="P847" s="162"/>
      <c r="Q847" s="162"/>
      <c r="R847" s="162"/>
      <c r="S847" s="162"/>
      <c r="T847" s="162"/>
      <c r="U847" s="162"/>
      <c r="V847" s="162"/>
      <c r="W847" s="162"/>
      <c r="X847" s="162"/>
      <c r="Y847" s="162"/>
      <c r="Z847" s="162"/>
    </row>
    <row r="848">
      <c r="A848" s="162"/>
      <c r="B848" s="162"/>
      <c r="C848" s="162"/>
      <c r="D848" s="162"/>
      <c r="E848" s="162"/>
      <c r="F848" s="162"/>
      <c r="G848" s="162"/>
      <c r="H848" s="162"/>
      <c r="I848" s="162"/>
      <c r="J848" s="162"/>
      <c r="K848" s="162"/>
      <c r="L848" s="162"/>
      <c r="M848" s="162"/>
      <c r="N848" s="162"/>
      <c r="O848" s="162"/>
      <c r="P848" s="162"/>
      <c r="Q848" s="162"/>
      <c r="R848" s="162"/>
      <c r="S848" s="162"/>
      <c r="T848" s="162"/>
      <c r="U848" s="162"/>
      <c r="V848" s="162"/>
      <c r="W848" s="162"/>
      <c r="X848" s="162"/>
      <c r="Y848" s="162"/>
      <c r="Z848" s="162"/>
    </row>
    <row r="849">
      <c r="A849" s="162"/>
      <c r="B849" s="162"/>
      <c r="C849" s="162"/>
      <c r="D849" s="162"/>
      <c r="E849" s="162"/>
      <c r="F849" s="162"/>
      <c r="G849" s="162"/>
      <c r="H849" s="162"/>
      <c r="I849" s="162"/>
      <c r="J849" s="162"/>
      <c r="K849" s="162"/>
      <c r="L849" s="162"/>
      <c r="M849" s="162"/>
      <c r="N849" s="162"/>
      <c r="O849" s="162"/>
      <c r="P849" s="162"/>
      <c r="Q849" s="162"/>
      <c r="R849" s="162"/>
      <c r="S849" s="162"/>
      <c r="T849" s="162"/>
      <c r="U849" s="162"/>
      <c r="V849" s="162"/>
      <c r="W849" s="162"/>
      <c r="X849" s="162"/>
      <c r="Y849" s="162"/>
      <c r="Z849" s="162"/>
    </row>
    <row r="850">
      <c r="A850" s="162"/>
      <c r="B850" s="162"/>
      <c r="C850" s="162"/>
      <c r="D850" s="162"/>
      <c r="E850" s="162"/>
      <c r="F850" s="162"/>
      <c r="G850" s="162"/>
      <c r="H850" s="162"/>
      <c r="I850" s="162"/>
      <c r="J850" s="162"/>
      <c r="K850" s="162"/>
      <c r="L850" s="162"/>
      <c r="M850" s="162"/>
      <c r="N850" s="162"/>
      <c r="O850" s="162"/>
      <c r="P850" s="162"/>
      <c r="Q850" s="162"/>
      <c r="R850" s="162"/>
      <c r="S850" s="162"/>
      <c r="T850" s="162"/>
      <c r="U850" s="162"/>
      <c r="V850" s="162"/>
      <c r="W850" s="162"/>
      <c r="X850" s="162"/>
      <c r="Y850" s="162"/>
      <c r="Z850" s="162"/>
    </row>
    <row r="851">
      <c r="A851" s="162"/>
      <c r="B851" s="162"/>
      <c r="C851" s="162"/>
      <c r="D851" s="162"/>
      <c r="E851" s="162"/>
      <c r="F851" s="162"/>
      <c r="G851" s="162"/>
      <c r="H851" s="162"/>
      <c r="I851" s="162"/>
      <c r="J851" s="162"/>
      <c r="K851" s="162"/>
      <c r="L851" s="162"/>
      <c r="M851" s="162"/>
      <c r="N851" s="162"/>
      <c r="O851" s="162"/>
      <c r="P851" s="162"/>
      <c r="Q851" s="162"/>
      <c r="R851" s="162"/>
      <c r="S851" s="162"/>
      <c r="T851" s="162"/>
      <c r="U851" s="162"/>
      <c r="V851" s="162"/>
      <c r="W851" s="162"/>
      <c r="X851" s="162"/>
      <c r="Y851" s="162"/>
      <c r="Z851" s="162"/>
    </row>
    <row r="852">
      <c r="A852" s="162"/>
      <c r="B852" s="162"/>
      <c r="C852" s="162"/>
      <c r="D852" s="162"/>
      <c r="E852" s="162"/>
      <c r="F852" s="162"/>
      <c r="G852" s="162"/>
      <c r="H852" s="162"/>
      <c r="I852" s="162"/>
      <c r="J852" s="162"/>
      <c r="K852" s="162"/>
      <c r="L852" s="162"/>
      <c r="M852" s="162"/>
      <c r="N852" s="162"/>
      <c r="O852" s="162"/>
      <c r="P852" s="162"/>
      <c r="Q852" s="162"/>
      <c r="R852" s="162"/>
      <c r="S852" s="162"/>
      <c r="T852" s="162"/>
      <c r="U852" s="162"/>
      <c r="V852" s="162"/>
      <c r="W852" s="162"/>
      <c r="X852" s="162"/>
      <c r="Y852" s="162"/>
      <c r="Z852" s="162"/>
    </row>
    <row r="853">
      <c r="A853" s="162"/>
      <c r="B853" s="162"/>
      <c r="C853" s="162"/>
      <c r="D853" s="162"/>
      <c r="E853" s="162"/>
      <c r="F853" s="162"/>
      <c r="G853" s="162"/>
      <c r="H853" s="162"/>
      <c r="I853" s="162"/>
      <c r="J853" s="162"/>
      <c r="K853" s="162"/>
      <c r="L853" s="162"/>
      <c r="M853" s="162"/>
      <c r="N853" s="162"/>
      <c r="O853" s="162"/>
      <c r="P853" s="162"/>
      <c r="Q853" s="162"/>
      <c r="R853" s="162"/>
      <c r="S853" s="162"/>
      <c r="T853" s="162"/>
      <c r="U853" s="162"/>
      <c r="V853" s="162"/>
      <c r="W853" s="162"/>
      <c r="X853" s="162"/>
      <c r="Y853" s="162"/>
      <c r="Z853" s="162"/>
    </row>
    <row r="854">
      <c r="A854" s="162"/>
      <c r="B854" s="162"/>
      <c r="C854" s="162"/>
      <c r="D854" s="162"/>
      <c r="E854" s="162"/>
      <c r="F854" s="162"/>
      <c r="G854" s="162"/>
      <c r="H854" s="162"/>
      <c r="I854" s="162"/>
      <c r="J854" s="162"/>
      <c r="K854" s="162"/>
      <c r="L854" s="162"/>
      <c r="M854" s="162"/>
      <c r="N854" s="162"/>
      <c r="O854" s="162"/>
      <c r="P854" s="162"/>
      <c r="Q854" s="162"/>
      <c r="R854" s="162"/>
      <c r="S854" s="162"/>
      <c r="T854" s="162"/>
      <c r="U854" s="162"/>
      <c r="V854" s="162"/>
      <c r="W854" s="162"/>
      <c r="X854" s="162"/>
      <c r="Y854" s="162"/>
      <c r="Z854" s="162"/>
    </row>
    <row r="855">
      <c r="A855" s="162"/>
      <c r="B855" s="162"/>
      <c r="C855" s="162"/>
      <c r="D855" s="162"/>
      <c r="E855" s="162"/>
      <c r="F855" s="162"/>
      <c r="G855" s="162"/>
      <c r="H855" s="162"/>
      <c r="I855" s="162"/>
      <c r="J855" s="162"/>
      <c r="K855" s="162"/>
      <c r="L855" s="162"/>
      <c r="M855" s="162"/>
      <c r="N855" s="162"/>
      <c r="O855" s="162"/>
      <c r="P855" s="162"/>
      <c r="Q855" s="162"/>
      <c r="R855" s="162"/>
      <c r="S855" s="162"/>
      <c r="T855" s="162"/>
      <c r="U855" s="162"/>
      <c r="V855" s="162"/>
      <c r="W855" s="162"/>
      <c r="X855" s="162"/>
      <c r="Y855" s="162"/>
      <c r="Z855" s="162"/>
    </row>
    <row r="856">
      <c r="A856" s="162"/>
      <c r="B856" s="162"/>
      <c r="C856" s="162"/>
      <c r="D856" s="162"/>
      <c r="E856" s="162"/>
      <c r="F856" s="162"/>
      <c r="G856" s="162"/>
      <c r="H856" s="162"/>
      <c r="I856" s="162"/>
      <c r="J856" s="162"/>
      <c r="K856" s="162"/>
      <c r="L856" s="162"/>
      <c r="M856" s="162"/>
      <c r="N856" s="162"/>
      <c r="O856" s="162"/>
      <c r="P856" s="162"/>
      <c r="Q856" s="162"/>
      <c r="R856" s="162"/>
      <c r="S856" s="162"/>
      <c r="T856" s="162"/>
      <c r="U856" s="162"/>
      <c r="V856" s="162"/>
      <c r="W856" s="162"/>
      <c r="X856" s="162"/>
      <c r="Y856" s="162"/>
      <c r="Z856" s="162"/>
    </row>
    <row r="857">
      <c r="A857" s="162"/>
      <c r="B857" s="162"/>
      <c r="C857" s="162"/>
      <c r="D857" s="162"/>
      <c r="E857" s="162"/>
      <c r="F857" s="162"/>
      <c r="G857" s="162"/>
      <c r="H857" s="162"/>
      <c r="I857" s="162"/>
      <c r="J857" s="162"/>
      <c r="K857" s="162"/>
      <c r="L857" s="162"/>
      <c r="M857" s="162"/>
      <c r="N857" s="162"/>
      <c r="O857" s="162"/>
      <c r="P857" s="162"/>
      <c r="Q857" s="162"/>
      <c r="R857" s="162"/>
      <c r="S857" s="162"/>
      <c r="T857" s="162"/>
      <c r="U857" s="162"/>
      <c r="V857" s="162"/>
      <c r="W857" s="162"/>
      <c r="X857" s="162"/>
      <c r="Y857" s="162"/>
      <c r="Z857" s="162"/>
    </row>
    <row r="858">
      <c r="A858" s="162"/>
      <c r="B858" s="162"/>
      <c r="C858" s="162"/>
      <c r="D858" s="162"/>
      <c r="E858" s="162"/>
      <c r="F858" s="162"/>
      <c r="G858" s="162"/>
      <c r="H858" s="162"/>
      <c r="I858" s="162"/>
      <c r="J858" s="162"/>
      <c r="K858" s="162"/>
      <c r="L858" s="162"/>
      <c r="M858" s="162"/>
      <c r="N858" s="162"/>
      <c r="O858" s="162"/>
      <c r="P858" s="162"/>
      <c r="Q858" s="162"/>
      <c r="R858" s="162"/>
      <c r="S858" s="162"/>
      <c r="T858" s="162"/>
      <c r="U858" s="162"/>
      <c r="V858" s="162"/>
      <c r="W858" s="162"/>
      <c r="X858" s="162"/>
      <c r="Y858" s="162"/>
      <c r="Z858" s="162"/>
    </row>
    <row r="859">
      <c r="A859" s="162"/>
      <c r="B859" s="162"/>
      <c r="C859" s="162"/>
      <c r="D859" s="162"/>
      <c r="E859" s="162"/>
      <c r="F859" s="162"/>
      <c r="G859" s="162"/>
      <c r="H859" s="162"/>
      <c r="I859" s="162"/>
      <c r="J859" s="162"/>
      <c r="K859" s="162"/>
      <c r="L859" s="162"/>
      <c r="M859" s="162"/>
      <c r="N859" s="162"/>
      <c r="O859" s="162"/>
      <c r="P859" s="162"/>
      <c r="Q859" s="162"/>
      <c r="R859" s="162"/>
      <c r="S859" s="162"/>
      <c r="T859" s="162"/>
      <c r="U859" s="162"/>
      <c r="V859" s="162"/>
      <c r="W859" s="162"/>
      <c r="X859" s="162"/>
      <c r="Y859" s="162"/>
      <c r="Z859" s="162"/>
    </row>
    <row r="860">
      <c r="A860" s="162"/>
      <c r="B860" s="162"/>
      <c r="C860" s="162"/>
      <c r="D860" s="162"/>
      <c r="E860" s="162"/>
      <c r="F860" s="162"/>
      <c r="G860" s="162"/>
      <c r="H860" s="162"/>
      <c r="I860" s="162"/>
      <c r="J860" s="162"/>
      <c r="K860" s="162"/>
      <c r="L860" s="162"/>
      <c r="M860" s="162"/>
      <c r="N860" s="162"/>
      <c r="O860" s="162"/>
      <c r="P860" s="162"/>
      <c r="Q860" s="162"/>
      <c r="R860" s="162"/>
      <c r="S860" s="162"/>
      <c r="T860" s="162"/>
      <c r="U860" s="162"/>
      <c r="V860" s="162"/>
      <c r="W860" s="162"/>
      <c r="X860" s="162"/>
      <c r="Y860" s="162"/>
      <c r="Z860" s="162"/>
    </row>
    <row r="861">
      <c r="A861" s="162"/>
      <c r="B861" s="162"/>
      <c r="C861" s="162"/>
      <c r="D861" s="162"/>
      <c r="E861" s="162"/>
      <c r="F861" s="162"/>
      <c r="G861" s="162"/>
      <c r="H861" s="162"/>
      <c r="I861" s="162"/>
      <c r="J861" s="162"/>
      <c r="K861" s="162"/>
      <c r="L861" s="162"/>
      <c r="M861" s="162"/>
      <c r="N861" s="162"/>
      <c r="O861" s="162"/>
      <c r="P861" s="162"/>
      <c r="Q861" s="162"/>
      <c r="R861" s="162"/>
      <c r="S861" s="162"/>
      <c r="T861" s="162"/>
      <c r="U861" s="162"/>
      <c r="V861" s="162"/>
      <c r="W861" s="162"/>
      <c r="X861" s="162"/>
      <c r="Y861" s="162"/>
      <c r="Z861" s="162"/>
    </row>
    <row r="862">
      <c r="A862" s="162"/>
      <c r="B862" s="162"/>
      <c r="C862" s="162"/>
      <c r="D862" s="162"/>
      <c r="E862" s="162"/>
      <c r="F862" s="162"/>
      <c r="G862" s="162"/>
      <c r="H862" s="162"/>
      <c r="I862" s="162"/>
      <c r="J862" s="162"/>
      <c r="K862" s="162"/>
      <c r="L862" s="162"/>
      <c r="M862" s="162"/>
      <c r="N862" s="162"/>
      <c r="O862" s="162"/>
      <c r="P862" s="162"/>
      <c r="Q862" s="162"/>
      <c r="R862" s="162"/>
      <c r="S862" s="162"/>
      <c r="T862" s="162"/>
      <c r="U862" s="162"/>
      <c r="V862" s="162"/>
      <c r="W862" s="162"/>
      <c r="X862" s="162"/>
      <c r="Y862" s="162"/>
      <c r="Z862" s="162"/>
    </row>
    <row r="863">
      <c r="A863" s="162"/>
      <c r="B863" s="162"/>
      <c r="C863" s="162"/>
      <c r="D863" s="162"/>
      <c r="E863" s="162"/>
      <c r="F863" s="162"/>
      <c r="G863" s="162"/>
      <c r="H863" s="162"/>
      <c r="I863" s="162"/>
      <c r="J863" s="162"/>
      <c r="K863" s="162"/>
      <c r="L863" s="162"/>
      <c r="M863" s="162"/>
      <c r="N863" s="162"/>
      <c r="O863" s="162"/>
      <c r="P863" s="162"/>
      <c r="Q863" s="162"/>
      <c r="R863" s="162"/>
      <c r="S863" s="162"/>
      <c r="T863" s="162"/>
      <c r="U863" s="162"/>
      <c r="V863" s="162"/>
      <c r="W863" s="162"/>
      <c r="X863" s="162"/>
      <c r="Y863" s="162"/>
      <c r="Z863" s="162"/>
    </row>
    <row r="864">
      <c r="A864" s="162"/>
      <c r="B864" s="162"/>
      <c r="C864" s="162"/>
      <c r="D864" s="162"/>
      <c r="E864" s="162"/>
      <c r="F864" s="162"/>
      <c r="G864" s="162"/>
      <c r="H864" s="162"/>
      <c r="I864" s="162"/>
      <c r="J864" s="162"/>
      <c r="K864" s="162"/>
      <c r="L864" s="162"/>
      <c r="M864" s="162"/>
      <c r="N864" s="162"/>
      <c r="O864" s="162"/>
      <c r="P864" s="162"/>
      <c r="Q864" s="162"/>
      <c r="R864" s="162"/>
      <c r="S864" s="162"/>
      <c r="T864" s="162"/>
      <c r="U864" s="162"/>
      <c r="V864" s="162"/>
      <c r="W864" s="162"/>
      <c r="X864" s="162"/>
      <c r="Y864" s="162"/>
      <c r="Z864" s="162"/>
    </row>
    <row r="865">
      <c r="A865" s="162"/>
      <c r="B865" s="162"/>
      <c r="C865" s="162"/>
      <c r="D865" s="162"/>
      <c r="E865" s="162"/>
      <c r="F865" s="162"/>
      <c r="G865" s="162"/>
      <c r="H865" s="162"/>
      <c r="I865" s="162"/>
      <c r="J865" s="162"/>
      <c r="K865" s="162"/>
      <c r="L865" s="162"/>
      <c r="M865" s="162"/>
      <c r="N865" s="162"/>
      <c r="O865" s="162"/>
      <c r="P865" s="162"/>
      <c r="Q865" s="162"/>
      <c r="R865" s="162"/>
      <c r="S865" s="162"/>
      <c r="T865" s="162"/>
      <c r="U865" s="162"/>
      <c r="V865" s="162"/>
      <c r="W865" s="162"/>
      <c r="X865" s="162"/>
      <c r="Y865" s="162"/>
      <c r="Z865" s="162"/>
    </row>
    <row r="866">
      <c r="A866" s="162"/>
      <c r="B866" s="162"/>
      <c r="C866" s="162"/>
      <c r="D866" s="162"/>
      <c r="E866" s="162"/>
      <c r="F866" s="162"/>
      <c r="G866" s="162"/>
      <c r="H866" s="162"/>
      <c r="I866" s="162"/>
      <c r="J866" s="162"/>
      <c r="K866" s="162"/>
      <c r="L866" s="162"/>
      <c r="M866" s="162"/>
      <c r="N866" s="162"/>
      <c r="O866" s="162"/>
      <c r="P866" s="162"/>
      <c r="Q866" s="162"/>
      <c r="R866" s="162"/>
      <c r="S866" s="162"/>
      <c r="T866" s="162"/>
      <c r="U866" s="162"/>
      <c r="V866" s="162"/>
      <c r="W866" s="162"/>
      <c r="X866" s="162"/>
      <c r="Y866" s="162"/>
      <c r="Z866" s="162"/>
    </row>
    <row r="867">
      <c r="A867" s="162"/>
      <c r="B867" s="162"/>
      <c r="C867" s="162"/>
      <c r="D867" s="162"/>
      <c r="E867" s="162"/>
      <c r="F867" s="162"/>
      <c r="G867" s="162"/>
      <c r="H867" s="162"/>
      <c r="I867" s="162"/>
      <c r="J867" s="162"/>
      <c r="K867" s="162"/>
      <c r="L867" s="162"/>
      <c r="M867" s="162"/>
      <c r="N867" s="162"/>
      <c r="O867" s="162"/>
      <c r="P867" s="162"/>
      <c r="Q867" s="162"/>
      <c r="R867" s="162"/>
      <c r="S867" s="162"/>
      <c r="T867" s="162"/>
      <c r="U867" s="162"/>
      <c r="V867" s="162"/>
      <c r="W867" s="162"/>
      <c r="X867" s="162"/>
      <c r="Y867" s="162"/>
      <c r="Z867" s="162"/>
    </row>
    <row r="868">
      <c r="A868" s="162"/>
      <c r="B868" s="162"/>
      <c r="C868" s="162"/>
      <c r="D868" s="162"/>
      <c r="E868" s="162"/>
      <c r="F868" s="162"/>
      <c r="G868" s="162"/>
      <c r="H868" s="162"/>
      <c r="I868" s="162"/>
      <c r="J868" s="162"/>
      <c r="K868" s="162"/>
      <c r="L868" s="162"/>
      <c r="M868" s="162"/>
      <c r="N868" s="162"/>
      <c r="O868" s="162"/>
      <c r="P868" s="162"/>
      <c r="Q868" s="162"/>
      <c r="R868" s="162"/>
      <c r="S868" s="162"/>
      <c r="T868" s="162"/>
      <c r="U868" s="162"/>
      <c r="V868" s="162"/>
      <c r="W868" s="162"/>
      <c r="X868" s="162"/>
      <c r="Y868" s="162"/>
      <c r="Z868" s="162"/>
    </row>
    <row r="869">
      <c r="A869" s="162"/>
      <c r="B869" s="162"/>
      <c r="C869" s="162"/>
      <c r="D869" s="162"/>
      <c r="E869" s="162"/>
      <c r="F869" s="162"/>
      <c r="G869" s="162"/>
      <c r="H869" s="162"/>
      <c r="I869" s="162"/>
      <c r="J869" s="162"/>
      <c r="K869" s="162"/>
      <c r="L869" s="162"/>
      <c r="M869" s="162"/>
      <c r="N869" s="162"/>
      <c r="O869" s="162"/>
      <c r="P869" s="162"/>
      <c r="Q869" s="162"/>
      <c r="R869" s="162"/>
      <c r="S869" s="162"/>
      <c r="T869" s="162"/>
      <c r="U869" s="162"/>
      <c r="V869" s="162"/>
      <c r="W869" s="162"/>
      <c r="X869" s="162"/>
      <c r="Y869" s="162"/>
      <c r="Z869" s="162"/>
    </row>
    <row r="870">
      <c r="A870" s="162"/>
      <c r="B870" s="162"/>
      <c r="C870" s="162"/>
      <c r="D870" s="162"/>
      <c r="E870" s="162"/>
      <c r="F870" s="162"/>
      <c r="G870" s="162"/>
      <c r="H870" s="162"/>
      <c r="I870" s="162"/>
      <c r="J870" s="162"/>
      <c r="K870" s="162"/>
      <c r="L870" s="162"/>
      <c r="M870" s="162"/>
      <c r="N870" s="162"/>
      <c r="O870" s="162"/>
      <c r="P870" s="162"/>
      <c r="Q870" s="162"/>
      <c r="R870" s="162"/>
      <c r="S870" s="162"/>
      <c r="T870" s="162"/>
      <c r="U870" s="162"/>
      <c r="V870" s="162"/>
      <c r="W870" s="162"/>
      <c r="X870" s="162"/>
      <c r="Y870" s="162"/>
      <c r="Z870" s="162"/>
    </row>
    <row r="871">
      <c r="A871" s="162"/>
      <c r="B871" s="162"/>
      <c r="C871" s="162"/>
      <c r="D871" s="162"/>
      <c r="E871" s="162"/>
      <c r="F871" s="162"/>
      <c r="G871" s="162"/>
      <c r="H871" s="162"/>
      <c r="I871" s="162"/>
      <c r="J871" s="162"/>
      <c r="K871" s="162"/>
      <c r="L871" s="162"/>
      <c r="M871" s="162"/>
      <c r="N871" s="162"/>
      <c r="O871" s="162"/>
      <c r="P871" s="162"/>
      <c r="Q871" s="162"/>
      <c r="R871" s="162"/>
      <c r="S871" s="162"/>
      <c r="T871" s="162"/>
      <c r="U871" s="162"/>
      <c r="V871" s="162"/>
      <c r="W871" s="162"/>
      <c r="X871" s="162"/>
      <c r="Y871" s="162"/>
      <c r="Z871" s="162"/>
    </row>
    <row r="872">
      <c r="A872" s="162"/>
      <c r="B872" s="162"/>
      <c r="C872" s="162"/>
      <c r="D872" s="162"/>
      <c r="E872" s="162"/>
      <c r="F872" s="162"/>
      <c r="G872" s="162"/>
      <c r="H872" s="162"/>
      <c r="I872" s="162"/>
      <c r="J872" s="162"/>
      <c r="K872" s="162"/>
      <c r="L872" s="162"/>
      <c r="M872" s="162"/>
      <c r="N872" s="162"/>
      <c r="O872" s="162"/>
      <c r="P872" s="162"/>
      <c r="Q872" s="162"/>
      <c r="R872" s="162"/>
      <c r="S872" s="162"/>
      <c r="T872" s="162"/>
      <c r="U872" s="162"/>
      <c r="V872" s="162"/>
      <c r="W872" s="162"/>
      <c r="X872" s="162"/>
      <c r="Y872" s="162"/>
      <c r="Z872" s="162"/>
    </row>
    <row r="873">
      <c r="A873" s="162"/>
      <c r="B873" s="162"/>
      <c r="C873" s="162"/>
      <c r="D873" s="162"/>
      <c r="E873" s="162"/>
      <c r="F873" s="162"/>
      <c r="G873" s="162"/>
      <c r="H873" s="162"/>
      <c r="I873" s="162"/>
      <c r="J873" s="162"/>
      <c r="K873" s="162"/>
      <c r="L873" s="162"/>
      <c r="M873" s="162"/>
      <c r="N873" s="162"/>
      <c r="O873" s="162"/>
      <c r="P873" s="162"/>
      <c r="Q873" s="162"/>
      <c r="R873" s="162"/>
      <c r="S873" s="162"/>
      <c r="T873" s="162"/>
      <c r="U873" s="162"/>
      <c r="V873" s="162"/>
      <c r="W873" s="162"/>
      <c r="X873" s="162"/>
      <c r="Y873" s="162"/>
      <c r="Z873" s="162"/>
    </row>
    <row r="874">
      <c r="A874" s="162"/>
      <c r="B874" s="162"/>
      <c r="C874" s="162"/>
      <c r="D874" s="162"/>
      <c r="E874" s="162"/>
      <c r="F874" s="162"/>
      <c r="G874" s="162"/>
      <c r="H874" s="162"/>
      <c r="I874" s="162"/>
      <c r="J874" s="162"/>
      <c r="K874" s="162"/>
      <c r="L874" s="162"/>
      <c r="M874" s="162"/>
      <c r="N874" s="162"/>
      <c r="O874" s="162"/>
      <c r="P874" s="162"/>
      <c r="Q874" s="162"/>
      <c r="R874" s="162"/>
      <c r="S874" s="162"/>
      <c r="T874" s="162"/>
      <c r="U874" s="162"/>
      <c r="V874" s="162"/>
      <c r="W874" s="162"/>
      <c r="X874" s="162"/>
      <c r="Y874" s="162"/>
      <c r="Z874" s="162"/>
    </row>
    <row r="875">
      <c r="A875" s="162"/>
      <c r="B875" s="162"/>
      <c r="C875" s="162"/>
      <c r="D875" s="162"/>
      <c r="E875" s="162"/>
      <c r="F875" s="162"/>
      <c r="G875" s="162"/>
      <c r="H875" s="162"/>
      <c r="I875" s="162"/>
      <c r="J875" s="162"/>
      <c r="K875" s="162"/>
      <c r="L875" s="162"/>
      <c r="M875" s="162"/>
      <c r="N875" s="162"/>
      <c r="O875" s="162"/>
      <c r="P875" s="162"/>
      <c r="Q875" s="162"/>
      <c r="R875" s="162"/>
      <c r="S875" s="162"/>
      <c r="T875" s="162"/>
      <c r="U875" s="162"/>
      <c r="V875" s="162"/>
      <c r="W875" s="162"/>
      <c r="X875" s="162"/>
      <c r="Y875" s="162"/>
      <c r="Z875" s="162"/>
    </row>
    <row r="876">
      <c r="A876" s="162"/>
      <c r="B876" s="162"/>
      <c r="C876" s="162"/>
      <c r="D876" s="162"/>
      <c r="E876" s="162"/>
      <c r="F876" s="162"/>
      <c r="G876" s="162"/>
      <c r="H876" s="162"/>
      <c r="I876" s="162"/>
      <c r="J876" s="162"/>
      <c r="K876" s="162"/>
      <c r="L876" s="162"/>
      <c r="M876" s="162"/>
      <c r="N876" s="162"/>
      <c r="O876" s="162"/>
      <c r="P876" s="162"/>
      <c r="Q876" s="162"/>
      <c r="R876" s="162"/>
      <c r="S876" s="162"/>
      <c r="T876" s="162"/>
      <c r="U876" s="162"/>
      <c r="V876" s="162"/>
      <c r="W876" s="162"/>
      <c r="X876" s="162"/>
      <c r="Y876" s="162"/>
      <c r="Z876" s="162"/>
    </row>
    <row r="877">
      <c r="A877" s="162"/>
      <c r="B877" s="162"/>
      <c r="C877" s="162"/>
      <c r="D877" s="162"/>
      <c r="E877" s="162"/>
      <c r="F877" s="162"/>
      <c r="G877" s="162"/>
      <c r="H877" s="162"/>
      <c r="I877" s="162"/>
      <c r="J877" s="162"/>
      <c r="K877" s="162"/>
      <c r="L877" s="162"/>
      <c r="M877" s="162"/>
      <c r="N877" s="162"/>
      <c r="O877" s="162"/>
      <c r="P877" s="162"/>
      <c r="Q877" s="162"/>
      <c r="R877" s="162"/>
      <c r="S877" s="162"/>
      <c r="T877" s="162"/>
      <c r="U877" s="162"/>
      <c r="V877" s="162"/>
      <c r="W877" s="162"/>
      <c r="X877" s="162"/>
      <c r="Y877" s="162"/>
      <c r="Z877" s="162"/>
    </row>
    <row r="878">
      <c r="A878" s="162"/>
      <c r="B878" s="162"/>
      <c r="C878" s="162"/>
      <c r="D878" s="162"/>
      <c r="E878" s="162"/>
      <c r="F878" s="162"/>
      <c r="G878" s="162"/>
      <c r="H878" s="162"/>
      <c r="I878" s="162"/>
      <c r="J878" s="162"/>
      <c r="K878" s="162"/>
      <c r="L878" s="162"/>
      <c r="M878" s="162"/>
      <c r="N878" s="162"/>
      <c r="O878" s="162"/>
      <c r="P878" s="162"/>
      <c r="Q878" s="162"/>
      <c r="R878" s="162"/>
      <c r="S878" s="162"/>
      <c r="T878" s="162"/>
      <c r="U878" s="162"/>
      <c r="V878" s="162"/>
      <c r="W878" s="162"/>
      <c r="X878" s="162"/>
      <c r="Y878" s="162"/>
      <c r="Z878" s="162"/>
    </row>
    <row r="879">
      <c r="A879" s="162"/>
      <c r="B879" s="162"/>
      <c r="C879" s="162"/>
      <c r="D879" s="162"/>
      <c r="E879" s="162"/>
      <c r="F879" s="162"/>
      <c r="G879" s="162"/>
      <c r="H879" s="162"/>
      <c r="I879" s="162"/>
      <c r="J879" s="162"/>
      <c r="K879" s="162"/>
      <c r="L879" s="162"/>
      <c r="M879" s="162"/>
      <c r="N879" s="162"/>
      <c r="O879" s="162"/>
      <c r="P879" s="162"/>
      <c r="Q879" s="162"/>
      <c r="R879" s="162"/>
      <c r="S879" s="162"/>
      <c r="T879" s="162"/>
      <c r="U879" s="162"/>
      <c r="V879" s="162"/>
      <c r="W879" s="162"/>
      <c r="X879" s="162"/>
      <c r="Y879" s="162"/>
      <c r="Z879" s="162"/>
    </row>
    <row r="880">
      <c r="A880" s="162"/>
      <c r="B880" s="162"/>
      <c r="C880" s="162"/>
      <c r="D880" s="162"/>
      <c r="E880" s="162"/>
      <c r="F880" s="162"/>
      <c r="G880" s="162"/>
      <c r="H880" s="162"/>
      <c r="I880" s="162"/>
      <c r="J880" s="162"/>
      <c r="K880" s="162"/>
      <c r="L880" s="162"/>
      <c r="M880" s="162"/>
      <c r="N880" s="162"/>
      <c r="O880" s="162"/>
      <c r="P880" s="162"/>
      <c r="Q880" s="162"/>
      <c r="R880" s="162"/>
      <c r="S880" s="162"/>
      <c r="T880" s="162"/>
      <c r="U880" s="162"/>
      <c r="V880" s="162"/>
      <c r="W880" s="162"/>
      <c r="X880" s="162"/>
      <c r="Y880" s="162"/>
      <c r="Z880" s="162"/>
    </row>
    <row r="881">
      <c r="A881" s="162"/>
      <c r="B881" s="162"/>
      <c r="C881" s="162"/>
      <c r="D881" s="162"/>
      <c r="E881" s="162"/>
      <c r="F881" s="162"/>
      <c r="G881" s="162"/>
      <c r="H881" s="162"/>
      <c r="I881" s="162"/>
      <c r="J881" s="162"/>
      <c r="K881" s="162"/>
      <c r="L881" s="162"/>
      <c r="M881" s="162"/>
      <c r="N881" s="162"/>
      <c r="O881" s="162"/>
      <c r="P881" s="162"/>
      <c r="Q881" s="162"/>
      <c r="R881" s="162"/>
      <c r="S881" s="162"/>
      <c r="T881" s="162"/>
      <c r="U881" s="162"/>
      <c r="V881" s="162"/>
      <c r="W881" s="162"/>
      <c r="X881" s="162"/>
      <c r="Y881" s="162"/>
      <c r="Z881" s="162"/>
    </row>
    <row r="882">
      <c r="A882" s="162"/>
      <c r="B882" s="162"/>
      <c r="C882" s="162"/>
      <c r="D882" s="162"/>
      <c r="E882" s="162"/>
      <c r="F882" s="162"/>
      <c r="G882" s="162"/>
      <c r="H882" s="162"/>
      <c r="I882" s="162"/>
      <c r="J882" s="162"/>
      <c r="K882" s="162"/>
      <c r="L882" s="162"/>
      <c r="M882" s="162"/>
      <c r="N882" s="162"/>
      <c r="O882" s="162"/>
      <c r="P882" s="162"/>
      <c r="Q882" s="162"/>
      <c r="R882" s="162"/>
      <c r="S882" s="162"/>
      <c r="T882" s="162"/>
      <c r="U882" s="162"/>
      <c r="V882" s="162"/>
      <c r="W882" s="162"/>
      <c r="X882" s="162"/>
      <c r="Y882" s="162"/>
      <c r="Z882" s="162"/>
    </row>
    <row r="883">
      <c r="A883" s="162"/>
      <c r="B883" s="162"/>
      <c r="C883" s="162"/>
      <c r="D883" s="162"/>
      <c r="E883" s="162"/>
      <c r="F883" s="162"/>
      <c r="G883" s="162"/>
      <c r="H883" s="162"/>
      <c r="I883" s="162"/>
      <c r="J883" s="162"/>
      <c r="K883" s="162"/>
      <c r="L883" s="162"/>
      <c r="M883" s="162"/>
      <c r="N883" s="162"/>
      <c r="O883" s="162"/>
      <c r="P883" s="162"/>
      <c r="Q883" s="162"/>
      <c r="R883" s="162"/>
      <c r="S883" s="162"/>
      <c r="T883" s="162"/>
      <c r="U883" s="162"/>
      <c r="V883" s="162"/>
      <c r="W883" s="162"/>
      <c r="X883" s="162"/>
      <c r="Y883" s="162"/>
      <c r="Z883" s="162"/>
    </row>
    <row r="884">
      <c r="A884" s="162"/>
      <c r="B884" s="162"/>
      <c r="C884" s="162"/>
      <c r="D884" s="162"/>
      <c r="E884" s="162"/>
      <c r="F884" s="162"/>
      <c r="G884" s="162"/>
      <c r="H884" s="162"/>
      <c r="I884" s="162"/>
      <c r="J884" s="162"/>
      <c r="K884" s="162"/>
      <c r="L884" s="162"/>
      <c r="M884" s="162"/>
      <c r="N884" s="162"/>
      <c r="O884" s="162"/>
      <c r="P884" s="162"/>
      <c r="Q884" s="162"/>
      <c r="R884" s="162"/>
      <c r="S884" s="162"/>
      <c r="T884" s="162"/>
      <c r="U884" s="162"/>
      <c r="V884" s="162"/>
      <c r="W884" s="162"/>
      <c r="X884" s="162"/>
      <c r="Y884" s="162"/>
      <c r="Z884" s="162"/>
    </row>
    <row r="885">
      <c r="A885" s="162"/>
      <c r="B885" s="162"/>
      <c r="C885" s="162"/>
      <c r="D885" s="162"/>
      <c r="E885" s="162"/>
      <c r="F885" s="162"/>
      <c r="G885" s="162"/>
      <c r="H885" s="162"/>
      <c r="I885" s="162"/>
      <c r="J885" s="162"/>
      <c r="K885" s="162"/>
      <c r="L885" s="162"/>
      <c r="M885" s="162"/>
      <c r="N885" s="162"/>
      <c r="O885" s="162"/>
      <c r="P885" s="162"/>
      <c r="Q885" s="162"/>
      <c r="R885" s="162"/>
      <c r="S885" s="162"/>
      <c r="T885" s="162"/>
      <c r="U885" s="162"/>
      <c r="V885" s="162"/>
      <c r="W885" s="162"/>
      <c r="X885" s="162"/>
      <c r="Y885" s="162"/>
      <c r="Z885" s="162"/>
    </row>
    <row r="886">
      <c r="A886" s="162"/>
      <c r="B886" s="162"/>
      <c r="C886" s="162"/>
      <c r="D886" s="162"/>
      <c r="E886" s="162"/>
      <c r="F886" s="162"/>
      <c r="G886" s="162"/>
      <c r="H886" s="162"/>
      <c r="I886" s="162"/>
      <c r="J886" s="162"/>
      <c r="K886" s="162"/>
      <c r="L886" s="162"/>
      <c r="M886" s="162"/>
      <c r="N886" s="162"/>
      <c r="O886" s="162"/>
      <c r="P886" s="162"/>
      <c r="Q886" s="162"/>
      <c r="R886" s="162"/>
      <c r="S886" s="162"/>
      <c r="T886" s="162"/>
      <c r="U886" s="162"/>
      <c r="V886" s="162"/>
      <c r="W886" s="162"/>
      <c r="X886" s="162"/>
      <c r="Y886" s="162"/>
      <c r="Z886" s="162"/>
    </row>
    <row r="887">
      <c r="A887" s="162"/>
      <c r="B887" s="162"/>
      <c r="C887" s="162"/>
      <c r="D887" s="162"/>
      <c r="E887" s="162"/>
      <c r="F887" s="162"/>
      <c r="G887" s="162"/>
      <c r="H887" s="162"/>
      <c r="I887" s="162"/>
      <c r="J887" s="162"/>
      <c r="K887" s="162"/>
      <c r="L887" s="162"/>
      <c r="M887" s="162"/>
      <c r="N887" s="162"/>
      <c r="O887" s="162"/>
      <c r="P887" s="162"/>
      <c r="Q887" s="162"/>
      <c r="R887" s="162"/>
      <c r="S887" s="162"/>
      <c r="T887" s="162"/>
      <c r="U887" s="162"/>
      <c r="V887" s="162"/>
      <c r="W887" s="162"/>
      <c r="X887" s="162"/>
      <c r="Y887" s="162"/>
      <c r="Z887" s="162"/>
    </row>
    <row r="888">
      <c r="A888" s="162"/>
      <c r="B888" s="162"/>
      <c r="C888" s="162"/>
      <c r="D888" s="162"/>
      <c r="E888" s="162"/>
      <c r="F888" s="162"/>
      <c r="G888" s="162"/>
      <c r="H888" s="162"/>
      <c r="I888" s="162"/>
      <c r="J888" s="162"/>
      <c r="K888" s="162"/>
      <c r="L888" s="162"/>
      <c r="M888" s="162"/>
      <c r="N888" s="162"/>
      <c r="O888" s="162"/>
      <c r="P888" s="162"/>
      <c r="Q888" s="162"/>
      <c r="R888" s="162"/>
      <c r="S888" s="162"/>
      <c r="T888" s="162"/>
      <c r="U888" s="162"/>
      <c r="V888" s="162"/>
      <c r="W888" s="162"/>
      <c r="X888" s="162"/>
      <c r="Y888" s="162"/>
      <c r="Z888" s="162"/>
    </row>
    <row r="889">
      <c r="A889" s="162"/>
      <c r="B889" s="162"/>
      <c r="C889" s="162"/>
      <c r="D889" s="162"/>
      <c r="E889" s="162"/>
      <c r="F889" s="162"/>
      <c r="G889" s="162"/>
      <c r="H889" s="162"/>
      <c r="I889" s="162"/>
      <c r="J889" s="162"/>
      <c r="K889" s="162"/>
      <c r="L889" s="162"/>
      <c r="M889" s="162"/>
      <c r="N889" s="162"/>
      <c r="O889" s="162"/>
      <c r="P889" s="162"/>
      <c r="Q889" s="162"/>
      <c r="R889" s="162"/>
      <c r="S889" s="162"/>
      <c r="T889" s="162"/>
      <c r="U889" s="162"/>
      <c r="V889" s="162"/>
      <c r="W889" s="162"/>
      <c r="X889" s="162"/>
      <c r="Y889" s="162"/>
      <c r="Z889" s="162"/>
    </row>
    <row r="890">
      <c r="A890" s="162"/>
      <c r="B890" s="162"/>
      <c r="C890" s="162"/>
      <c r="D890" s="162"/>
      <c r="E890" s="162"/>
      <c r="F890" s="162"/>
      <c r="G890" s="162"/>
      <c r="H890" s="162"/>
      <c r="I890" s="162"/>
      <c r="J890" s="162"/>
      <c r="K890" s="162"/>
      <c r="L890" s="162"/>
      <c r="M890" s="162"/>
      <c r="N890" s="162"/>
      <c r="O890" s="162"/>
      <c r="P890" s="162"/>
      <c r="Q890" s="162"/>
      <c r="R890" s="162"/>
      <c r="S890" s="162"/>
      <c r="T890" s="162"/>
      <c r="U890" s="162"/>
      <c r="V890" s="162"/>
      <c r="W890" s="162"/>
      <c r="X890" s="162"/>
      <c r="Y890" s="162"/>
      <c r="Z890" s="162"/>
    </row>
    <row r="891">
      <c r="A891" s="162"/>
      <c r="B891" s="162"/>
      <c r="C891" s="162"/>
      <c r="D891" s="162"/>
      <c r="E891" s="162"/>
      <c r="F891" s="162"/>
      <c r="G891" s="162"/>
      <c r="H891" s="162"/>
      <c r="I891" s="162"/>
      <c r="J891" s="162"/>
      <c r="K891" s="162"/>
      <c r="L891" s="162"/>
      <c r="M891" s="162"/>
      <c r="N891" s="162"/>
      <c r="O891" s="162"/>
      <c r="P891" s="162"/>
      <c r="Q891" s="162"/>
      <c r="R891" s="162"/>
      <c r="S891" s="162"/>
      <c r="T891" s="162"/>
      <c r="U891" s="162"/>
      <c r="V891" s="162"/>
      <c r="W891" s="162"/>
      <c r="X891" s="162"/>
      <c r="Y891" s="162"/>
      <c r="Z891" s="162"/>
    </row>
    <row r="892">
      <c r="A892" s="162"/>
      <c r="B892" s="162"/>
      <c r="C892" s="162"/>
      <c r="D892" s="162"/>
      <c r="E892" s="162"/>
      <c r="F892" s="162"/>
      <c r="G892" s="162"/>
      <c r="H892" s="162"/>
      <c r="I892" s="162"/>
      <c r="J892" s="162"/>
      <c r="K892" s="162"/>
      <c r="L892" s="162"/>
      <c r="M892" s="162"/>
      <c r="N892" s="162"/>
      <c r="O892" s="162"/>
      <c r="P892" s="162"/>
      <c r="Q892" s="162"/>
      <c r="R892" s="162"/>
      <c r="S892" s="162"/>
      <c r="T892" s="162"/>
      <c r="U892" s="162"/>
      <c r="V892" s="162"/>
      <c r="W892" s="162"/>
      <c r="X892" s="162"/>
      <c r="Y892" s="162"/>
      <c r="Z892" s="162"/>
    </row>
    <row r="893">
      <c r="A893" s="162"/>
      <c r="B893" s="162"/>
      <c r="C893" s="162"/>
      <c r="D893" s="162"/>
      <c r="E893" s="162"/>
      <c r="F893" s="162"/>
      <c r="G893" s="162"/>
      <c r="H893" s="162"/>
      <c r="I893" s="162"/>
      <c r="J893" s="162"/>
      <c r="K893" s="162"/>
      <c r="L893" s="162"/>
      <c r="M893" s="162"/>
      <c r="N893" s="162"/>
      <c r="O893" s="162"/>
      <c r="P893" s="162"/>
      <c r="Q893" s="162"/>
      <c r="R893" s="162"/>
      <c r="S893" s="162"/>
      <c r="T893" s="162"/>
      <c r="U893" s="162"/>
      <c r="V893" s="162"/>
      <c r="W893" s="162"/>
      <c r="X893" s="162"/>
      <c r="Y893" s="162"/>
      <c r="Z893" s="162"/>
    </row>
    <row r="894">
      <c r="A894" s="162"/>
      <c r="B894" s="162"/>
      <c r="C894" s="162"/>
      <c r="D894" s="162"/>
      <c r="E894" s="162"/>
      <c r="F894" s="162"/>
      <c r="G894" s="162"/>
      <c r="H894" s="162"/>
      <c r="I894" s="162"/>
      <c r="J894" s="162"/>
      <c r="K894" s="162"/>
      <c r="L894" s="162"/>
      <c r="M894" s="162"/>
      <c r="N894" s="162"/>
      <c r="O894" s="162"/>
      <c r="P894" s="162"/>
      <c r="Q894" s="162"/>
      <c r="R894" s="162"/>
      <c r="S894" s="162"/>
      <c r="T894" s="162"/>
      <c r="U894" s="162"/>
      <c r="V894" s="162"/>
      <c r="W894" s="162"/>
      <c r="X894" s="162"/>
      <c r="Y894" s="162"/>
      <c r="Z894" s="162"/>
    </row>
    <row r="895">
      <c r="A895" s="162"/>
      <c r="B895" s="162"/>
      <c r="C895" s="162"/>
      <c r="D895" s="162"/>
      <c r="E895" s="162"/>
      <c r="F895" s="162"/>
      <c r="G895" s="162"/>
      <c r="H895" s="162"/>
      <c r="I895" s="162"/>
      <c r="J895" s="162"/>
      <c r="K895" s="162"/>
      <c r="L895" s="162"/>
      <c r="M895" s="162"/>
      <c r="N895" s="162"/>
      <c r="O895" s="162"/>
      <c r="P895" s="162"/>
      <c r="Q895" s="162"/>
      <c r="R895" s="162"/>
      <c r="S895" s="162"/>
      <c r="T895" s="162"/>
      <c r="U895" s="162"/>
      <c r="V895" s="162"/>
      <c r="W895" s="162"/>
      <c r="X895" s="162"/>
      <c r="Y895" s="162"/>
      <c r="Z895" s="162"/>
    </row>
    <row r="896">
      <c r="A896" s="162"/>
      <c r="B896" s="162"/>
      <c r="C896" s="162"/>
      <c r="D896" s="162"/>
      <c r="E896" s="162"/>
      <c r="F896" s="162"/>
      <c r="G896" s="162"/>
      <c r="H896" s="162"/>
      <c r="I896" s="162"/>
      <c r="J896" s="162"/>
      <c r="K896" s="162"/>
      <c r="L896" s="162"/>
      <c r="M896" s="162"/>
      <c r="N896" s="162"/>
      <c r="O896" s="162"/>
      <c r="P896" s="162"/>
      <c r="Q896" s="162"/>
      <c r="R896" s="162"/>
      <c r="S896" s="162"/>
      <c r="T896" s="162"/>
      <c r="U896" s="162"/>
      <c r="V896" s="162"/>
      <c r="W896" s="162"/>
      <c r="X896" s="162"/>
      <c r="Y896" s="162"/>
      <c r="Z896" s="162"/>
    </row>
    <row r="897">
      <c r="A897" s="162"/>
      <c r="B897" s="162"/>
      <c r="C897" s="162"/>
      <c r="D897" s="162"/>
      <c r="E897" s="162"/>
      <c r="F897" s="162"/>
      <c r="G897" s="162"/>
      <c r="H897" s="162"/>
      <c r="I897" s="162"/>
      <c r="J897" s="162"/>
      <c r="K897" s="162"/>
      <c r="L897" s="162"/>
      <c r="M897" s="162"/>
      <c r="N897" s="162"/>
      <c r="O897" s="162"/>
      <c r="P897" s="162"/>
      <c r="Q897" s="162"/>
      <c r="R897" s="162"/>
      <c r="S897" s="162"/>
      <c r="T897" s="162"/>
      <c r="U897" s="162"/>
      <c r="V897" s="162"/>
      <c r="W897" s="162"/>
      <c r="X897" s="162"/>
      <c r="Y897" s="162"/>
      <c r="Z897" s="162"/>
    </row>
    <row r="898">
      <c r="A898" s="162"/>
      <c r="B898" s="162"/>
      <c r="C898" s="162"/>
      <c r="D898" s="162"/>
      <c r="E898" s="162"/>
      <c r="F898" s="162"/>
      <c r="G898" s="162"/>
      <c r="H898" s="162"/>
      <c r="I898" s="162"/>
      <c r="J898" s="162"/>
      <c r="K898" s="162"/>
      <c r="L898" s="162"/>
      <c r="M898" s="162"/>
      <c r="N898" s="162"/>
      <c r="O898" s="162"/>
      <c r="P898" s="162"/>
      <c r="Q898" s="162"/>
      <c r="R898" s="162"/>
      <c r="S898" s="162"/>
      <c r="T898" s="162"/>
      <c r="U898" s="162"/>
      <c r="V898" s="162"/>
      <c r="W898" s="162"/>
      <c r="X898" s="162"/>
      <c r="Y898" s="162"/>
      <c r="Z898" s="162"/>
    </row>
    <row r="899">
      <c r="A899" s="162"/>
      <c r="B899" s="162"/>
      <c r="C899" s="162"/>
      <c r="D899" s="162"/>
      <c r="E899" s="162"/>
      <c r="F899" s="162"/>
      <c r="G899" s="162"/>
      <c r="H899" s="162"/>
      <c r="I899" s="162"/>
      <c r="J899" s="162"/>
      <c r="K899" s="162"/>
      <c r="L899" s="162"/>
      <c r="M899" s="162"/>
      <c r="N899" s="162"/>
      <c r="O899" s="162"/>
      <c r="P899" s="162"/>
      <c r="Q899" s="162"/>
      <c r="R899" s="162"/>
      <c r="S899" s="162"/>
      <c r="T899" s="162"/>
      <c r="U899" s="162"/>
      <c r="V899" s="162"/>
      <c r="W899" s="162"/>
      <c r="X899" s="162"/>
      <c r="Y899" s="162"/>
      <c r="Z899" s="162"/>
    </row>
    <row r="900">
      <c r="A900" s="162"/>
      <c r="B900" s="162"/>
      <c r="C900" s="162"/>
      <c r="D900" s="162"/>
      <c r="E900" s="162"/>
      <c r="F900" s="162"/>
      <c r="G900" s="162"/>
      <c r="H900" s="162"/>
      <c r="I900" s="162"/>
      <c r="J900" s="162"/>
      <c r="K900" s="162"/>
      <c r="L900" s="162"/>
      <c r="M900" s="162"/>
      <c r="N900" s="162"/>
      <c r="O900" s="162"/>
      <c r="P900" s="162"/>
      <c r="Q900" s="162"/>
      <c r="R900" s="162"/>
      <c r="S900" s="162"/>
      <c r="T900" s="162"/>
      <c r="U900" s="162"/>
      <c r="V900" s="162"/>
      <c r="W900" s="162"/>
      <c r="X900" s="162"/>
      <c r="Y900" s="162"/>
      <c r="Z900" s="162"/>
    </row>
    <row r="901">
      <c r="A901" s="162"/>
      <c r="B901" s="162"/>
      <c r="C901" s="162"/>
      <c r="D901" s="162"/>
      <c r="E901" s="162"/>
      <c r="F901" s="162"/>
      <c r="G901" s="162"/>
      <c r="H901" s="162"/>
      <c r="I901" s="162"/>
      <c r="J901" s="162"/>
      <c r="K901" s="162"/>
      <c r="L901" s="162"/>
      <c r="M901" s="162"/>
      <c r="N901" s="162"/>
      <c r="O901" s="162"/>
      <c r="P901" s="162"/>
      <c r="Q901" s="162"/>
      <c r="R901" s="162"/>
      <c r="S901" s="162"/>
      <c r="T901" s="162"/>
      <c r="U901" s="162"/>
      <c r="V901" s="162"/>
      <c r="W901" s="162"/>
      <c r="X901" s="162"/>
      <c r="Y901" s="162"/>
      <c r="Z901" s="162"/>
    </row>
    <row r="902">
      <c r="A902" s="162"/>
      <c r="B902" s="162"/>
      <c r="C902" s="162"/>
      <c r="D902" s="162"/>
      <c r="E902" s="162"/>
      <c r="F902" s="162"/>
      <c r="G902" s="162"/>
      <c r="H902" s="162"/>
      <c r="I902" s="162"/>
      <c r="J902" s="162"/>
      <c r="K902" s="162"/>
      <c r="L902" s="162"/>
      <c r="M902" s="162"/>
      <c r="N902" s="162"/>
      <c r="O902" s="162"/>
      <c r="P902" s="162"/>
      <c r="Q902" s="162"/>
      <c r="R902" s="162"/>
      <c r="S902" s="162"/>
      <c r="T902" s="162"/>
      <c r="U902" s="162"/>
      <c r="V902" s="162"/>
      <c r="W902" s="162"/>
      <c r="X902" s="162"/>
      <c r="Y902" s="162"/>
      <c r="Z902" s="162"/>
    </row>
    <row r="903">
      <c r="A903" s="162"/>
      <c r="B903" s="162"/>
      <c r="C903" s="162"/>
      <c r="D903" s="162"/>
      <c r="E903" s="162"/>
      <c r="F903" s="162"/>
      <c r="G903" s="162"/>
      <c r="H903" s="162"/>
      <c r="I903" s="162"/>
      <c r="J903" s="162"/>
      <c r="K903" s="162"/>
      <c r="L903" s="162"/>
      <c r="M903" s="162"/>
      <c r="N903" s="162"/>
      <c r="O903" s="162"/>
      <c r="P903" s="162"/>
      <c r="Q903" s="162"/>
      <c r="R903" s="162"/>
      <c r="S903" s="162"/>
      <c r="T903" s="162"/>
      <c r="U903" s="162"/>
      <c r="V903" s="162"/>
      <c r="W903" s="162"/>
      <c r="X903" s="162"/>
      <c r="Y903" s="162"/>
      <c r="Z903" s="162"/>
    </row>
    <row r="904">
      <c r="A904" s="162"/>
      <c r="B904" s="162"/>
      <c r="C904" s="162"/>
      <c r="D904" s="162"/>
      <c r="E904" s="162"/>
      <c r="F904" s="162"/>
      <c r="G904" s="162"/>
      <c r="H904" s="162"/>
      <c r="I904" s="162"/>
      <c r="J904" s="162"/>
      <c r="K904" s="162"/>
      <c r="L904" s="162"/>
      <c r="M904" s="162"/>
      <c r="N904" s="162"/>
      <c r="O904" s="162"/>
      <c r="P904" s="162"/>
      <c r="Q904" s="162"/>
      <c r="R904" s="162"/>
      <c r="S904" s="162"/>
      <c r="T904" s="162"/>
      <c r="U904" s="162"/>
      <c r="V904" s="162"/>
      <c r="W904" s="162"/>
      <c r="X904" s="162"/>
      <c r="Y904" s="162"/>
      <c r="Z904" s="162"/>
    </row>
    <row r="905">
      <c r="A905" s="162"/>
      <c r="B905" s="162"/>
      <c r="C905" s="162"/>
      <c r="D905" s="162"/>
      <c r="E905" s="162"/>
      <c r="F905" s="162"/>
      <c r="G905" s="162"/>
      <c r="H905" s="162"/>
      <c r="I905" s="162"/>
      <c r="J905" s="162"/>
      <c r="K905" s="162"/>
      <c r="L905" s="162"/>
      <c r="M905" s="162"/>
      <c r="N905" s="162"/>
      <c r="O905" s="162"/>
      <c r="P905" s="162"/>
      <c r="Q905" s="162"/>
      <c r="R905" s="162"/>
      <c r="S905" s="162"/>
      <c r="T905" s="162"/>
      <c r="U905" s="162"/>
      <c r="V905" s="162"/>
      <c r="W905" s="162"/>
      <c r="X905" s="162"/>
      <c r="Y905" s="162"/>
      <c r="Z905" s="162"/>
    </row>
    <row r="906">
      <c r="A906" s="162"/>
      <c r="B906" s="162"/>
      <c r="C906" s="162"/>
      <c r="D906" s="162"/>
      <c r="E906" s="162"/>
      <c r="F906" s="162"/>
      <c r="G906" s="162"/>
      <c r="H906" s="162"/>
      <c r="I906" s="162"/>
      <c r="J906" s="162"/>
      <c r="K906" s="162"/>
      <c r="L906" s="162"/>
      <c r="M906" s="162"/>
      <c r="N906" s="162"/>
      <c r="O906" s="162"/>
      <c r="P906" s="162"/>
      <c r="Q906" s="162"/>
      <c r="R906" s="162"/>
      <c r="S906" s="162"/>
      <c r="T906" s="162"/>
      <c r="U906" s="162"/>
      <c r="V906" s="162"/>
      <c r="W906" s="162"/>
      <c r="X906" s="162"/>
      <c r="Y906" s="162"/>
      <c r="Z906" s="162"/>
    </row>
    <row r="907">
      <c r="A907" s="162"/>
      <c r="B907" s="162"/>
      <c r="C907" s="162"/>
      <c r="D907" s="162"/>
      <c r="E907" s="162"/>
      <c r="F907" s="162"/>
      <c r="G907" s="162"/>
      <c r="H907" s="162"/>
      <c r="I907" s="162"/>
      <c r="J907" s="162"/>
      <c r="K907" s="162"/>
      <c r="L907" s="162"/>
      <c r="M907" s="162"/>
      <c r="N907" s="162"/>
      <c r="O907" s="162"/>
      <c r="P907" s="162"/>
      <c r="Q907" s="162"/>
      <c r="R907" s="162"/>
      <c r="S907" s="162"/>
      <c r="T907" s="162"/>
      <c r="U907" s="162"/>
      <c r="V907" s="162"/>
      <c r="W907" s="162"/>
      <c r="X907" s="162"/>
      <c r="Y907" s="162"/>
      <c r="Z907" s="162"/>
    </row>
    <row r="908">
      <c r="A908" s="162"/>
      <c r="B908" s="162"/>
      <c r="C908" s="162"/>
      <c r="D908" s="162"/>
      <c r="E908" s="162"/>
      <c r="F908" s="162"/>
      <c r="G908" s="162"/>
      <c r="H908" s="162"/>
      <c r="I908" s="162"/>
      <c r="J908" s="162"/>
      <c r="K908" s="162"/>
      <c r="L908" s="162"/>
      <c r="M908" s="162"/>
      <c r="N908" s="162"/>
      <c r="O908" s="162"/>
      <c r="P908" s="162"/>
      <c r="Q908" s="162"/>
      <c r="R908" s="162"/>
      <c r="S908" s="162"/>
      <c r="T908" s="162"/>
      <c r="U908" s="162"/>
      <c r="V908" s="162"/>
      <c r="W908" s="162"/>
      <c r="X908" s="162"/>
      <c r="Y908" s="162"/>
      <c r="Z908" s="162"/>
    </row>
    <row r="909">
      <c r="A909" s="162"/>
      <c r="B909" s="162"/>
      <c r="C909" s="162"/>
      <c r="D909" s="162"/>
      <c r="E909" s="162"/>
      <c r="F909" s="162"/>
      <c r="G909" s="162"/>
      <c r="H909" s="162"/>
      <c r="I909" s="162"/>
      <c r="J909" s="162"/>
      <c r="K909" s="162"/>
      <c r="L909" s="162"/>
      <c r="M909" s="162"/>
      <c r="N909" s="162"/>
      <c r="O909" s="162"/>
      <c r="P909" s="162"/>
      <c r="Q909" s="162"/>
      <c r="R909" s="162"/>
      <c r="S909" s="162"/>
      <c r="T909" s="162"/>
      <c r="U909" s="162"/>
      <c r="V909" s="162"/>
      <c r="W909" s="162"/>
      <c r="X909" s="162"/>
      <c r="Y909" s="162"/>
      <c r="Z909" s="162"/>
    </row>
    <row r="910">
      <c r="A910" s="162"/>
      <c r="B910" s="162"/>
      <c r="C910" s="162"/>
      <c r="D910" s="162"/>
      <c r="E910" s="162"/>
      <c r="F910" s="162"/>
      <c r="G910" s="162"/>
      <c r="H910" s="162"/>
      <c r="I910" s="162"/>
      <c r="J910" s="162"/>
      <c r="K910" s="162"/>
      <c r="L910" s="162"/>
      <c r="M910" s="162"/>
      <c r="N910" s="162"/>
      <c r="O910" s="162"/>
      <c r="P910" s="162"/>
      <c r="Q910" s="162"/>
      <c r="R910" s="162"/>
      <c r="S910" s="162"/>
      <c r="T910" s="162"/>
      <c r="U910" s="162"/>
      <c r="V910" s="162"/>
      <c r="W910" s="162"/>
      <c r="X910" s="162"/>
      <c r="Y910" s="162"/>
      <c r="Z910" s="162"/>
    </row>
    <row r="911">
      <c r="A911" s="162"/>
      <c r="B911" s="162"/>
      <c r="C911" s="162"/>
      <c r="D911" s="162"/>
      <c r="E911" s="162"/>
      <c r="F911" s="162"/>
      <c r="G911" s="162"/>
      <c r="H911" s="162"/>
      <c r="I911" s="162"/>
      <c r="J911" s="162"/>
      <c r="K911" s="162"/>
      <c r="L911" s="162"/>
      <c r="M911" s="162"/>
      <c r="N911" s="162"/>
      <c r="O911" s="162"/>
      <c r="P911" s="162"/>
      <c r="Q911" s="162"/>
      <c r="R911" s="162"/>
      <c r="S911" s="162"/>
      <c r="T911" s="162"/>
      <c r="U911" s="162"/>
      <c r="V911" s="162"/>
      <c r="W911" s="162"/>
      <c r="X911" s="162"/>
      <c r="Y911" s="162"/>
      <c r="Z911" s="162"/>
    </row>
    <row r="912">
      <c r="A912" s="162"/>
      <c r="B912" s="162"/>
      <c r="C912" s="162"/>
      <c r="D912" s="162"/>
      <c r="E912" s="162"/>
      <c r="F912" s="162"/>
      <c r="G912" s="162"/>
      <c r="H912" s="162"/>
      <c r="I912" s="162"/>
      <c r="J912" s="162"/>
      <c r="K912" s="162"/>
      <c r="L912" s="162"/>
      <c r="M912" s="162"/>
      <c r="N912" s="162"/>
      <c r="O912" s="162"/>
      <c r="P912" s="162"/>
      <c r="Q912" s="162"/>
      <c r="R912" s="162"/>
      <c r="S912" s="162"/>
      <c r="T912" s="162"/>
      <c r="U912" s="162"/>
      <c r="V912" s="162"/>
      <c r="W912" s="162"/>
      <c r="X912" s="162"/>
      <c r="Y912" s="162"/>
      <c r="Z912" s="162"/>
    </row>
    <row r="913">
      <c r="A913" s="162"/>
      <c r="B913" s="162"/>
      <c r="C913" s="162"/>
      <c r="D913" s="162"/>
      <c r="E913" s="162"/>
      <c r="F913" s="162"/>
      <c r="G913" s="162"/>
      <c r="H913" s="162"/>
      <c r="I913" s="162"/>
      <c r="J913" s="162"/>
      <c r="K913" s="162"/>
      <c r="L913" s="162"/>
      <c r="M913" s="162"/>
      <c r="N913" s="162"/>
      <c r="O913" s="162"/>
      <c r="P913" s="162"/>
      <c r="Q913" s="162"/>
      <c r="R913" s="162"/>
      <c r="S913" s="162"/>
      <c r="T913" s="162"/>
      <c r="U913" s="162"/>
      <c r="V913" s="162"/>
      <c r="W913" s="162"/>
      <c r="X913" s="162"/>
      <c r="Y913" s="162"/>
      <c r="Z913" s="162"/>
    </row>
    <row r="914">
      <c r="A914" s="162"/>
      <c r="B914" s="162"/>
      <c r="C914" s="162"/>
      <c r="D914" s="162"/>
      <c r="E914" s="162"/>
      <c r="F914" s="162"/>
      <c r="G914" s="162"/>
      <c r="H914" s="162"/>
      <c r="I914" s="162"/>
      <c r="J914" s="162"/>
      <c r="K914" s="162"/>
      <c r="L914" s="162"/>
      <c r="M914" s="162"/>
      <c r="N914" s="162"/>
      <c r="O914" s="162"/>
      <c r="P914" s="162"/>
      <c r="Q914" s="162"/>
      <c r="R914" s="162"/>
      <c r="S914" s="162"/>
      <c r="T914" s="162"/>
      <c r="U914" s="162"/>
      <c r="V914" s="162"/>
      <c r="W914" s="162"/>
      <c r="X914" s="162"/>
      <c r="Y914" s="162"/>
      <c r="Z914" s="162"/>
    </row>
    <row r="915">
      <c r="A915" s="162"/>
      <c r="B915" s="162"/>
      <c r="C915" s="162"/>
      <c r="D915" s="162"/>
      <c r="E915" s="162"/>
      <c r="F915" s="162"/>
      <c r="G915" s="162"/>
      <c r="H915" s="162"/>
      <c r="I915" s="162"/>
      <c r="J915" s="162"/>
      <c r="K915" s="162"/>
      <c r="L915" s="162"/>
      <c r="M915" s="162"/>
      <c r="N915" s="162"/>
      <c r="O915" s="162"/>
      <c r="P915" s="162"/>
      <c r="Q915" s="162"/>
      <c r="R915" s="162"/>
      <c r="S915" s="162"/>
      <c r="T915" s="162"/>
      <c r="U915" s="162"/>
      <c r="V915" s="162"/>
      <c r="W915" s="162"/>
      <c r="X915" s="162"/>
      <c r="Y915" s="162"/>
      <c r="Z915" s="162"/>
    </row>
    <row r="916">
      <c r="A916" s="162"/>
      <c r="B916" s="162"/>
      <c r="C916" s="162"/>
      <c r="D916" s="162"/>
      <c r="E916" s="162"/>
      <c r="F916" s="162"/>
      <c r="G916" s="162"/>
      <c r="H916" s="162"/>
      <c r="I916" s="162"/>
      <c r="J916" s="162"/>
      <c r="K916" s="162"/>
      <c r="L916" s="162"/>
      <c r="M916" s="162"/>
      <c r="N916" s="162"/>
      <c r="O916" s="162"/>
      <c r="P916" s="162"/>
      <c r="Q916" s="162"/>
      <c r="R916" s="162"/>
      <c r="S916" s="162"/>
      <c r="T916" s="162"/>
      <c r="U916" s="162"/>
      <c r="V916" s="162"/>
      <c r="W916" s="162"/>
      <c r="X916" s="162"/>
      <c r="Y916" s="162"/>
      <c r="Z916" s="162"/>
    </row>
    <row r="917">
      <c r="A917" s="162"/>
      <c r="B917" s="162"/>
      <c r="C917" s="162"/>
      <c r="D917" s="162"/>
      <c r="E917" s="162"/>
      <c r="F917" s="162"/>
      <c r="G917" s="162"/>
      <c r="H917" s="162"/>
      <c r="I917" s="162"/>
      <c r="J917" s="162"/>
      <c r="K917" s="162"/>
      <c r="L917" s="162"/>
      <c r="M917" s="162"/>
      <c r="N917" s="162"/>
      <c r="O917" s="162"/>
      <c r="P917" s="162"/>
      <c r="Q917" s="162"/>
      <c r="R917" s="162"/>
      <c r="S917" s="162"/>
      <c r="T917" s="162"/>
      <c r="U917" s="162"/>
      <c r="V917" s="162"/>
      <c r="W917" s="162"/>
      <c r="X917" s="162"/>
      <c r="Y917" s="162"/>
      <c r="Z917" s="162"/>
    </row>
    <row r="918">
      <c r="A918" s="162"/>
      <c r="B918" s="162"/>
      <c r="C918" s="162"/>
      <c r="D918" s="162"/>
      <c r="E918" s="162"/>
      <c r="F918" s="162"/>
      <c r="G918" s="162"/>
      <c r="H918" s="162"/>
      <c r="I918" s="162"/>
      <c r="J918" s="162"/>
      <c r="K918" s="162"/>
      <c r="L918" s="162"/>
      <c r="M918" s="162"/>
      <c r="N918" s="162"/>
      <c r="O918" s="162"/>
      <c r="P918" s="162"/>
      <c r="Q918" s="162"/>
      <c r="R918" s="162"/>
      <c r="S918" s="162"/>
      <c r="T918" s="162"/>
      <c r="U918" s="162"/>
      <c r="V918" s="162"/>
      <c r="W918" s="162"/>
      <c r="X918" s="162"/>
      <c r="Y918" s="162"/>
      <c r="Z918" s="162"/>
    </row>
    <row r="919">
      <c r="A919" s="162"/>
      <c r="B919" s="162"/>
      <c r="C919" s="162"/>
      <c r="D919" s="162"/>
      <c r="E919" s="162"/>
      <c r="F919" s="162"/>
      <c r="G919" s="162"/>
      <c r="H919" s="162"/>
      <c r="I919" s="162"/>
      <c r="J919" s="162"/>
      <c r="K919" s="162"/>
      <c r="L919" s="162"/>
      <c r="M919" s="162"/>
      <c r="N919" s="162"/>
      <c r="O919" s="162"/>
      <c r="P919" s="162"/>
      <c r="Q919" s="162"/>
      <c r="R919" s="162"/>
      <c r="S919" s="162"/>
      <c r="T919" s="162"/>
      <c r="U919" s="162"/>
      <c r="V919" s="162"/>
      <c r="W919" s="162"/>
      <c r="X919" s="162"/>
      <c r="Y919" s="162"/>
      <c r="Z919" s="162"/>
    </row>
    <row r="920">
      <c r="A920" s="162"/>
      <c r="B920" s="162"/>
      <c r="C920" s="162"/>
      <c r="D920" s="162"/>
      <c r="E920" s="162"/>
      <c r="F920" s="162"/>
      <c r="G920" s="162"/>
      <c r="H920" s="162"/>
      <c r="I920" s="162"/>
      <c r="J920" s="162"/>
      <c r="K920" s="162"/>
      <c r="L920" s="162"/>
      <c r="M920" s="162"/>
      <c r="N920" s="162"/>
      <c r="O920" s="162"/>
      <c r="P920" s="162"/>
      <c r="Q920" s="162"/>
      <c r="R920" s="162"/>
      <c r="S920" s="162"/>
      <c r="T920" s="162"/>
      <c r="U920" s="162"/>
      <c r="V920" s="162"/>
      <c r="W920" s="162"/>
      <c r="X920" s="162"/>
      <c r="Y920" s="162"/>
      <c r="Z920" s="162"/>
    </row>
    <row r="921">
      <c r="A921" s="162"/>
      <c r="B921" s="162"/>
      <c r="C921" s="162"/>
      <c r="D921" s="162"/>
      <c r="E921" s="162"/>
      <c r="F921" s="162"/>
      <c r="G921" s="162"/>
      <c r="H921" s="162"/>
      <c r="I921" s="162"/>
      <c r="J921" s="162"/>
      <c r="K921" s="162"/>
      <c r="L921" s="162"/>
      <c r="M921" s="162"/>
      <c r="N921" s="162"/>
      <c r="O921" s="162"/>
      <c r="P921" s="162"/>
      <c r="Q921" s="162"/>
      <c r="R921" s="162"/>
      <c r="S921" s="162"/>
      <c r="T921" s="162"/>
      <c r="U921" s="162"/>
      <c r="V921" s="162"/>
      <c r="W921" s="162"/>
      <c r="X921" s="162"/>
      <c r="Y921" s="162"/>
      <c r="Z921" s="162"/>
    </row>
    <row r="922">
      <c r="A922" s="162"/>
      <c r="B922" s="162"/>
      <c r="C922" s="162"/>
      <c r="D922" s="162"/>
      <c r="E922" s="162"/>
      <c r="F922" s="162"/>
      <c r="G922" s="162"/>
      <c r="H922" s="162"/>
      <c r="I922" s="162"/>
      <c r="J922" s="162"/>
      <c r="K922" s="162"/>
      <c r="L922" s="162"/>
      <c r="M922" s="162"/>
      <c r="N922" s="162"/>
      <c r="O922" s="162"/>
      <c r="P922" s="162"/>
      <c r="Q922" s="162"/>
      <c r="R922" s="162"/>
      <c r="S922" s="162"/>
      <c r="T922" s="162"/>
      <c r="U922" s="162"/>
      <c r="V922" s="162"/>
      <c r="W922" s="162"/>
      <c r="X922" s="162"/>
      <c r="Y922" s="162"/>
      <c r="Z922" s="162"/>
    </row>
    <row r="923">
      <c r="A923" s="162"/>
      <c r="B923" s="162"/>
      <c r="C923" s="162"/>
      <c r="D923" s="162"/>
      <c r="E923" s="162"/>
      <c r="F923" s="162"/>
      <c r="G923" s="162"/>
      <c r="H923" s="162"/>
      <c r="I923" s="162"/>
      <c r="J923" s="162"/>
      <c r="K923" s="162"/>
      <c r="L923" s="162"/>
      <c r="M923" s="162"/>
      <c r="N923" s="162"/>
      <c r="O923" s="162"/>
      <c r="P923" s="162"/>
      <c r="Q923" s="162"/>
      <c r="R923" s="162"/>
      <c r="S923" s="162"/>
      <c r="T923" s="162"/>
      <c r="U923" s="162"/>
      <c r="V923" s="162"/>
      <c r="W923" s="162"/>
      <c r="X923" s="162"/>
      <c r="Y923" s="162"/>
      <c r="Z923" s="162"/>
    </row>
    <row r="924">
      <c r="A924" s="162"/>
      <c r="B924" s="162"/>
      <c r="C924" s="162"/>
      <c r="D924" s="162"/>
      <c r="E924" s="162"/>
      <c r="F924" s="162"/>
      <c r="G924" s="162"/>
      <c r="H924" s="162"/>
      <c r="I924" s="162"/>
      <c r="J924" s="162"/>
      <c r="K924" s="162"/>
      <c r="L924" s="162"/>
      <c r="M924" s="162"/>
      <c r="N924" s="162"/>
      <c r="O924" s="162"/>
      <c r="P924" s="162"/>
      <c r="Q924" s="162"/>
      <c r="R924" s="162"/>
      <c r="S924" s="162"/>
      <c r="T924" s="162"/>
      <c r="U924" s="162"/>
      <c r="V924" s="162"/>
      <c r="W924" s="162"/>
      <c r="X924" s="162"/>
      <c r="Y924" s="162"/>
      <c r="Z924" s="162"/>
    </row>
    <row r="925">
      <c r="A925" s="162"/>
      <c r="B925" s="162"/>
      <c r="C925" s="162"/>
      <c r="D925" s="162"/>
      <c r="E925" s="162"/>
      <c r="F925" s="162"/>
      <c r="G925" s="162"/>
      <c r="H925" s="162"/>
      <c r="I925" s="162"/>
      <c r="J925" s="162"/>
      <c r="K925" s="162"/>
      <c r="L925" s="162"/>
      <c r="M925" s="162"/>
      <c r="N925" s="162"/>
      <c r="O925" s="162"/>
      <c r="P925" s="162"/>
      <c r="Q925" s="162"/>
      <c r="R925" s="162"/>
      <c r="S925" s="162"/>
      <c r="T925" s="162"/>
      <c r="U925" s="162"/>
      <c r="V925" s="162"/>
      <c r="W925" s="162"/>
      <c r="X925" s="162"/>
      <c r="Y925" s="162"/>
      <c r="Z925" s="162"/>
    </row>
    <row r="926">
      <c r="A926" s="162"/>
      <c r="B926" s="162"/>
      <c r="C926" s="162"/>
      <c r="D926" s="162"/>
      <c r="E926" s="162"/>
      <c r="F926" s="162"/>
      <c r="G926" s="162"/>
      <c r="H926" s="162"/>
      <c r="I926" s="162"/>
      <c r="J926" s="162"/>
      <c r="K926" s="162"/>
      <c r="L926" s="162"/>
      <c r="M926" s="162"/>
      <c r="N926" s="162"/>
      <c r="O926" s="162"/>
      <c r="P926" s="162"/>
      <c r="Q926" s="162"/>
      <c r="R926" s="162"/>
      <c r="S926" s="162"/>
      <c r="T926" s="162"/>
      <c r="U926" s="162"/>
      <c r="V926" s="162"/>
      <c r="W926" s="162"/>
      <c r="X926" s="162"/>
      <c r="Y926" s="162"/>
      <c r="Z926" s="162"/>
    </row>
    <row r="927">
      <c r="A927" s="162"/>
      <c r="B927" s="162"/>
      <c r="C927" s="162"/>
      <c r="D927" s="162"/>
      <c r="E927" s="162"/>
      <c r="F927" s="162"/>
      <c r="G927" s="162"/>
      <c r="H927" s="162"/>
      <c r="I927" s="162"/>
      <c r="J927" s="162"/>
      <c r="K927" s="162"/>
      <c r="L927" s="162"/>
      <c r="M927" s="162"/>
      <c r="N927" s="162"/>
      <c r="O927" s="162"/>
      <c r="P927" s="162"/>
      <c r="Q927" s="162"/>
      <c r="R927" s="162"/>
      <c r="S927" s="162"/>
      <c r="T927" s="162"/>
      <c r="U927" s="162"/>
      <c r="V927" s="162"/>
      <c r="W927" s="162"/>
      <c r="X927" s="162"/>
      <c r="Y927" s="162"/>
      <c r="Z927" s="162"/>
    </row>
    <row r="928">
      <c r="A928" s="162"/>
      <c r="B928" s="162"/>
      <c r="C928" s="162"/>
      <c r="D928" s="162"/>
      <c r="E928" s="162"/>
      <c r="F928" s="162"/>
      <c r="G928" s="162"/>
      <c r="H928" s="162"/>
      <c r="I928" s="162"/>
      <c r="J928" s="162"/>
      <c r="K928" s="162"/>
      <c r="L928" s="162"/>
      <c r="M928" s="162"/>
      <c r="N928" s="162"/>
      <c r="O928" s="162"/>
      <c r="P928" s="162"/>
      <c r="Q928" s="162"/>
      <c r="R928" s="162"/>
      <c r="S928" s="162"/>
      <c r="T928" s="162"/>
      <c r="U928" s="162"/>
      <c r="V928" s="162"/>
      <c r="W928" s="162"/>
      <c r="X928" s="162"/>
      <c r="Y928" s="162"/>
      <c r="Z928" s="162"/>
    </row>
    <row r="929">
      <c r="A929" s="162"/>
      <c r="B929" s="162"/>
      <c r="C929" s="162"/>
      <c r="D929" s="162"/>
      <c r="E929" s="162"/>
      <c r="F929" s="162"/>
      <c r="G929" s="162"/>
      <c r="H929" s="162"/>
      <c r="I929" s="162"/>
      <c r="J929" s="162"/>
      <c r="K929" s="162"/>
      <c r="L929" s="162"/>
      <c r="M929" s="162"/>
      <c r="N929" s="162"/>
      <c r="O929" s="162"/>
      <c r="P929" s="162"/>
      <c r="Q929" s="162"/>
      <c r="R929" s="162"/>
      <c r="S929" s="162"/>
      <c r="T929" s="162"/>
      <c r="U929" s="162"/>
      <c r="V929" s="162"/>
      <c r="W929" s="162"/>
      <c r="X929" s="162"/>
      <c r="Y929" s="162"/>
      <c r="Z929" s="162"/>
    </row>
    <row r="930">
      <c r="A930" s="162"/>
      <c r="B930" s="162"/>
      <c r="C930" s="162"/>
      <c r="D930" s="162"/>
      <c r="E930" s="162"/>
      <c r="F930" s="162"/>
      <c r="G930" s="162"/>
      <c r="H930" s="162"/>
      <c r="I930" s="162"/>
      <c r="J930" s="162"/>
      <c r="K930" s="162"/>
      <c r="L930" s="162"/>
      <c r="M930" s="162"/>
      <c r="N930" s="162"/>
      <c r="O930" s="162"/>
      <c r="P930" s="162"/>
      <c r="Q930" s="162"/>
      <c r="R930" s="162"/>
      <c r="S930" s="162"/>
      <c r="T930" s="162"/>
      <c r="U930" s="162"/>
      <c r="V930" s="162"/>
      <c r="W930" s="162"/>
      <c r="X930" s="162"/>
      <c r="Y930" s="162"/>
      <c r="Z930" s="162"/>
    </row>
    <row r="931">
      <c r="A931" s="162"/>
      <c r="B931" s="162"/>
      <c r="C931" s="162"/>
      <c r="D931" s="162"/>
      <c r="E931" s="162"/>
      <c r="F931" s="162"/>
      <c r="G931" s="162"/>
      <c r="H931" s="162"/>
      <c r="I931" s="162"/>
      <c r="J931" s="162"/>
      <c r="K931" s="162"/>
      <c r="L931" s="162"/>
      <c r="M931" s="162"/>
      <c r="N931" s="162"/>
      <c r="O931" s="162"/>
      <c r="P931" s="162"/>
      <c r="Q931" s="162"/>
      <c r="R931" s="162"/>
      <c r="S931" s="162"/>
      <c r="T931" s="162"/>
      <c r="U931" s="162"/>
      <c r="V931" s="162"/>
      <c r="W931" s="162"/>
      <c r="X931" s="162"/>
      <c r="Y931" s="162"/>
      <c r="Z931" s="162"/>
    </row>
    <row r="932">
      <c r="A932" s="162"/>
      <c r="B932" s="162"/>
      <c r="C932" s="162"/>
      <c r="D932" s="162"/>
      <c r="E932" s="162"/>
      <c r="F932" s="162"/>
      <c r="G932" s="162"/>
      <c r="H932" s="162"/>
      <c r="I932" s="162"/>
      <c r="J932" s="162"/>
      <c r="K932" s="162"/>
      <c r="L932" s="162"/>
      <c r="M932" s="162"/>
      <c r="N932" s="162"/>
      <c r="O932" s="162"/>
      <c r="P932" s="162"/>
      <c r="Q932" s="162"/>
      <c r="R932" s="162"/>
      <c r="S932" s="162"/>
      <c r="T932" s="162"/>
      <c r="U932" s="162"/>
      <c r="V932" s="162"/>
      <c r="W932" s="162"/>
      <c r="X932" s="162"/>
      <c r="Y932" s="162"/>
      <c r="Z932" s="162"/>
    </row>
    <row r="933">
      <c r="A933" s="162"/>
      <c r="B933" s="162"/>
      <c r="C933" s="162"/>
      <c r="D933" s="162"/>
      <c r="E933" s="162"/>
      <c r="F933" s="162"/>
      <c r="G933" s="162"/>
      <c r="H933" s="162"/>
      <c r="I933" s="162"/>
      <c r="J933" s="162"/>
      <c r="K933" s="162"/>
      <c r="L933" s="162"/>
      <c r="M933" s="162"/>
      <c r="N933" s="162"/>
      <c r="O933" s="162"/>
      <c r="P933" s="162"/>
      <c r="Q933" s="162"/>
      <c r="R933" s="162"/>
      <c r="S933" s="162"/>
      <c r="T933" s="162"/>
      <c r="U933" s="162"/>
      <c r="V933" s="162"/>
      <c r="W933" s="162"/>
      <c r="X933" s="162"/>
      <c r="Y933" s="162"/>
      <c r="Z933" s="162"/>
    </row>
    <row r="934">
      <c r="A934" s="162"/>
      <c r="B934" s="162"/>
      <c r="C934" s="162"/>
      <c r="D934" s="162"/>
      <c r="E934" s="162"/>
      <c r="F934" s="162"/>
      <c r="G934" s="162"/>
      <c r="H934" s="162"/>
      <c r="I934" s="162"/>
      <c r="J934" s="162"/>
      <c r="K934" s="162"/>
      <c r="L934" s="162"/>
      <c r="M934" s="162"/>
      <c r="N934" s="162"/>
      <c r="O934" s="162"/>
      <c r="P934" s="162"/>
      <c r="Q934" s="162"/>
      <c r="R934" s="162"/>
      <c r="S934" s="162"/>
      <c r="T934" s="162"/>
      <c r="U934" s="162"/>
      <c r="V934" s="162"/>
      <c r="W934" s="162"/>
      <c r="X934" s="162"/>
      <c r="Y934" s="162"/>
      <c r="Z934" s="162"/>
    </row>
    <row r="935">
      <c r="A935" s="162"/>
      <c r="B935" s="162"/>
      <c r="C935" s="162"/>
      <c r="D935" s="162"/>
      <c r="E935" s="162"/>
      <c r="F935" s="162"/>
      <c r="G935" s="162"/>
      <c r="H935" s="162"/>
      <c r="I935" s="162"/>
      <c r="J935" s="162"/>
      <c r="K935" s="162"/>
      <c r="L935" s="162"/>
      <c r="M935" s="162"/>
      <c r="N935" s="162"/>
      <c r="O935" s="162"/>
      <c r="P935" s="162"/>
      <c r="Q935" s="162"/>
      <c r="R935" s="162"/>
      <c r="S935" s="162"/>
      <c r="T935" s="162"/>
      <c r="U935" s="162"/>
      <c r="V935" s="162"/>
      <c r="W935" s="162"/>
      <c r="X935" s="162"/>
      <c r="Y935" s="162"/>
      <c r="Z935" s="162"/>
    </row>
    <row r="936">
      <c r="A936" s="162"/>
      <c r="B936" s="162"/>
      <c r="C936" s="162"/>
      <c r="D936" s="162"/>
      <c r="E936" s="162"/>
      <c r="F936" s="162"/>
      <c r="G936" s="162"/>
      <c r="H936" s="162"/>
      <c r="I936" s="162"/>
      <c r="J936" s="162"/>
      <c r="K936" s="162"/>
      <c r="L936" s="162"/>
      <c r="M936" s="162"/>
      <c r="N936" s="162"/>
      <c r="O936" s="162"/>
      <c r="P936" s="162"/>
      <c r="Q936" s="162"/>
      <c r="R936" s="162"/>
      <c r="S936" s="162"/>
      <c r="T936" s="162"/>
      <c r="U936" s="162"/>
      <c r="V936" s="162"/>
      <c r="W936" s="162"/>
      <c r="X936" s="162"/>
      <c r="Y936" s="162"/>
      <c r="Z936" s="162"/>
    </row>
    <row r="937">
      <c r="A937" s="162"/>
      <c r="B937" s="162"/>
      <c r="C937" s="162"/>
      <c r="D937" s="162"/>
      <c r="E937" s="162"/>
      <c r="F937" s="162"/>
      <c r="G937" s="162"/>
      <c r="H937" s="162"/>
      <c r="I937" s="162"/>
      <c r="J937" s="162"/>
      <c r="K937" s="162"/>
      <c r="L937" s="162"/>
      <c r="M937" s="162"/>
      <c r="N937" s="162"/>
      <c r="O937" s="162"/>
      <c r="P937" s="162"/>
      <c r="Q937" s="162"/>
      <c r="R937" s="162"/>
      <c r="S937" s="162"/>
      <c r="T937" s="162"/>
      <c r="U937" s="162"/>
      <c r="V937" s="162"/>
      <c r="W937" s="162"/>
      <c r="X937" s="162"/>
      <c r="Y937" s="162"/>
      <c r="Z937" s="162"/>
    </row>
    <row r="938">
      <c r="A938" s="162"/>
      <c r="B938" s="162"/>
      <c r="C938" s="162"/>
      <c r="D938" s="162"/>
      <c r="E938" s="162"/>
      <c r="F938" s="162"/>
      <c r="G938" s="162"/>
      <c r="H938" s="162"/>
      <c r="I938" s="162"/>
      <c r="J938" s="162"/>
      <c r="K938" s="162"/>
      <c r="L938" s="162"/>
      <c r="M938" s="162"/>
      <c r="N938" s="162"/>
      <c r="O938" s="162"/>
      <c r="P938" s="162"/>
      <c r="Q938" s="162"/>
      <c r="R938" s="162"/>
      <c r="S938" s="162"/>
      <c r="T938" s="162"/>
      <c r="U938" s="162"/>
      <c r="V938" s="162"/>
      <c r="W938" s="162"/>
      <c r="X938" s="162"/>
      <c r="Y938" s="162"/>
      <c r="Z938" s="162"/>
    </row>
    <row r="939">
      <c r="A939" s="162"/>
      <c r="B939" s="162"/>
      <c r="C939" s="162"/>
      <c r="D939" s="162"/>
      <c r="E939" s="162"/>
      <c r="F939" s="162"/>
      <c r="G939" s="162"/>
      <c r="H939" s="162"/>
      <c r="I939" s="162"/>
      <c r="J939" s="162"/>
      <c r="K939" s="162"/>
      <c r="L939" s="162"/>
      <c r="M939" s="162"/>
      <c r="N939" s="162"/>
      <c r="O939" s="162"/>
      <c r="P939" s="162"/>
      <c r="Q939" s="162"/>
      <c r="R939" s="162"/>
      <c r="S939" s="162"/>
      <c r="T939" s="162"/>
      <c r="U939" s="162"/>
      <c r="V939" s="162"/>
      <c r="W939" s="162"/>
      <c r="X939" s="162"/>
      <c r="Y939" s="162"/>
      <c r="Z939" s="162"/>
    </row>
    <row r="940">
      <c r="A940" s="162"/>
      <c r="B940" s="162"/>
      <c r="C940" s="162"/>
      <c r="D940" s="162"/>
      <c r="E940" s="162"/>
      <c r="F940" s="162"/>
      <c r="G940" s="162"/>
      <c r="H940" s="162"/>
      <c r="I940" s="162"/>
      <c r="J940" s="162"/>
      <c r="K940" s="162"/>
      <c r="L940" s="162"/>
      <c r="M940" s="162"/>
      <c r="N940" s="162"/>
      <c r="O940" s="162"/>
      <c r="P940" s="162"/>
      <c r="Q940" s="162"/>
      <c r="R940" s="162"/>
      <c r="S940" s="162"/>
      <c r="T940" s="162"/>
      <c r="U940" s="162"/>
      <c r="V940" s="162"/>
      <c r="W940" s="162"/>
      <c r="X940" s="162"/>
      <c r="Y940" s="162"/>
      <c r="Z940" s="162"/>
    </row>
    <row r="941">
      <c r="A941" s="162"/>
      <c r="B941" s="162"/>
      <c r="C941" s="162"/>
      <c r="D941" s="162"/>
      <c r="E941" s="162"/>
      <c r="F941" s="162"/>
      <c r="G941" s="162"/>
      <c r="H941" s="162"/>
      <c r="I941" s="162"/>
      <c r="J941" s="162"/>
      <c r="K941" s="162"/>
      <c r="L941" s="162"/>
      <c r="M941" s="162"/>
      <c r="N941" s="162"/>
      <c r="O941" s="162"/>
      <c r="P941" s="162"/>
      <c r="Q941" s="162"/>
      <c r="R941" s="162"/>
      <c r="S941" s="162"/>
      <c r="T941" s="162"/>
      <c r="U941" s="162"/>
      <c r="V941" s="162"/>
      <c r="W941" s="162"/>
      <c r="X941" s="162"/>
      <c r="Y941" s="162"/>
      <c r="Z941" s="162"/>
    </row>
    <row r="942">
      <c r="A942" s="162"/>
      <c r="B942" s="162"/>
      <c r="C942" s="162"/>
      <c r="D942" s="162"/>
      <c r="E942" s="162"/>
      <c r="F942" s="162"/>
      <c r="G942" s="162"/>
      <c r="H942" s="162"/>
      <c r="I942" s="162"/>
      <c r="J942" s="162"/>
      <c r="K942" s="162"/>
      <c r="L942" s="162"/>
      <c r="M942" s="162"/>
      <c r="N942" s="162"/>
      <c r="O942" s="162"/>
      <c r="P942" s="162"/>
      <c r="Q942" s="162"/>
      <c r="R942" s="162"/>
      <c r="S942" s="162"/>
      <c r="T942" s="162"/>
      <c r="U942" s="162"/>
      <c r="V942" s="162"/>
      <c r="W942" s="162"/>
      <c r="X942" s="162"/>
      <c r="Y942" s="162"/>
      <c r="Z942" s="162"/>
    </row>
    <row r="943">
      <c r="A943" s="162"/>
      <c r="B943" s="162"/>
      <c r="C943" s="162"/>
      <c r="D943" s="162"/>
      <c r="E943" s="162"/>
      <c r="F943" s="162"/>
      <c r="G943" s="162"/>
      <c r="H943" s="162"/>
      <c r="I943" s="162"/>
      <c r="J943" s="162"/>
      <c r="K943" s="162"/>
      <c r="L943" s="162"/>
      <c r="M943" s="162"/>
      <c r="N943" s="162"/>
      <c r="O943" s="162"/>
      <c r="P943" s="162"/>
      <c r="Q943" s="162"/>
      <c r="R943" s="162"/>
      <c r="S943" s="162"/>
      <c r="T943" s="162"/>
      <c r="U943" s="162"/>
      <c r="V943" s="162"/>
      <c r="W943" s="162"/>
      <c r="X943" s="162"/>
      <c r="Y943" s="162"/>
      <c r="Z943" s="162"/>
    </row>
    <row r="944">
      <c r="A944" s="162"/>
      <c r="B944" s="162"/>
      <c r="C944" s="162"/>
      <c r="D944" s="162"/>
      <c r="E944" s="162"/>
      <c r="F944" s="162"/>
      <c r="G944" s="162"/>
      <c r="H944" s="162"/>
      <c r="I944" s="162"/>
      <c r="J944" s="162"/>
      <c r="K944" s="162"/>
      <c r="L944" s="162"/>
      <c r="M944" s="162"/>
      <c r="N944" s="162"/>
      <c r="O944" s="162"/>
      <c r="P944" s="162"/>
      <c r="Q944" s="162"/>
      <c r="R944" s="162"/>
      <c r="S944" s="162"/>
      <c r="T944" s="162"/>
      <c r="U944" s="162"/>
      <c r="V944" s="162"/>
      <c r="W944" s="162"/>
      <c r="X944" s="162"/>
      <c r="Y944" s="162"/>
      <c r="Z944" s="162"/>
    </row>
    <row r="945">
      <c r="A945" s="162"/>
      <c r="B945" s="162"/>
      <c r="C945" s="162"/>
      <c r="D945" s="162"/>
      <c r="E945" s="162"/>
      <c r="F945" s="162"/>
      <c r="G945" s="162"/>
      <c r="H945" s="162"/>
      <c r="I945" s="162"/>
      <c r="J945" s="162"/>
      <c r="K945" s="162"/>
      <c r="L945" s="162"/>
      <c r="M945" s="162"/>
      <c r="N945" s="162"/>
      <c r="O945" s="162"/>
      <c r="P945" s="162"/>
      <c r="Q945" s="162"/>
      <c r="R945" s="162"/>
      <c r="S945" s="162"/>
      <c r="T945" s="162"/>
      <c r="U945" s="162"/>
      <c r="V945" s="162"/>
      <c r="W945" s="162"/>
      <c r="X945" s="162"/>
      <c r="Y945" s="162"/>
      <c r="Z945" s="162"/>
    </row>
    <row r="946">
      <c r="A946" s="162"/>
      <c r="B946" s="162"/>
      <c r="C946" s="162"/>
      <c r="D946" s="162"/>
      <c r="E946" s="162"/>
      <c r="F946" s="162"/>
      <c r="G946" s="162"/>
      <c r="H946" s="162"/>
      <c r="I946" s="162"/>
      <c r="J946" s="162"/>
      <c r="K946" s="162"/>
      <c r="L946" s="162"/>
      <c r="M946" s="162"/>
      <c r="N946" s="162"/>
      <c r="O946" s="162"/>
      <c r="P946" s="162"/>
      <c r="Q946" s="162"/>
      <c r="R946" s="162"/>
      <c r="S946" s="162"/>
      <c r="T946" s="162"/>
      <c r="U946" s="162"/>
      <c r="V946" s="162"/>
      <c r="W946" s="162"/>
      <c r="X946" s="162"/>
      <c r="Y946" s="162"/>
      <c r="Z946" s="162"/>
    </row>
    <row r="947">
      <c r="A947" s="162"/>
      <c r="B947" s="162"/>
      <c r="C947" s="162"/>
      <c r="D947" s="162"/>
      <c r="E947" s="162"/>
      <c r="F947" s="162"/>
      <c r="G947" s="162"/>
      <c r="H947" s="162"/>
      <c r="I947" s="162"/>
      <c r="J947" s="162"/>
      <c r="K947" s="162"/>
      <c r="L947" s="162"/>
      <c r="M947" s="162"/>
      <c r="N947" s="162"/>
      <c r="O947" s="162"/>
      <c r="P947" s="162"/>
      <c r="Q947" s="162"/>
      <c r="R947" s="162"/>
      <c r="S947" s="162"/>
      <c r="T947" s="162"/>
      <c r="U947" s="162"/>
      <c r="V947" s="162"/>
      <c r="W947" s="162"/>
      <c r="X947" s="162"/>
      <c r="Y947" s="162"/>
      <c r="Z947" s="162"/>
    </row>
    <row r="948">
      <c r="A948" s="162"/>
      <c r="B948" s="162"/>
      <c r="C948" s="162"/>
      <c r="D948" s="162"/>
      <c r="E948" s="162"/>
      <c r="F948" s="162"/>
      <c r="G948" s="162"/>
      <c r="H948" s="162"/>
      <c r="I948" s="162"/>
      <c r="J948" s="162"/>
      <c r="K948" s="162"/>
      <c r="L948" s="162"/>
      <c r="M948" s="162"/>
      <c r="N948" s="162"/>
      <c r="O948" s="162"/>
      <c r="P948" s="162"/>
      <c r="Q948" s="162"/>
      <c r="R948" s="162"/>
      <c r="S948" s="162"/>
      <c r="T948" s="162"/>
      <c r="U948" s="162"/>
      <c r="V948" s="162"/>
      <c r="W948" s="162"/>
      <c r="X948" s="162"/>
      <c r="Y948" s="162"/>
      <c r="Z948" s="162"/>
    </row>
    <row r="949">
      <c r="A949" s="162"/>
      <c r="B949" s="162"/>
      <c r="C949" s="162"/>
      <c r="D949" s="162"/>
      <c r="E949" s="162"/>
      <c r="F949" s="162"/>
      <c r="G949" s="162"/>
      <c r="H949" s="162"/>
      <c r="I949" s="162"/>
      <c r="J949" s="162"/>
      <c r="K949" s="162"/>
      <c r="L949" s="162"/>
      <c r="M949" s="162"/>
      <c r="N949" s="162"/>
      <c r="O949" s="162"/>
      <c r="P949" s="162"/>
      <c r="Q949" s="162"/>
      <c r="R949" s="162"/>
      <c r="S949" s="162"/>
      <c r="T949" s="162"/>
      <c r="U949" s="162"/>
      <c r="V949" s="162"/>
      <c r="W949" s="162"/>
      <c r="X949" s="162"/>
      <c r="Y949" s="162"/>
      <c r="Z949" s="162"/>
    </row>
    <row r="950">
      <c r="A950" s="162"/>
      <c r="B950" s="162"/>
      <c r="C950" s="162"/>
      <c r="D950" s="162"/>
      <c r="E950" s="162"/>
      <c r="F950" s="162"/>
      <c r="G950" s="162"/>
      <c r="H950" s="162"/>
      <c r="I950" s="162"/>
      <c r="J950" s="162"/>
      <c r="K950" s="162"/>
      <c r="L950" s="162"/>
      <c r="M950" s="162"/>
      <c r="N950" s="162"/>
      <c r="O950" s="162"/>
      <c r="P950" s="162"/>
      <c r="Q950" s="162"/>
      <c r="R950" s="162"/>
      <c r="S950" s="162"/>
      <c r="T950" s="162"/>
      <c r="U950" s="162"/>
      <c r="V950" s="162"/>
      <c r="W950" s="162"/>
      <c r="X950" s="162"/>
      <c r="Y950" s="162"/>
      <c r="Z950" s="162"/>
    </row>
    <row r="951">
      <c r="A951" s="162"/>
      <c r="B951" s="162"/>
      <c r="C951" s="162"/>
      <c r="D951" s="162"/>
      <c r="E951" s="162"/>
      <c r="F951" s="162"/>
      <c r="G951" s="162"/>
      <c r="H951" s="162"/>
      <c r="I951" s="162"/>
      <c r="J951" s="162"/>
      <c r="K951" s="162"/>
      <c r="L951" s="162"/>
      <c r="M951" s="162"/>
      <c r="N951" s="162"/>
      <c r="O951" s="162"/>
      <c r="P951" s="162"/>
      <c r="Q951" s="162"/>
      <c r="R951" s="162"/>
      <c r="S951" s="162"/>
      <c r="T951" s="162"/>
      <c r="U951" s="162"/>
      <c r="V951" s="162"/>
      <c r="W951" s="162"/>
      <c r="X951" s="162"/>
      <c r="Y951" s="162"/>
      <c r="Z951" s="162"/>
    </row>
    <row r="952">
      <c r="A952" s="162"/>
      <c r="B952" s="162"/>
      <c r="C952" s="162"/>
      <c r="D952" s="162"/>
      <c r="E952" s="162"/>
      <c r="F952" s="162"/>
      <c r="G952" s="162"/>
      <c r="H952" s="162"/>
      <c r="I952" s="162"/>
      <c r="J952" s="162"/>
      <c r="K952" s="162"/>
      <c r="L952" s="162"/>
      <c r="M952" s="162"/>
      <c r="N952" s="162"/>
      <c r="O952" s="162"/>
      <c r="P952" s="162"/>
      <c r="Q952" s="162"/>
      <c r="R952" s="162"/>
      <c r="S952" s="162"/>
      <c r="T952" s="162"/>
      <c r="U952" s="162"/>
      <c r="V952" s="162"/>
      <c r="W952" s="162"/>
      <c r="X952" s="162"/>
      <c r="Y952" s="162"/>
      <c r="Z952" s="162"/>
    </row>
    <row r="953">
      <c r="A953" s="162"/>
      <c r="B953" s="162"/>
      <c r="C953" s="162"/>
      <c r="D953" s="162"/>
      <c r="E953" s="162"/>
      <c r="F953" s="162"/>
      <c r="G953" s="162"/>
      <c r="H953" s="162"/>
      <c r="I953" s="162"/>
      <c r="J953" s="162"/>
      <c r="K953" s="162"/>
      <c r="L953" s="162"/>
      <c r="M953" s="162"/>
      <c r="N953" s="162"/>
      <c r="O953" s="162"/>
      <c r="P953" s="162"/>
      <c r="Q953" s="162"/>
      <c r="R953" s="162"/>
      <c r="S953" s="162"/>
      <c r="T953" s="162"/>
      <c r="U953" s="162"/>
      <c r="V953" s="162"/>
      <c r="W953" s="162"/>
      <c r="X953" s="162"/>
      <c r="Y953" s="162"/>
      <c r="Z953" s="162"/>
    </row>
    <row r="954">
      <c r="A954" s="162"/>
      <c r="B954" s="162"/>
      <c r="C954" s="162"/>
      <c r="D954" s="162"/>
      <c r="E954" s="162"/>
      <c r="F954" s="162"/>
      <c r="G954" s="162"/>
      <c r="H954" s="162"/>
      <c r="I954" s="162"/>
      <c r="J954" s="162"/>
      <c r="K954" s="162"/>
      <c r="L954" s="162"/>
      <c r="M954" s="162"/>
      <c r="N954" s="162"/>
      <c r="O954" s="162"/>
      <c r="P954" s="162"/>
      <c r="Q954" s="162"/>
      <c r="R954" s="162"/>
      <c r="S954" s="162"/>
      <c r="T954" s="162"/>
      <c r="U954" s="162"/>
      <c r="V954" s="162"/>
      <c r="W954" s="162"/>
      <c r="X954" s="162"/>
      <c r="Y954" s="162"/>
      <c r="Z954" s="162"/>
    </row>
    <row r="955">
      <c r="A955" s="162"/>
      <c r="B955" s="162"/>
      <c r="C955" s="162"/>
      <c r="D955" s="162"/>
      <c r="E955" s="162"/>
      <c r="F955" s="162"/>
      <c r="G955" s="162"/>
      <c r="H955" s="162"/>
      <c r="I955" s="162"/>
      <c r="J955" s="162"/>
      <c r="K955" s="162"/>
      <c r="L955" s="162"/>
      <c r="M955" s="162"/>
      <c r="N955" s="162"/>
      <c r="O955" s="162"/>
      <c r="P955" s="162"/>
      <c r="Q955" s="162"/>
      <c r="R955" s="162"/>
      <c r="S955" s="162"/>
      <c r="T955" s="162"/>
      <c r="U955" s="162"/>
      <c r="V955" s="162"/>
      <c r="W955" s="162"/>
      <c r="X955" s="162"/>
      <c r="Y955" s="162"/>
      <c r="Z955" s="162"/>
    </row>
    <row r="956">
      <c r="A956" s="162"/>
      <c r="B956" s="162"/>
      <c r="C956" s="162"/>
      <c r="D956" s="162"/>
      <c r="E956" s="162"/>
      <c r="F956" s="162"/>
      <c r="G956" s="162"/>
      <c r="H956" s="162"/>
      <c r="I956" s="162"/>
      <c r="J956" s="162"/>
      <c r="K956" s="162"/>
      <c r="L956" s="162"/>
      <c r="M956" s="162"/>
      <c r="N956" s="162"/>
      <c r="O956" s="162"/>
      <c r="P956" s="162"/>
      <c r="Q956" s="162"/>
      <c r="R956" s="162"/>
      <c r="S956" s="162"/>
      <c r="T956" s="162"/>
      <c r="U956" s="162"/>
      <c r="V956" s="162"/>
      <c r="W956" s="162"/>
      <c r="X956" s="162"/>
      <c r="Y956" s="162"/>
      <c r="Z956" s="162"/>
    </row>
    <row r="957">
      <c r="A957" s="162"/>
      <c r="B957" s="162"/>
      <c r="C957" s="162"/>
      <c r="D957" s="162"/>
      <c r="E957" s="162"/>
      <c r="F957" s="162"/>
      <c r="G957" s="162"/>
      <c r="H957" s="162"/>
      <c r="I957" s="162"/>
      <c r="J957" s="162"/>
      <c r="K957" s="162"/>
      <c r="L957" s="162"/>
      <c r="M957" s="162"/>
      <c r="N957" s="162"/>
      <c r="O957" s="162"/>
      <c r="P957" s="162"/>
      <c r="Q957" s="162"/>
      <c r="R957" s="162"/>
      <c r="S957" s="162"/>
      <c r="T957" s="162"/>
      <c r="U957" s="162"/>
      <c r="V957" s="162"/>
      <c r="W957" s="162"/>
      <c r="X957" s="162"/>
      <c r="Y957" s="162"/>
      <c r="Z957" s="162"/>
    </row>
    <row r="958">
      <c r="A958" s="162"/>
      <c r="B958" s="162"/>
      <c r="C958" s="162"/>
      <c r="D958" s="162"/>
      <c r="E958" s="162"/>
      <c r="F958" s="162"/>
      <c r="G958" s="162"/>
      <c r="H958" s="162"/>
      <c r="I958" s="162"/>
      <c r="J958" s="162"/>
      <c r="K958" s="162"/>
      <c r="L958" s="162"/>
      <c r="M958" s="162"/>
      <c r="N958" s="162"/>
      <c r="O958" s="162"/>
      <c r="P958" s="162"/>
      <c r="Q958" s="162"/>
      <c r="R958" s="162"/>
      <c r="S958" s="162"/>
      <c r="T958" s="162"/>
      <c r="U958" s="162"/>
      <c r="V958" s="162"/>
      <c r="W958" s="162"/>
      <c r="X958" s="162"/>
      <c r="Y958" s="162"/>
      <c r="Z958" s="162"/>
    </row>
    <row r="959">
      <c r="A959" s="162"/>
      <c r="B959" s="162"/>
      <c r="C959" s="162"/>
      <c r="D959" s="162"/>
      <c r="E959" s="162"/>
      <c r="F959" s="162"/>
      <c r="G959" s="162"/>
      <c r="H959" s="162"/>
      <c r="I959" s="162"/>
      <c r="J959" s="162"/>
      <c r="K959" s="162"/>
      <c r="L959" s="162"/>
      <c r="M959" s="162"/>
      <c r="N959" s="162"/>
      <c r="O959" s="162"/>
      <c r="P959" s="162"/>
      <c r="Q959" s="162"/>
      <c r="R959" s="162"/>
      <c r="S959" s="162"/>
      <c r="T959" s="162"/>
      <c r="U959" s="162"/>
      <c r="V959" s="162"/>
      <c r="W959" s="162"/>
      <c r="X959" s="162"/>
      <c r="Y959" s="162"/>
      <c r="Z959" s="162"/>
    </row>
    <row r="960">
      <c r="A960" s="162"/>
      <c r="B960" s="162"/>
      <c r="C960" s="162"/>
      <c r="D960" s="162"/>
      <c r="E960" s="162"/>
      <c r="F960" s="162"/>
      <c r="G960" s="162"/>
      <c r="H960" s="162"/>
      <c r="I960" s="162"/>
      <c r="J960" s="162"/>
      <c r="K960" s="162"/>
      <c r="L960" s="162"/>
      <c r="M960" s="162"/>
      <c r="N960" s="162"/>
      <c r="O960" s="162"/>
      <c r="P960" s="162"/>
      <c r="Q960" s="162"/>
      <c r="R960" s="162"/>
      <c r="S960" s="162"/>
      <c r="T960" s="162"/>
      <c r="U960" s="162"/>
      <c r="V960" s="162"/>
      <c r="W960" s="162"/>
      <c r="X960" s="162"/>
      <c r="Y960" s="162"/>
      <c r="Z960" s="162"/>
    </row>
    <row r="961">
      <c r="A961" s="162"/>
      <c r="B961" s="162"/>
      <c r="C961" s="162"/>
      <c r="D961" s="162"/>
      <c r="E961" s="162"/>
      <c r="F961" s="162"/>
      <c r="G961" s="162"/>
      <c r="H961" s="162"/>
      <c r="I961" s="162"/>
      <c r="J961" s="162"/>
      <c r="K961" s="162"/>
      <c r="L961" s="162"/>
      <c r="M961" s="162"/>
      <c r="N961" s="162"/>
      <c r="O961" s="162"/>
      <c r="P961" s="162"/>
      <c r="Q961" s="162"/>
      <c r="R961" s="162"/>
      <c r="S961" s="162"/>
      <c r="T961" s="162"/>
      <c r="U961" s="162"/>
      <c r="V961" s="162"/>
      <c r="W961" s="162"/>
      <c r="X961" s="162"/>
      <c r="Y961" s="162"/>
      <c r="Z961" s="162"/>
    </row>
    <row r="962">
      <c r="A962" s="162"/>
      <c r="B962" s="162"/>
      <c r="C962" s="162"/>
      <c r="D962" s="162"/>
      <c r="E962" s="162"/>
      <c r="F962" s="162"/>
      <c r="G962" s="162"/>
      <c r="H962" s="162"/>
      <c r="I962" s="162"/>
      <c r="J962" s="162"/>
      <c r="K962" s="162"/>
      <c r="L962" s="162"/>
      <c r="M962" s="162"/>
      <c r="N962" s="162"/>
      <c r="O962" s="162"/>
      <c r="P962" s="162"/>
      <c r="Q962" s="162"/>
      <c r="R962" s="162"/>
      <c r="S962" s="162"/>
      <c r="T962" s="162"/>
      <c r="U962" s="162"/>
      <c r="V962" s="162"/>
      <c r="W962" s="162"/>
      <c r="X962" s="162"/>
      <c r="Y962" s="162"/>
      <c r="Z962" s="162"/>
    </row>
    <row r="963">
      <c r="A963" s="162"/>
      <c r="B963" s="162"/>
      <c r="C963" s="162"/>
      <c r="D963" s="162"/>
      <c r="E963" s="162"/>
      <c r="F963" s="162"/>
      <c r="G963" s="162"/>
      <c r="H963" s="162"/>
      <c r="I963" s="162"/>
      <c r="J963" s="162"/>
      <c r="K963" s="162"/>
      <c r="L963" s="162"/>
      <c r="M963" s="162"/>
      <c r="N963" s="162"/>
      <c r="O963" s="162"/>
      <c r="P963" s="162"/>
      <c r="Q963" s="162"/>
      <c r="R963" s="162"/>
      <c r="S963" s="162"/>
      <c r="T963" s="162"/>
      <c r="U963" s="162"/>
      <c r="V963" s="162"/>
      <c r="W963" s="162"/>
      <c r="X963" s="162"/>
      <c r="Y963" s="162"/>
      <c r="Z963" s="162"/>
    </row>
    <row r="964">
      <c r="A964" s="162"/>
      <c r="B964" s="162"/>
      <c r="C964" s="162"/>
      <c r="D964" s="162"/>
      <c r="E964" s="162"/>
      <c r="F964" s="162"/>
      <c r="G964" s="162"/>
      <c r="H964" s="162"/>
      <c r="I964" s="162"/>
      <c r="J964" s="162"/>
      <c r="K964" s="162"/>
      <c r="L964" s="162"/>
      <c r="M964" s="162"/>
      <c r="N964" s="162"/>
      <c r="O964" s="162"/>
      <c r="P964" s="162"/>
      <c r="Q964" s="162"/>
      <c r="R964" s="162"/>
      <c r="S964" s="162"/>
      <c r="T964" s="162"/>
      <c r="U964" s="162"/>
      <c r="V964" s="162"/>
      <c r="W964" s="162"/>
      <c r="X964" s="162"/>
      <c r="Y964" s="162"/>
      <c r="Z964" s="162"/>
    </row>
    <row r="965">
      <c r="A965" s="162"/>
      <c r="B965" s="162"/>
      <c r="C965" s="162"/>
      <c r="D965" s="162"/>
      <c r="E965" s="162"/>
      <c r="F965" s="162"/>
      <c r="G965" s="162"/>
      <c r="H965" s="162"/>
      <c r="I965" s="162"/>
      <c r="J965" s="162"/>
      <c r="K965" s="162"/>
      <c r="L965" s="162"/>
      <c r="M965" s="162"/>
      <c r="N965" s="162"/>
      <c r="O965" s="162"/>
      <c r="P965" s="162"/>
      <c r="Q965" s="162"/>
      <c r="R965" s="162"/>
      <c r="S965" s="162"/>
      <c r="T965" s="162"/>
      <c r="U965" s="162"/>
      <c r="V965" s="162"/>
      <c r="W965" s="162"/>
      <c r="X965" s="162"/>
      <c r="Y965" s="162"/>
      <c r="Z965" s="162"/>
    </row>
    <row r="966">
      <c r="A966" s="162"/>
      <c r="B966" s="162"/>
      <c r="C966" s="162"/>
      <c r="D966" s="162"/>
      <c r="E966" s="162"/>
      <c r="F966" s="162"/>
      <c r="G966" s="162"/>
      <c r="H966" s="162"/>
      <c r="I966" s="162"/>
      <c r="J966" s="162"/>
      <c r="K966" s="162"/>
      <c r="L966" s="162"/>
      <c r="M966" s="162"/>
      <c r="N966" s="162"/>
      <c r="O966" s="162"/>
      <c r="P966" s="162"/>
      <c r="Q966" s="162"/>
      <c r="R966" s="162"/>
      <c r="S966" s="162"/>
      <c r="T966" s="162"/>
      <c r="U966" s="162"/>
      <c r="V966" s="162"/>
      <c r="W966" s="162"/>
      <c r="X966" s="162"/>
      <c r="Y966" s="162"/>
      <c r="Z966" s="162"/>
    </row>
    <row r="967">
      <c r="A967" s="162"/>
      <c r="B967" s="162"/>
      <c r="C967" s="162"/>
      <c r="D967" s="162"/>
      <c r="E967" s="162"/>
      <c r="F967" s="162"/>
      <c r="G967" s="162"/>
      <c r="H967" s="162"/>
      <c r="I967" s="162"/>
      <c r="J967" s="162"/>
      <c r="K967" s="162"/>
      <c r="L967" s="162"/>
      <c r="M967" s="162"/>
      <c r="N967" s="162"/>
      <c r="O967" s="162"/>
      <c r="P967" s="162"/>
      <c r="Q967" s="162"/>
      <c r="R967" s="162"/>
      <c r="S967" s="162"/>
      <c r="T967" s="162"/>
      <c r="U967" s="162"/>
      <c r="V967" s="162"/>
      <c r="W967" s="162"/>
      <c r="X967" s="162"/>
      <c r="Y967" s="162"/>
      <c r="Z967" s="162"/>
    </row>
    <row r="968">
      <c r="A968" s="162"/>
      <c r="B968" s="162"/>
      <c r="C968" s="162"/>
      <c r="D968" s="162"/>
      <c r="E968" s="162"/>
      <c r="F968" s="162"/>
      <c r="G968" s="162"/>
      <c r="H968" s="162"/>
      <c r="I968" s="162"/>
      <c r="J968" s="162"/>
      <c r="K968" s="162"/>
      <c r="L968" s="162"/>
      <c r="M968" s="162"/>
      <c r="N968" s="162"/>
      <c r="O968" s="162"/>
      <c r="P968" s="162"/>
      <c r="Q968" s="162"/>
      <c r="R968" s="162"/>
      <c r="S968" s="162"/>
      <c r="T968" s="162"/>
      <c r="U968" s="162"/>
      <c r="V968" s="162"/>
      <c r="W968" s="162"/>
      <c r="X968" s="162"/>
      <c r="Y968" s="162"/>
      <c r="Z968" s="162"/>
    </row>
    <row r="969">
      <c r="A969" s="162"/>
      <c r="B969" s="162"/>
      <c r="C969" s="162"/>
      <c r="D969" s="162"/>
      <c r="E969" s="162"/>
      <c r="F969" s="162"/>
      <c r="G969" s="162"/>
      <c r="H969" s="162"/>
      <c r="I969" s="162"/>
      <c r="J969" s="162"/>
      <c r="K969" s="162"/>
      <c r="L969" s="162"/>
      <c r="M969" s="162"/>
      <c r="N969" s="162"/>
      <c r="O969" s="162"/>
      <c r="P969" s="162"/>
      <c r="Q969" s="162"/>
      <c r="R969" s="162"/>
      <c r="S969" s="162"/>
      <c r="T969" s="162"/>
      <c r="U969" s="162"/>
      <c r="V969" s="162"/>
      <c r="W969" s="162"/>
      <c r="X969" s="162"/>
      <c r="Y969" s="162"/>
      <c r="Z969" s="162"/>
    </row>
    <row r="970">
      <c r="A970" s="162"/>
      <c r="B970" s="162"/>
      <c r="C970" s="162"/>
      <c r="D970" s="162"/>
      <c r="E970" s="162"/>
      <c r="F970" s="162"/>
      <c r="G970" s="162"/>
      <c r="H970" s="162"/>
      <c r="I970" s="162"/>
      <c r="J970" s="162"/>
      <c r="K970" s="162"/>
      <c r="L970" s="162"/>
      <c r="M970" s="162"/>
      <c r="N970" s="162"/>
      <c r="O970" s="162"/>
      <c r="P970" s="162"/>
      <c r="Q970" s="162"/>
      <c r="R970" s="162"/>
      <c r="S970" s="162"/>
      <c r="T970" s="162"/>
      <c r="U970" s="162"/>
      <c r="V970" s="162"/>
      <c r="W970" s="162"/>
      <c r="X970" s="162"/>
      <c r="Y970" s="162"/>
      <c r="Z970" s="162"/>
    </row>
    <row r="971">
      <c r="A971" s="162"/>
      <c r="B971" s="162"/>
      <c r="C971" s="162"/>
      <c r="D971" s="162"/>
      <c r="E971" s="162"/>
      <c r="F971" s="162"/>
      <c r="G971" s="162"/>
      <c r="H971" s="162"/>
      <c r="I971" s="162"/>
      <c r="J971" s="162"/>
      <c r="K971" s="162"/>
      <c r="L971" s="162"/>
      <c r="M971" s="162"/>
      <c r="N971" s="162"/>
      <c r="O971" s="162"/>
      <c r="P971" s="162"/>
      <c r="Q971" s="162"/>
      <c r="R971" s="162"/>
      <c r="S971" s="162"/>
      <c r="T971" s="162"/>
      <c r="U971" s="162"/>
      <c r="V971" s="162"/>
      <c r="W971" s="162"/>
      <c r="X971" s="162"/>
      <c r="Y971" s="162"/>
      <c r="Z971" s="162"/>
    </row>
    <row r="972">
      <c r="A972" s="162"/>
      <c r="B972" s="162"/>
      <c r="C972" s="162"/>
      <c r="D972" s="162"/>
      <c r="E972" s="162"/>
      <c r="F972" s="162"/>
      <c r="G972" s="162"/>
      <c r="H972" s="162"/>
      <c r="I972" s="162"/>
      <c r="J972" s="162"/>
      <c r="K972" s="162"/>
      <c r="L972" s="162"/>
      <c r="M972" s="162"/>
      <c r="N972" s="162"/>
      <c r="O972" s="162"/>
      <c r="P972" s="162"/>
      <c r="Q972" s="162"/>
      <c r="R972" s="162"/>
      <c r="S972" s="162"/>
      <c r="T972" s="162"/>
      <c r="U972" s="162"/>
      <c r="V972" s="162"/>
      <c r="W972" s="162"/>
      <c r="X972" s="162"/>
      <c r="Y972" s="162"/>
      <c r="Z972" s="162"/>
    </row>
    <row r="973">
      <c r="A973" s="162"/>
      <c r="B973" s="162"/>
      <c r="C973" s="162"/>
      <c r="D973" s="162"/>
      <c r="E973" s="162"/>
      <c r="F973" s="162"/>
      <c r="G973" s="162"/>
      <c r="H973" s="162"/>
      <c r="I973" s="162"/>
      <c r="J973" s="162"/>
      <c r="K973" s="162"/>
      <c r="L973" s="162"/>
      <c r="M973" s="162"/>
      <c r="N973" s="162"/>
      <c r="O973" s="162"/>
      <c r="P973" s="162"/>
      <c r="Q973" s="162"/>
      <c r="R973" s="162"/>
      <c r="S973" s="162"/>
      <c r="T973" s="162"/>
      <c r="U973" s="162"/>
      <c r="V973" s="162"/>
      <c r="W973" s="162"/>
      <c r="X973" s="162"/>
      <c r="Y973" s="162"/>
      <c r="Z973" s="162"/>
    </row>
    <row r="974">
      <c r="A974" s="162"/>
      <c r="B974" s="162"/>
      <c r="C974" s="162"/>
      <c r="D974" s="162"/>
      <c r="E974" s="162"/>
      <c r="F974" s="162"/>
      <c r="G974" s="162"/>
      <c r="H974" s="162"/>
      <c r="I974" s="162"/>
      <c r="J974" s="162"/>
      <c r="K974" s="162"/>
      <c r="L974" s="162"/>
      <c r="M974" s="162"/>
      <c r="N974" s="162"/>
      <c r="O974" s="162"/>
      <c r="P974" s="162"/>
      <c r="Q974" s="162"/>
      <c r="R974" s="162"/>
      <c r="S974" s="162"/>
      <c r="T974" s="162"/>
      <c r="U974" s="162"/>
      <c r="V974" s="162"/>
      <c r="W974" s="162"/>
      <c r="X974" s="162"/>
      <c r="Y974" s="162"/>
      <c r="Z974" s="162"/>
    </row>
    <row r="975">
      <c r="A975" s="162"/>
      <c r="B975" s="162"/>
      <c r="C975" s="162"/>
      <c r="D975" s="162"/>
      <c r="E975" s="162"/>
      <c r="F975" s="162"/>
      <c r="G975" s="162"/>
      <c r="H975" s="162"/>
      <c r="I975" s="162"/>
      <c r="J975" s="162"/>
      <c r="K975" s="162"/>
      <c r="L975" s="162"/>
      <c r="M975" s="162"/>
      <c r="N975" s="162"/>
      <c r="O975" s="162"/>
      <c r="P975" s="162"/>
      <c r="Q975" s="162"/>
      <c r="R975" s="162"/>
      <c r="S975" s="162"/>
      <c r="T975" s="162"/>
      <c r="U975" s="162"/>
      <c r="V975" s="162"/>
      <c r="W975" s="162"/>
      <c r="X975" s="162"/>
      <c r="Y975" s="162"/>
      <c r="Z975" s="162"/>
    </row>
    <row r="976">
      <c r="A976" s="162"/>
      <c r="B976" s="162"/>
      <c r="C976" s="162"/>
      <c r="D976" s="162"/>
      <c r="E976" s="162"/>
      <c r="F976" s="162"/>
      <c r="G976" s="162"/>
      <c r="H976" s="162"/>
      <c r="I976" s="162"/>
      <c r="J976" s="162"/>
      <c r="K976" s="162"/>
      <c r="L976" s="162"/>
      <c r="M976" s="162"/>
      <c r="N976" s="162"/>
      <c r="O976" s="162"/>
      <c r="P976" s="162"/>
      <c r="Q976" s="162"/>
      <c r="R976" s="162"/>
      <c r="S976" s="162"/>
      <c r="T976" s="162"/>
      <c r="U976" s="162"/>
      <c r="V976" s="162"/>
      <c r="W976" s="162"/>
      <c r="X976" s="162"/>
      <c r="Y976" s="162"/>
      <c r="Z976" s="162"/>
    </row>
    <row r="977">
      <c r="A977" s="162"/>
      <c r="B977" s="162"/>
      <c r="C977" s="162"/>
      <c r="D977" s="162"/>
      <c r="E977" s="162"/>
      <c r="F977" s="162"/>
      <c r="G977" s="162"/>
      <c r="H977" s="162"/>
      <c r="I977" s="162"/>
      <c r="J977" s="162"/>
      <c r="K977" s="162"/>
      <c r="L977" s="162"/>
      <c r="M977" s="162"/>
      <c r="N977" s="162"/>
      <c r="O977" s="162"/>
      <c r="P977" s="162"/>
      <c r="Q977" s="162"/>
      <c r="R977" s="162"/>
      <c r="S977" s="162"/>
      <c r="T977" s="162"/>
      <c r="U977" s="162"/>
      <c r="V977" s="162"/>
      <c r="W977" s="162"/>
      <c r="X977" s="162"/>
      <c r="Y977" s="162"/>
      <c r="Z977" s="162"/>
    </row>
    <row r="978">
      <c r="A978" s="162"/>
      <c r="B978" s="162"/>
      <c r="C978" s="162"/>
      <c r="D978" s="162"/>
      <c r="E978" s="162"/>
      <c r="F978" s="162"/>
      <c r="G978" s="162"/>
      <c r="H978" s="162"/>
      <c r="I978" s="162"/>
      <c r="J978" s="162"/>
      <c r="K978" s="162"/>
      <c r="L978" s="162"/>
      <c r="M978" s="162"/>
      <c r="N978" s="162"/>
      <c r="O978" s="162"/>
      <c r="P978" s="162"/>
      <c r="Q978" s="162"/>
      <c r="R978" s="162"/>
      <c r="S978" s="162"/>
      <c r="T978" s="162"/>
      <c r="U978" s="162"/>
      <c r="V978" s="162"/>
      <c r="W978" s="162"/>
      <c r="X978" s="162"/>
      <c r="Y978" s="162"/>
      <c r="Z978" s="162"/>
    </row>
    <row r="979">
      <c r="A979" s="162"/>
      <c r="B979" s="162"/>
      <c r="C979" s="162"/>
      <c r="D979" s="162"/>
      <c r="E979" s="162"/>
      <c r="F979" s="162"/>
      <c r="G979" s="162"/>
      <c r="H979" s="162"/>
      <c r="I979" s="162"/>
      <c r="J979" s="162"/>
      <c r="K979" s="162"/>
      <c r="L979" s="162"/>
      <c r="M979" s="162"/>
      <c r="N979" s="162"/>
      <c r="O979" s="162"/>
      <c r="P979" s="162"/>
      <c r="Q979" s="162"/>
      <c r="R979" s="162"/>
      <c r="S979" s="162"/>
      <c r="T979" s="162"/>
      <c r="U979" s="162"/>
      <c r="V979" s="162"/>
      <c r="W979" s="162"/>
      <c r="X979" s="162"/>
      <c r="Y979" s="162"/>
      <c r="Z979" s="162"/>
    </row>
    <row r="980">
      <c r="A980" s="162"/>
      <c r="B980" s="162"/>
      <c r="C980" s="162"/>
      <c r="D980" s="162"/>
      <c r="E980" s="162"/>
      <c r="F980" s="162"/>
      <c r="G980" s="162"/>
      <c r="H980" s="162"/>
      <c r="I980" s="162"/>
      <c r="J980" s="162"/>
      <c r="K980" s="162"/>
      <c r="L980" s="162"/>
      <c r="M980" s="162"/>
      <c r="N980" s="162"/>
      <c r="O980" s="162"/>
      <c r="P980" s="162"/>
      <c r="Q980" s="162"/>
      <c r="R980" s="162"/>
      <c r="S980" s="162"/>
      <c r="T980" s="162"/>
      <c r="U980" s="162"/>
      <c r="V980" s="162"/>
      <c r="W980" s="162"/>
      <c r="X980" s="162"/>
      <c r="Y980" s="162"/>
      <c r="Z980" s="162"/>
    </row>
    <row r="981">
      <c r="A981" s="162"/>
      <c r="B981" s="162"/>
      <c r="C981" s="162"/>
      <c r="D981" s="162"/>
      <c r="E981" s="162"/>
      <c r="F981" s="162"/>
      <c r="G981" s="162"/>
      <c r="H981" s="162"/>
      <c r="I981" s="162"/>
      <c r="J981" s="162"/>
      <c r="K981" s="162"/>
      <c r="L981" s="162"/>
      <c r="M981" s="162"/>
      <c r="N981" s="162"/>
      <c r="O981" s="162"/>
      <c r="P981" s="162"/>
      <c r="Q981" s="162"/>
      <c r="R981" s="162"/>
      <c r="S981" s="162"/>
      <c r="T981" s="162"/>
      <c r="U981" s="162"/>
      <c r="V981" s="162"/>
      <c r="W981" s="162"/>
      <c r="X981" s="162"/>
      <c r="Y981" s="162"/>
      <c r="Z981" s="162"/>
    </row>
    <row r="982">
      <c r="A982" s="162"/>
      <c r="B982" s="162"/>
      <c r="C982" s="162"/>
      <c r="D982" s="162"/>
      <c r="E982" s="162"/>
      <c r="F982" s="162"/>
      <c r="G982" s="162"/>
      <c r="H982" s="162"/>
      <c r="I982" s="162"/>
      <c r="J982" s="162"/>
      <c r="K982" s="162"/>
      <c r="L982" s="162"/>
      <c r="M982" s="162"/>
      <c r="N982" s="162"/>
      <c r="O982" s="162"/>
      <c r="P982" s="162"/>
      <c r="Q982" s="162"/>
      <c r="R982" s="162"/>
      <c r="S982" s="162"/>
      <c r="T982" s="162"/>
      <c r="U982" s="162"/>
      <c r="V982" s="162"/>
      <c r="W982" s="162"/>
      <c r="X982" s="162"/>
      <c r="Y982" s="162"/>
      <c r="Z982" s="162"/>
    </row>
    <row r="983">
      <c r="A983" s="162"/>
      <c r="B983" s="162"/>
      <c r="C983" s="162"/>
      <c r="D983" s="162"/>
      <c r="E983" s="162"/>
      <c r="F983" s="162"/>
      <c r="G983" s="162"/>
      <c r="H983" s="162"/>
      <c r="I983" s="162"/>
      <c r="J983" s="162"/>
      <c r="K983" s="162"/>
      <c r="L983" s="162"/>
      <c r="M983" s="162"/>
      <c r="N983" s="162"/>
      <c r="O983" s="162"/>
      <c r="P983" s="162"/>
      <c r="Q983" s="162"/>
      <c r="R983" s="162"/>
      <c r="S983" s="162"/>
      <c r="T983" s="162"/>
      <c r="U983" s="162"/>
      <c r="V983" s="162"/>
      <c r="W983" s="162"/>
      <c r="X983" s="162"/>
      <c r="Y983" s="162"/>
      <c r="Z983" s="162"/>
    </row>
    <row r="984">
      <c r="A984" s="162"/>
      <c r="B984" s="162"/>
      <c r="C984" s="162"/>
      <c r="D984" s="162"/>
      <c r="E984" s="162"/>
      <c r="F984" s="162"/>
      <c r="G984" s="162"/>
      <c r="H984" s="162"/>
      <c r="I984" s="162"/>
      <c r="J984" s="162"/>
      <c r="K984" s="162"/>
      <c r="L984" s="162"/>
      <c r="M984" s="162"/>
      <c r="N984" s="162"/>
      <c r="O984" s="162"/>
      <c r="P984" s="162"/>
      <c r="Q984" s="162"/>
      <c r="R984" s="162"/>
      <c r="S984" s="162"/>
      <c r="T984" s="162"/>
      <c r="U984" s="162"/>
      <c r="V984" s="162"/>
      <c r="W984" s="162"/>
      <c r="X984" s="162"/>
      <c r="Y984" s="162"/>
      <c r="Z984" s="162"/>
    </row>
    <row r="985">
      <c r="A985" s="162"/>
      <c r="B985" s="162"/>
      <c r="C985" s="162"/>
      <c r="D985" s="162"/>
      <c r="E985" s="162"/>
      <c r="F985" s="162"/>
      <c r="G985" s="162"/>
      <c r="H985" s="162"/>
      <c r="I985" s="162"/>
      <c r="J985" s="162"/>
      <c r="K985" s="162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2"/>
      <c r="X985" s="162"/>
      <c r="Y985" s="162"/>
      <c r="Z985" s="162"/>
    </row>
    <row r="986">
      <c r="A986" s="162"/>
      <c r="B986" s="162"/>
      <c r="C986" s="162"/>
      <c r="D986" s="162"/>
      <c r="E986" s="162"/>
      <c r="F986" s="162"/>
      <c r="G986" s="162"/>
      <c r="H986" s="162"/>
      <c r="I986" s="162"/>
      <c r="J986" s="162"/>
      <c r="K986" s="162"/>
      <c r="L986" s="162"/>
      <c r="M986" s="162"/>
      <c r="N986" s="162"/>
      <c r="O986" s="162"/>
      <c r="P986" s="162"/>
      <c r="Q986" s="162"/>
      <c r="R986" s="162"/>
      <c r="S986" s="162"/>
      <c r="T986" s="162"/>
      <c r="U986" s="162"/>
      <c r="V986" s="162"/>
      <c r="W986" s="162"/>
      <c r="X986" s="162"/>
      <c r="Y986" s="162"/>
      <c r="Z986" s="162"/>
    </row>
    <row r="987">
      <c r="A987" s="162"/>
      <c r="B987" s="162"/>
      <c r="C987" s="162"/>
      <c r="D987" s="162"/>
      <c r="E987" s="162"/>
      <c r="F987" s="162"/>
      <c r="G987" s="162"/>
      <c r="H987" s="162"/>
      <c r="I987" s="162"/>
      <c r="J987" s="162"/>
      <c r="K987" s="162"/>
      <c r="L987" s="162"/>
      <c r="M987" s="162"/>
      <c r="N987" s="162"/>
      <c r="O987" s="162"/>
      <c r="P987" s="162"/>
      <c r="Q987" s="162"/>
      <c r="R987" s="162"/>
      <c r="S987" s="162"/>
      <c r="T987" s="162"/>
      <c r="U987" s="162"/>
      <c r="V987" s="162"/>
      <c r="W987" s="162"/>
      <c r="X987" s="162"/>
      <c r="Y987" s="162"/>
      <c r="Z987" s="162"/>
    </row>
    <row r="988">
      <c r="A988" s="162"/>
      <c r="B988" s="162"/>
      <c r="C988" s="162"/>
      <c r="D988" s="162"/>
      <c r="E988" s="162"/>
      <c r="F988" s="162"/>
      <c r="G988" s="162"/>
      <c r="H988" s="162"/>
      <c r="I988" s="162"/>
      <c r="J988" s="162"/>
      <c r="K988" s="162"/>
      <c r="L988" s="162"/>
      <c r="M988" s="162"/>
      <c r="N988" s="162"/>
      <c r="O988" s="162"/>
      <c r="P988" s="162"/>
      <c r="Q988" s="162"/>
      <c r="R988" s="162"/>
      <c r="S988" s="162"/>
      <c r="T988" s="162"/>
      <c r="U988" s="162"/>
      <c r="V988" s="162"/>
      <c r="W988" s="162"/>
      <c r="X988" s="162"/>
      <c r="Y988" s="162"/>
      <c r="Z988" s="162"/>
    </row>
    <row r="989">
      <c r="A989" s="162"/>
      <c r="B989" s="162"/>
      <c r="C989" s="162"/>
      <c r="D989" s="162"/>
      <c r="E989" s="162"/>
      <c r="F989" s="162"/>
      <c r="G989" s="162"/>
      <c r="H989" s="162"/>
      <c r="I989" s="162"/>
      <c r="J989" s="162"/>
      <c r="K989" s="162"/>
      <c r="L989" s="162"/>
      <c r="M989" s="162"/>
      <c r="N989" s="162"/>
      <c r="O989" s="162"/>
      <c r="P989" s="162"/>
      <c r="Q989" s="162"/>
      <c r="R989" s="162"/>
      <c r="S989" s="162"/>
      <c r="T989" s="162"/>
      <c r="U989" s="162"/>
      <c r="V989" s="162"/>
      <c r="W989" s="162"/>
      <c r="X989" s="162"/>
      <c r="Y989" s="162"/>
      <c r="Z989" s="162"/>
    </row>
    <row r="990">
      <c r="A990" s="162"/>
      <c r="B990" s="162"/>
      <c r="C990" s="162"/>
      <c r="D990" s="162"/>
      <c r="E990" s="162"/>
      <c r="F990" s="162"/>
      <c r="G990" s="162"/>
      <c r="H990" s="162"/>
      <c r="I990" s="162"/>
      <c r="J990" s="162"/>
      <c r="K990" s="162"/>
      <c r="L990" s="162"/>
      <c r="M990" s="162"/>
      <c r="N990" s="162"/>
      <c r="O990" s="162"/>
      <c r="P990" s="162"/>
      <c r="Q990" s="162"/>
      <c r="R990" s="162"/>
      <c r="S990" s="162"/>
      <c r="T990" s="162"/>
      <c r="U990" s="162"/>
      <c r="V990" s="162"/>
      <c r="W990" s="162"/>
      <c r="X990" s="162"/>
      <c r="Y990" s="162"/>
      <c r="Z990" s="162"/>
    </row>
    <row r="991">
      <c r="A991" s="162"/>
      <c r="B991" s="162"/>
      <c r="C991" s="162"/>
      <c r="D991" s="162"/>
      <c r="E991" s="162"/>
      <c r="F991" s="162"/>
      <c r="G991" s="162"/>
      <c r="H991" s="162"/>
      <c r="I991" s="162"/>
      <c r="J991" s="162"/>
      <c r="K991" s="162"/>
      <c r="L991" s="162"/>
      <c r="M991" s="162"/>
      <c r="N991" s="162"/>
      <c r="O991" s="162"/>
      <c r="P991" s="162"/>
      <c r="Q991" s="162"/>
      <c r="R991" s="162"/>
      <c r="S991" s="162"/>
      <c r="T991" s="162"/>
      <c r="U991" s="162"/>
      <c r="V991" s="162"/>
      <c r="W991" s="162"/>
      <c r="X991" s="162"/>
      <c r="Y991" s="162"/>
      <c r="Z991" s="162"/>
    </row>
    <row r="992">
      <c r="A992" s="162"/>
      <c r="B992" s="162"/>
      <c r="C992" s="162"/>
      <c r="D992" s="162"/>
      <c r="E992" s="162"/>
      <c r="F992" s="162"/>
      <c r="G992" s="162"/>
      <c r="H992" s="162"/>
      <c r="I992" s="162"/>
      <c r="J992" s="162"/>
      <c r="K992" s="162"/>
      <c r="L992" s="162"/>
      <c r="M992" s="162"/>
      <c r="N992" s="162"/>
      <c r="O992" s="162"/>
      <c r="P992" s="162"/>
      <c r="Q992" s="162"/>
      <c r="R992" s="162"/>
      <c r="S992" s="162"/>
      <c r="T992" s="162"/>
      <c r="U992" s="162"/>
      <c r="V992" s="162"/>
      <c r="W992" s="162"/>
      <c r="X992" s="162"/>
      <c r="Y992" s="162"/>
      <c r="Z992" s="162"/>
    </row>
    <row r="993">
      <c r="A993" s="162"/>
      <c r="B993" s="162"/>
      <c r="C993" s="162"/>
      <c r="D993" s="162"/>
      <c r="E993" s="162"/>
      <c r="F993" s="162"/>
      <c r="G993" s="162"/>
      <c r="H993" s="162"/>
      <c r="I993" s="162"/>
      <c r="J993" s="162"/>
      <c r="K993" s="162"/>
      <c r="L993" s="162"/>
      <c r="M993" s="162"/>
      <c r="N993" s="162"/>
      <c r="O993" s="162"/>
      <c r="P993" s="162"/>
      <c r="Q993" s="162"/>
      <c r="R993" s="162"/>
      <c r="S993" s="162"/>
      <c r="T993" s="162"/>
      <c r="U993" s="162"/>
      <c r="V993" s="162"/>
      <c r="W993" s="162"/>
      <c r="X993" s="162"/>
      <c r="Y993" s="162"/>
      <c r="Z993" s="162"/>
    </row>
    <row r="994">
      <c r="A994" s="162"/>
      <c r="B994" s="162"/>
      <c r="C994" s="162"/>
      <c r="D994" s="162"/>
      <c r="E994" s="162"/>
      <c r="F994" s="162"/>
      <c r="G994" s="162"/>
      <c r="H994" s="162"/>
      <c r="I994" s="162"/>
      <c r="J994" s="162"/>
      <c r="K994" s="162"/>
      <c r="L994" s="162"/>
      <c r="M994" s="162"/>
      <c r="N994" s="162"/>
      <c r="O994" s="162"/>
      <c r="P994" s="162"/>
      <c r="Q994" s="162"/>
      <c r="R994" s="162"/>
      <c r="S994" s="162"/>
      <c r="T994" s="162"/>
      <c r="U994" s="162"/>
      <c r="V994" s="162"/>
      <c r="W994" s="162"/>
      <c r="X994" s="162"/>
      <c r="Y994" s="162"/>
      <c r="Z994" s="162"/>
    </row>
    <row r="995">
      <c r="A995" s="162"/>
      <c r="B995" s="162"/>
      <c r="C995" s="162"/>
      <c r="D995" s="162"/>
      <c r="E995" s="162"/>
      <c r="F995" s="162"/>
      <c r="G995" s="162"/>
      <c r="H995" s="162"/>
      <c r="I995" s="162"/>
      <c r="J995" s="162"/>
      <c r="K995" s="162"/>
      <c r="L995" s="162"/>
      <c r="M995" s="162"/>
      <c r="N995" s="162"/>
      <c r="O995" s="162"/>
      <c r="P995" s="162"/>
      <c r="Q995" s="162"/>
      <c r="R995" s="162"/>
      <c r="S995" s="162"/>
      <c r="T995" s="162"/>
      <c r="U995" s="162"/>
      <c r="V995" s="162"/>
      <c r="W995" s="162"/>
      <c r="X995" s="162"/>
      <c r="Y995" s="162"/>
      <c r="Z995" s="162"/>
    </row>
    <row r="996">
      <c r="A996" s="162"/>
      <c r="B996" s="162"/>
      <c r="C996" s="162"/>
      <c r="D996" s="162"/>
      <c r="E996" s="162"/>
      <c r="F996" s="162"/>
      <c r="G996" s="162"/>
      <c r="H996" s="162"/>
      <c r="I996" s="162"/>
      <c r="J996" s="162"/>
      <c r="K996" s="162"/>
      <c r="L996" s="162"/>
      <c r="M996" s="162"/>
      <c r="N996" s="162"/>
      <c r="O996" s="162"/>
      <c r="P996" s="162"/>
      <c r="Q996" s="162"/>
      <c r="R996" s="162"/>
      <c r="S996" s="162"/>
      <c r="T996" s="162"/>
      <c r="U996" s="162"/>
      <c r="V996" s="162"/>
      <c r="W996" s="162"/>
      <c r="X996" s="162"/>
      <c r="Y996" s="162"/>
      <c r="Z996" s="162"/>
    </row>
    <row r="997">
      <c r="A997" s="162"/>
      <c r="B997" s="162"/>
      <c r="C997" s="162"/>
      <c r="D997" s="162"/>
      <c r="E997" s="162"/>
      <c r="F997" s="162"/>
      <c r="G997" s="162"/>
      <c r="H997" s="162"/>
      <c r="I997" s="162"/>
      <c r="J997" s="162"/>
      <c r="K997" s="162"/>
      <c r="L997" s="162"/>
      <c r="M997" s="162"/>
      <c r="N997" s="162"/>
      <c r="O997" s="162"/>
      <c r="P997" s="162"/>
      <c r="Q997" s="162"/>
      <c r="R997" s="162"/>
      <c r="S997" s="162"/>
      <c r="T997" s="162"/>
      <c r="U997" s="162"/>
      <c r="V997" s="162"/>
      <c r="W997" s="162"/>
      <c r="X997" s="162"/>
      <c r="Y997" s="162"/>
      <c r="Z997" s="162"/>
    </row>
    <row r="998">
      <c r="A998" s="162"/>
      <c r="B998" s="162"/>
      <c r="C998" s="162"/>
      <c r="D998" s="162"/>
      <c r="E998" s="162"/>
      <c r="F998" s="162"/>
      <c r="G998" s="162"/>
      <c r="H998" s="162"/>
      <c r="I998" s="162"/>
      <c r="J998" s="162"/>
      <c r="K998" s="162"/>
      <c r="L998" s="162"/>
      <c r="M998" s="162"/>
      <c r="N998" s="162"/>
      <c r="O998" s="162"/>
      <c r="P998" s="162"/>
      <c r="Q998" s="162"/>
      <c r="R998" s="162"/>
      <c r="S998" s="162"/>
      <c r="T998" s="162"/>
      <c r="U998" s="162"/>
      <c r="V998" s="162"/>
      <c r="W998" s="162"/>
      <c r="X998" s="162"/>
      <c r="Y998" s="162"/>
      <c r="Z998" s="162"/>
    </row>
    <row r="999">
      <c r="A999" s="162"/>
      <c r="B999" s="162"/>
      <c r="C999" s="162"/>
      <c r="D999" s="162"/>
      <c r="E999" s="162"/>
      <c r="F999" s="162"/>
      <c r="G999" s="162"/>
      <c r="H999" s="162"/>
      <c r="I999" s="162"/>
      <c r="J999" s="162"/>
      <c r="K999" s="162"/>
      <c r="L999" s="162"/>
      <c r="M999" s="162"/>
      <c r="N999" s="162"/>
      <c r="O999" s="162"/>
      <c r="P999" s="162"/>
      <c r="Q999" s="162"/>
      <c r="R999" s="162"/>
      <c r="S999" s="162"/>
      <c r="T999" s="162"/>
      <c r="U999" s="162"/>
      <c r="V999" s="162"/>
      <c r="W999" s="162"/>
      <c r="X999" s="162"/>
      <c r="Y999" s="162"/>
      <c r="Z999" s="162"/>
    </row>
  </sheetData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31.38"/>
    <col customWidth="1" min="3" max="3" width="26.0"/>
    <col customWidth="1" min="6" max="6" width="36.75"/>
    <col customWidth="1" min="7" max="7" width="3.88"/>
  </cols>
  <sheetData>
    <row r="1">
      <c r="A1" s="16"/>
      <c r="B1" s="135"/>
      <c r="C1" s="135"/>
      <c r="D1" s="135"/>
      <c r="E1" s="135"/>
      <c r="F1" s="135"/>
      <c r="G1" s="16"/>
    </row>
    <row r="2">
      <c r="A2" s="138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38"/>
    </row>
    <row r="3">
      <c r="A3" s="16"/>
      <c r="B3" s="139" t="s">
        <v>10380</v>
      </c>
      <c r="C3" s="139" t="s">
        <v>1260</v>
      </c>
      <c r="D3" s="140">
        <v>41107.0</v>
      </c>
      <c r="E3" s="139" t="s">
        <v>15</v>
      </c>
      <c r="F3" s="139" t="s">
        <v>928</v>
      </c>
      <c r="G3" s="16"/>
    </row>
    <row r="4">
      <c r="A4" s="16"/>
      <c r="B4" s="141" t="s">
        <v>7984</v>
      </c>
      <c r="C4" s="141" t="s">
        <v>1262</v>
      </c>
      <c r="D4" s="150"/>
      <c r="E4" s="150"/>
      <c r="F4" s="150"/>
      <c r="G4" s="16"/>
    </row>
    <row r="5">
      <c r="A5" s="16"/>
      <c r="B5" s="139" t="s">
        <v>11264</v>
      </c>
      <c r="C5" s="139" t="s">
        <v>11265</v>
      </c>
      <c r="D5" s="140">
        <v>40498.0</v>
      </c>
      <c r="E5" s="139" t="s">
        <v>15</v>
      </c>
      <c r="F5" s="139" t="s">
        <v>11266</v>
      </c>
      <c r="G5" s="16"/>
    </row>
    <row r="6">
      <c r="A6" s="16"/>
      <c r="B6" s="141" t="s">
        <v>10554</v>
      </c>
      <c r="C6" s="141" t="s">
        <v>10555</v>
      </c>
      <c r="D6" s="150"/>
      <c r="E6" s="150"/>
      <c r="F6" s="150"/>
      <c r="G6" s="16"/>
    </row>
    <row r="7">
      <c r="A7" s="16"/>
      <c r="B7" s="141" t="s">
        <v>11252</v>
      </c>
      <c r="C7" s="141" t="s">
        <v>11267</v>
      </c>
      <c r="D7" s="150"/>
      <c r="E7" s="150"/>
      <c r="F7" s="150"/>
      <c r="G7" s="16"/>
    </row>
    <row r="8">
      <c r="A8" s="16"/>
      <c r="B8" s="141" t="s">
        <v>11268</v>
      </c>
      <c r="C8" s="141" t="s">
        <v>11215</v>
      </c>
      <c r="D8" s="150"/>
      <c r="E8" s="150"/>
      <c r="F8" s="150"/>
      <c r="G8" s="16"/>
    </row>
    <row r="9">
      <c r="A9" s="16"/>
      <c r="B9" s="141" t="s">
        <v>11197</v>
      </c>
      <c r="C9" s="141" t="s">
        <v>11215</v>
      </c>
      <c r="D9" s="150"/>
      <c r="E9" s="150"/>
      <c r="F9" s="150"/>
      <c r="G9" s="16"/>
    </row>
    <row r="10">
      <c r="A10" s="16"/>
      <c r="B10" s="141" t="s">
        <v>11269</v>
      </c>
      <c r="C10" s="141" t="s">
        <v>11215</v>
      </c>
      <c r="D10" s="150"/>
      <c r="E10" s="150"/>
      <c r="F10" s="150"/>
      <c r="G10" s="16"/>
    </row>
    <row r="11">
      <c r="A11" s="16"/>
      <c r="B11" s="141" t="s">
        <v>11270</v>
      </c>
      <c r="C11" s="141" t="s">
        <v>11215</v>
      </c>
      <c r="D11" s="150"/>
      <c r="E11" s="150"/>
      <c r="F11" s="150"/>
      <c r="G11" s="16"/>
    </row>
    <row r="12">
      <c r="A12" s="16"/>
      <c r="B12" s="141" t="s">
        <v>11271</v>
      </c>
      <c r="C12" s="141" t="s">
        <v>7078</v>
      </c>
      <c r="D12" s="150"/>
      <c r="E12" s="150"/>
      <c r="F12" s="150"/>
      <c r="G12" s="16"/>
    </row>
    <row r="13">
      <c r="A13" s="16"/>
      <c r="B13" s="139" t="s">
        <v>8127</v>
      </c>
      <c r="C13" s="139" t="s">
        <v>927</v>
      </c>
      <c r="D13" s="163">
        <v>39427.0</v>
      </c>
      <c r="E13" s="139" t="s">
        <v>15</v>
      </c>
      <c r="F13" s="139" t="s">
        <v>6370</v>
      </c>
      <c r="G13" s="16"/>
    </row>
    <row r="14">
      <c r="A14" s="16"/>
      <c r="B14" s="220" t="s">
        <v>1272</v>
      </c>
      <c r="C14" s="220" t="s">
        <v>1273</v>
      </c>
      <c r="D14" s="221">
        <v>40477.0</v>
      </c>
      <c r="E14" s="220" t="s">
        <v>4380</v>
      </c>
      <c r="F14" s="220" t="s">
        <v>4381</v>
      </c>
      <c r="G14" s="16"/>
    </row>
    <row r="15">
      <c r="A15" s="16"/>
      <c r="B15" s="141" t="s">
        <v>11272</v>
      </c>
      <c r="C15" s="141" t="s">
        <v>10754</v>
      </c>
      <c r="D15" s="150"/>
      <c r="E15" s="150"/>
      <c r="F15" s="150"/>
      <c r="G15" s="16"/>
    </row>
    <row r="16">
      <c r="A16" s="16"/>
      <c r="B16" s="220" t="s">
        <v>1278</v>
      </c>
      <c r="C16" s="220" t="s">
        <v>1052</v>
      </c>
      <c r="D16" s="221">
        <v>40477.0</v>
      </c>
      <c r="E16" s="220" t="s">
        <v>4380</v>
      </c>
      <c r="F16" s="220" t="s">
        <v>4381</v>
      </c>
      <c r="G16" s="16"/>
    </row>
    <row r="17">
      <c r="A17" s="16"/>
      <c r="B17" s="220" t="s">
        <v>11273</v>
      </c>
      <c r="C17" s="220" t="s">
        <v>1190</v>
      </c>
      <c r="D17" s="240">
        <v>40120.0</v>
      </c>
      <c r="E17" s="220" t="s">
        <v>4561</v>
      </c>
      <c r="F17" s="220" t="s">
        <v>4381</v>
      </c>
      <c r="G17" s="16"/>
    </row>
    <row r="18">
      <c r="A18" s="16"/>
      <c r="B18" s="141" t="s">
        <v>11274</v>
      </c>
      <c r="C18" s="141" t="s">
        <v>4444</v>
      </c>
      <c r="D18" s="150"/>
      <c r="E18" s="150"/>
      <c r="F18" s="150"/>
      <c r="G18" s="16"/>
    </row>
    <row r="19">
      <c r="A19" s="16"/>
      <c r="B19" s="139" t="s">
        <v>11222</v>
      </c>
      <c r="C19" s="139" t="s">
        <v>11223</v>
      </c>
      <c r="D19" s="140">
        <v>42675.0</v>
      </c>
      <c r="E19" s="139" t="s">
        <v>15</v>
      </c>
      <c r="F19" s="139" t="s">
        <v>11224</v>
      </c>
      <c r="G19" s="16"/>
    </row>
    <row r="20">
      <c r="A20" s="16"/>
      <c r="B20" s="141" t="s">
        <v>1113</v>
      </c>
      <c r="C20" s="141" t="s">
        <v>10480</v>
      </c>
      <c r="D20" s="150"/>
      <c r="E20" s="150"/>
      <c r="F20" s="141" t="s">
        <v>11275</v>
      </c>
      <c r="G20" s="16"/>
    </row>
    <row r="21">
      <c r="A21" s="16"/>
      <c r="B21" s="141" t="s">
        <v>6894</v>
      </c>
      <c r="C21" s="141" t="s">
        <v>6895</v>
      </c>
      <c r="D21" s="150"/>
      <c r="E21" s="150"/>
      <c r="F21" s="150"/>
      <c r="G21" s="16"/>
    </row>
    <row r="22">
      <c r="A22" s="16"/>
      <c r="B22" s="141" t="s">
        <v>5148</v>
      </c>
      <c r="C22" s="141" t="s">
        <v>6895</v>
      </c>
      <c r="D22" s="150"/>
      <c r="E22" s="150"/>
      <c r="F22" s="150"/>
      <c r="G22" s="16"/>
    </row>
    <row r="23">
      <c r="A23" s="16"/>
      <c r="B23" s="141" t="s">
        <v>11276</v>
      </c>
      <c r="C23" s="141" t="s">
        <v>11277</v>
      </c>
      <c r="D23" s="150"/>
      <c r="E23" s="150"/>
      <c r="F23" s="150"/>
      <c r="G23" s="16"/>
    </row>
    <row r="24">
      <c r="A24" s="16"/>
      <c r="B24" s="141" t="s">
        <v>11278</v>
      </c>
      <c r="C24" s="141" t="s">
        <v>5443</v>
      </c>
      <c r="D24" s="150"/>
      <c r="E24" s="150"/>
      <c r="F24" s="150"/>
      <c r="G24" s="16"/>
    </row>
    <row r="25">
      <c r="A25" s="16"/>
      <c r="B25" s="139" t="s">
        <v>7155</v>
      </c>
      <c r="C25" s="139" t="s">
        <v>5249</v>
      </c>
      <c r="D25" s="209">
        <v>39847.0</v>
      </c>
      <c r="E25" s="186" t="s">
        <v>15</v>
      </c>
      <c r="F25" s="151" t="s">
        <v>5250</v>
      </c>
      <c r="G25" s="16"/>
    </row>
    <row r="26">
      <c r="A26" s="16"/>
      <c r="B26" s="220" t="s">
        <v>11238</v>
      </c>
      <c r="C26" s="220" t="s">
        <v>1229</v>
      </c>
      <c r="D26" s="240">
        <v>40120.0</v>
      </c>
      <c r="E26" s="220" t="s">
        <v>4561</v>
      </c>
      <c r="F26" s="220" t="s">
        <v>4381</v>
      </c>
      <c r="G26" s="16"/>
    </row>
    <row r="27">
      <c r="A27" s="16"/>
      <c r="B27" s="141" t="s">
        <v>5433</v>
      </c>
      <c r="C27" s="141" t="s">
        <v>8732</v>
      </c>
      <c r="D27" s="150"/>
      <c r="E27" s="150"/>
      <c r="F27" s="141" t="s">
        <v>8733</v>
      </c>
      <c r="G27" s="16"/>
    </row>
    <row r="28">
      <c r="A28" s="16"/>
      <c r="B28" s="139" t="s">
        <v>7122</v>
      </c>
      <c r="C28" s="139" t="s">
        <v>7123</v>
      </c>
      <c r="D28" s="209">
        <v>39819.0</v>
      </c>
      <c r="E28" s="186" t="s">
        <v>15</v>
      </c>
      <c r="F28" s="151" t="s">
        <v>7124</v>
      </c>
      <c r="G28" s="16"/>
    </row>
    <row r="29">
      <c r="A29" s="16"/>
      <c r="B29" s="141" t="s">
        <v>4531</v>
      </c>
      <c r="C29" s="141" t="s">
        <v>8752</v>
      </c>
      <c r="D29" s="150"/>
      <c r="E29" s="150"/>
      <c r="F29" s="150"/>
      <c r="G29" s="16"/>
    </row>
    <row r="30">
      <c r="A30" s="16"/>
      <c r="B30" s="139" t="s">
        <v>4702</v>
      </c>
      <c r="C30" s="139" t="s">
        <v>1363</v>
      </c>
      <c r="D30" s="140">
        <v>40281.0</v>
      </c>
      <c r="E30" s="139" t="s">
        <v>15</v>
      </c>
      <c r="F30" s="151" t="s">
        <v>932</v>
      </c>
      <c r="G30" s="16"/>
    </row>
    <row r="31">
      <c r="A31" s="16"/>
      <c r="B31" s="220" t="s">
        <v>11279</v>
      </c>
      <c r="C31" s="220" t="s">
        <v>1363</v>
      </c>
      <c r="D31" s="221">
        <v>40477.0</v>
      </c>
      <c r="E31" s="220" t="s">
        <v>4380</v>
      </c>
      <c r="F31" s="220" t="s">
        <v>4381</v>
      </c>
      <c r="G31" s="16"/>
    </row>
    <row r="32">
      <c r="A32" s="16"/>
      <c r="B32" s="139" t="s">
        <v>11280</v>
      </c>
      <c r="C32" s="139" t="s">
        <v>126</v>
      </c>
      <c r="D32" s="212">
        <v>43041.0</v>
      </c>
      <c r="E32" s="151" t="s">
        <v>15</v>
      </c>
      <c r="F32" s="151" t="s">
        <v>5216</v>
      </c>
      <c r="G32" s="16"/>
    </row>
    <row r="33">
      <c r="A33" s="16"/>
      <c r="B33" s="254"/>
      <c r="C33" s="254"/>
      <c r="D33" s="254"/>
      <c r="E33" s="254"/>
      <c r="F33" s="254"/>
      <c r="G33" s="16"/>
    </row>
    <row r="34">
      <c r="A34" s="16"/>
      <c r="B34" s="254"/>
      <c r="C34" s="254"/>
      <c r="D34" s="254"/>
      <c r="E34" s="254"/>
      <c r="F34" s="254"/>
      <c r="G34" s="16"/>
    </row>
    <row r="35">
      <c r="A35" s="16"/>
      <c r="B35" s="144" t="s">
        <v>1</v>
      </c>
      <c r="C35" s="145">
        <f>COUNT(D:D)</f>
        <v>13</v>
      </c>
      <c r="D35" s="254"/>
      <c r="E35" s="254"/>
      <c r="F35" s="254"/>
      <c r="G35" s="16"/>
    </row>
    <row r="36">
      <c r="A36" s="16"/>
      <c r="B36" s="144" t="s">
        <v>2</v>
      </c>
      <c r="C36" s="146">
        <v>30.0</v>
      </c>
      <c r="D36" s="254"/>
      <c r="E36" s="254"/>
      <c r="F36" s="254"/>
      <c r="G36" s="16"/>
    </row>
    <row r="37">
      <c r="A37" s="16"/>
      <c r="B37" s="144" t="s">
        <v>1014</v>
      </c>
      <c r="C37" s="147">
        <f>IFERROR(__xludf.DUMMYFUNCTION("TO_PERCENT(C35/C36)"),0.43333333333333335)</f>
        <v>0.4333333333</v>
      </c>
      <c r="D37" s="254"/>
      <c r="E37" s="254"/>
      <c r="F37" s="254"/>
      <c r="G37" s="16"/>
    </row>
    <row r="38">
      <c r="A38" s="16"/>
      <c r="B38" s="254"/>
      <c r="C38" s="254"/>
      <c r="D38" s="254"/>
      <c r="E38" s="254"/>
      <c r="F38" s="254"/>
      <c r="G38" s="16"/>
    </row>
    <row r="39">
      <c r="A39" s="16"/>
      <c r="B39" s="254"/>
      <c r="C39" s="254"/>
      <c r="D39" s="254"/>
      <c r="E39" s="254"/>
      <c r="F39" s="254"/>
      <c r="G39" s="16"/>
    </row>
    <row r="40">
      <c r="A40" s="16"/>
      <c r="B40" s="254"/>
      <c r="C40" s="254"/>
      <c r="D40" s="254"/>
      <c r="E40" s="254"/>
      <c r="F40" s="254"/>
      <c r="G40" s="16"/>
    </row>
    <row r="41">
      <c r="A41" s="16"/>
      <c r="B41" s="254"/>
      <c r="C41" s="254"/>
      <c r="D41" s="254"/>
      <c r="E41" s="254"/>
      <c r="F41" s="254"/>
      <c r="G41" s="16"/>
    </row>
    <row r="42">
      <c r="A42" s="16"/>
      <c r="B42" s="254"/>
      <c r="C42" s="254"/>
      <c r="D42" s="254"/>
      <c r="E42" s="254"/>
      <c r="F42" s="254"/>
      <c r="G42" s="16"/>
    </row>
  </sheetData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9.75"/>
    <col customWidth="1" min="3" max="3" width="18.25"/>
    <col customWidth="1" min="6" max="6" width="30.88"/>
  </cols>
  <sheetData>
    <row r="1">
      <c r="A1" s="149"/>
      <c r="B1" s="135"/>
      <c r="C1" s="135"/>
      <c r="D1" s="135"/>
      <c r="E1" s="135"/>
      <c r="F1" s="149"/>
      <c r="G1" s="102"/>
      <c r="H1" s="102"/>
      <c r="I1" s="102"/>
      <c r="J1" s="102"/>
      <c r="K1" s="102"/>
      <c r="L1" s="102"/>
      <c r="M1" s="102"/>
    </row>
    <row r="2">
      <c r="A2" s="149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02"/>
      <c r="H2" s="102"/>
      <c r="I2" s="102"/>
      <c r="J2" s="102"/>
      <c r="K2" s="102"/>
      <c r="L2" s="102"/>
      <c r="M2" s="102"/>
    </row>
    <row r="3">
      <c r="A3" s="98"/>
      <c r="B3" s="139" t="s">
        <v>4576</v>
      </c>
      <c r="C3" s="139" t="s">
        <v>10375</v>
      </c>
      <c r="D3" s="140">
        <v>40547.0</v>
      </c>
      <c r="E3" s="139" t="s">
        <v>15</v>
      </c>
      <c r="F3" s="103" t="s">
        <v>928</v>
      </c>
      <c r="G3" s="102"/>
      <c r="H3" s="102"/>
      <c r="I3" s="102"/>
      <c r="J3" s="102"/>
      <c r="K3" s="102"/>
      <c r="L3" s="102"/>
      <c r="M3" s="102"/>
    </row>
    <row r="4">
      <c r="A4" s="98"/>
      <c r="B4" s="139" t="s">
        <v>11281</v>
      </c>
      <c r="C4" s="139" t="s">
        <v>11282</v>
      </c>
      <c r="D4" s="212">
        <v>42726.0</v>
      </c>
      <c r="E4" s="151" t="s">
        <v>15</v>
      </c>
      <c r="F4" s="151" t="s">
        <v>4327</v>
      </c>
      <c r="G4" s="102"/>
      <c r="H4" s="102"/>
      <c r="I4" s="102"/>
      <c r="J4" s="102"/>
      <c r="K4" s="102"/>
      <c r="L4" s="102"/>
      <c r="M4" s="102"/>
    </row>
    <row r="5">
      <c r="A5" s="98"/>
      <c r="B5" s="139" t="s">
        <v>11209</v>
      </c>
      <c r="C5" s="139" t="s">
        <v>11210</v>
      </c>
      <c r="D5" s="140">
        <v>41149.0</v>
      </c>
      <c r="E5" s="139" t="s">
        <v>4473</v>
      </c>
      <c r="F5" s="103" t="s">
        <v>4474</v>
      </c>
      <c r="G5" s="102"/>
      <c r="H5" s="102"/>
      <c r="I5" s="102"/>
      <c r="J5" s="102"/>
      <c r="K5" s="102"/>
      <c r="L5" s="102"/>
      <c r="M5" s="102"/>
    </row>
    <row r="6">
      <c r="A6" s="98"/>
      <c r="B6" s="141" t="s">
        <v>11283</v>
      </c>
      <c r="C6" s="141" t="s">
        <v>9122</v>
      </c>
      <c r="D6" s="150"/>
      <c r="E6" s="150"/>
      <c r="F6" s="162"/>
      <c r="G6" s="102"/>
      <c r="H6" s="102"/>
      <c r="I6" s="102"/>
      <c r="J6" s="102"/>
      <c r="K6" s="102"/>
      <c r="L6" s="102"/>
      <c r="M6" s="102"/>
    </row>
    <row r="7">
      <c r="A7" s="98"/>
      <c r="B7" s="139" t="s">
        <v>6346</v>
      </c>
      <c r="C7" s="139" t="s">
        <v>4264</v>
      </c>
      <c r="D7" s="140">
        <v>41086.0</v>
      </c>
      <c r="E7" s="139" t="s">
        <v>15</v>
      </c>
      <c r="F7" s="139" t="s">
        <v>6347</v>
      </c>
      <c r="G7" s="102"/>
      <c r="H7" s="102"/>
      <c r="I7" s="102"/>
      <c r="J7" s="102"/>
      <c r="K7" s="102"/>
      <c r="L7" s="102"/>
      <c r="M7" s="102"/>
    </row>
    <row r="8">
      <c r="A8" s="98"/>
      <c r="B8" s="141" t="s">
        <v>1561</v>
      </c>
      <c r="C8" s="141" t="s">
        <v>10638</v>
      </c>
      <c r="D8" s="150"/>
      <c r="E8" s="150"/>
      <c r="F8" s="162"/>
      <c r="G8" s="102"/>
      <c r="H8" s="102"/>
      <c r="I8" s="102"/>
      <c r="J8" s="102"/>
      <c r="K8" s="102"/>
      <c r="L8" s="102"/>
      <c r="M8" s="102"/>
    </row>
    <row r="9">
      <c r="A9" s="98"/>
      <c r="B9" s="139" t="s">
        <v>11284</v>
      </c>
      <c r="C9" s="139" t="s">
        <v>9166</v>
      </c>
      <c r="D9" s="140">
        <v>42908.0</v>
      </c>
      <c r="E9" s="139" t="s">
        <v>15</v>
      </c>
      <c r="F9" s="103" t="s">
        <v>928</v>
      </c>
      <c r="G9" s="102"/>
      <c r="H9" s="102"/>
      <c r="I9" s="102"/>
      <c r="J9" s="102"/>
      <c r="K9" s="102"/>
      <c r="L9" s="102"/>
      <c r="M9" s="102"/>
    </row>
    <row r="10">
      <c r="A10" s="98"/>
      <c r="B10" s="139" t="s">
        <v>6454</v>
      </c>
      <c r="C10" s="139" t="s">
        <v>940</v>
      </c>
      <c r="D10" s="163">
        <v>40771.0</v>
      </c>
      <c r="E10" s="139" t="s">
        <v>15</v>
      </c>
      <c r="F10" s="103" t="s">
        <v>5646</v>
      </c>
      <c r="G10" s="102"/>
      <c r="H10" s="102"/>
      <c r="I10" s="102"/>
      <c r="J10" s="102"/>
      <c r="K10" s="102"/>
      <c r="L10" s="102"/>
      <c r="M10" s="102"/>
    </row>
    <row r="11">
      <c r="A11" s="98"/>
      <c r="B11" s="139" t="s">
        <v>11285</v>
      </c>
      <c r="C11" s="139" t="s">
        <v>11286</v>
      </c>
      <c r="D11" s="140">
        <v>43153.0</v>
      </c>
      <c r="E11" s="139" t="s">
        <v>15</v>
      </c>
      <c r="F11" s="103" t="s">
        <v>928</v>
      </c>
      <c r="G11" s="102"/>
      <c r="H11" s="102"/>
      <c r="I11" s="102"/>
      <c r="J11" s="102"/>
      <c r="K11" s="102"/>
      <c r="L11" s="102"/>
      <c r="M11" s="102"/>
    </row>
    <row r="12">
      <c r="A12" s="98"/>
      <c r="B12" s="139" t="s">
        <v>11222</v>
      </c>
      <c r="C12" s="139" t="s">
        <v>11223</v>
      </c>
      <c r="D12" s="140">
        <v>42675.0</v>
      </c>
      <c r="E12" s="139" t="s">
        <v>15</v>
      </c>
      <c r="F12" s="103" t="s">
        <v>11224</v>
      </c>
      <c r="G12" s="102"/>
      <c r="H12" s="102"/>
      <c r="I12" s="102"/>
      <c r="J12" s="102"/>
      <c r="K12" s="102"/>
      <c r="L12" s="102"/>
      <c r="M12" s="102"/>
    </row>
    <row r="13">
      <c r="A13" s="98"/>
      <c r="B13" s="141" t="s">
        <v>4656</v>
      </c>
      <c r="C13" s="141" t="s">
        <v>11287</v>
      </c>
      <c r="D13" s="150"/>
      <c r="E13" s="150"/>
      <c r="F13" s="162"/>
      <c r="G13" s="102"/>
      <c r="H13" s="102"/>
      <c r="I13" s="102"/>
      <c r="J13" s="102"/>
      <c r="K13" s="102"/>
      <c r="L13" s="102"/>
      <c r="M13" s="102"/>
    </row>
    <row r="14">
      <c r="A14" s="98"/>
      <c r="B14" s="141" t="s">
        <v>9786</v>
      </c>
      <c r="C14" s="141" t="s">
        <v>9787</v>
      </c>
      <c r="D14" s="150"/>
      <c r="E14" s="150"/>
      <c r="F14" s="162"/>
      <c r="G14" s="102"/>
      <c r="H14" s="102"/>
      <c r="I14" s="102"/>
      <c r="J14" s="102"/>
      <c r="K14" s="102"/>
      <c r="L14" s="102"/>
      <c r="M14" s="102"/>
    </row>
    <row r="15">
      <c r="A15" s="98"/>
      <c r="B15" s="141" t="s">
        <v>7372</v>
      </c>
      <c r="C15" s="141" t="s">
        <v>7373</v>
      </c>
      <c r="D15" s="150"/>
      <c r="E15" s="150"/>
      <c r="F15" s="162"/>
      <c r="G15" s="102"/>
      <c r="H15" s="102"/>
      <c r="I15" s="102"/>
      <c r="J15" s="102"/>
      <c r="K15" s="102"/>
      <c r="L15" s="102"/>
      <c r="M15" s="102"/>
    </row>
    <row r="16">
      <c r="A16" s="98"/>
      <c r="B16" s="141" t="s">
        <v>11288</v>
      </c>
      <c r="C16" s="141" t="s">
        <v>5443</v>
      </c>
      <c r="D16" s="150"/>
      <c r="E16" s="150"/>
      <c r="F16" s="162"/>
      <c r="G16" s="102"/>
      <c r="H16" s="102"/>
      <c r="I16" s="102"/>
      <c r="J16" s="102"/>
      <c r="K16" s="102"/>
      <c r="L16" s="102"/>
      <c r="M16" s="102"/>
    </row>
    <row r="17">
      <c r="A17" s="98"/>
      <c r="B17" s="141" t="s">
        <v>11289</v>
      </c>
      <c r="C17" s="141" t="s">
        <v>9449</v>
      </c>
      <c r="D17" s="150"/>
      <c r="E17" s="150"/>
      <c r="F17" s="162"/>
      <c r="G17" s="102"/>
      <c r="H17" s="102"/>
      <c r="I17" s="102"/>
      <c r="J17" s="102"/>
      <c r="K17" s="102"/>
      <c r="L17" s="102"/>
      <c r="M17" s="102"/>
    </row>
    <row r="18">
      <c r="A18" s="98"/>
      <c r="B18" s="139" t="s">
        <v>8629</v>
      </c>
      <c r="C18" s="139" t="s">
        <v>11290</v>
      </c>
      <c r="D18" s="163">
        <v>42402.0</v>
      </c>
      <c r="E18" s="139" t="s">
        <v>15</v>
      </c>
      <c r="F18" s="103" t="s">
        <v>928</v>
      </c>
      <c r="G18" s="102"/>
      <c r="H18" s="102"/>
      <c r="I18" s="102"/>
      <c r="J18" s="102"/>
      <c r="K18" s="102"/>
      <c r="L18" s="102"/>
      <c r="M18" s="102"/>
    </row>
    <row r="19">
      <c r="A19" s="98"/>
      <c r="B19" s="139" t="s">
        <v>4297</v>
      </c>
      <c r="C19" s="139" t="s">
        <v>745</v>
      </c>
      <c r="D19" s="140">
        <v>42908.0</v>
      </c>
      <c r="E19" s="139" t="s">
        <v>15</v>
      </c>
      <c r="F19" s="103" t="s">
        <v>1066</v>
      </c>
      <c r="G19" s="102"/>
      <c r="H19" s="102"/>
      <c r="I19" s="102"/>
      <c r="J19" s="102"/>
      <c r="K19" s="102"/>
      <c r="L19" s="102"/>
      <c r="M19" s="102"/>
    </row>
    <row r="20">
      <c r="A20" s="98"/>
      <c r="B20" s="139" t="s">
        <v>4700</v>
      </c>
      <c r="C20" s="139" t="s">
        <v>11291</v>
      </c>
      <c r="D20" s="500">
        <v>42670.0</v>
      </c>
      <c r="E20" s="497" t="s">
        <v>15</v>
      </c>
      <c r="F20" s="181" t="s">
        <v>928</v>
      </c>
      <c r="G20" s="102"/>
      <c r="H20" s="102"/>
      <c r="I20" s="102"/>
      <c r="J20" s="102"/>
      <c r="K20" s="102"/>
      <c r="L20" s="102"/>
      <c r="M20" s="102"/>
    </row>
    <row r="21">
      <c r="A21" s="98"/>
      <c r="B21" s="141" t="s">
        <v>11292</v>
      </c>
      <c r="C21" s="141" t="s">
        <v>11293</v>
      </c>
      <c r="D21" s="150"/>
      <c r="E21" s="150"/>
      <c r="F21" s="162"/>
      <c r="G21" s="102"/>
      <c r="H21" s="102"/>
      <c r="I21" s="102"/>
      <c r="J21" s="102"/>
      <c r="K21" s="102"/>
      <c r="L21" s="102"/>
      <c r="M21" s="102"/>
    </row>
    <row r="22">
      <c r="A22" s="98"/>
      <c r="B22" s="139" t="s">
        <v>4354</v>
      </c>
      <c r="C22" s="139" t="s">
        <v>435</v>
      </c>
      <c r="D22" s="140">
        <v>42353.0</v>
      </c>
      <c r="E22" s="139" t="s">
        <v>15</v>
      </c>
      <c r="F22" s="103" t="s">
        <v>4564</v>
      </c>
      <c r="G22" s="102"/>
      <c r="H22" s="102"/>
      <c r="I22" s="102"/>
      <c r="J22" s="102"/>
      <c r="K22" s="102"/>
      <c r="L22" s="102"/>
      <c r="M22" s="102"/>
    </row>
    <row r="23">
      <c r="A23" s="102"/>
      <c r="B23" s="143"/>
      <c r="C23" s="143"/>
      <c r="D23" s="143"/>
      <c r="E23" s="143"/>
      <c r="F23" s="102"/>
      <c r="G23" s="102"/>
      <c r="H23" s="102"/>
      <c r="I23" s="102"/>
      <c r="J23" s="102"/>
      <c r="K23" s="102"/>
      <c r="L23" s="102"/>
      <c r="M23" s="102"/>
    </row>
    <row r="24">
      <c r="A24" s="102"/>
      <c r="B24" s="143"/>
      <c r="C24" s="143"/>
      <c r="D24" s="143"/>
      <c r="E24" s="143"/>
      <c r="F24" s="102"/>
      <c r="G24" s="102"/>
      <c r="H24" s="102"/>
      <c r="I24" s="102"/>
      <c r="J24" s="102"/>
      <c r="K24" s="102"/>
      <c r="L24" s="102"/>
      <c r="M24" s="102"/>
    </row>
    <row r="25">
      <c r="A25" s="75"/>
      <c r="B25" s="144" t="s">
        <v>1</v>
      </c>
      <c r="C25" s="145">
        <f>COUNT(D:D)</f>
        <v>12</v>
      </c>
      <c r="D25" s="143"/>
      <c r="E25" s="143"/>
      <c r="F25" s="102"/>
      <c r="G25" s="102"/>
      <c r="H25" s="102"/>
      <c r="I25" s="102"/>
      <c r="J25" s="102"/>
      <c r="K25" s="102"/>
      <c r="L25" s="102"/>
      <c r="M25" s="102"/>
    </row>
    <row r="26">
      <c r="A26" s="75"/>
      <c r="B26" s="144" t="s">
        <v>2</v>
      </c>
      <c r="C26" s="146">
        <v>20.0</v>
      </c>
      <c r="D26" s="143"/>
      <c r="E26" s="143"/>
      <c r="F26" s="102"/>
      <c r="G26" s="102"/>
      <c r="H26" s="102"/>
      <c r="I26" s="102"/>
      <c r="J26" s="102"/>
      <c r="K26" s="102"/>
      <c r="L26" s="102"/>
      <c r="M26" s="102"/>
    </row>
    <row r="27">
      <c r="A27" s="75"/>
      <c r="B27" s="144" t="s">
        <v>1014</v>
      </c>
      <c r="C27" s="147">
        <f>IFERROR(__xludf.DUMMYFUNCTION("TO_PERCENT(C25/C26)"),0.6)</f>
        <v>0.6</v>
      </c>
      <c r="D27" s="143"/>
      <c r="E27" s="143"/>
      <c r="F27" s="102"/>
      <c r="G27" s="102"/>
      <c r="H27" s="102"/>
      <c r="I27" s="102"/>
      <c r="J27" s="102"/>
      <c r="K27" s="102"/>
      <c r="L27" s="102"/>
      <c r="M27" s="102"/>
    </row>
    <row r="28">
      <c r="A28" s="102"/>
      <c r="B28" s="143"/>
      <c r="C28" s="143"/>
      <c r="D28" s="143"/>
      <c r="E28" s="143"/>
      <c r="F28" s="102"/>
      <c r="G28" s="102"/>
      <c r="H28" s="102"/>
      <c r="I28" s="102"/>
      <c r="J28" s="102"/>
      <c r="K28" s="102"/>
      <c r="L28" s="102"/>
      <c r="M28" s="102"/>
    </row>
    <row r="29">
      <c r="A29" s="102"/>
      <c r="B29" s="143"/>
      <c r="C29" s="143"/>
      <c r="D29" s="143"/>
      <c r="E29" s="143"/>
      <c r="F29" s="102"/>
      <c r="G29" s="102"/>
      <c r="H29" s="102"/>
      <c r="I29" s="102"/>
      <c r="J29" s="102"/>
      <c r="K29" s="102"/>
      <c r="L29" s="102"/>
      <c r="M29" s="102"/>
    </row>
    <row r="30">
      <c r="A30" s="102"/>
      <c r="B30" s="143"/>
      <c r="C30" s="143"/>
      <c r="D30" s="143"/>
      <c r="E30" s="143"/>
      <c r="F30" s="102"/>
      <c r="G30" s="102"/>
      <c r="H30" s="102"/>
      <c r="I30" s="102"/>
      <c r="J30" s="102"/>
      <c r="K30" s="102"/>
      <c r="L30" s="102"/>
      <c r="M30" s="102"/>
    </row>
    <row r="31">
      <c r="A31" s="102"/>
      <c r="B31" s="143"/>
      <c r="C31" s="143"/>
      <c r="D31" s="143"/>
      <c r="E31" s="143"/>
      <c r="F31" s="102"/>
      <c r="G31" s="102"/>
      <c r="H31" s="102"/>
      <c r="I31" s="102"/>
      <c r="J31" s="102"/>
      <c r="K31" s="102"/>
      <c r="L31" s="102"/>
      <c r="M31" s="102"/>
    </row>
    <row r="32">
      <c r="A32" s="102"/>
      <c r="B32" s="143"/>
      <c r="C32" s="143"/>
      <c r="D32" s="143"/>
      <c r="E32" s="143"/>
      <c r="F32" s="102"/>
      <c r="G32" s="102"/>
      <c r="H32" s="102"/>
      <c r="I32" s="102"/>
      <c r="J32" s="102"/>
      <c r="K32" s="102"/>
      <c r="L32" s="102"/>
      <c r="M32" s="102"/>
    </row>
    <row r="33">
      <c r="A33" s="102"/>
      <c r="B33" s="143"/>
      <c r="C33" s="143"/>
      <c r="D33" s="143"/>
      <c r="E33" s="143"/>
      <c r="F33" s="102"/>
      <c r="G33" s="102"/>
      <c r="H33" s="102"/>
      <c r="I33" s="102"/>
      <c r="J33" s="102"/>
      <c r="K33" s="102"/>
      <c r="L33" s="102"/>
      <c r="M33" s="102"/>
    </row>
    <row r="34">
      <c r="A34" s="102"/>
      <c r="B34" s="143"/>
      <c r="C34" s="143"/>
      <c r="D34" s="143"/>
      <c r="E34" s="143"/>
      <c r="F34" s="102"/>
      <c r="G34" s="102"/>
      <c r="H34" s="102"/>
      <c r="I34" s="102"/>
      <c r="J34" s="102"/>
      <c r="K34" s="102"/>
      <c r="L34" s="102"/>
      <c r="M34" s="102"/>
    </row>
    <row r="35">
      <c r="A35" s="102"/>
      <c r="B35" s="143"/>
      <c r="C35" s="143"/>
      <c r="D35" s="143"/>
      <c r="E35" s="143"/>
      <c r="F35" s="102"/>
      <c r="G35" s="102"/>
      <c r="H35" s="102"/>
      <c r="I35" s="102"/>
      <c r="J35" s="102"/>
      <c r="K35" s="102"/>
      <c r="L35" s="102"/>
      <c r="M35" s="102"/>
    </row>
    <row r="36">
      <c r="A36" s="102"/>
      <c r="B36" s="143"/>
      <c r="C36" s="143"/>
      <c r="D36" s="143"/>
      <c r="E36" s="143"/>
      <c r="F36" s="102"/>
      <c r="G36" s="102"/>
      <c r="H36" s="102"/>
      <c r="I36" s="102"/>
      <c r="J36" s="102"/>
      <c r="K36" s="102"/>
      <c r="L36" s="102"/>
      <c r="M36" s="102"/>
    </row>
    <row r="37">
      <c r="A37" s="102"/>
      <c r="B37" s="143"/>
      <c r="C37" s="143"/>
      <c r="D37" s="143"/>
      <c r="E37" s="143"/>
      <c r="F37" s="102"/>
      <c r="G37" s="102"/>
      <c r="H37" s="102"/>
      <c r="I37" s="102"/>
      <c r="J37" s="102"/>
      <c r="K37" s="102"/>
      <c r="L37" s="102"/>
      <c r="M37" s="102"/>
    </row>
    <row r="38">
      <c r="A38" s="102"/>
      <c r="B38" s="242"/>
      <c r="C38" s="242"/>
      <c r="D38" s="242"/>
      <c r="E38" s="242"/>
      <c r="F38" s="102"/>
      <c r="G38" s="102"/>
      <c r="H38" s="102"/>
      <c r="I38" s="102"/>
      <c r="J38" s="102"/>
      <c r="K38" s="102"/>
      <c r="L38" s="102"/>
      <c r="M38" s="102"/>
    </row>
  </sheetData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3.25"/>
    <col customWidth="1" min="3" max="3" width="18.25"/>
    <col customWidth="1" min="5" max="5" width="16.0"/>
    <col customWidth="1" min="6" max="6" width="57.38"/>
    <col customWidth="1" min="7" max="7" width="3.5"/>
  </cols>
  <sheetData>
    <row r="1">
      <c r="A1" s="158"/>
      <c r="B1" s="157"/>
      <c r="C1" s="157"/>
      <c r="D1" s="157"/>
      <c r="E1" s="157"/>
      <c r="F1" s="157"/>
      <c r="G1" s="158"/>
    </row>
    <row r="2">
      <c r="A2" s="161"/>
      <c r="B2" s="160" t="s">
        <v>113</v>
      </c>
      <c r="C2" s="160" t="s">
        <v>110</v>
      </c>
      <c r="D2" s="160" t="s">
        <v>902</v>
      </c>
      <c r="E2" s="160" t="s">
        <v>903</v>
      </c>
      <c r="F2" s="160" t="s">
        <v>904</v>
      </c>
      <c r="G2" s="161"/>
    </row>
    <row r="3">
      <c r="A3" s="102"/>
      <c r="B3" s="141" t="s">
        <v>11294</v>
      </c>
      <c r="C3" s="141" t="s">
        <v>725</v>
      </c>
      <c r="D3" s="150"/>
      <c r="E3" s="150"/>
      <c r="F3" s="150"/>
      <c r="G3" s="102"/>
    </row>
    <row r="4">
      <c r="A4" s="102"/>
      <c r="B4" s="141" t="s">
        <v>10242</v>
      </c>
      <c r="C4" s="141" t="s">
        <v>11295</v>
      </c>
      <c r="D4" s="150"/>
      <c r="E4" s="150"/>
      <c r="F4" s="150"/>
      <c r="G4" s="102"/>
    </row>
    <row r="5">
      <c r="A5" s="102"/>
      <c r="B5" s="141" t="s">
        <v>11296</v>
      </c>
      <c r="C5" s="141" t="s">
        <v>11296</v>
      </c>
      <c r="D5" s="150"/>
      <c r="E5" s="150"/>
      <c r="F5" s="150"/>
      <c r="G5" s="102"/>
    </row>
    <row r="6">
      <c r="A6" s="102"/>
      <c r="B6" s="141" t="s">
        <v>11171</v>
      </c>
      <c r="C6" s="141" t="s">
        <v>1262</v>
      </c>
      <c r="D6" s="150"/>
      <c r="E6" s="150"/>
      <c r="F6" s="150"/>
      <c r="G6" s="102"/>
    </row>
    <row r="7">
      <c r="A7" s="102"/>
      <c r="B7" s="139" t="s">
        <v>147</v>
      </c>
      <c r="C7" s="139" t="s">
        <v>148</v>
      </c>
      <c r="D7" s="140">
        <v>43060.0</v>
      </c>
      <c r="E7" s="139" t="s">
        <v>15</v>
      </c>
      <c r="F7" s="139" t="s">
        <v>4376</v>
      </c>
      <c r="G7" s="102"/>
    </row>
    <row r="8">
      <c r="A8" s="102"/>
      <c r="B8" s="139" t="s">
        <v>1043</v>
      </c>
      <c r="C8" s="139" t="s">
        <v>702</v>
      </c>
      <c r="D8" s="140">
        <v>39705.0</v>
      </c>
      <c r="E8" s="139" t="s">
        <v>11297</v>
      </c>
      <c r="F8" s="139" t="s">
        <v>7767</v>
      </c>
      <c r="G8" s="102"/>
    </row>
    <row r="9">
      <c r="A9" s="102"/>
      <c r="B9" s="141" t="s">
        <v>10626</v>
      </c>
      <c r="C9" s="141" t="s">
        <v>10627</v>
      </c>
      <c r="D9" s="150"/>
      <c r="E9" s="150"/>
      <c r="F9" s="150"/>
      <c r="G9" s="102"/>
    </row>
    <row r="10">
      <c r="A10" s="102"/>
      <c r="B10" s="141" t="s">
        <v>11298</v>
      </c>
      <c r="C10" s="141" t="s">
        <v>9778</v>
      </c>
      <c r="D10" s="150"/>
      <c r="E10" s="150"/>
      <c r="F10" s="150"/>
      <c r="G10" s="102"/>
    </row>
    <row r="11">
      <c r="A11" s="102"/>
      <c r="B11" s="139" t="s">
        <v>8222</v>
      </c>
      <c r="C11" s="139" t="s">
        <v>4415</v>
      </c>
      <c r="D11" s="140">
        <v>39889.0</v>
      </c>
      <c r="E11" s="139" t="s">
        <v>15</v>
      </c>
      <c r="F11" s="139" t="s">
        <v>928</v>
      </c>
      <c r="G11" s="102"/>
    </row>
    <row r="12">
      <c r="A12" s="102"/>
      <c r="B12" s="141" t="s">
        <v>11299</v>
      </c>
      <c r="C12" s="141" t="s">
        <v>11300</v>
      </c>
      <c r="D12" s="150"/>
      <c r="E12" s="150"/>
      <c r="F12" s="150"/>
      <c r="G12" s="102"/>
    </row>
    <row r="13">
      <c r="A13" s="102"/>
      <c r="B13" s="139" t="s">
        <v>11301</v>
      </c>
      <c r="C13" s="139" t="s">
        <v>2340</v>
      </c>
      <c r="D13" s="140">
        <v>39980.0</v>
      </c>
      <c r="E13" s="139" t="s">
        <v>15</v>
      </c>
      <c r="F13" s="139" t="s">
        <v>4426</v>
      </c>
      <c r="G13" s="102"/>
    </row>
    <row r="14">
      <c r="A14" s="102"/>
      <c r="B14" s="141" t="s">
        <v>8394</v>
      </c>
      <c r="C14" s="141" t="s">
        <v>11302</v>
      </c>
      <c r="D14" s="150"/>
      <c r="E14" s="150"/>
      <c r="F14" s="150"/>
      <c r="G14" s="102"/>
    </row>
    <row r="15">
      <c r="A15" s="102"/>
      <c r="B15" s="141" t="s">
        <v>11303</v>
      </c>
      <c r="C15" s="141" t="s">
        <v>11304</v>
      </c>
      <c r="D15" s="150"/>
      <c r="E15" s="150"/>
      <c r="F15" s="150"/>
      <c r="G15" s="102"/>
    </row>
    <row r="16">
      <c r="A16" s="102"/>
      <c r="B16" s="139" t="s">
        <v>3285</v>
      </c>
      <c r="C16" s="139" t="s">
        <v>4279</v>
      </c>
      <c r="D16" s="140">
        <v>40337.0</v>
      </c>
      <c r="E16" s="139" t="s">
        <v>4280</v>
      </c>
      <c r="F16" s="139" t="s">
        <v>11305</v>
      </c>
      <c r="G16" s="102"/>
    </row>
    <row r="17">
      <c r="A17" s="102"/>
      <c r="B17" s="139" t="s">
        <v>7094</v>
      </c>
      <c r="C17" s="139" t="s">
        <v>1204</v>
      </c>
      <c r="D17" s="140">
        <v>40064.0</v>
      </c>
      <c r="E17" s="139" t="s">
        <v>15</v>
      </c>
      <c r="F17" s="139" t="s">
        <v>928</v>
      </c>
      <c r="G17" s="102"/>
    </row>
    <row r="18">
      <c r="A18" s="102"/>
      <c r="B18" s="139" t="s">
        <v>1084</v>
      </c>
      <c r="C18" s="139" t="s">
        <v>318</v>
      </c>
      <c r="D18" s="209">
        <v>39705.0</v>
      </c>
      <c r="E18" s="151" t="s">
        <v>4243</v>
      </c>
      <c r="F18" s="151" t="s">
        <v>5229</v>
      </c>
      <c r="G18" s="102"/>
    </row>
    <row r="19">
      <c r="A19" s="102"/>
      <c r="B19" s="139" t="s">
        <v>11306</v>
      </c>
      <c r="C19" s="139" t="s">
        <v>484</v>
      </c>
      <c r="D19" s="177">
        <v>44231.0</v>
      </c>
      <c r="E19" s="176" t="s">
        <v>15</v>
      </c>
      <c r="F19" s="176" t="s">
        <v>1504</v>
      </c>
      <c r="G19" s="102"/>
    </row>
    <row r="20">
      <c r="A20" s="102"/>
      <c r="B20" s="141" t="s">
        <v>11307</v>
      </c>
      <c r="C20" s="141" t="s">
        <v>11308</v>
      </c>
      <c r="D20" s="150"/>
      <c r="E20" s="150"/>
      <c r="F20" s="150"/>
      <c r="G20" s="102"/>
    </row>
    <row r="21">
      <c r="A21" s="102"/>
      <c r="B21" s="141" t="s">
        <v>11309</v>
      </c>
      <c r="C21" s="141" t="s">
        <v>11308</v>
      </c>
      <c r="D21" s="150"/>
      <c r="E21" s="150"/>
      <c r="F21" s="150"/>
      <c r="G21" s="102"/>
    </row>
    <row r="22">
      <c r="A22" s="102"/>
      <c r="B22" s="141" t="s">
        <v>11310</v>
      </c>
      <c r="C22" s="141" t="s">
        <v>11311</v>
      </c>
      <c r="D22" s="150"/>
      <c r="E22" s="150"/>
      <c r="F22" s="150"/>
      <c r="G22" s="102"/>
    </row>
    <row r="23">
      <c r="A23" s="102"/>
      <c r="B23" s="141" t="s">
        <v>11312</v>
      </c>
      <c r="C23" s="141" t="s">
        <v>11311</v>
      </c>
      <c r="D23" s="150"/>
      <c r="E23" s="150"/>
      <c r="F23" s="150"/>
      <c r="G23" s="102"/>
    </row>
    <row r="24">
      <c r="A24" s="102"/>
      <c r="B24" s="141" t="s">
        <v>10803</v>
      </c>
      <c r="C24" s="141" t="s">
        <v>11311</v>
      </c>
      <c r="D24" s="150"/>
      <c r="E24" s="150"/>
      <c r="F24" s="150"/>
      <c r="G24" s="102"/>
    </row>
    <row r="25">
      <c r="A25" s="102"/>
      <c r="B25" s="141" t="s">
        <v>11313</v>
      </c>
      <c r="C25" s="141" t="s">
        <v>11314</v>
      </c>
      <c r="D25" s="150"/>
      <c r="E25" s="150"/>
      <c r="F25" s="150"/>
      <c r="G25" s="102"/>
    </row>
    <row r="26">
      <c r="A26" s="102"/>
      <c r="B26" s="139" t="s">
        <v>10054</v>
      </c>
      <c r="C26" s="139" t="s">
        <v>4487</v>
      </c>
      <c r="D26" s="140">
        <v>42719.0</v>
      </c>
      <c r="E26" s="139" t="s">
        <v>15</v>
      </c>
      <c r="F26" s="139" t="s">
        <v>4500</v>
      </c>
      <c r="G26" s="102"/>
    </row>
    <row r="27">
      <c r="A27" s="102"/>
      <c r="B27" s="141" t="s">
        <v>9466</v>
      </c>
      <c r="C27" s="141" t="s">
        <v>11287</v>
      </c>
      <c r="D27" s="150"/>
      <c r="E27" s="150"/>
      <c r="F27" s="150"/>
      <c r="G27" s="102"/>
    </row>
    <row r="28">
      <c r="A28" s="102"/>
      <c r="B28" s="141" t="s">
        <v>11315</v>
      </c>
      <c r="C28" s="141" t="s">
        <v>9787</v>
      </c>
      <c r="D28" s="150"/>
      <c r="E28" s="150"/>
      <c r="F28" s="150"/>
      <c r="G28" s="102"/>
    </row>
    <row r="29">
      <c r="A29" s="102"/>
      <c r="B29" s="141" t="s">
        <v>11316</v>
      </c>
      <c r="C29" s="141" t="s">
        <v>7108</v>
      </c>
      <c r="D29" s="150"/>
      <c r="E29" s="150"/>
      <c r="F29" s="141" t="s">
        <v>11317</v>
      </c>
      <c r="G29" s="102"/>
    </row>
    <row r="30">
      <c r="A30" s="102"/>
      <c r="B30" s="139" t="s">
        <v>4498</v>
      </c>
      <c r="C30" s="139" t="s">
        <v>4499</v>
      </c>
      <c r="D30" s="140">
        <v>42719.0</v>
      </c>
      <c r="E30" s="139" t="s">
        <v>15</v>
      </c>
      <c r="F30" s="139" t="s">
        <v>4500</v>
      </c>
      <c r="G30" s="102"/>
    </row>
    <row r="31">
      <c r="A31" s="102"/>
      <c r="B31" s="141" t="s">
        <v>11318</v>
      </c>
      <c r="C31" s="141" t="s">
        <v>7114</v>
      </c>
      <c r="D31" s="150"/>
      <c r="E31" s="150"/>
      <c r="F31" s="150"/>
      <c r="G31" s="102"/>
    </row>
    <row r="32">
      <c r="A32" s="102"/>
      <c r="B32" s="141" t="s">
        <v>9577</v>
      </c>
      <c r="C32" s="141" t="s">
        <v>10282</v>
      </c>
      <c r="D32" s="150"/>
      <c r="E32" s="150"/>
      <c r="F32" s="150"/>
      <c r="G32" s="102"/>
    </row>
    <row r="33">
      <c r="A33" s="102"/>
      <c r="B33" s="141" t="s">
        <v>11319</v>
      </c>
      <c r="C33" s="141" t="s">
        <v>9449</v>
      </c>
      <c r="D33" s="150"/>
      <c r="E33" s="150"/>
      <c r="F33" s="150"/>
      <c r="G33" s="102"/>
    </row>
    <row r="34">
      <c r="A34" s="102"/>
      <c r="B34" s="141" t="s">
        <v>11320</v>
      </c>
      <c r="C34" s="141" t="s">
        <v>9770</v>
      </c>
      <c r="D34" s="150"/>
      <c r="E34" s="150"/>
      <c r="F34" s="150"/>
      <c r="G34" s="102"/>
    </row>
    <row r="35">
      <c r="A35" s="102"/>
      <c r="B35" s="141" t="s">
        <v>10597</v>
      </c>
      <c r="C35" s="141" t="s">
        <v>9469</v>
      </c>
      <c r="D35" s="150"/>
      <c r="E35" s="150"/>
      <c r="F35" s="150"/>
      <c r="G35" s="102"/>
    </row>
    <row r="36">
      <c r="A36" s="102"/>
      <c r="B36" s="139" t="s">
        <v>985</v>
      </c>
      <c r="C36" s="139" t="s">
        <v>143</v>
      </c>
      <c r="D36" s="140">
        <v>39406.0</v>
      </c>
      <c r="E36" s="139" t="s">
        <v>4268</v>
      </c>
      <c r="F36" s="151" t="s">
        <v>8698</v>
      </c>
      <c r="G36" s="102"/>
    </row>
    <row r="37">
      <c r="A37" s="102"/>
      <c r="B37" s="139" t="s">
        <v>145</v>
      </c>
      <c r="C37" s="139" t="s">
        <v>146</v>
      </c>
      <c r="D37" s="140">
        <v>42999.0</v>
      </c>
      <c r="E37" s="139" t="s">
        <v>15</v>
      </c>
      <c r="F37" s="139" t="s">
        <v>4528</v>
      </c>
      <c r="G37" s="102"/>
    </row>
    <row r="38">
      <c r="A38" s="102"/>
      <c r="B38" s="141" t="s">
        <v>11321</v>
      </c>
      <c r="C38" s="141" t="s">
        <v>11322</v>
      </c>
      <c r="D38" s="150"/>
      <c r="E38" s="150"/>
      <c r="F38" s="150"/>
      <c r="G38" s="102"/>
    </row>
    <row r="39">
      <c r="A39" s="102"/>
      <c r="B39" s="141" t="s">
        <v>11323</v>
      </c>
      <c r="C39" s="141" t="s">
        <v>11324</v>
      </c>
      <c r="D39" s="150"/>
      <c r="E39" s="150"/>
      <c r="F39" s="150"/>
      <c r="G39" s="102"/>
    </row>
    <row r="40">
      <c r="A40" s="102"/>
      <c r="B40" s="141" t="s">
        <v>11325</v>
      </c>
      <c r="C40" s="141" t="s">
        <v>5269</v>
      </c>
      <c r="D40" s="150"/>
      <c r="E40" s="150"/>
      <c r="F40" s="150"/>
      <c r="G40" s="102"/>
    </row>
    <row r="41">
      <c r="A41" s="102"/>
      <c r="B41" s="141" t="s">
        <v>11326</v>
      </c>
      <c r="C41" s="141" t="s">
        <v>11327</v>
      </c>
      <c r="D41" s="150"/>
      <c r="E41" s="150"/>
      <c r="F41" s="150"/>
      <c r="G41" s="102"/>
    </row>
    <row r="42">
      <c r="A42" s="102"/>
      <c r="B42" s="139" t="s">
        <v>4541</v>
      </c>
      <c r="C42" s="139" t="s">
        <v>4542</v>
      </c>
      <c r="D42" s="163">
        <v>42661.0</v>
      </c>
      <c r="E42" s="139" t="s">
        <v>15</v>
      </c>
      <c r="F42" s="139" t="s">
        <v>4543</v>
      </c>
      <c r="G42" s="102"/>
    </row>
    <row r="43">
      <c r="A43" s="102"/>
      <c r="B43" s="151" t="s">
        <v>120</v>
      </c>
      <c r="C43" s="186" t="s">
        <v>121</v>
      </c>
      <c r="D43" s="212">
        <v>43090.0</v>
      </c>
      <c r="E43" s="151" t="s">
        <v>15</v>
      </c>
      <c r="F43" s="139" t="s">
        <v>4398</v>
      </c>
      <c r="G43" s="102"/>
    </row>
    <row r="44">
      <c r="A44" s="102"/>
      <c r="B44" s="139" t="s">
        <v>1234</v>
      </c>
      <c r="C44" s="139" t="s">
        <v>1235</v>
      </c>
      <c r="D44" s="140">
        <v>40120.0</v>
      </c>
      <c r="E44" s="139" t="s">
        <v>4274</v>
      </c>
      <c r="F44" s="151" t="s">
        <v>4260</v>
      </c>
      <c r="G44" s="102"/>
    </row>
    <row r="45">
      <c r="A45" s="102"/>
      <c r="B45" s="141" t="s">
        <v>11103</v>
      </c>
      <c r="C45" s="141" t="s">
        <v>11104</v>
      </c>
      <c r="D45" s="150"/>
      <c r="E45" s="150"/>
      <c r="F45" s="150"/>
      <c r="G45" s="102"/>
    </row>
    <row r="46">
      <c r="A46" s="102"/>
      <c r="B46" s="186" t="s">
        <v>6996</v>
      </c>
      <c r="C46" s="186" t="s">
        <v>210</v>
      </c>
      <c r="D46" s="180">
        <v>43454.0</v>
      </c>
      <c r="E46" s="151" t="s">
        <v>15</v>
      </c>
      <c r="F46" s="176" t="s">
        <v>3646</v>
      </c>
      <c r="G46" s="102"/>
    </row>
    <row r="47">
      <c r="A47" s="102"/>
      <c r="B47" s="139" t="s">
        <v>11328</v>
      </c>
      <c r="C47" s="139" t="s">
        <v>7811</v>
      </c>
      <c r="D47" s="140">
        <v>40981.0</v>
      </c>
      <c r="E47" s="139" t="s">
        <v>15</v>
      </c>
      <c r="F47" s="139" t="s">
        <v>7812</v>
      </c>
      <c r="G47" s="102"/>
    </row>
    <row r="48">
      <c r="A48" s="102"/>
      <c r="B48" s="141" t="s">
        <v>11329</v>
      </c>
      <c r="C48" s="141" t="s">
        <v>11330</v>
      </c>
      <c r="D48" s="150"/>
      <c r="E48" s="150"/>
      <c r="F48" s="150"/>
      <c r="G48" s="102"/>
    </row>
    <row r="49">
      <c r="A49" s="102"/>
      <c r="B49" s="139" t="s">
        <v>7135</v>
      </c>
      <c r="C49" s="139" t="s">
        <v>7136</v>
      </c>
      <c r="D49" s="140">
        <v>42598.0</v>
      </c>
      <c r="E49" s="139" t="s">
        <v>15</v>
      </c>
      <c r="F49" s="139" t="s">
        <v>928</v>
      </c>
      <c r="G49" s="102"/>
    </row>
    <row r="50">
      <c r="A50" s="102"/>
      <c r="B50" s="141" t="s">
        <v>11331</v>
      </c>
      <c r="C50" s="141" t="s">
        <v>11332</v>
      </c>
      <c r="D50" s="150"/>
      <c r="E50" s="150"/>
      <c r="F50" s="150"/>
      <c r="G50" s="102"/>
    </row>
    <row r="51">
      <c r="A51" s="102"/>
      <c r="B51" s="141" t="s">
        <v>10731</v>
      </c>
      <c r="C51" s="141" t="s">
        <v>11332</v>
      </c>
      <c r="D51" s="150"/>
      <c r="E51" s="150"/>
      <c r="F51" s="150"/>
      <c r="G51" s="102"/>
    </row>
    <row r="52">
      <c r="A52" s="102"/>
      <c r="B52" s="141" t="s">
        <v>11333</v>
      </c>
      <c r="C52" s="141" t="s">
        <v>11334</v>
      </c>
      <c r="D52" s="150"/>
      <c r="E52" s="150"/>
      <c r="F52" s="150"/>
      <c r="G52" s="102"/>
    </row>
    <row r="53">
      <c r="A53" s="102"/>
      <c r="B53" s="143"/>
      <c r="C53" s="143"/>
      <c r="D53" s="143"/>
      <c r="E53" s="143"/>
      <c r="F53" s="143"/>
      <c r="G53" s="102"/>
    </row>
    <row r="54">
      <c r="A54" s="102"/>
      <c r="B54" s="515"/>
      <c r="C54" s="515"/>
      <c r="D54" s="143"/>
      <c r="E54" s="143"/>
      <c r="F54" s="143"/>
      <c r="G54" s="102"/>
    </row>
    <row r="55">
      <c r="A55" s="102"/>
      <c r="B55" s="516" t="s">
        <v>1</v>
      </c>
      <c r="C55" s="145">
        <f>COUNT(D:D)</f>
        <v>18</v>
      </c>
      <c r="D55" s="143"/>
      <c r="E55" s="143"/>
      <c r="F55" s="143"/>
      <c r="G55" s="102"/>
    </row>
    <row r="56">
      <c r="A56" s="102"/>
      <c r="B56" s="516" t="s">
        <v>2</v>
      </c>
      <c r="C56" s="146">
        <v>50.0</v>
      </c>
      <c r="D56" s="143"/>
      <c r="E56" s="143"/>
      <c r="F56" s="143"/>
      <c r="G56" s="102"/>
    </row>
    <row r="57">
      <c r="A57" s="102"/>
      <c r="B57" s="516" t="s">
        <v>1014</v>
      </c>
      <c r="C57" s="147">
        <f>IFERROR(__xludf.DUMMYFUNCTION("TO_PERCENT(C55/C56)"),0.36)</f>
        <v>0.36</v>
      </c>
      <c r="D57" s="143"/>
      <c r="E57" s="143"/>
      <c r="F57" s="143"/>
      <c r="G57" s="102"/>
    </row>
    <row r="58">
      <c r="A58" s="102"/>
      <c r="B58" s="143"/>
      <c r="C58" s="143"/>
      <c r="D58" s="143"/>
      <c r="E58" s="143"/>
      <c r="F58" s="143"/>
      <c r="G58" s="102"/>
    </row>
    <row r="59">
      <c r="A59" s="102"/>
      <c r="B59" s="143"/>
      <c r="C59" s="143"/>
      <c r="D59" s="143"/>
      <c r="E59" s="143"/>
      <c r="F59" s="143"/>
      <c r="G59" s="102"/>
    </row>
    <row r="60">
      <c r="A60" s="102"/>
      <c r="B60" s="143"/>
      <c r="C60" s="143"/>
      <c r="D60" s="143"/>
      <c r="E60" s="143"/>
      <c r="F60" s="143"/>
      <c r="G60" s="102"/>
    </row>
    <row r="61">
      <c r="A61" s="102"/>
      <c r="B61" s="242"/>
      <c r="C61" s="242"/>
      <c r="D61" s="242"/>
      <c r="E61" s="242"/>
      <c r="F61" s="242"/>
      <c r="G61" s="102"/>
    </row>
    <row r="62">
      <c r="A62" s="102"/>
      <c r="B62" s="102"/>
      <c r="C62" s="102"/>
      <c r="D62" s="102"/>
      <c r="E62" s="102"/>
      <c r="F62" s="102"/>
      <c r="G62" s="102"/>
    </row>
  </sheetData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26.5"/>
    <col customWidth="1" min="3" max="3" width="22.5"/>
    <col customWidth="1" min="6" max="6" width="44.0"/>
    <col customWidth="1" min="7" max="7" width="5.63"/>
  </cols>
  <sheetData>
    <row r="1">
      <c r="A1" s="149"/>
      <c r="B1" s="135"/>
      <c r="C1" s="135"/>
      <c r="D1" s="135"/>
      <c r="E1" s="135"/>
      <c r="F1" s="135"/>
      <c r="G1" s="16"/>
    </row>
    <row r="2">
      <c r="A2" s="136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38"/>
    </row>
    <row r="3">
      <c r="A3" s="98"/>
      <c r="B3" s="139" t="s">
        <v>5491</v>
      </c>
      <c r="C3" s="139" t="s">
        <v>5492</v>
      </c>
      <c r="D3" s="209">
        <v>40064.0</v>
      </c>
      <c r="E3" s="186" t="s">
        <v>15</v>
      </c>
      <c r="F3" s="151" t="s">
        <v>932</v>
      </c>
      <c r="G3" s="16"/>
    </row>
    <row r="4">
      <c r="A4" s="98"/>
      <c r="B4" s="220" t="s">
        <v>11335</v>
      </c>
      <c r="C4" s="220" t="s">
        <v>11336</v>
      </c>
      <c r="D4" s="238">
        <v>42283.0</v>
      </c>
      <c r="E4" s="220" t="s">
        <v>4323</v>
      </c>
      <c r="F4" s="220" t="s">
        <v>4324</v>
      </c>
      <c r="G4" s="16"/>
    </row>
    <row r="5">
      <c r="A5" s="98"/>
      <c r="B5" s="139" t="s">
        <v>10544</v>
      </c>
      <c r="C5" s="139" t="s">
        <v>10375</v>
      </c>
      <c r="D5" s="140">
        <v>40547.0</v>
      </c>
      <c r="E5" s="139" t="s">
        <v>15</v>
      </c>
      <c r="F5" s="139" t="s">
        <v>928</v>
      </c>
      <c r="G5" s="16"/>
    </row>
    <row r="6">
      <c r="A6" s="98"/>
      <c r="B6" s="141" t="s">
        <v>11337</v>
      </c>
      <c r="C6" s="141" t="s">
        <v>9032</v>
      </c>
      <c r="D6" s="141"/>
      <c r="E6" s="150"/>
      <c r="F6" s="150"/>
      <c r="G6" s="16"/>
    </row>
    <row r="7">
      <c r="A7" s="98"/>
      <c r="B7" s="141" t="s">
        <v>8254</v>
      </c>
      <c r="C7" s="141" t="s">
        <v>10135</v>
      </c>
      <c r="D7" s="141"/>
      <c r="E7" s="150"/>
      <c r="F7" s="150"/>
      <c r="G7" s="16"/>
    </row>
    <row r="8">
      <c r="A8" s="98"/>
      <c r="B8" s="141" t="s">
        <v>11338</v>
      </c>
      <c r="C8" s="141" t="s">
        <v>11339</v>
      </c>
      <c r="D8" s="141"/>
      <c r="E8" s="150"/>
      <c r="F8" s="141" t="s">
        <v>11340</v>
      </c>
      <c r="G8" s="16"/>
    </row>
    <row r="9">
      <c r="A9" s="98"/>
      <c r="B9" s="139" t="s">
        <v>10380</v>
      </c>
      <c r="C9" s="139" t="s">
        <v>1260</v>
      </c>
      <c r="D9" s="140">
        <v>41107.0</v>
      </c>
      <c r="E9" s="139" t="s">
        <v>15</v>
      </c>
      <c r="F9" s="139" t="s">
        <v>928</v>
      </c>
      <c r="G9" s="16"/>
    </row>
    <row r="10">
      <c r="A10" s="98"/>
      <c r="B10" s="141" t="s">
        <v>11341</v>
      </c>
      <c r="C10" s="141" t="s">
        <v>11342</v>
      </c>
      <c r="D10" s="141"/>
      <c r="E10" s="150"/>
      <c r="F10" s="150"/>
      <c r="G10" s="16"/>
    </row>
    <row r="11">
      <c r="A11" s="98"/>
      <c r="B11" s="141" t="s">
        <v>10746</v>
      </c>
      <c r="C11" s="141" t="s">
        <v>10747</v>
      </c>
      <c r="D11" s="141"/>
      <c r="E11" s="150"/>
      <c r="F11" s="150"/>
      <c r="G11" s="16"/>
    </row>
    <row r="12">
      <c r="A12" s="98"/>
      <c r="B12" s="141" t="s">
        <v>11283</v>
      </c>
      <c r="C12" s="141" t="s">
        <v>9122</v>
      </c>
      <c r="D12" s="141"/>
      <c r="E12" s="150"/>
      <c r="F12" s="150"/>
      <c r="G12" s="16"/>
    </row>
    <row r="13">
      <c r="A13" s="98"/>
      <c r="B13" s="141" t="s">
        <v>11343</v>
      </c>
      <c r="C13" s="141" t="s">
        <v>4383</v>
      </c>
      <c r="D13" s="141"/>
      <c r="E13" s="150"/>
      <c r="F13" s="150"/>
      <c r="G13" s="16"/>
    </row>
    <row r="14">
      <c r="A14" s="98"/>
      <c r="B14" s="139" t="s">
        <v>4385</v>
      </c>
      <c r="C14" s="139" t="s">
        <v>808</v>
      </c>
      <c r="D14" s="140">
        <v>41240.0</v>
      </c>
      <c r="E14" s="139" t="s">
        <v>15</v>
      </c>
      <c r="F14" s="139" t="s">
        <v>928</v>
      </c>
      <c r="G14" s="16"/>
    </row>
    <row r="15">
      <c r="A15" s="98"/>
      <c r="B15" s="141" t="s">
        <v>11344</v>
      </c>
      <c r="C15" s="141" t="s">
        <v>11345</v>
      </c>
      <c r="D15" s="141"/>
      <c r="E15" s="150"/>
      <c r="F15" s="150"/>
      <c r="G15" s="16"/>
    </row>
    <row r="16">
      <c r="A16" s="98"/>
      <c r="B16" s="139" t="s">
        <v>4935</v>
      </c>
      <c r="C16" s="139" t="s">
        <v>4760</v>
      </c>
      <c r="D16" s="163">
        <v>42444.0</v>
      </c>
      <c r="E16" s="139" t="s">
        <v>15</v>
      </c>
      <c r="F16" s="139" t="s">
        <v>8141</v>
      </c>
      <c r="G16" s="16"/>
    </row>
    <row r="17">
      <c r="A17" s="98"/>
      <c r="B17" s="139" t="s">
        <v>10994</v>
      </c>
      <c r="C17" s="139" t="s">
        <v>9166</v>
      </c>
      <c r="D17" s="140">
        <v>42908.0</v>
      </c>
      <c r="E17" s="139" t="s">
        <v>15</v>
      </c>
      <c r="F17" s="139" t="s">
        <v>928</v>
      </c>
      <c r="G17" s="16"/>
    </row>
    <row r="18">
      <c r="A18" s="98"/>
      <c r="B18" s="141" t="s">
        <v>8394</v>
      </c>
      <c r="C18" s="141" t="s">
        <v>10756</v>
      </c>
      <c r="D18" s="141"/>
      <c r="E18" s="150"/>
      <c r="F18" s="150"/>
      <c r="G18" s="16"/>
    </row>
    <row r="19">
      <c r="A19" s="98"/>
      <c r="B19" s="141" t="s">
        <v>11346</v>
      </c>
      <c r="C19" s="141" t="s">
        <v>11347</v>
      </c>
      <c r="D19" s="141"/>
      <c r="E19" s="150"/>
      <c r="F19" s="150"/>
      <c r="G19" s="16"/>
    </row>
    <row r="20">
      <c r="A20" s="98"/>
      <c r="B20" s="141" t="s">
        <v>11307</v>
      </c>
      <c r="C20" s="141" t="s">
        <v>11348</v>
      </c>
      <c r="D20" s="141"/>
      <c r="E20" s="150"/>
      <c r="F20" s="150"/>
      <c r="G20" s="16"/>
    </row>
    <row r="21">
      <c r="A21" s="98"/>
      <c r="B21" s="141" t="s">
        <v>11349</v>
      </c>
      <c r="C21" s="141" t="s">
        <v>4421</v>
      </c>
      <c r="D21" s="141"/>
      <c r="E21" s="150"/>
      <c r="F21" s="150"/>
      <c r="G21" s="16"/>
    </row>
    <row r="22">
      <c r="A22" s="98"/>
      <c r="B22" s="141" t="s">
        <v>11350</v>
      </c>
      <c r="C22" s="141" t="s">
        <v>8230</v>
      </c>
      <c r="D22" s="141"/>
      <c r="E22" s="150"/>
      <c r="F22" s="150"/>
      <c r="G22" s="16"/>
    </row>
    <row r="23">
      <c r="A23" s="98"/>
      <c r="B23" s="141" t="s">
        <v>4445</v>
      </c>
      <c r="C23" s="141" t="s">
        <v>4446</v>
      </c>
      <c r="D23" s="141"/>
      <c r="E23" s="150"/>
      <c r="F23" s="141" t="s">
        <v>11351</v>
      </c>
      <c r="G23" s="16"/>
    </row>
    <row r="24">
      <c r="A24" s="98"/>
      <c r="B24" s="139" t="s">
        <v>4456</v>
      </c>
      <c r="C24" s="139" t="s">
        <v>548</v>
      </c>
      <c r="D24" s="163">
        <v>42542.0</v>
      </c>
      <c r="E24" s="139" t="s">
        <v>15</v>
      </c>
      <c r="F24" s="139" t="s">
        <v>928</v>
      </c>
      <c r="G24" s="16"/>
    </row>
    <row r="25">
      <c r="A25" s="98"/>
      <c r="B25" s="139" t="s">
        <v>1203</v>
      </c>
      <c r="C25" s="139" t="s">
        <v>1204</v>
      </c>
      <c r="D25" s="209">
        <v>40120.0</v>
      </c>
      <c r="E25" s="151" t="s">
        <v>4274</v>
      </c>
      <c r="F25" s="151" t="s">
        <v>4260</v>
      </c>
      <c r="G25" s="16"/>
    </row>
    <row r="26">
      <c r="A26" s="98"/>
      <c r="B26" s="141" t="s">
        <v>7566</v>
      </c>
      <c r="C26" s="141" t="s">
        <v>10406</v>
      </c>
      <c r="D26" s="141"/>
      <c r="E26" s="150"/>
      <c r="F26" s="150"/>
      <c r="G26" s="16"/>
    </row>
    <row r="27">
      <c r="A27" s="98"/>
      <c r="B27" s="139" t="s">
        <v>11352</v>
      </c>
      <c r="C27" s="139" t="s">
        <v>10211</v>
      </c>
      <c r="D27" s="140">
        <v>42367.0</v>
      </c>
      <c r="E27" s="139" t="s">
        <v>15</v>
      </c>
      <c r="F27" s="139" t="s">
        <v>928</v>
      </c>
      <c r="G27" s="16"/>
    </row>
    <row r="28">
      <c r="A28" s="98"/>
      <c r="B28" s="141" t="s">
        <v>8409</v>
      </c>
      <c r="C28" s="141" t="s">
        <v>9352</v>
      </c>
      <c r="D28" s="141"/>
      <c r="E28" s="150"/>
      <c r="F28" s="150"/>
      <c r="G28" s="16"/>
    </row>
    <row r="29">
      <c r="A29" s="98"/>
      <c r="B29" s="139" t="s">
        <v>11353</v>
      </c>
      <c r="C29" s="139" t="s">
        <v>11354</v>
      </c>
      <c r="D29" s="140">
        <v>42535.0</v>
      </c>
      <c r="E29" s="139" t="s">
        <v>15</v>
      </c>
      <c r="F29" s="139" t="s">
        <v>928</v>
      </c>
      <c r="G29" s="16"/>
    </row>
    <row r="30">
      <c r="A30" s="98"/>
      <c r="B30" s="139" t="s">
        <v>10414</v>
      </c>
      <c r="C30" s="139" t="s">
        <v>185</v>
      </c>
      <c r="D30" s="140">
        <v>42661.0</v>
      </c>
      <c r="E30" s="139" t="s">
        <v>15</v>
      </c>
      <c r="F30" s="139" t="s">
        <v>928</v>
      </c>
      <c r="G30" s="16"/>
    </row>
    <row r="31">
      <c r="A31" s="98"/>
      <c r="B31" s="141" t="s">
        <v>7372</v>
      </c>
      <c r="C31" s="141" t="s">
        <v>7373</v>
      </c>
      <c r="D31" s="141"/>
      <c r="E31" s="150"/>
      <c r="F31" s="150"/>
      <c r="G31" s="16"/>
    </row>
    <row r="32">
      <c r="A32" s="98"/>
      <c r="B32" s="139" t="s">
        <v>4498</v>
      </c>
      <c r="C32" s="139" t="s">
        <v>4499</v>
      </c>
      <c r="D32" s="140">
        <v>42719.0</v>
      </c>
      <c r="E32" s="139" t="s">
        <v>15</v>
      </c>
      <c r="F32" s="139" t="s">
        <v>4500</v>
      </c>
      <c r="G32" s="16"/>
    </row>
    <row r="33">
      <c r="A33" s="98"/>
      <c r="B33" s="141" t="s">
        <v>11355</v>
      </c>
      <c r="C33" s="141" t="s">
        <v>7228</v>
      </c>
      <c r="D33" s="141"/>
      <c r="E33" s="150"/>
      <c r="F33" s="150"/>
      <c r="G33" s="16"/>
    </row>
    <row r="34">
      <c r="A34" s="98"/>
      <c r="B34" s="139" t="s">
        <v>11356</v>
      </c>
      <c r="C34" s="139" t="s">
        <v>11357</v>
      </c>
      <c r="D34" s="371">
        <v>43104.0</v>
      </c>
      <c r="E34" s="139" t="s">
        <v>15</v>
      </c>
      <c r="F34" s="139" t="s">
        <v>4482</v>
      </c>
      <c r="G34" s="16"/>
    </row>
    <row r="35">
      <c r="A35" s="98"/>
      <c r="B35" s="139" t="s">
        <v>6061</v>
      </c>
      <c r="C35" s="139" t="s">
        <v>4294</v>
      </c>
      <c r="D35" s="163">
        <v>39469.0</v>
      </c>
      <c r="E35" s="139" t="s">
        <v>15</v>
      </c>
      <c r="F35" s="139" t="s">
        <v>7856</v>
      </c>
      <c r="G35" s="16"/>
    </row>
    <row r="36">
      <c r="A36" s="98"/>
      <c r="B36" s="139" t="s">
        <v>11358</v>
      </c>
      <c r="C36" s="139" t="s">
        <v>6656</v>
      </c>
      <c r="D36" s="140">
        <v>42367.0</v>
      </c>
      <c r="E36" s="139" t="s">
        <v>15</v>
      </c>
      <c r="F36" s="139" t="s">
        <v>928</v>
      </c>
      <c r="G36" s="16"/>
    </row>
    <row r="37">
      <c r="A37" s="98"/>
      <c r="B37" s="139" t="s">
        <v>4295</v>
      </c>
      <c r="C37" s="139" t="s">
        <v>4296</v>
      </c>
      <c r="D37" s="140">
        <v>42817.0</v>
      </c>
      <c r="E37" s="139" t="s">
        <v>15</v>
      </c>
      <c r="F37" s="139" t="s">
        <v>1066</v>
      </c>
      <c r="G37" s="16"/>
    </row>
    <row r="38">
      <c r="A38" s="98"/>
      <c r="B38" s="141" t="s">
        <v>6671</v>
      </c>
      <c r="C38" s="141" t="s">
        <v>6672</v>
      </c>
      <c r="D38" s="141"/>
      <c r="E38" s="150"/>
      <c r="F38" s="150"/>
      <c r="G38" s="16"/>
    </row>
    <row r="39">
      <c r="A39" s="98"/>
      <c r="B39" s="139" t="s">
        <v>6699</v>
      </c>
      <c r="C39" s="139" t="s">
        <v>1225</v>
      </c>
      <c r="D39" s="180">
        <v>40106.0</v>
      </c>
      <c r="E39" s="186" t="s">
        <v>15</v>
      </c>
      <c r="F39" s="139" t="s">
        <v>5032</v>
      </c>
      <c r="G39" s="16"/>
    </row>
    <row r="40">
      <c r="A40" s="98"/>
      <c r="B40" s="141" t="s">
        <v>11359</v>
      </c>
      <c r="C40" s="141" t="s">
        <v>11360</v>
      </c>
      <c r="D40" s="141"/>
      <c r="E40" s="150"/>
      <c r="F40" s="150"/>
      <c r="G40" s="16"/>
    </row>
    <row r="41">
      <c r="A41" s="98"/>
      <c r="B41" s="139" t="s">
        <v>11361</v>
      </c>
      <c r="C41" s="139" t="s">
        <v>4886</v>
      </c>
      <c r="D41" s="140">
        <v>42654.0</v>
      </c>
      <c r="E41" s="139" t="s">
        <v>15</v>
      </c>
      <c r="F41" s="139" t="s">
        <v>928</v>
      </c>
      <c r="G41" s="16"/>
    </row>
    <row r="42">
      <c r="A42" s="98"/>
      <c r="B42" s="139" t="s">
        <v>4541</v>
      </c>
      <c r="C42" s="139" t="s">
        <v>4542</v>
      </c>
      <c r="D42" s="163">
        <v>42661.0</v>
      </c>
      <c r="E42" s="139" t="s">
        <v>15</v>
      </c>
      <c r="F42" s="139" t="s">
        <v>4543</v>
      </c>
      <c r="G42" s="16"/>
    </row>
    <row r="43">
      <c r="A43" s="98"/>
      <c r="B43" s="139" t="s">
        <v>1234</v>
      </c>
      <c r="C43" s="139" t="s">
        <v>1235</v>
      </c>
      <c r="D43" s="140">
        <v>40120.0</v>
      </c>
      <c r="E43" s="139" t="s">
        <v>4274</v>
      </c>
      <c r="F43" s="151" t="s">
        <v>4260</v>
      </c>
      <c r="G43" s="16"/>
    </row>
    <row r="44">
      <c r="A44" s="98"/>
      <c r="B44" s="139" t="s">
        <v>6815</v>
      </c>
      <c r="C44" s="139" t="s">
        <v>6814</v>
      </c>
      <c r="D44" s="163">
        <v>42325.0</v>
      </c>
      <c r="E44" s="139" t="s">
        <v>15</v>
      </c>
      <c r="F44" s="151" t="s">
        <v>932</v>
      </c>
      <c r="G44" s="16"/>
    </row>
    <row r="45">
      <c r="A45" s="98"/>
      <c r="B45" s="141" t="s">
        <v>10538</v>
      </c>
      <c r="C45" s="141" t="s">
        <v>10539</v>
      </c>
      <c r="D45" s="372"/>
      <c r="E45" s="372"/>
      <c r="F45" s="372"/>
      <c r="G45" s="16"/>
    </row>
    <row r="46">
      <c r="A46" s="98"/>
      <c r="B46" s="139" t="s">
        <v>4354</v>
      </c>
      <c r="C46" s="139" t="s">
        <v>435</v>
      </c>
      <c r="D46" s="140">
        <v>42353.0</v>
      </c>
      <c r="E46" s="139" t="s">
        <v>15</v>
      </c>
      <c r="F46" s="139" t="s">
        <v>4564</v>
      </c>
      <c r="G46" s="16"/>
    </row>
    <row r="47">
      <c r="A47" s="98"/>
      <c r="B47" s="141" t="s">
        <v>10785</v>
      </c>
      <c r="C47" s="141" t="s">
        <v>10786</v>
      </c>
      <c r="D47" s="150"/>
      <c r="E47" s="150"/>
      <c r="F47" s="150"/>
      <c r="G47" s="16"/>
    </row>
    <row r="48">
      <c r="A48" s="16"/>
      <c r="B48" s="254"/>
      <c r="C48" s="254"/>
      <c r="D48" s="254"/>
      <c r="E48" s="254"/>
      <c r="F48" s="254"/>
      <c r="G48" s="16"/>
    </row>
    <row r="49">
      <c r="A49" s="16"/>
      <c r="B49" s="254"/>
      <c r="C49" s="254"/>
      <c r="D49" s="254"/>
      <c r="E49" s="254"/>
      <c r="F49" s="254"/>
      <c r="G49" s="16"/>
    </row>
    <row r="50">
      <c r="A50" s="75"/>
      <c r="B50" s="144" t="s">
        <v>1</v>
      </c>
      <c r="C50" s="145">
        <f>COUNT(D:D)</f>
        <v>23</v>
      </c>
      <c r="D50" s="254"/>
      <c r="E50" s="254"/>
      <c r="F50" s="254"/>
      <c r="G50" s="16"/>
    </row>
    <row r="51">
      <c r="A51" s="75"/>
      <c r="B51" s="144" t="s">
        <v>2</v>
      </c>
      <c r="C51" s="146">
        <v>45.0</v>
      </c>
      <c r="D51" s="254"/>
      <c r="E51" s="254"/>
      <c r="F51" s="254"/>
      <c r="G51" s="16"/>
    </row>
    <row r="52">
      <c r="A52" s="75"/>
      <c r="B52" s="144" t="s">
        <v>1014</v>
      </c>
      <c r="C52" s="147">
        <f>IFERROR(__xludf.DUMMYFUNCTION("TO_PERCENT(C50/C51)"),0.5111111111111111)</f>
        <v>0.5111111111</v>
      </c>
      <c r="D52" s="254"/>
      <c r="E52" s="254"/>
      <c r="F52" s="254"/>
      <c r="G52" s="16"/>
    </row>
    <row r="53">
      <c r="A53" s="16"/>
      <c r="B53" s="254"/>
      <c r="C53" s="254"/>
      <c r="D53" s="254"/>
      <c r="E53" s="254"/>
      <c r="F53" s="254"/>
      <c r="G53" s="16"/>
    </row>
    <row r="54">
      <c r="A54" s="16"/>
      <c r="B54" s="254"/>
      <c r="C54" s="254"/>
      <c r="D54" s="254"/>
      <c r="E54" s="254"/>
      <c r="F54" s="254"/>
      <c r="G54" s="16"/>
    </row>
    <row r="55">
      <c r="A55" s="16"/>
      <c r="B55" s="254"/>
      <c r="C55" s="254"/>
      <c r="D55" s="254"/>
      <c r="E55" s="254"/>
      <c r="F55" s="254"/>
      <c r="G55" s="16"/>
    </row>
    <row r="56">
      <c r="A56" s="16"/>
      <c r="B56" s="254"/>
      <c r="C56" s="254"/>
      <c r="D56" s="254"/>
      <c r="E56" s="254"/>
      <c r="F56" s="254"/>
      <c r="G56" s="16"/>
    </row>
    <row r="57">
      <c r="A57" s="16"/>
      <c r="B57" s="385"/>
      <c r="C57" s="385"/>
      <c r="D57" s="385"/>
      <c r="E57" s="385"/>
      <c r="F57" s="385"/>
      <c r="G57" s="16"/>
    </row>
  </sheetData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23.13"/>
    <col customWidth="1" min="5" max="5" width="42.0"/>
  </cols>
  <sheetData>
    <row r="1">
      <c r="A1" s="112" t="s">
        <v>11362</v>
      </c>
      <c r="B1" s="112" t="s">
        <v>5492</v>
      </c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</row>
    <row r="2">
      <c r="A2" s="112" t="s">
        <v>7774</v>
      </c>
      <c r="B2" s="112" t="s">
        <v>9259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</row>
    <row r="3">
      <c r="A3" s="112" t="s">
        <v>11363</v>
      </c>
      <c r="B3" s="112" t="s">
        <v>9013</v>
      </c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</row>
    <row r="4">
      <c r="A4" s="112" t="s">
        <v>11364</v>
      </c>
      <c r="B4" s="112" t="s">
        <v>9013</v>
      </c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</row>
    <row r="5">
      <c r="A5" s="112" t="s">
        <v>11365</v>
      </c>
      <c r="B5" s="112" t="s">
        <v>1027</v>
      </c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</row>
    <row r="6">
      <c r="A6" s="112" t="s">
        <v>11366</v>
      </c>
      <c r="B6" s="112" t="s">
        <v>632</v>
      </c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</row>
    <row r="7">
      <c r="A7" s="103" t="s">
        <v>4369</v>
      </c>
      <c r="B7" s="103" t="s">
        <v>4370</v>
      </c>
      <c r="C7" s="239">
        <v>42577.0</v>
      </c>
      <c r="D7" s="103" t="s">
        <v>15</v>
      </c>
      <c r="E7" s="103" t="s">
        <v>928</v>
      </c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2"/>
      <c r="R7" s="452"/>
      <c r="S7" s="452"/>
      <c r="T7" s="452"/>
      <c r="U7" s="452"/>
      <c r="V7" s="452"/>
      <c r="W7" s="452"/>
      <c r="X7" s="452"/>
      <c r="Y7" s="452"/>
    </row>
    <row r="8">
      <c r="A8" s="112" t="s">
        <v>9079</v>
      </c>
      <c r="B8" s="112" t="s">
        <v>11367</v>
      </c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</row>
    <row r="9">
      <c r="A9" s="112" t="s">
        <v>9080</v>
      </c>
      <c r="B9" s="112" t="s">
        <v>7998</v>
      </c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</row>
    <row r="10">
      <c r="A10" s="103" t="s">
        <v>11368</v>
      </c>
      <c r="B10" s="103" t="s">
        <v>8001</v>
      </c>
      <c r="C10" s="239">
        <v>40526.0</v>
      </c>
      <c r="D10" s="103" t="s">
        <v>15</v>
      </c>
      <c r="E10" s="103" t="s">
        <v>8002</v>
      </c>
      <c r="F10" s="452"/>
      <c r="G10" s="452"/>
      <c r="H10" s="452"/>
      <c r="I10" s="452"/>
      <c r="J10" s="452"/>
      <c r="K10" s="452"/>
      <c r="L10" s="452"/>
      <c r="M10" s="452"/>
      <c r="N10" s="452"/>
      <c r="O10" s="452"/>
      <c r="P10" s="452"/>
      <c r="Q10" s="452"/>
      <c r="R10" s="452"/>
      <c r="S10" s="452"/>
      <c r="T10" s="452"/>
      <c r="U10" s="452"/>
      <c r="V10" s="452"/>
      <c r="W10" s="452"/>
      <c r="X10" s="452"/>
      <c r="Y10" s="452"/>
    </row>
    <row r="11">
      <c r="A11" s="103" t="s">
        <v>11369</v>
      </c>
      <c r="B11" s="103" t="s">
        <v>8001</v>
      </c>
      <c r="C11" s="239">
        <v>42570.0</v>
      </c>
      <c r="D11" s="103" t="s">
        <v>15</v>
      </c>
      <c r="E11" s="103" t="s">
        <v>928</v>
      </c>
      <c r="F11" s="452"/>
      <c r="G11" s="452"/>
      <c r="H11" s="452"/>
      <c r="I11" s="452"/>
      <c r="J11" s="452"/>
      <c r="K11" s="452"/>
      <c r="L11" s="452"/>
      <c r="M11" s="452"/>
      <c r="N11" s="452"/>
      <c r="O11" s="452"/>
      <c r="P11" s="452"/>
      <c r="Q11" s="452"/>
      <c r="R11" s="452"/>
      <c r="S11" s="452"/>
      <c r="T11" s="452"/>
      <c r="U11" s="452"/>
      <c r="V11" s="452"/>
      <c r="W11" s="452"/>
      <c r="X11" s="452"/>
      <c r="Y11" s="452"/>
    </row>
    <row r="12">
      <c r="A12" s="112" t="s">
        <v>11370</v>
      </c>
      <c r="B12" s="112" t="s">
        <v>11371</v>
      </c>
      <c r="C12" s="162"/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</row>
    <row r="13">
      <c r="A13" s="112" t="s">
        <v>11372</v>
      </c>
      <c r="B13" s="112" t="s">
        <v>9122</v>
      </c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</row>
    <row r="14">
      <c r="A14" s="112" t="s">
        <v>11373</v>
      </c>
      <c r="B14" s="112" t="s">
        <v>8086</v>
      </c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</row>
    <row r="15">
      <c r="A15" s="112" t="s">
        <v>8090</v>
      </c>
      <c r="B15" s="112" t="s">
        <v>7221</v>
      </c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</row>
    <row r="16">
      <c r="A16" s="112" t="s">
        <v>9072</v>
      </c>
      <c r="B16" s="112" t="s">
        <v>11374</v>
      </c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</row>
    <row r="17">
      <c r="A17" s="112" t="s">
        <v>8875</v>
      </c>
      <c r="B17" s="112" t="s">
        <v>11375</v>
      </c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</row>
    <row r="18">
      <c r="A18" s="112" t="s">
        <v>11376</v>
      </c>
      <c r="B18" s="112" t="s">
        <v>11377</v>
      </c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</row>
    <row r="19">
      <c r="A19" s="112" t="s">
        <v>11378</v>
      </c>
      <c r="B19" s="112" t="s">
        <v>11379</v>
      </c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</row>
    <row r="20">
      <c r="A20" s="112" t="s">
        <v>11380</v>
      </c>
      <c r="B20" s="112" t="s">
        <v>9166</v>
      </c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</row>
    <row r="21">
      <c r="A21" s="112" t="s">
        <v>11381</v>
      </c>
      <c r="B21" s="112" t="s">
        <v>11382</v>
      </c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</row>
    <row r="22">
      <c r="A22" s="112" t="s">
        <v>11383</v>
      </c>
      <c r="B22" s="112" t="s">
        <v>11384</v>
      </c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</row>
    <row r="23">
      <c r="A23" s="112" t="s">
        <v>11310</v>
      </c>
      <c r="B23" s="112" t="s">
        <v>10685</v>
      </c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</row>
    <row r="24">
      <c r="A24" s="112" t="s">
        <v>11385</v>
      </c>
      <c r="B24" s="112" t="s">
        <v>10685</v>
      </c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</row>
    <row r="25">
      <c r="A25" s="112" t="s">
        <v>10684</v>
      </c>
      <c r="B25" s="112" t="s">
        <v>10685</v>
      </c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</row>
    <row r="26">
      <c r="A26" s="112" t="s">
        <v>11296</v>
      </c>
      <c r="B26" s="112" t="s">
        <v>11386</v>
      </c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</row>
    <row r="27">
      <c r="A27" s="112" t="s">
        <v>11387</v>
      </c>
      <c r="B27" s="112" t="s">
        <v>11386</v>
      </c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</row>
    <row r="28">
      <c r="A28" s="112" t="s">
        <v>11388</v>
      </c>
      <c r="B28" s="112" t="s">
        <v>11389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</row>
    <row r="29">
      <c r="A29" s="112" t="s">
        <v>11390</v>
      </c>
      <c r="B29" s="112" t="s">
        <v>11391</v>
      </c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</row>
    <row r="30">
      <c r="A30" s="112" t="s">
        <v>11392</v>
      </c>
      <c r="B30" s="112" t="s">
        <v>11391</v>
      </c>
      <c r="C30" s="162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</row>
    <row r="31">
      <c r="A31" s="112" t="s">
        <v>11393</v>
      </c>
      <c r="B31" s="112" t="s">
        <v>11391</v>
      </c>
      <c r="C31" s="162"/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</row>
    <row r="32">
      <c r="A32" s="112" t="s">
        <v>11394</v>
      </c>
      <c r="B32" s="112" t="s">
        <v>10756</v>
      </c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</row>
    <row r="33">
      <c r="A33" s="112" t="s">
        <v>11395</v>
      </c>
      <c r="B33" s="112" t="s">
        <v>10756</v>
      </c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</row>
    <row r="34">
      <c r="A34" s="112" t="s">
        <v>11396</v>
      </c>
      <c r="B34" s="112" t="s">
        <v>10756</v>
      </c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</row>
    <row r="35">
      <c r="A35" s="112" t="s">
        <v>11397</v>
      </c>
      <c r="B35" s="112" t="s">
        <v>10756</v>
      </c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</row>
    <row r="36">
      <c r="A36" s="112" t="s">
        <v>11398</v>
      </c>
      <c r="B36" s="112" t="s">
        <v>10756</v>
      </c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</row>
    <row r="37">
      <c r="A37" s="112" t="s">
        <v>11399</v>
      </c>
      <c r="B37" s="112" t="s">
        <v>11400</v>
      </c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</row>
    <row r="38">
      <c r="A38" s="112" t="s">
        <v>11401</v>
      </c>
      <c r="B38" s="112" t="s">
        <v>11400</v>
      </c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</row>
    <row r="39">
      <c r="A39" s="112" t="s">
        <v>11402</v>
      </c>
      <c r="B39" s="112" t="s">
        <v>11403</v>
      </c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</row>
    <row r="40">
      <c r="A40" s="112" t="s">
        <v>11404</v>
      </c>
      <c r="B40" s="112" t="s">
        <v>11405</v>
      </c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</row>
    <row r="41">
      <c r="A41" s="112" t="s">
        <v>11406</v>
      </c>
      <c r="B41" s="112" t="s">
        <v>11407</v>
      </c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</row>
    <row r="42">
      <c r="A42" s="112" t="s">
        <v>11408</v>
      </c>
      <c r="B42" s="112" t="s">
        <v>11407</v>
      </c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</row>
    <row r="43">
      <c r="A43" s="112" t="s">
        <v>11409</v>
      </c>
      <c r="B43" s="112" t="s">
        <v>11407</v>
      </c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</row>
    <row r="44">
      <c r="A44" s="112" t="s">
        <v>11177</v>
      </c>
      <c r="B44" s="112" t="s">
        <v>11410</v>
      </c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</row>
    <row r="45">
      <c r="A45" s="112" t="s">
        <v>11411</v>
      </c>
      <c r="B45" s="112" t="s">
        <v>11410</v>
      </c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</row>
    <row r="46">
      <c r="A46" s="112" t="s">
        <v>11412</v>
      </c>
      <c r="B46" s="112" t="s">
        <v>11410</v>
      </c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</row>
    <row r="47">
      <c r="A47" s="112" t="s">
        <v>11413</v>
      </c>
      <c r="B47" s="112" t="s">
        <v>11348</v>
      </c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</row>
    <row r="48">
      <c r="A48" s="112" t="s">
        <v>11414</v>
      </c>
      <c r="B48" s="112" t="s">
        <v>11348</v>
      </c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</row>
    <row r="49">
      <c r="A49" s="112" t="s">
        <v>11312</v>
      </c>
      <c r="B49" s="112" t="s">
        <v>10804</v>
      </c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</row>
    <row r="50">
      <c r="A50" s="112" t="s">
        <v>11415</v>
      </c>
      <c r="B50" s="112" t="s">
        <v>10804</v>
      </c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</row>
    <row r="51">
      <c r="A51" s="112" t="s">
        <v>10803</v>
      </c>
      <c r="B51" s="112" t="s">
        <v>10804</v>
      </c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</row>
    <row r="52">
      <c r="A52" s="112" t="s">
        <v>11416</v>
      </c>
      <c r="B52" s="112" t="s">
        <v>11417</v>
      </c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</row>
    <row r="53">
      <c r="A53" s="112" t="s">
        <v>11418</v>
      </c>
      <c r="B53" s="112" t="s">
        <v>11419</v>
      </c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</row>
    <row r="54">
      <c r="A54" s="112" t="s">
        <v>11420</v>
      </c>
      <c r="B54" s="112" t="s">
        <v>11421</v>
      </c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</row>
    <row r="55">
      <c r="A55" s="103" t="s">
        <v>7082</v>
      </c>
      <c r="B55" s="103" t="s">
        <v>7083</v>
      </c>
      <c r="C55" s="239">
        <v>41366.0</v>
      </c>
      <c r="D55" s="103" t="s">
        <v>15</v>
      </c>
      <c r="E55" s="103" t="s">
        <v>928</v>
      </c>
      <c r="F55" s="452"/>
      <c r="G55" s="452"/>
      <c r="H55" s="452"/>
      <c r="I55" s="452"/>
      <c r="J55" s="452"/>
      <c r="K55" s="452"/>
      <c r="L55" s="452"/>
      <c r="M55" s="452"/>
      <c r="N55" s="452"/>
      <c r="O55" s="452"/>
      <c r="P55" s="452"/>
      <c r="Q55" s="452"/>
      <c r="R55" s="452"/>
      <c r="S55" s="452"/>
      <c r="T55" s="452"/>
      <c r="U55" s="452"/>
      <c r="V55" s="452"/>
      <c r="W55" s="452"/>
      <c r="X55" s="452"/>
      <c r="Y55" s="452"/>
    </row>
    <row r="56">
      <c r="A56" s="112" t="s">
        <v>11422</v>
      </c>
      <c r="B56" s="112" t="s">
        <v>1190</v>
      </c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</row>
    <row r="57">
      <c r="A57" s="112" t="s">
        <v>11423</v>
      </c>
      <c r="B57" s="112" t="s">
        <v>1190</v>
      </c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</row>
    <row r="58">
      <c r="A58" s="112" t="s">
        <v>11424</v>
      </c>
      <c r="B58" s="112" t="s">
        <v>1190</v>
      </c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</row>
    <row r="59">
      <c r="A59" s="112" t="s">
        <v>11425</v>
      </c>
      <c r="B59" s="112" t="s">
        <v>1190</v>
      </c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</row>
    <row r="60">
      <c r="A60" s="112" t="s">
        <v>5833</v>
      </c>
      <c r="B60" s="112" t="s">
        <v>1190</v>
      </c>
      <c r="C60" s="162"/>
      <c r="D60" s="162"/>
      <c r="E60" s="112" t="s">
        <v>10039</v>
      </c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</row>
    <row r="61">
      <c r="A61" s="112" t="s">
        <v>11426</v>
      </c>
      <c r="B61" s="112" t="s">
        <v>1190</v>
      </c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</row>
    <row r="62">
      <c r="A62" s="112" t="s">
        <v>11427</v>
      </c>
      <c r="B62" s="112" t="s">
        <v>1190</v>
      </c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</row>
    <row r="63">
      <c r="A63" s="112" t="s">
        <v>11428</v>
      </c>
      <c r="B63" s="112" t="s">
        <v>1190</v>
      </c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</row>
    <row r="64">
      <c r="A64" s="112" t="s">
        <v>11429</v>
      </c>
      <c r="B64" s="112" t="s">
        <v>11430</v>
      </c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</row>
    <row r="65">
      <c r="A65" s="112" t="s">
        <v>11431</v>
      </c>
      <c r="B65" s="112" t="s">
        <v>1065</v>
      </c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</row>
    <row r="66">
      <c r="A66" s="103" t="s">
        <v>4946</v>
      </c>
      <c r="B66" s="103" t="s">
        <v>4947</v>
      </c>
      <c r="C66" s="239">
        <v>41035.0</v>
      </c>
      <c r="D66" s="103" t="s">
        <v>15</v>
      </c>
      <c r="E66" s="103" t="s">
        <v>928</v>
      </c>
      <c r="F66" s="452"/>
      <c r="G66" s="452"/>
      <c r="H66" s="452"/>
      <c r="I66" s="452"/>
      <c r="J66" s="452"/>
      <c r="K66" s="452"/>
      <c r="L66" s="452"/>
      <c r="M66" s="452"/>
      <c r="N66" s="452"/>
      <c r="O66" s="452"/>
      <c r="P66" s="452"/>
      <c r="Q66" s="452"/>
      <c r="R66" s="452"/>
      <c r="S66" s="452"/>
      <c r="T66" s="452"/>
      <c r="U66" s="452"/>
      <c r="V66" s="452"/>
      <c r="W66" s="452"/>
      <c r="X66" s="452"/>
      <c r="Y66" s="452"/>
    </row>
    <row r="67">
      <c r="A67" s="103" t="s">
        <v>4436</v>
      </c>
      <c r="B67" s="103" t="s">
        <v>4437</v>
      </c>
      <c r="C67" s="239">
        <v>39938.0</v>
      </c>
      <c r="D67" s="103" t="s">
        <v>15</v>
      </c>
      <c r="E67" s="139" t="s">
        <v>4438</v>
      </c>
      <c r="F67" s="452"/>
      <c r="G67" s="452"/>
      <c r="H67" s="452"/>
      <c r="I67" s="452"/>
      <c r="J67" s="452"/>
      <c r="K67" s="452"/>
      <c r="L67" s="452"/>
      <c r="M67" s="452"/>
      <c r="N67" s="452"/>
      <c r="O67" s="452"/>
      <c r="P67" s="452"/>
      <c r="Q67" s="452"/>
      <c r="R67" s="452"/>
      <c r="S67" s="452"/>
      <c r="T67" s="452"/>
      <c r="U67" s="452"/>
      <c r="V67" s="452"/>
      <c r="W67" s="452"/>
      <c r="X67" s="452"/>
      <c r="Y67" s="452"/>
    </row>
    <row r="68">
      <c r="A68" s="112" t="s">
        <v>11432</v>
      </c>
      <c r="B68" s="112" t="s">
        <v>191</v>
      </c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</row>
    <row r="69">
      <c r="A69" s="250" t="s">
        <v>11433</v>
      </c>
      <c r="B69" s="250" t="s">
        <v>548</v>
      </c>
      <c r="C69" s="472">
        <v>42283.0</v>
      </c>
      <c r="D69" s="250" t="s">
        <v>4323</v>
      </c>
      <c r="E69" s="250" t="s">
        <v>5298</v>
      </c>
      <c r="F69" s="479"/>
      <c r="G69" s="479"/>
      <c r="H69" s="479"/>
      <c r="I69" s="479"/>
      <c r="J69" s="479"/>
      <c r="K69" s="479"/>
      <c r="L69" s="479"/>
      <c r="M69" s="479"/>
      <c r="N69" s="479"/>
      <c r="O69" s="479"/>
      <c r="P69" s="479"/>
      <c r="Q69" s="479"/>
      <c r="R69" s="479"/>
      <c r="S69" s="479"/>
      <c r="T69" s="479"/>
      <c r="U69" s="479"/>
      <c r="V69" s="479"/>
      <c r="W69" s="479"/>
      <c r="X69" s="479"/>
      <c r="Y69" s="479"/>
    </row>
    <row r="70">
      <c r="A70" s="112" t="s">
        <v>11434</v>
      </c>
      <c r="B70" s="112" t="s">
        <v>1310</v>
      </c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</row>
    <row r="71">
      <c r="A71" s="112" t="s">
        <v>9310</v>
      </c>
      <c r="B71" s="112" t="s">
        <v>9311</v>
      </c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</row>
    <row r="72">
      <c r="A72" s="250" t="s">
        <v>1207</v>
      </c>
      <c r="B72" s="250" t="s">
        <v>1208</v>
      </c>
      <c r="C72" s="472">
        <v>40120.0</v>
      </c>
      <c r="D72" s="250" t="s">
        <v>4561</v>
      </c>
      <c r="E72" s="250" t="s">
        <v>4381</v>
      </c>
      <c r="F72" s="479"/>
      <c r="G72" s="479"/>
      <c r="H72" s="479"/>
      <c r="I72" s="479"/>
      <c r="J72" s="479"/>
      <c r="K72" s="479"/>
      <c r="L72" s="479"/>
      <c r="M72" s="479"/>
      <c r="N72" s="479"/>
      <c r="O72" s="479"/>
      <c r="P72" s="479"/>
      <c r="Q72" s="479"/>
      <c r="R72" s="479"/>
      <c r="S72" s="479"/>
      <c r="T72" s="479"/>
      <c r="U72" s="479"/>
      <c r="V72" s="479"/>
      <c r="W72" s="479"/>
      <c r="X72" s="479"/>
      <c r="Y72" s="479"/>
    </row>
    <row r="73">
      <c r="A73" s="112" t="s">
        <v>11435</v>
      </c>
      <c r="B73" s="112" t="s">
        <v>11436</v>
      </c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</row>
    <row r="74">
      <c r="A74" s="112" t="s">
        <v>11437</v>
      </c>
      <c r="B74" s="112" t="s">
        <v>11438</v>
      </c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</row>
    <row r="75">
      <c r="A75" s="112" t="s">
        <v>11439</v>
      </c>
      <c r="B75" s="112" t="s">
        <v>11440</v>
      </c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</row>
    <row r="76">
      <c r="A76" s="112" t="s">
        <v>11441</v>
      </c>
      <c r="B76" s="112" t="s">
        <v>960</v>
      </c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</row>
    <row r="77">
      <c r="A77" s="103" t="s">
        <v>11442</v>
      </c>
      <c r="B77" s="103" t="s">
        <v>488</v>
      </c>
      <c r="C77" s="239">
        <v>40820.0</v>
      </c>
      <c r="D77" s="103" t="s">
        <v>15</v>
      </c>
      <c r="E77" s="103" t="s">
        <v>5898</v>
      </c>
      <c r="F77" s="452"/>
      <c r="G77" s="452"/>
      <c r="H77" s="452"/>
      <c r="I77" s="452"/>
      <c r="J77" s="452"/>
      <c r="K77" s="452"/>
      <c r="L77" s="452"/>
      <c r="M77" s="452"/>
      <c r="N77" s="452"/>
      <c r="O77" s="452"/>
      <c r="P77" s="452"/>
      <c r="Q77" s="452"/>
      <c r="R77" s="452"/>
      <c r="S77" s="452"/>
      <c r="T77" s="452"/>
      <c r="U77" s="452"/>
      <c r="V77" s="452"/>
      <c r="W77" s="452"/>
      <c r="X77" s="452"/>
      <c r="Y77" s="452"/>
    </row>
    <row r="78">
      <c r="A78" s="103" t="s">
        <v>5909</v>
      </c>
      <c r="B78" s="103" t="s">
        <v>1324</v>
      </c>
      <c r="C78" s="239">
        <v>40512.0</v>
      </c>
      <c r="D78" s="103" t="s">
        <v>15</v>
      </c>
      <c r="E78" s="103" t="s">
        <v>9377</v>
      </c>
      <c r="F78" s="452"/>
      <c r="G78" s="452"/>
      <c r="H78" s="452"/>
      <c r="I78" s="452"/>
      <c r="J78" s="452"/>
      <c r="K78" s="452"/>
      <c r="L78" s="452"/>
      <c r="M78" s="452"/>
      <c r="N78" s="452"/>
      <c r="O78" s="452"/>
      <c r="P78" s="452"/>
      <c r="Q78" s="452"/>
      <c r="R78" s="452"/>
      <c r="S78" s="452"/>
      <c r="T78" s="452"/>
      <c r="U78" s="452"/>
      <c r="V78" s="452"/>
      <c r="W78" s="452"/>
      <c r="X78" s="452"/>
      <c r="Y78" s="452"/>
    </row>
    <row r="79">
      <c r="A79" s="112" t="s">
        <v>11443</v>
      </c>
      <c r="B79" s="112" t="s">
        <v>9787</v>
      </c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</row>
    <row r="80">
      <c r="A80" s="112" t="s">
        <v>11444</v>
      </c>
      <c r="B80" s="112" t="s">
        <v>185</v>
      </c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</row>
    <row r="81">
      <c r="A81" s="112" t="s">
        <v>7106</v>
      </c>
      <c r="B81" s="112" t="s">
        <v>185</v>
      </c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</row>
    <row r="82">
      <c r="A82" s="112" t="s">
        <v>5369</v>
      </c>
      <c r="B82" s="112" t="s">
        <v>185</v>
      </c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</row>
    <row r="83">
      <c r="A83" s="103" t="s">
        <v>5923</v>
      </c>
      <c r="B83" s="103" t="s">
        <v>185</v>
      </c>
      <c r="C83" s="239">
        <v>40715.0</v>
      </c>
      <c r="D83" s="103" t="s">
        <v>15</v>
      </c>
      <c r="E83" s="103" t="s">
        <v>11445</v>
      </c>
      <c r="F83" s="452"/>
      <c r="G83" s="452"/>
      <c r="H83" s="452"/>
      <c r="I83" s="452"/>
      <c r="J83" s="452"/>
      <c r="K83" s="452"/>
      <c r="L83" s="452"/>
      <c r="M83" s="452"/>
      <c r="N83" s="452"/>
      <c r="O83" s="452"/>
      <c r="P83" s="452"/>
      <c r="Q83" s="452"/>
      <c r="R83" s="452"/>
      <c r="S83" s="452"/>
      <c r="T83" s="452"/>
      <c r="U83" s="452"/>
      <c r="V83" s="452"/>
      <c r="W83" s="452"/>
      <c r="X83" s="452"/>
      <c r="Y83" s="452"/>
    </row>
    <row r="84">
      <c r="A84" s="103" t="s">
        <v>9766</v>
      </c>
      <c r="B84" s="103" t="s">
        <v>185</v>
      </c>
      <c r="C84" s="239">
        <v>40715.0</v>
      </c>
      <c r="D84" s="103" t="s">
        <v>15</v>
      </c>
      <c r="E84" s="103" t="s">
        <v>11445</v>
      </c>
      <c r="F84" s="452"/>
      <c r="G84" s="452"/>
      <c r="H84" s="452"/>
      <c r="I84" s="452"/>
      <c r="J84" s="452"/>
      <c r="K84" s="452"/>
      <c r="L84" s="452"/>
      <c r="M84" s="452"/>
      <c r="N84" s="452"/>
      <c r="O84" s="452"/>
      <c r="P84" s="452"/>
      <c r="Q84" s="452"/>
      <c r="R84" s="452"/>
      <c r="S84" s="452"/>
      <c r="T84" s="452"/>
      <c r="U84" s="452"/>
      <c r="V84" s="452"/>
      <c r="W84" s="452"/>
      <c r="X84" s="452"/>
      <c r="Y84" s="452"/>
    </row>
    <row r="85">
      <c r="A85" s="112" t="s">
        <v>11446</v>
      </c>
      <c r="B85" s="112" t="s">
        <v>11070</v>
      </c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</row>
    <row r="86">
      <c r="A86" s="112" t="s">
        <v>11447</v>
      </c>
      <c r="B86" s="112" t="s">
        <v>11070</v>
      </c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</row>
    <row r="87">
      <c r="A87" s="112" t="s">
        <v>7491</v>
      </c>
      <c r="B87" s="112" t="s">
        <v>11070</v>
      </c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</row>
    <row r="88">
      <c r="A88" s="112" t="s">
        <v>11448</v>
      </c>
      <c r="B88" s="112" t="s">
        <v>11070</v>
      </c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</row>
    <row r="89">
      <c r="A89" s="112" t="s">
        <v>11449</v>
      </c>
      <c r="B89" s="112" t="s">
        <v>11070</v>
      </c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</row>
    <row r="90">
      <c r="A90" s="112" t="s">
        <v>11450</v>
      </c>
      <c r="B90" s="112" t="s">
        <v>5932</v>
      </c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</row>
    <row r="91">
      <c r="A91" s="112" t="s">
        <v>11451</v>
      </c>
      <c r="B91" s="112" t="s">
        <v>11452</v>
      </c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</row>
    <row r="92">
      <c r="A92" s="112" t="s">
        <v>11453</v>
      </c>
      <c r="B92" s="112" t="s">
        <v>11454</v>
      </c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</row>
    <row r="93">
      <c r="A93" s="103" t="s">
        <v>11455</v>
      </c>
      <c r="B93" s="103" t="s">
        <v>4346</v>
      </c>
      <c r="C93" s="239">
        <v>40521.0</v>
      </c>
      <c r="D93" s="103" t="s">
        <v>15</v>
      </c>
      <c r="E93" s="103" t="s">
        <v>11456</v>
      </c>
      <c r="F93" s="452"/>
      <c r="G93" s="452"/>
      <c r="H93" s="452"/>
      <c r="I93" s="452"/>
      <c r="J93" s="452"/>
      <c r="K93" s="452"/>
      <c r="L93" s="452"/>
      <c r="M93" s="452"/>
      <c r="N93" s="452"/>
      <c r="O93" s="452"/>
      <c r="P93" s="452"/>
      <c r="Q93" s="452"/>
      <c r="R93" s="452"/>
      <c r="S93" s="452"/>
      <c r="T93" s="452"/>
      <c r="U93" s="452"/>
      <c r="V93" s="452"/>
      <c r="W93" s="452"/>
      <c r="X93" s="452"/>
      <c r="Y93" s="452"/>
    </row>
    <row r="94">
      <c r="A94" s="112" t="s">
        <v>11457</v>
      </c>
      <c r="B94" s="112" t="s">
        <v>6656</v>
      </c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</row>
    <row r="95">
      <c r="A95" s="112" t="s">
        <v>11458</v>
      </c>
      <c r="B95" s="112" t="s">
        <v>5982</v>
      </c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</row>
    <row r="96">
      <c r="A96" s="103" t="s">
        <v>6043</v>
      </c>
      <c r="B96" s="103" t="s">
        <v>6044</v>
      </c>
      <c r="C96" s="239">
        <v>41289.0</v>
      </c>
      <c r="D96" s="103" t="s">
        <v>4473</v>
      </c>
      <c r="E96" s="103" t="s">
        <v>9479</v>
      </c>
      <c r="F96" s="452"/>
      <c r="G96" s="452"/>
      <c r="H96" s="452"/>
      <c r="I96" s="452"/>
      <c r="J96" s="452"/>
      <c r="K96" s="452"/>
      <c r="L96" s="452"/>
      <c r="M96" s="452"/>
      <c r="N96" s="452"/>
      <c r="O96" s="452"/>
      <c r="P96" s="452"/>
      <c r="Q96" s="452"/>
      <c r="R96" s="452"/>
      <c r="S96" s="452"/>
      <c r="T96" s="452"/>
      <c r="U96" s="452"/>
      <c r="V96" s="452"/>
      <c r="W96" s="452"/>
      <c r="X96" s="452"/>
      <c r="Y96" s="452"/>
    </row>
    <row r="97">
      <c r="A97" s="112" t="s">
        <v>11459</v>
      </c>
      <c r="B97" s="112" t="s">
        <v>7237</v>
      </c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</row>
    <row r="98">
      <c r="A98" s="112" t="s">
        <v>11460</v>
      </c>
      <c r="B98" s="112" t="s">
        <v>706</v>
      </c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</row>
    <row r="99">
      <c r="A99" s="139" t="s">
        <v>1371</v>
      </c>
      <c r="B99" s="139" t="s">
        <v>999</v>
      </c>
      <c r="C99" s="222">
        <v>40477.0</v>
      </c>
      <c r="D99" s="151" t="s">
        <v>4249</v>
      </c>
      <c r="E99" s="151" t="s">
        <v>5229</v>
      </c>
      <c r="F99" s="479"/>
      <c r="G99" s="479"/>
      <c r="H99" s="479"/>
      <c r="I99" s="479"/>
      <c r="J99" s="479"/>
      <c r="K99" s="479"/>
      <c r="L99" s="479"/>
      <c r="M99" s="479"/>
      <c r="N99" s="479"/>
      <c r="O99" s="479"/>
      <c r="P99" s="479"/>
      <c r="Q99" s="479"/>
      <c r="R99" s="479"/>
      <c r="S99" s="479"/>
      <c r="T99" s="479"/>
      <c r="U99" s="479"/>
      <c r="V99" s="479"/>
      <c r="W99" s="479"/>
      <c r="X99" s="479"/>
      <c r="Y99" s="479"/>
    </row>
    <row r="100">
      <c r="A100" s="112" t="s">
        <v>11461</v>
      </c>
      <c r="B100" s="112" t="s">
        <v>11462</v>
      </c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</row>
    <row r="101">
      <c r="A101" s="250" t="s">
        <v>11463</v>
      </c>
      <c r="B101" s="250" t="s">
        <v>1273</v>
      </c>
      <c r="C101" s="472">
        <v>42283.0</v>
      </c>
      <c r="D101" s="250" t="s">
        <v>4323</v>
      </c>
      <c r="E101" s="250" t="s">
        <v>5298</v>
      </c>
      <c r="F101" s="479"/>
      <c r="G101" s="479"/>
      <c r="H101" s="479"/>
      <c r="I101" s="479"/>
      <c r="J101" s="479"/>
      <c r="K101" s="479"/>
      <c r="L101" s="479"/>
      <c r="M101" s="479"/>
      <c r="N101" s="479"/>
      <c r="O101" s="479"/>
      <c r="P101" s="479"/>
      <c r="Q101" s="479"/>
      <c r="R101" s="479"/>
      <c r="S101" s="479"/>
      <c r="T101" s="479"/>
      <c r="U101" s="479"/>
      <c r="V101" s="479"/>
      <c r="W101" s="479"/>
      <c r="X101" s="479"/>
      <c r="Y101" s="479"/>
    </row>
    <row r="102">
      <c r="A102" s="112" t="s">
        <v>9556</v>
      </c>
      <c r="B102" s="112" t="s">
        <v>9557</v>
      </c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</row>
    <row r="103">
      <c r="A103" s="112" t="s">
        <v>4559</v>
      </c>
      <c r="B103" s="112" t="s">
        <v>4560</v>
      </c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</row>
    <row r="104">
      <c r="A104" s="112" t="s">
        <v>6518</v>
      </c>
      <c r="B104" s="112" t="s">
        <v>10362</v>
      </c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</row>
    <row r="105">
      <c r="A105" s="103" t="s">
        <v>7141</v>
      </c>
      <c r="B105" s="103" t="s">
        <v>6999</v>
      </c>
      <c r="C105" s="239">
        <v>40169.0</v>
      </c>
      <c r="D105" s="103" t="s">
        <v>15</v>
      </c>
      <c r="E105" s="103" t="s">
        <v>928</v>
      </c>
      <c r="F105" s="452"/>
      <c r="G105" s="452"/>
      <c r="H105" s="452"/>
      <c r="I105" s="452"/>
      <c r="J105" s="452"/>
      <c r="K105" s="452"/>
      <c r="L105" s="452"/>
      <c r="M105" s="452"/>
      <c r="N105" s="452"/>
      <c r="O105" s="452"/>
      <c r="P105" s="452"/>
      <c r="Q105" s="452"/>
      <c r="R105" s="452"/>
      <c r="S105" s="452"/>
      <c r="T105" s="452"/>
      <c r="U105" s="452"/>
      <c r="V105" s="452"/>
      <c r="W105" s="452"/>
      <c r="X105" s="452"/>
      <c r="Y105" s="452"/>
    </row>
    <row r="106">
      <c r="A106" s="162"/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</row>
    <row r="107">
      <c r="A107" s="162"/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</row>
    <row r="108">
      <c r="A108" s="448" t="s">
        <v>1</v>
      </c>
      <c r="B108" s="449">
        <f>COUNT(C:C)</f>
        <v>17</v>
      </c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</row>
    <row r="109">
      <c r="A109" s="448" t="s">
        <v>2</v>
      </c>
      <c r="B109" s="450">
        <v>105.0</v>
      </c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</row>
    <row r="110">
      <c r="A110" s="448" t="s">
        <v>1014</v>
      </c>
      <c r="B110" s="451">
        <f>IFERROR(__xludf.DUMMYFUNCTION("TO_PERCENT(B108/B109)"),0.1619047619047619)</f>
        <v>0.1619047619</v>
      </c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</row>
    <row r="111">
      <c r="A111" s="162"/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</row>
    <row r="112">
      <c r="A112" s="162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</row>
    <row r="113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</row>
    <row r="114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</row>
    <row r="115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</row>
    <row r="116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</row>
    <row r="117">
      <c r="A117" s="162"/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</row>
    <row r="118">
      <c r="A118" s="162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</row>
    <row r="119">
      <c r="A119" s="162"/>
      <c r="B119" s="162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</row>
    <row r="120">
      <c r="A120" s="162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</row>
    <row r="121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</row>
    <row r="122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</row>
    <row r="123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</row>
    <row r="124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</row>
    <row r="125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</row>
    <row r="126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</row>
    <row r="127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</row>
    <row r="128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</row>
    <row r="129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</row>
    <row r="130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</row>
    <row r="131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</row>
    <row r="132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</row>
    <row r="133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</row>
    <row r="134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</row>
    <row r="135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</row>
    <row r="136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</row>
    <row r="137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</row>
    <row r="138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</row>
    <row r="139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</row>
    <row r="140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</row>
    <row r="141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</row>
    <row r="142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</row>
    <row r="143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</row>
    <row r="144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</row>
    <row r="145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</row>
    <row r="146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</row>
    <row r="147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</row>
    <row r="148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</row>
    <row r="149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</row>
    <row r="150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</row>
    <row r="15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</row>
    <row r="152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</row>
    <row r="153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</row>
    <row r="154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</row>
    <row r="155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</row>
    <row r="156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</row>
    <row r="157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</row>
    <row r="158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</row>
    <row r="159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</row>
    <row r="160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</row>
    <row r="16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</row>
    <row r="162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</row>
    <row r="163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</row>
    <row r="164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</row>
    <row r="165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</row>
    <row r="166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</row>
    <row r="167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</row>
    <row r="168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</row>
    <row r="169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</row>
    <row r="170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</row>
    <row r="17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</row>
    <row r="172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</row>
    <row r="173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</row>
    <row r="174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</row>
    <row r="175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</row>
    <row r="176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</row>
    <row r="177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</row>
    <row r="178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</row>
    <row r="179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</row>
    <row r="180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</row>
    <row r="18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</row>
    <row r="182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</row>
    <row r="183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</row>
    <row r="184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</row>
    <row r="185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</row>
    <row r="186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</row>
    <row r="187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</row>
    <row r="188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</row>
    <row r="189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</row>
    <row r="190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</row>
    <row r="191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</row>
    <row r="192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</row>
    <row r="193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</row>
    <row r="194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</row>
    <row r="195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</row>
    <row r="196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</row>
    <row r="197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</row>
    <row r="198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</row>
    <row r="199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</row>
    <row r="200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</row>
    <row r="201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</row>
    <row r="202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</row>
    <row r="203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</row>
    <row r="204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</row>
    <row r="205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</row>
    <row r="206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</row>
    <row r="207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</row>
    <row r="208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</row>
    <row r="209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</row>
    <row r="210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</row>
    <row r="211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</row>
    <row r="212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</row>
    <row r="213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</row>
    <row r="214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</row>
    <row r="215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</row>
    <row r="216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</row>
    <row r="217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</row>
    <row r="218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</row>
    <row r="219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</row>
    <row r="220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</row>
    <row r="221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</row>
    <row r="222">
      <c r="A222" s="162"/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</row>
    <row r="223">
      <c r="A223" s="162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</row>
    <row r="224">
      <c r="A224" s="162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</row>
    <row r="225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</row>
    <row r="226">
      <c r="A226" s="162"/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</row>
    <row r="227">
      <c r="A227" s="162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</row>
    <row r="228">
      <c r="A228" s="162"/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</row>
    <row r="229">
      <c r="A229" s="162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</row>
    <row r="230">
      <c r="A230" s="162"/>
      <c r="B230" s="162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</row>
    <row r="231">
      <c r="A231" s="162"/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</row>
    <row r="232">
      <c r="A232" s="162"/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</row>
    <row r="233">
      <c r="A233" s="162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</row>
    <row r="234">
      <c r="A234" s="162"/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</row>
    <row r="235">
      <c r="A235" s="162"/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</row>
    <row r="236">
      <c r="A236" s="162"/>
      <c r="B236" s="162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</row>
    <row r="237">
      <c r="A237" s="162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</row>
    <row r="238">
      <c r="A238" s="162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</row>
    <row r="239">
      <c r="A239" s="162"/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</row>
    <row r="240">
      <c r="A240" s="162"/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</row>
    <row r="241">
      <c r="A241" s="162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</row>
    <row r="242">
      <c r="A242" s="162"/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</row>
    <row r="243">
      <c r="A243" s="162"/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</row>
    <row r="244">
      <c r="A244" s="162"/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</row>
    <row r="245">
      <c r="A245" s="162"/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</row>
    <row r="246">
      <c r="A246" s="162"/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</row>
    <row r="247">
      <c r="A247" s="162"/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</row>
    <row r="248">
      <c r="A248" s="162"/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</row>
    <row r="249">
      <c r="A249" s="162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</row>
    <row r="250">
      <c r="A250" s="162"/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</row>
    <row r="251">
      <c r="A251" s="162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</row>
    <row r="252">
      <c r="A252" s="162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</row>
    <row r="253">
      <c r="A253" s="162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</row>
    <row r="254">
      <c r="A254" s="162"/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</row>
    <row r="255">
      <c r="A255" s="162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</row>
    <row r="256">
      <c r="A256" s="162"/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</row>
    <row r="257">
      <c r="A257" s="162"/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</row>
    <row r="258">
      <c r="A258" s="162"/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</row>
    <row r="259">
      <c r="A259" s="162"/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</row>
    <row r="260">
      <c r="A260" s="162"/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</row>
    <row r="261">
      <c r="A261" s="162"/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</row>
    <row r="262">
      <c r="A262" s="162"/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</row>
    <row r="263">
      <c r="A263" s="162"/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</row>
    <row r="264">
      <c r="A264" s="162"/>
      <c r="B264" s="16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</row>
    <row r="265">
      <c r="A265" s="162"/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</row>
    <row r="266">
      <c r="A266" s="162"/>
      <c r="B266" s="162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</row>
    <row r="267">
      <c r="A267" s="162"/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</row>
    <row r="268">
      <c r="A268" s="162"/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</row>
    <row r="269">
      <c r="A269" s="162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</row>
    <row r="270">
      <c r="A270" s="162"/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</row>
    <row r="271">
      <c r="A271" s="162"/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</row>
    <row r="272">
      <c r="A272" s="162"/>
      <c r="B272" s="162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</row>
    <row r="273">
      <c r="A273" s="162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</row>
    <row r="274">
      <c r="A274" s="162"/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</row>
    <row r="275">
      <c r="A275" s="162"/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</row>
    <row r="276">
      <c r="A276" s="162"/>
      <c r="B276" s="162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</row>
    <row r="277">
      <c r="A277" s="162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</row>
    <row r="278">
      <c r="A278" s="162"/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</row>
    <row r="279">
      <c r="A279" s="162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</row>
    <row r="280">
      <c r="A280" s="162"/>
      <c r="B280" s="162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</row>
    <row r="281">
      <c r="A281" s="162"/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</row>
    <row r="282">
      <c r="A282" s="162"/>
      <c r="B282" s="162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</row>
    <row r="283">
      <c r="A283" s="162"/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</row>
    <row r="284">
      <c r="A284" s="162"/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</row>
    <row r="285">
      <c r="A285" s="162"/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</row>
    <row r="286">
      <c r="A286" s="162"/>
      <c r="B286" s="162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</row>
    <row r="287">
      <c r="A287" s="162"/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</row>
    <row r="288">
      <c r="A288" s="162"/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</row>
    <row r="289">
      <c r="A289" s="162"/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</row>
    <row r="290">
      <c r="A290" s="162"/>
      <c r="B290" s="16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</row>
    <row r="291">
      <c r="A291" s="162"/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</row>
    <row r="292">
      <c r="A292" s="162"/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</row>
    <row r="293">
      <c r="A293" s="162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</row>
    <row r="294">
      <c r="A294" s="162"/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</row>
    <row r="295">
      <c r="A295" s="162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</row>
    <row r="296">
      <c r="A296" s="162"/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</row>
    <row r="297">
      <c r="A297" s="162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</row>
    <row r="298">
      <c r="A298" s="162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</row>
    <row r="299">
      <c r="A299" s="162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</row>
    <row r="300">
      <c r="A300" s="162"/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</row>
    <row r="301">
      <c r="A301" s="162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</row>
    <row r="302">
      <c r="A302" s="162"/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</row>
    <row r="303">
      <c r="A303" s="162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</row>
    <row r="304">
      <c r="A304" s="162"/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</row>
    <row r="305">
      <c r="A305" s="162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</row>
    <row r="306">
      <c r="A306" s="162"/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</row>
    <row r="307">
      <c r="A307" s="162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</row>
    <row r="308">
      <c r="A308" s="162"/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</row>
    <row r="309">
      <c r="A309" s="162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</row>
    <row r="310">
      <c r="A310" s="162"/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</row>
    <row r="311">
      <c r="A311" s="162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</row>
    <row r="312">
      <c r="A312" s="162"/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</row>
    <row r="313">
      <c r="A313" s="162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</row>
    <row r="314">
      <c r="A314" s="162"/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</row>
    <row r="315">
      <c r="A315" s="162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</row>
    <row r="316">
      <c r="A316" s="162"/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</row>
    <row r="317">
      <c r="A317" s="162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</row>
    <row r="318">
      <c r="A318" s="162"/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</row>
    <row r="319">
      <c r="A319" s="162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</row>
    <row r="320">
      <c r="A320" s="162"/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</row>
    <row r="321">
      <c r="A321" s="162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</row>
    <row r="322">
      <c r="A322" s="162"/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</row>
    <row r="323">
      <c r="A323" s="162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</row>
    <row r="324">
      <c r="A324" s="162"/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</row>
    <row r="325">
      <c r="A325" s="162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</row>
    <row r="326">
      <c r="A326" s="162"/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</row>
    <row r="327">
      <c r="A327" s="162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</row>
    <row r="328">
      <c r="A328" s="162"/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</row>
    <row r="329">
      <c r="A329" s="162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</row>
    <row r="330">
      <c r="A330" s="162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</row>
    <row r="331">
      <c r="A331" s="162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</row>
    <row r="332">
      <c r="A332" s="162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</row>
    <row r="333">
      <c r="A333" s="162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</row>
    <row r="334">
      <c r="A334" s="162"/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</row>
    <row r="335">
      <c r="A335" s="162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</row>
    <row r="336">
      <c r="A336" s="162"/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</row>
    <row r="337">
      <c r="A337" s="162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</row>
    <row r="338">
      <c r="A338" s="162"/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</row>
    <row r="339">
      <c r="A339" s="162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</row>
    <row r="340">
      <c r="A340" s="162"/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</row>
    <row r="341">
      <c r="A341" s="162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</row>
    <row r="342">
      <c r="A342" s="162"/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</row>
    <row r="343">
      <c r="A343" s="162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</row>
    <row r="344">
      <c r="A344" s="162"/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</row>
    <row r="345">
      <c r="A345" s="162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</row>
    <row r="346">
      <c r="A346" s="162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</row>
    <row r="347">
      <c r="A347" s="162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</row>
    <row r="348">
      <c r="A348" s="162"/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</row>
    <row r="349">
      <c r="A349" s="162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</row>
    <row r="350">
      <c r="A350" s="162"/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</row>
    <row r="351">
      <c r="A351" s="162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</row>
    <row r="352">
      <c r="A352" s="162"/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</row>
    <row r="353">
      <c r="A353" s="162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</row>
    <row r="354">
      <c r="A354" s="162"/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</row>
    <row r="355">
      <c r="A355" s="162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</row>
    <row r="356">
      <c r="A356" s="162"/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</row>
    <row r="357">
      <c r="A357" s="162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</row>
    <row r="358">
      <c r="A358" s="162"/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</row>
    <row r="359">
      <c r="A359" s="162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</row>
    <row r="360">
      <c r="A360" s="162"/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</row>
    <row r="361">
      <c r="A361" s="162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</row>
    <row r="362">
      <c r="A362" s="162"/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</row>
    <row r="363">
      <c r="A363" s="162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</row>
    <row r="364">
      <c r="A364" s="162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</row>
    <row r="365">
      <c r="A365" s="162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</row>
    <row r="366">
      <c r="A366" s="162"/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</row>
    <row r="367">
      <c r="A367" s="162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</row>
    <row r="368">
      <c r="A368" s="162"/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</row>
    <row r="369">
      <c r="A369" s="162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</row>
    <row r="370">
      <c r="A370" s="162"/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</row>
    <row r="371">
      <c r="A371" s="162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</row>
    <row r="372">
      <c r="A372" s="162"/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</row>
    <row r="373">
      <c r="A373" s="162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</row>
    <row r="374">
      <c r="A374" s="162"/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</row>
    <row r="375">
      <c r="A375" s="162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</row>
    <row r="376">
      <c r="A376" s="162"/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</row>
    <row r="377">
      <c r="A377" s="162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</row>
    <row r="378">
      <c r="A378" s="162"/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</row>
    <row r="379">
      <c r="A379" s="162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</row>
    <row r="380">
      <c r="A380" s="162"/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</row>
    <row r="381">
      <c r="A381" s="162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</row>
    <row r="382">
      <c r="A382" s="162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</row>
    <row r="383">
      <c r="A383" s="162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</row>
    <row r="384">
      <c r="A384" s="162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</row>
    <row r="385">
      <c r="A385" s="162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</row>
    <row r="386">
      <c r="A386" s="162"/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</row>
    <row r="387">
      <c r="A387" s="162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</row>
    <row r="388">
      <c r="A388" s="162"/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</row>
    <row r="389">
      <c r="A389" s="162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</row>
    <row r="390">
      <c r="A390" s="162"/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</row>
    <row r="391">
      <c r="A391" s="162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</row>
    <row r="392">
      <c r="A392" s="162"/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</row>
    <row r="393">
      <c r="A393" s="162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</row>
    <row r="394">
      <c r="A394" s="162"/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</row>
    <row r="395">
      <c r="A395" s="162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</row>
    <row r="396">
      <c r="A396" s="162"/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</row>
    <row r="397">
      <c r="A397" s="162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</row>
    <row r="398">
      <c r="A398" s="162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</row>
    <row r="399">
      <c r="A399" s="162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</row>
    <row r="400">
      <c r="A400" s="162"/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</row>
    <row r="401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</row>
    <row r="402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</row>
    <row r="403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</row>
    <row r="404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</row>
    <row r="405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</row>
    <row r="406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</row>
    <row r="407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</row>
    <row r="408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</row>
    <row r="409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</row>
    <row r="410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</row>
    <row r="411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</row>
    <row r="412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</row>
    <row r="413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</row>
    <row r="414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</row>
    <row r="415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</row>
    <row r="416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</row>
    <row r="417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</row>
    <row r="418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</row>
    <row r="419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</row>
    <row r="420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</row>
    <row r="421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</row>
    <row r="422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</row>
    <row r="423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</row>
    <row r="424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</row>
    <row r="425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</row>
    <row r="426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</row>
    <row r="427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</row>
    <row r="428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</row>
    <row r="429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</row>
    <row r="430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</row>
    <row r="431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</row>
    <row r="432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</row>
    <row r="433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</row>
    <row r="434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</row>
    <row r="435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</row>
    <row r="436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</row>
    <row r="437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</row>
    <row r="438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</row>
    <row r="439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</row>
    <row r="440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</row>
    <row r="441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</row>
    <row r="442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</row>
    <row r="443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</row>
    <row r="444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</row>
    <row r="445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</row>
    <row r="446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</row>
    <row r="447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</row>
    <row r="448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</row>
    <row r="449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</row>
    <row r="450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</row>
    <row r="451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</row>
    <row r="452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</row>
    <row r="453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</row>
    <row r="454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</row>
    <row r="455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</row>
    <row r="456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</row>
    <row r="457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</row>
    <row r="458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</row>
    <row r="459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</row>
    <row r="460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</row>
    <row r="461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</row>
    <row r="462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</row>
    <row r="463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</row>
    <row r="464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</row>
    <row r="465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</row>
    <row r="466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</row>
    <row r="467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</row>
    <row r="468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</row>
    <row r="469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</row>
    <row r="470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</row>
    <row r="471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</row>
    <row r="472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</row>
    <row r="473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</row>
    <row r="474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</row>
    <row r="475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</row>
    <row r="476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</row>
    <row r="477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</row>
    <row r="478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</row>
    <row r="479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</row>
    <row r="480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</row>
    <row r="481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</row>
    <row r="482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</row>
    <row r="483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</row>
    <row r="484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</row>
    <row r="485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</row>
    <row r="486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</row>
    <row r="487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</row>
    <row r="488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</row>
    <row r="489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</row>
    <row r="490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</row>
    <row r="491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</row>
    <row r="492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</row>
    <row r="493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</row>
    <row r="494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</row>
    <row r="495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</row>
    <row r="496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</row>
    <row r="497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</row>
    <row r="498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</row>
    <row r="499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</row>
    <row r="500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</row>
    <row r="501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</row>
    <row r="502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</row>
    <row r="503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</row>
    <row r="504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</row>
    <row r="505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</row>
    <row r="506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</row>
    <row r="507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</row>
    <row r="508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</row>
    <row r="509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</row>
    <row r="510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</row>
    <row r="511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</row>
    <row r="512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</row>
    <row r="513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</row>
    <row r="514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</row>
    <row r="515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</row>
    <row r="516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</row>
    <row r="517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</row>
    <row r="518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</row>
    <row r="519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</row>
    <row r="520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</row>
    <row r="521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</row>
    <row r="522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</row>
    <row r="523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</row>
    <row r="524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</row>
    <row r="525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</row>
    <row r="526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</row>
    <row r="527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</row>
    <row r="528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</row>
    <row r="529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</row>
    <row r="530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</row>
    <row r="531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</row>
    <row r="532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</row>
    <row r="533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</row>
    <row r="534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</row>
    <row r="535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</row>
    <row r="536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</row>
    <row r="537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</row>
    <row r="538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</row>
    <row r="539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</row>
    <row r="540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</row>
    <row r="541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</row>
    <row r="542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</row>
    <row r="543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</row>
    <row r="544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</row>
    <row r="545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</row>
    <row r="546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</row>
    <row r="547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</row>
    <row r="548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</row>
    <row r="549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</row>
    <row r="550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</row>
    <row r="551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</row>
    <row r="552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</row>
    <row r="553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</row>
    <row r="554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</row>
    <row r="555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</row>
    <row r="556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</row>
    <row r="557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</row>
    <row r="558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</row>
    <row r="559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</row>
    <row r="560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</row>
    <row r="561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</row>
    <row r="562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</row>
    <row r="563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</row>
    <row r="564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</row>
    <row r="565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</row>
    <row r="566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</row>
    <row r="567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</row>
    <row r="568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</row>
    <row r="569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</row>
    <row r="570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</row>
    <row r="571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</row>
    <row r="572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</row>
    <row r="573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</row>
    <row r="574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</row>
    <row r="575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</row>
    <row r="576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</row>
    <row r="577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</row>
    <row r="578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</row>
    <row r="579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</row>
    <row r="580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</row>
    <row r="581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</row>
    <row r="582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</row>
    <row r="583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</row>
    <row r="584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</row>
    <row r="585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</row>
    <row r="586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</row>
    <row r="587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</row>
    <row r="588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</row>
    <row r="589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</row>
    <row r="590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</row>
    <row r="591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</row>
    <row r="592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</row>
    <row r="593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</row>
    <row r="594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</row>
    <row r="595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</row>
    <row r="596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</row>
    <row r="597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</row>
    <row r="598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</row>
    <row r="599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</row>
    <row r="600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</row>
    <row r="601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</row>
    <row r="602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</row>
    <row r="603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</row>
    <row r="604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</row>
    <row r="605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</row>
    <row r="606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</row>
    <row r="607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</row>
    <row r="608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</row>
    <row r="609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</row>
    <row r="610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</row>
    <row r="611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</row>
    <row r="612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</row>
    <row r="613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</row>
    <row r="614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</row>
    <row r="615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</row>
    <row r="616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</row>
    <row r="617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</row>
    <row r="618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</row>
    <row r="619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</row>
    <row r="620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</row>
    <row r="621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</row>
    <row r="622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</row>
    <row r="623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</row>
    <row r="624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</row>
    <row r="625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</row>
    <row r="626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</row>
    <row r="627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</row>
    <row r="628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</row>
    <row r="629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</row>
    <row r="630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</row>
    <row r="631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</row>
    <row r="632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</row>
    <row r="633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</row>
    <row r="634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</row>
    <row r="635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</row>
    <row r="636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</row>
    <row r="637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</row>
    <row r="638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</row>
    <row r="639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</row>
    <row r="640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</row>
    <row r="641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</row>
    <row r="642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</row>
    <row r="643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</row>
    <row r="644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</row>
    <row r="645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</row>
    <row r="646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</row>
    <row r="647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</row>
    <row r="648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</row>
    <row r="649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</row>
    <row r="650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</row>
    <row r="651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</row>
    <row r="652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</row>
    <row r="653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</row>
    <row r="654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</row>
    <row r="655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</row>
    <row r="656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</row>
    <row r="657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</row>
    <row r="658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</row>
    <row r="659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</row>
    <row r="660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</row>
    <row r="661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</row>
    <row r="662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</row>
    <row r="663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</row>
    <row r="664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</row>
    <row r="665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</row>
    <row r="666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</row>
    <row r="667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</row>
    <row r="668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</row>
    <row r="669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</row>
    <row r="670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</row>
    <row r="671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</row>
    <row r="672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</row>
    <row r="673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</row>
    <row r="674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</row>
    <row r="675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</row>
    <row r="676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</row>
    <row r="677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</row>
    <row r="678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</row>
    <row r="679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</row>
    <row r="680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</row>
    <row r="681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</row>
    <row r="682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</row>
    <row r="683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</row>
    <row r="684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</row>
    <row r="685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</row>
    <row r="686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</row>
    <row r="687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</row>
    <row r="688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</row>
    <row r="689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</row>
    <row r="690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</row>
    <row r="691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</row>
    <row r="692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</row>
    <row r="693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</row>
    <row r="694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</row>
    <row r="695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</row>
    <row r="696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</row>
    <row r="697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</row>
    <row r="698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</row>
    <row r="699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</row>
    <row r="700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</row>
    <row r="701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</row>
    <row r="702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</row>
    <row r="703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</row>
    <row r="704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</row>
    <row r="705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</row>
    <row r="706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</row>
    <row r="707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</row>
    <row r="708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</row>
    <row r="709">
      <c r="A709" s="162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</row>
    <row r="710">
      <c r="A710" s="162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</row>
    <row r="711">
      <c r="A711" s="162"/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</row>
    <row r="712">
      <c r="A712" s="162"/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</row>
    <row r="713">
      <c r="A713" s="162"/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</row>
    <row r="714">
      <c r="A714" s="162"/>
      <c r="B714" s="162"/>
      <c r="C714" s="162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</row>
    <row r="715">
      <c r="A715" s="162"/>
      <c r="B715" s="162"/>
      <c r="C715" s="162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</row>
    <row r="716">
      <c r="A716" s="162"/>
      <c r="B716" s="162"/>
      <c r="C716" s="162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</row>
    <row r="717">
      <c r="A717" s="162"/>
      <c r="B717" s="162"/>
      <c r="C717" s="162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</row>
    <row r="718">
      <c r="A718" s="162"/>
      <c r="B718" s="162"/>
      <c r="C718" s="162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2"/>
    </row>
    <row r="719">
      <c r="A719" s="162"/>
      <c r="B719" s="162"/>
      <c r="C719" s="162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2"/>
    </row>
    <row r="720">
      <c r="A720" s="162"/>
      <c r="B720" s="162"/>
      <c r="C720" s="162"/>
      <c r="D720" s="162"/>
      <c r="E720" s="162"/>
      <c r="F720" s="162"/>
      <c r="G720" s="162"/>
      <c r="H720" s="162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  <c r="W720" s="162"/>
      <c r="X720" s="162"/>
      <c r="Y720" s="162"/>
    </row>
    <row r="721">
      <c r="A721" s="162"/>
      <c r="B721" s="162"/>
      <c r="C721" s="162"/>
      <c r="D721" s="162"/>
      <c r="E721" s="162"/>
      <c r="F721" s="162"/>
      <c r="G721" s="162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  <c r="X721" s="162"/>
      <c r="Y721" s="162"/>
    </row>
    <row r="722">
      <c r="A722" s="162"/>
      <c r="B722" s="162"/>
      <c r="C722" s="162"/>
      <c r="D722" s="162"/>
      <c r="E722" s="162"/>
      <c r="F722" s="162"/>
      <c r="G722" s="162"/>
      <c r="H722" s="162"/>
      <c r="I722" s="162"/>
      <c r="J722" s="162"/>
      <c r="K722" s="162"/>
      <c r="L722" s="162"/>
      <c r="M722" s="162"/>
      <c r="N722" s="162"/>
      <c r="O722" s="162"/>
      <c r="P722" s="162"/>
      <c r="Q722" s="162"/>
      <c r="R722" s="162"/>
      <c r="S722" s="162"/>
      <c r="T722" s="162"/>
      <c r="U722" s="162"/>
      <c r="V722" s="162"/>
      <c r="W722" s="162"/>
      <c r="X722" s="162"/>
      <c r="Y722" s="162"/>
    </row>
    <row r="723">
      <c r="A723" s="162"/>
      <c r="B723" s="162"/>
      <c r="C723" s="162"/>
      <c r="D723" s="162"/>
      <c r="E723" s="162"/>
      <c r="F723" s="162"/>
      <c r="G723" s="162"/>
      <c r="H723" s="162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  <c r="W723" s="162"/>
      <c r="X723" s="162"/>
      <c r="Y723" s="162"/>
    </row>
    <row r="724">
      <c r="A724" s="162"/>
      <c r="B724" s="162"/>
      <c r="C724" s="162"/>
      <c r="D724" s="162"/>
      <c r="E724" s="162"/>
      <c r="F724" s="162"/>
      <c r="G724" s="162"/>
      <c r="H724" s="162"/>
      <c r="I724" s="162"/>
      <c r="J724" s="162"/>
      <c r="K724" s="162"/>
      <c r="L724" s="162"/>
      <c r="M724" s="162"/>
      <c r="N724" s="162"/>
      <c r="O724" s="162"/>
      <c r="P724" s="162"/>
      <c r="Q724" s="162"/>
      <c r="R724" s="162"/>
      <c r="S724" s="162"/>
      <c r="T724" s="162"/>
      <c r="U724" s="162"/>
      <c r="V724" s="162"/>
      <c r="W724" s="162"/>
      <c r="X724" s="162"/>
      <c r="Y724" s="162"/>
    </row>
    <row r="725">
      <c r="A725" s="162"/>
      <c r="B725" s="162"/>
      <c r="C725" s="162"/>
      <c r="D725" s="162"/>
      <c r="E725" s="162"/>
      <c r="F725" s="162"/>
      <c r="G725" s="162"/>
      <c r="H725" s="162"/>
      <c r="I725" s="162"/>
      <c r="J725" s="162"/>
      <c r="K725" s="162"/>
      <c r="L725" s="162"/>
      <c r="M725" s="162"/>
      <c r="N725" s="162"/>
      <c r="O725" s="162"/>
      <c r="P725" s="162"/>
      <c r="Q725" s="162"/>
      <c r="R725" s="162"/>
      <c r="S725" s="162"/>
      <c r="T725" s="162"/>
      <c r="U725" s="162"/>
      <c r="V725" s="162"/>
      <c r="W725" s="162"/>
      <c r="X725" s="162"/>
      <c r="Y725" s="162"/>
    </row>
    <row r="726">
      <c r="A726" s="162"/>
      <c r="B726" s="162"/>
      <c r="C726" s="162"/>
      <c r="D726" s="162"/>
      <c r="E726" s="162"/>
      <c r="F726" s="162"/>
      <c r="G726" s="162"/>
      <c r="H726" s="162"/>
      <c r="I726" s="162"/>
      <c r="J726" s="162"/>
      <c r="K726" s="162"/>
      <c r="L726" s="162"/>
      <c r="M726" s="162"/>
      <c r="N726" s="162"/>
      <c r="O726" s="162"/>
      <c r="P726" s="162"/>
      <c r="Q726" s="162"/>
      <c r="R726" s="162"/>
      <c r="S726" s="162"/>
      <c r="T726" s="162"/>
      <c r="U726" s="162"/>
      <c r="V726" s="162"/>
      <c r="W726" s="162"/>
      <c r="X726" s="162"/>
      <c r="Y726" s="162"/>
    </row>
    <row r="727">
      <c r="A727" s="162"/>
      <c r="B727" s="162"/>
      <c r="C727" s="162"/>
      <c r="D727" s="162"/>
      <c r="E727" s="162"/>
      <c r="F727" s="162"/>
      <c r="G727" s="162"/>
      <c r="H727" s="162"/>
      <c r="I727" s="162"/>
      <c r="J727" s="162"/>
      <c r="K727" s="162"/>
      <c r="L727" s="162"/>
      <c r="M727" s="162"/>
      <c r="N727" s="162"/>
      <c r="O727" s="162"/>
      <c r="P727" s="162"/>
      <c r="Q727" s="162"/>
      <c r="R727" s="162"/>
      <c r="S727" s="162"/>
      <c r="T727" s="162"/>
      <c r="U727" s="162"/>
      <c r="V727" s="162"/>
      <c r="W727" s="162"/>
      <c r="X727" s="162"/>
      <c r="Y727" s="162"/>
    </row>
    <row r="728">
      <c r="A728" s="162"/>
      <c r="B728" s="162"/>
      <c r="C728" s="162"/>
      <c r="D728" s="162"/>
      <c r="E728" s="162"/>
      <c r="F728" s="162"/>
      <c r="G728" s="162"/>
      <c r="H728" s="162"/>
      <c r="I728" s="162"/>
      <c r="J728" s="162"/>
      <c r="K728" s="162"/>
      <c r="L728" s="162"/>
      <c r="M728" s="162"/>
      <c r="N728" s="162"/>
      <c r="O728" s="162"/>
      <c r="P728" s="162"/>
      <c r="Q728" s="162"/>
      <c r="R728" s="162"/>
      <c r="S728" s="162"/>
      <c r="T728" s="162"/>
      <c r="U728" s="162"/>
      <c r="V728" s="162"/>
      <c r="W728" s="162"/>
      <c r="X728" s="162"/>
      <c r="Y728" s="162"/>
    </row>
    <row r="729">
      <c r="A729" s="162"/>
      <c r="B729" s="162"/>
      <c r="C729" s="162"/>
      <c r="D729" s="162"/>
      <c r="E729" s="162"/>
      <c r="F729" s="162"/>
      <c r="G729" s="162"/>
      <c r="H729" s="162"/>
      <c r="I729" s="162"/>
      <c r="J729" s="162"/>
      <c r="K729" s="162"/>
      <c r="L729" s="162"/>
      <c r="M729" s="162"/>
      <c r="N729" s="162"/>
      <c r="O729" s="162"/>
      <c r="P729" s="162"/>
      <c r="Q729" s="162"/>
      <c r="R729" s="162"/>
      <c r="S729" s="162"/>
      <c r="T729" s="162"/>
      <c r="U729" s="162"/>
      <c r="V729" s="162"/>
      <c r="W729" s="162"/>
      <c r="X729" s="162"/>
      <c r="Y729" s="162"/>
    </row>
    <row r="730">
      <c r="A730" s="162"/>
      <c r="B730" s="162"/>
      <c r="C730" s="162"/>
      <c r="D730" s="162"/>
      <c r="E730" s="162"/>
      <c r="F730" s="162"/>
      <c r="G730" s="162"/>
      <c r="H730" s="162"/>
      <c r="I730" s="162"/>
      <c r="J730" s="162"/>
      <c r="K730" s="162"/>
      <c r="L730" s="162"/>
      <c r="M730" s="162"/>
      <c r="N730" s="162"/>
      <c r="O730" s="162"/>
      <c r="P730" s="162"/>
      <c r="Q730" s="162"/>
      <c r="R730" s="162"/>
      <c r="S730" s="162"/>
      <c r="T730" s="162"/>
      <c r="U730" s="162"/>
      <c r="V730" s="162"/>
      <c r="W730" s="162"/>
      <c r="X730" s="162"/>
      <c r="Y730" s="162"/>
    </row>
    <row r="731">
      <c r="A731" s="162"/>
      <c r="B731" s="162"/>
      <c r="C731" s="162"/>
      <c r="D731" s="162"/>
      <c r="E731" s="162"/>
      <c r="F731" s="162"/>
      <c r="G731" s="162"/>
      <c r="H731" s="162"/>
      <c r="I731" s="162"/>
      <c r="J731" s="162"/>
      <c r="K731" s="162"/>
      <c r="L731" s="162"/>
      <c r="M731" s="162"/>
      <c r="N731" s="162"/>
      <c r="O731" s="162"/>
      <c r="P731" s="162"/>
      <c r="Q731" s="162"/>
      <c r="R731" s="162"/>
      <c r="S731" s="162"/>
      <c r="T731" s="162"/>
      <c r="U731" s="162"/>
      <c r="V731" s="162"/>
      <c r="W731" s="162"/>
      <c r="X731" s="162"/>
      <c r="Y731" s="162"/>
    </row>
    <row r="732">
      <c r="A732" s="162"/>
      <c r="B732" s="162"/>
      <c r="C732" s="162"/>
      <c r="D732" s="162"/>
      <c r="E732" s="162"/>
      <c r="F732" s="162"/>
      <c r="G732" s="162"/>
      <c r="H732" s="162"/>
      <c r="I732" s="162"/>
      <c r="J732" s="162"/>
      <c r="K732" s="162"/>
      <c r="L732" s="162"/>
      <c r="M732" s="162"/>
      <c r="N732" s="162"/>
      <c r="O732" s="162"/>
      <c r="P732" s="162"/>
      <c r="Q732" s="162"/>
      <c r="R732" s="162"/>
      <c r="S732" s="162"/>
      <c r="T732" s="162"/>
      <c r="U732" s="162"/>
      <c r="V732" s="162"/>
      <c r="W732" s="162"/>
      <c r="X732" s="162"/>
      <c r="Y732" s="162"/>
    </row>
    <row r="733">
      <c r="A733" s="162"/>
      <c r="B733" s="162"/>
      <c r="C733" s="162"/>
      <c r="D733" s="162"/>
      <c r="E733" s="162"/>
      <c r="F733" s="162"/>
      <c r="G733" s="162"/>
      <c r="H733" s="162"/>
      <c r="I733" s="162"/>
      <c r="J733" s="162"/>
      <c r="K733" s="162"/>
      <c r="L733" s="162"/>
      <c r="M733" s="162"/>
      <c r="N733" s="162"/>
      <c r="O733" s="162"/>
      <c r="P733" s="162"/>
      <c r="Q733" s="162"/>
      <c r="R733" s="162"/>
      <c r="S733" s="162"/>
      <c r="T733" s="162"/>
      <c r="U733" s="162"/>
      <c r="V733" s="162"/>
      <c r="W733" s="162"/>
      <c r="X733" s="162"/>
      <c r="Y733" s="162"/>
    </row>
    <row r="734">
      <c r="A734" s="162"/>
      <c r="B734" s="162"/>
      <c r="C734" s="162"/>
      <c r="D734" s="162"/>
      <c r="E734" s="162"/>
      <c r="F734" s="162"/>
      <c r="G734" s="162"/>
      <c r="H734" s="162"/>
      <c r="I734" s="162"/>
      <c r="J734" s="162"/>
      <c r="K734" s="162"/>
      <c r="L734" s="162"/>
      <c r="M734" s="162"/>
      <c r="N734" s="162"/>
      <c r="O734" s="162"/>
      <c r="P734" s="162"/>
      <c r="Q734" s="162"/>
      <c r="R734" s="162"/>
      <c r="S734" s="162"/>
      <c r="T734" s="162"/>
      <c r="U734" s="162"/>
      <c r="V734" s="162"/>
      <c r="W734" s="162"/>
      <c r="X734" s="162"/>
      <c r="Y734" s="162"/>
    </row>
    <row r="735">
      <c r="A735" s="162"/>
      <c r="B735" s="162"/>
      <c r="C735" s="162"/>
      <c r="D735" s="162"/>
      <c r="E735" s="162"/>
      <c r="F735" s="162"/>
      <c r="G735" s="162"/>
      <c r="H735" s="162"/>
      <c r="I735" s="162"/>
      <c r="J735" s="162"/>
      <c r="K735" s="162"/>
      <c r="L735" s="162"/>
      <c r="M735" s="162"/>
      <c r="N735" s="162"/>
      <c r="O735" s="162"/>
      <c r="P735" s="162"/>
      <c r="Q735" s="162"/>
      <c r="R735" s="162"/>
      <c r="S735" s="162"/>
      <c r="T735" s="162"/>
      <c r="U735" s="162"/>
      <c r="V735" s="162"/>
      <c r="W735" s="162"/>
      <c r="X735" s="162"/>
      <c r="Y735" s="162"/>
    </row>
    <row r="736">
      <c r="A736" s="162"/>
      <c r="B736" s="162"/>
      <c r="C736" s="162"/>
      <c r="D736" s="162"/>
      <c r="E736" s="162"/>
      <c r="F736" s="162"/>
      <c r="G736" s="162"/>
      <c r="H736" s="162"/>
      <c r="I736" s="162"/>
      <c r="J736" s="162"/>
      <c r="K736" s="162"/>
      <c r="L736" s="162"/>
      <c r="M736" s="162"/>
      <c r="N736" s="162"/>
      <c r="O736" s="162"/>
      <c r="P736" s="162"/>
      <c r="Q736" s="162"/>
      <c r="R736" s="162"/>
      <c r="S736" s="162"/>
      <c r="T736" s="162"/>
      <c r="U736" s="162"/>
      <c r="V736" s="162"/>
      <c r="W736" s="162"/>
      <c r="X736" s="162"/>
      <c r="Y736" s="162"/>
    </row>
    <row r="737">
      <c r="A737" s="162"/>
      <c r="B737" s="162"/>
      <c r="C737" s="162"/>
      <c r="D737" s="162"/>
      <c r="E737" s="162"/>
      <c r="F737" s="162"/>
      <c r="G737" s="162"/>
      <c r="H737" s="162"/>
      <c r="I737" s="162"/>
      <c r="J737" s="162"/>
      <c r="K737" s="162"/>
      <c r="L737" s="162"/>
      <c r="M737" s="162"/>
      <c r="N737" s="162"/>
      <c r="O737" s="162"/>
      <c r="P737" s="162"/>
      <c r="Q737" s="162"/>
      <c r="R737" s="162"/>
      <c r="S737" s="162"/>
      <c r="T737" s="162"/>
      <c r="U737" s="162"/>
      <c r="V737" s="162"/>
      <c r="W737" s="162"/>
      <c r="X737" s="162"/>
      <c r="Y737" s="162"/>
    </row>
    <row r="738">
      <c r="A738" s="162"/>
      <c r="B738" s="162"/>
      <c r="C738" s="162"/>
      <c r="D738" s="162"/>
      <c r="E738" s="162"/>
      <c r="F738" s="162"/>
      <c r="G738" s="162"/>
      <c r="H738" s="162"/>
      <c r="I738" s="162"/>
      <c r="J738" s="162"/>
      <c r="K738" s="162"/>
      <c r="L738" s="162"/>
      <c r="M738" s="162"/>
      <c r="N738" s="162"/>
      <c r="O738" s="162"/>
      <c r="P738" s="162"/>
      <c r="Q738" s="162"/>
      <c r="R738" s="162"/>
      <c r="S738" s="162"/>
      <c r="T738" s="162"/>
      <c r="U738" s="162"/>
      <c r="V738" s="162"/>
      <c r="W738" s="162"/>
      <c r="X738" s="162"/>
      <c r="Y738" s="162"/>
    </row>
    <row r="739">
      <c r="A739" s="162"/>
      <c r="B739" s="162"/>
      <c r="C739" s="162"/>
      <c r="D739" s="162"/>
      <c r="E739" s="162"/>
      <c r="F739" s="162"/>
      <c r="G739" s="162"/>
      <c r="H739" s="162"/>
      <c r="I739" s="162"/>
      <c r="J739" s="162"/>
      <c r="K739" s="162"/>
      <c r="L739" s="162"/>
      <c r="M739" s="162"/>
      <c r="N739" s="162"/>
      <c r="O739" s="162"/>
      <c r="P739" s="162"/>
      <c r="Q739" s="162"/>
      <c r="R739" s="162"/>
      <c r="S739" s="162"/>
      <c r="T739" s="162"/>
      <c r="U739" s="162"/>
      <c r="V739" s="162"/>
      <c r="W739" s="162"/>
      <c r="X739" s="162"/>
      <c r="Y739" s="162"/>
    </row>
    <row r="740">
      <c r="A740" s="162"/>
      <c r="B740" s="162"/>
      <c r="C740" s="162"/>
      <c r="D740" s="162"/>
      <c r="E740" s="162"/>
      <c r="F740" s="162"/>
      <c r="G740" s="162"/>
      <c r="H740" s="162"/>
      <c r="I740" s="162"/>
      <c r="J740" s="162"/>
      <c r="K740" s="162"/>
      <c r="L740" s="162"/>
      <c r="M740" s="162"/>
      <c r="N740" s="162"/>
      <c r="O740" s="162"/>
      <c r="P740" s="162"/>
      <c r="Q740" s="162"/>
      <c r="R740" s="162"/>
      <c r="S740" s="162"/>
      <c r="T740" s="162"/>
      <c r="U740" s="162"/>
      <c r="V740" s="162"/>
      <c r="W740" s="162"/>
      <c r="X740" s="162"/>
      <c r="Y740" s="162"/>
    </row>
    <row r="741">
      <c r="A741" s="162"/>
      <c r="B741" s="162"/>
      <c r="C741" s="162"/>
      <c r="D741" s="162"/>
      <c r="E741" s="162"/>
      <c r="F741" s="162"/>
      <c r="G741" s="162"/>
      <c r="H741" s="162"/>
      <c r="I741" s="162"/>
      <c r="J741" s="162"/>
      <c r="K741" s="162"/>
      <c r="L741" s="162"/>
      <c r="M741" s="162"/>
      <c r="N741" s="162"/>
      <c r="O741" s="162"/>
      <c r="P741" s="162"/>
      <c r="Q741" s="162"/>
      <c r="R741" s="162"/>
      <c r="S741" s="162"/>
      <c r="T741" s="162"/>
      <c r="U741" s="162"/>
      <c r="V741" s="162"/>
      <c r="W741" s="162"/>
      <c r="X741" s="162"/>
      <c r="Y741" s="162"/>
    </row>
    <row r="742">
      <c r="A742" s="162"/>
      <c r="B742" s="162"/>
      <c r="C742" s="162"/>
      <c r="D742" s="162"/>
      <c r="E742" s="162"/>
      <c r="F742" s="162"/>
      <c r="G742" s="162"/>
      <c r="H742" s="162"/>
      <c r="I742" s="162"/>
      <c r="J742" s="162"/>
      <c r="K742" s="162"/>
      <c r="L742" s="162"/>
      <c r="M742" s="162"/>
      <c r="N742" s="162"/>
      <c r="O742" s="162"/>
      <c r="P742" s="162"/>
      <c r="Q742" s="162"/>
      <c r="R742" s="162"/>
      <c r="S742" s="162"/>
      <c r="T742" s="162"/>
      <c r="U742" s="162"/>
      <c r="V742" s="162"/>
      <c r="W742" s="162"/>
      <c r="X742" s="162"/>
      <c r="Y742" s="162"/>
    </row>
    <row r="743">
      <c r="A743" s="162"/>
      <c r="B743" s="162"/>
      <c r="C743" s="162"/>
      <c r="D743" s="162"/>
      <c r="E743" s="162"/>
      <c r="F743" s="162"/>
      <c r="G743" s="162"/>
      <c r="H743" s="162"/>
      <c r="I743" s="162"/>
      <c r="J743" s="162"/>
      <c r="K743" s="162"/>
      <c r="L743" s="162"/>
      <c r="M743" s="162"/>
      <c r="N743" s="162"/>
      <c r="O743" s="162"/>
      <c r="P743" s="162"/>
      <c r="Q743" s="162"/>
      <c r="R743" s="162"/>
      <c r="S743" s="162"/>
      <c r="T743" s="162"/>
      <c r="U743" s="162"/>
      <c r="V743" s="162"/>
      <c r="W743" s="162"/>
      <c r="X743" s="162"/>
      <c r="Y743" s="162"/>
    </row>
    <row r="744">
      <c r="A744" s="162"/>
      <c r="B744" s="162"/>
      <c r="C744" s="162"/>
      <c r="D744" s="162"/>
      <c r="E744" s="162"/>
      <c r="F744" s="162"/>
      <c r="G744" s="162"/>
      <c r="H744" s="162"/>
      <c r="I744" s="162"/>
      <c r="J744" s="162"/>
      <c r="K744" s="162"/>
      <c r="L744" s="162"/>
      <c r="M744" s="162"/>
      <c r="N744" s="162"/>
      <c r="O744" s="162"/>
      <c r="P744" s="162"/>
      <c r="Q744" s="162"/>
      <c r="R744" s="162"/>
      <c r="S744" s="162"/>
      <c r="T744" s="162"/>
      <c r="U744" s="162"/>
      <c r="V744" s="162"/>
      <c r="W744" s="162"/>
      <c r="X744" s="162"/>
      <c r="Y744" s="162"/>
    </row>
    <row r="745">
      <c r="A745" s="162"/>
      <c r="B745" s="162"/>
      <c r="C745" s="162"/>
      <c r="D745" s="162"/>
      <c r="E745" s="162"/>
      <c r="F745" s="162"/>
      <c r="G745" s="162"/>
      <c r="H745" s="162"/>
      <c r="I745" s="162"/>
      <c r="J745" s="162"/>
      <c r="K745" s="162"/>
      <c r="L745" s="162"/>
      <c r="M745" s="162"/>
      <c r="N745" s="162"/>
      <c r="O745" s="162"/>
      <c r="P745" s="162"/>
      <c r="Q745" s="162"/>
      <c r="R745" s="162"/>
      <c r="S745" s="162"/>
      <c r="T745" s="162"/>
      <c r="U745" s="162"/>
      <c r="V745" s="162"/>
      <c r="W745" s="162"/>
      <c r="X745" s="162"/>
      <c r="Y745" s="162"/>
    </row>
    <row r="746">
      <c r="A746" s="162"/>
      <c r="B746" s="162"/>
      <c r="C746" s="162"/>
      <c r="D746" s="162"/>
      <c r="E746" s="162"/>
      <c r="F746" s="162"/>
      <c r="G746" s="162"/>
      <c r="H746" s="162"/>
      <c r="I746" s="162"/>
      <c r="J746" s="162"/>
      <c r="K746" s="162"/>
      <c r="L746" s="162"/>
      <c r="M746" s="162"/>
      <c r="N746" s="162"/>
      <c r="O746" s="162"/>
      <c r="P746" s="162"/>
      <c r="Q746" s="162"/>
      <c r="R746" s="162"/>
      <c r="S746" s="162"/>
      <c r="T746" s="162"/>
      <c r="U746" s="162"/>
      <c r="V746" s="162"/>
      <c r="W746" s="162"/>
      <c r="X746" s="162"/>
      <c r="Y746" s="162"/>
    </row>
    <row r="747">
      <c r="A747" s="162"/>
      <c r="B747" s="162"/>
      <c r="C747" s="162"/>
      <c r="D747" s="162"/>
      <c r="E747" s="162"/>
      <c r="F747" s="162"/>
      <c r="G747" s="162"/>
      <c r="H747" s="162"/>
      <c r="I747" s="162"/>
      <c r="J747" s="162"/>
      <c r="K747" s="162"/>
      <c r="L747" s="162"/>
      <c r="M747" s="162"/>
      <c r="N747" s="162"/>
      <c r="O747" s="162"/>
      <c r="P747" s="162"/>
      <c r="Q747" s="162"/>
      <c r="R747" s="162"/>
      <c r="S747" s="162"/>
      <c r="T747" s="162"/>
      <c r="U747" s="162"/>
      <c r="V747" s="162"/>
      <c r="W747" s="162"/>
      <c r="X747" s="162"/>
      <c r="Y747" s="162"/>
    </row>
    <row r="748">
      <c r="A748" s="162"/>
      <c r="B748" s="162"/>
      <c r="C748" s="162"/>
      <c r="D748" s="162"/>
      <c r="E748" s="162"/>
      <c r="F748" s="162"/>
      <c r="G748" s="162"/>
      <c r="H748" s="162"/>
      <c r="I748" s="162"/>
      <c r="J748" s="162"/>
      <c r="K748" s="162"/>
      <c r="L748" s="162"/>
      <c r="M748" s="162"/>
      <c r="N748" s="162"/>
      <c r="O748" s="162"/>
      <c r="P748" s="162"/>
      <c r="Q748" s="162"/>
      <c r="R748" s="162"/>
      <c r="S748" s="162"/>
      <c r="T748" s="162"/>
      <c r="U748" s="162"/>
      <c r="V748" s="162"/>
      <c r="W748" s="162"/>
      <c r="X748" s="162"/>
      <c r="Y748" s="162"/>
    </row>
    <row r="749">
      <c r="A749" s="162"/>
      <c r="B749" s="162"/>
      <c r="C749" s="162"/>
      <c r="D749" s="162"/>
      <c r="E749" s="162"/>
      <c r="F749" s="162"/>
      <c r="G749" s="162"/>
      <c r="H749" s="162"/>
      <c r="I749" s="162"/>
      <c r="J749" s="162"/>
      <c r="K749" s="162"/>
      <c r="L749" s="162"/>
      <c r="M749" s="162"/>
      <c r="N749" s="162"/>
      <c r="O749" s="162"/>
      <c r="P749" s="162"/>
      <c r="Q749" s="162"/>
      <c r="R749" s="162"/>
      <c r="S749" s="162"/>
      <c r="T749" s="162"/>
      <c r="U749" s="162"/>
      <c r="V749" s="162"/>
      <c r="W749" s="162"/>
      <c r="X749" s="162"/>
      <c r="Y749" s="162"/>
    </row>
    <row r="750">
      <c r="A750" s="162"/>
      <c r="B750" s="162"/>
      <c r="C750" s="162"/>
      <c r="D750" s="162"/>
      <c r="E750" s="162"/>
      <c r="F750" s="162"/>
      <c r="G750" s="162"/>
      <c r="H750" s="162"/>
      <c r="I750" s="162"/>
      <c r="J750" s="162"/>
      <c r="K750" s="162"/>
      <c r="L750" s="162"/>
      <c r="M750" s="162"/>
      <c r="N750" s="162"/>
      <c r="O750" s="162"/>
      <c r="P750" s="162"/>
      <c r="Q750" s="162"/>
      <c r="R750" s="162"/>
      <c r="S750" s="162"/>
      <c r="T750" s="162"/>
      <c r="U750" s="162"/>
      <c r="V750" s="162"/>
      <c r="W750" s="162"/>
      <c r="X750" s="162"/>
      <c r="Y750" s="162"/>
    </row>
    <row r="751">
      <c r="A751" s="162"/>
      <c r="B751" s="162"/>
      <c r="C751" s="162"/>
      <c r="D751" s="162"/>
      <c r="E751" s="162"/>
      <c r="F751" s="162"/>
      <c r="G751" s="162"/>
      <c r="H751" s="162"/>
      <c r="I751" s="162"/>
      <c r="J751" s="162"/>
      <c r="K751" s="162"/>
      <c r="L751" s="162"/>
      <c r="M751" s="162"/>
      <c r="N751" s="162"/>
      <c r="O751" s="162"/>
      <c r="P751" s="162"/>
      <c r="Q751" s="162"/>
      <c r="R751" s="162"/>
      <c r="S751" s="162"/>
      <c r="T751" s="162"/>
      <c r="U751" s="162"/>
      <c r="V751" s="162"/>
      <c r="W751" s="162"/>
      <c r="X751" s="162"/>
      <c r="Y751" s="162"/>
    </row>
    <row r="752">
      <c r="A752" s="162"/>
      <c r="B752" s="162"/>
      <c r="C752" s="162"/>
      <c r="D752" s="162"/>
      <c r="E752" s="162"/>
      <c r="F752" s="162"/>
      <c r="G752" s="162"/>
      <c r="H752" s="162"/>
      <c r="I752" s="162"/>
      <c r="J752" s="162"/>
      <c r="K752" s="162"/>
      <c r="L752" s="162"/>
      <c r="M752" s="162"/>
      <c r="N752" s="162"/>
      <c r="O752" s="162"/>
      <c r="P752" s="162"/>
      <c r="Q752" s="162"/>
      <c r="R752" s="162"/>
      <c r="S752" s="162"/>
      <c r="T752" s="162"/>
      <c r="U752" s="162"/>
      <c r="V752" s="162"/>
      <c r="W752" s="162"/>
      <c r="X752" s="162"/>
      <c r="Y752" s="162"/>
    </row>
    <row r="753">
      <c r="A753" s="162"/>
      <c r="B753" s="162"/>
      <c r="C753" s="162"/>
      <c r="D753" s="162"/>
      <c r="E753" s="162"/>
      <c r="F753" s="162"/>
      <c r="G753" s="162"/>
      <c r="H753" s="162"/>
      <c r="I753" s="162"/>
      <c r="J753" s="162"/>
      <c r="K753" s="162"/>
      <c r="L753" s="162"/>
      <c r="M753" s="162"/>
      <c r="N753" s="162"/>
      <c r="O753" s="162"/>
      <c r="P753" s="162"/>
      <c r="Q753" s="162"/>
      <c r="R753" s="162"/>
      <c r="S753" s="162"/>
      <c r="T753" s="162"/>
      <c r="U753" s="162"/>
      <c r="V753" s="162"/>
      <c r="W753" s="162"/>
      <c r="X753" s="162"/>
      <c r="Y753" s="162"/>
    </row>
    <row r="754">
      <c r="A754" s="162"/>
      <c r="B754" s="162"/>
      <c r="C754" s="162"/>
      <c r="D754" s="162"/>
      <c r="E754" s="162"/>
      <c r="F754" s="162"/>
      <c r="G754" s="162"/>
      <c r="H754" s="162"/>
      <c r="I754" s="162"/>
      <c r="J754" s="162"/>
      <c r="K754" s="162"/>
      <c r="L754" s="162"/>
      <c r="M754" s="162"/>
      <c r="N754" s="162"/>
      <c r="O754" s="162"/>
      <c r="P754" s="162"/>
      <c r="Q754" s="162"/>
      <c r="R754" s="162"/>
      <c r="S754" s="162"/>
      <c r="T754" s="162"/>
      <c r="U754" s="162"/>
      <c r="V754" s="162"/>
      <c r="W754" s="162"/>
      <c r="X754" s="162"/>
      <c r="Y754" s="162"/>
    </row>
    <row r="755">
      <c r="A755" s="162"/>
      <c r="B755" s="162"/>
      <c r="C755" s="162"/>
      <c r="D755" s="162"/>
      <c r="E755" s="162"/>
      <c r="F755" s="162"/>
      <c r="G755" s="162"/>
      <c r="H755" s="162"/>
      <c r="I755" s="162"/>
      <c r="J755" s="162"/>
      <c r="K755" s="162"/>
      <c r="L755" s="162"/>
      <c r="M755" s="162"/>
      <c r="N755" s="162"/>
      <c r="O755" s="162"/>
      <c r="P755" s="162"/>
      <c r="Q755" s="162"/>
      <c r="R755" s="162"/>
      <c r="S755" s="162"/>
      <c r="T755" s="162"/>
      <c r="U755" s="162"/>
      <c r="V755" s="162"/>
      <c r="W755" s="162"/>
      <c r="X755" s="162"/>
      <c r="Y755" s="162"/>
    </row>
    <row r="756">
      <c r="A756" s="162"/>
      <c r="B756" s="162"/>
      <c r="C756" s="162"/>
      <c r="D756" s="162"/>
      <c r="E756" s="162"/>
      <c r="F756" s="162"/>
      <c r="G756" s="162"/>
      <c r="H756" s="162"/>
      <c r="I756" s="162"/>
      <c r="J756" s="162"/>
      <c r="K756" s="162"/>
      <c r="L756" s="162"/>
      <c r="M756" s="162"/>
      <c r="N756" s="162"/>
      <c r="O756" s="162"/>
      <c r="P756" s="162"/>
      <c r="Q756" s="162"/>
      <c r="R756" s="162"/>
      <c r="S756" s="162"/>
      <c r="T756" s="162"/>
      <c r="U756" s="162"/>
      <c r="V756" s="162"/>
      <c r="W756" s="162"/>
      <c r="X756" s="162"/>
      <c r="Y756" s="162"/>
    </row>
    <row r="757">
      <c r="A757" s="162"/>
      <c r="B757" s="162"/>
      <c r="C757" s="162"/>
      <c r="D757" s="162"/>
      <c r="E757" s="162"/>
      <c r="F757" s="162"/>
      <c r="G757" s="162"/>
      <c r="H757" s="162"/>
      <c r="I757" s="162"/>
      <c r="J757" s="162"/>
      <c r="K757" s="162"/>
      <c r="L757" s="162"/>
      <c r="M757" s="162"/>
      <c r="N757" s="162"/>
      <c r="O757" s="162"/>
      <c r="P757" s="162"/>
      <c r="Q757" s="162"/>
      <c r="R757" s="162"/>
      <c r="S757" s="162"/>
      <c r="T757" s="162"/>
      <c r="U757" s="162"/>
      <c r="V757" s="162"/>
      <c r="W757" s="162"/>
      <c r="X757" s="162"/>
      <c r="Y757" s="162"/>
    </row>
    <row r="758">
      <c r="A758" s="162"/>
      <c r="B758" s="162"/>
      <c r="C758" s="162"/>
      <c r="D758" s="162"/>
      <c r="E758" s="162"/>
      <c r="F758" s="162"/>
      <c r="G758" s="162"/>
      <c r="H758" s="162"/>
      <c r="I758" s="162"/>
      <c r="J758" s="162"/>
      <c r="K758" s="162"/>
      <c r="L758" s="162"/>
      <c r="M758" s="162"/>
      <c r="N758" s="162"/>
      <c r="O758" s="162"/>
      <c r="P758" s="162"/>
      <c r="Q758" s="162"/>
      <c r="R758" s="162"/>
      <c r="S758" s="162"/>
      <c r="T758" s="162"/>
      <c r="U758" s="162"/>
      <c r="V758" s="162"/>
      <c r="W758" s="162"/>
      <c r="X758" s="162"/>
      <c r="Y758" s="162"/>
    </row>
    <row r="759">
      <c r="A759" s="162"/>
      <c r="B759" s="162"/>
      <c r="C759" s="162"/>
      <c r="D759" s="162"/>
      <c r="E759" s="162"/>
      <c r="F759" s="162"/>
      <c r="G759" s="162"/>
      <c r="H759" s="162"/>
      <c r="I759" s="162"/>
      <c r="J759" s="162"/>
      <c r="K759" s="162"/>
      <c r="L759" s="162"/>
      <c r="M759" s="162"/>
      <c r="N759" s="162"/>
      <c r="O759" s="162"/>
      <c r="P759" s="162"/>
      <c r="Q759" s="162"/>
      <c r="R759" s="162"/>
      <c r="S759" s="162"/>
      <c r="T759" s="162"/>
      <c r="U759" s="162"/>
      <c r="V759" s="162"/>
      <c r="W759" s="162"/>
      <c r="X759" s="162"/>
      <c r="Y759" s="162"/>
    </row>
    <row r="760">
      <c r="A760" s="162"/>
      <c r="B760" s="162"/>
      <c r="C760" s="162"/>
      <c r="D760" s="162"/>
      <c r="E760" s="162"/>
      <c r="F760" s="162"/>
      <c r="G760" s="162"/>
      <c r="H760" s="162"/>
      <c r="I760" s="162"/>
      <c r="J760" s="162"/>
      <c r="K760" s="162"/>
      <c r="L760" s="162"/>
      <c r="M760" s="162"/>
      <c r="N760" s="162"/>
      <c r="O760" s="162"/>
      <c r="P760" s="162"/>
      <c r="Q760" s="162"/>
      <c r="R760" s="162"/>
      <c r="S760" s="162"/>
      <c r="T760" s="162"/>
      <c r="U760" s="162"/>
      <c r="V760" s="162"/>
      <c r="W760" s="162"/>
      <c r="X760" s="162"/>
      <c r="Y760" s="162"/>
    </row>
    <row r="761">
      <c r="A761" s="162"/>
      <c r="B761" s="162"/>
      <c r="C761" s="162"/>
      <c r="D761" s="162"/>
      <c r="E761" s="162"/>
      <c r="F761" s="162"/>
      <c r="G761" s="162"/>
      <c r="H761" s="162"/>
      <c r="I761" s="162"/>
      <c r="J761" s="162"/>
      <c r="K761" s="162"/>
      <c r="L761" s="162"/>
      <c r="M761" s="162"/>
      <c r="N761" s="162"/>
      <c r="O761" s="162"/>
      <c r="P761" s="162"/>
      <c r="Q761" s="162"/>
      <c r="R761" s="162"/>
      <c r="S761" s="162"/>
      <c r="T761" s="162"/>
      <c r="U761" s="162"/>
      <c r="V761" s="162"/>
      <c r="W761" s="162"/>
      <c r="X761" s="162"/>
      <c r="Y761" s="162"/>
    </row>
    <row r="762">
      <c r="A762" s="162"/>
      <c r="B762" s="162"/>
      <c r="C762" s="162"/>
      <c r="D762" s="162"/>
      <c r="E762" s="162"/>
      <c r="F762" s="162"/>
      <c r="G762" s="162"/>
      <c r="H762" s="162"/>
      <c r="I762" s="162"/>
      <c r="J762" s="162"/>
      <c r="K762" s="162"/>
      <c r="L762" s="162"/>
      <c r="M762" s="162"/>
      <c r="N762" s="162"/>
      <c r="O762" s="162"/>
      <c r="P762" s="162"/>
      <c r="Q762" s="162"/>
      <c r="R762" s="162"/>
      <c r="S762" s="162"/>
      <c r="T762" s="162"/>
      <c r="U762" s="162"/>
      <c r="V762" s="162"/>
      <c r="W762" s="162"/>
      <c r="X762" s="162"/>
      <c r="Y762" s="162"/>
    </row>
    <row r="763">
      <c r="A763" s="162"/>
      <c r="B763" s="162"/>
      <c r="C763" s="162"/>
      <c r="D763" s="162"/>
      <c r="E763" s="162"/>
      <c r="F763" s="162"/>
      <c r="G763" s="162"/>
      <c r="H763" s="162"/>
      <c r="I763" s="162"/>
      <c r="J763" s="162"/>
      <c r="K763" s="162"/>
      <c r="L763" s="162"/>
      <c r="M763" s="162"/>
      <c r="N763" s="162"/>
      <c r="O763" s="162"/>
      <c r="P763" s="162"/>
      <c r="Q763" s="162"/>
      <c r="R763" s="162"/>
      <c r="S763" s="162"/>
      <c r="T763" s="162"/>
      <c r="U763" s="162"/>
      <c r="V763" s="162"/>
      <c r="W763" s="162"/>
      <c r="X763" s="162"/>
      <c r="Y763" s="162"/>
    </row>
    <row r="764">
      <c r="A764" s="162"/>
      <c r="B764" s="162"/>
      <c r="C764" s="162"/>
      <c r="D764" s="162"/>
      <c r="E764" s="162"/>
      <c r="F764" s="162"/>
      <c r="G764" s="162"/>
      <c r="H764" s="162"/>
      <c r="I764" s="162"/>
      <c r="J764" s="162"/>
      <c r="K764" s="162"/>
      <c r="L764" s="162"/>
      <c r="M764" s="162"/>
      <c r="N764" s="162"/>
      <c r="O764" s="162"/>
      <c r="P764" s="162"/>
      <c r="Q764" s="162"/>
      <c r="R764" s="162"/>
      <c r="S764" s="162"/>
      <c r="T764" s="162"/>
      <c r="U764" s="162"/>
      <c r="V764" s="162"/>
      <c r="W764" s="162"/>
      <c r="X764" s="162"/>
      <c r="Y764" s="162"/>
    </row>
    <row r="765">
      <c r="A765" s="162"/>
      <c r="B765" s="162"/>
      <c r="C765" s="162"/>
      <c r="D765" s="162"/>
      <c r="E765" s="162"/>
      <c r="F765" s="162"/>
      <c r="G765" s="162"/>
      <c r="H765" s="162"/>
      <c r="I765" s="162"/>
      <c r="J765" s="162"/>
      <c r="K765" s="162"/>
      <c r="L765" s="162"/>
      <c r="M765" s="162"/>
      <c r="N765" s="162"/>
      <c r="O765" s="162"/>
      <c r="P765" s="162"/>
      <c r="Q765" s="162"/>
      <c r="R765" s="162"/>
      <c r="S765" s="162"/>
      <c r="T765" s="162"/>
      <c r="U765" s="162"/>
      <c r="V765" s="162"/>
      <c r="W765" s="162"/>
      <c r="X765" s="162"/>
      <c r="Y765" s="162"/>
    </row>
    <row r="766">
      <c r="A766" s="162"/>
      <c r="B766" s="162"/>
      <c r="C766" s="162"/>
      <c r="D766" s="162"/>
      <c r="E766" s="162"/>
      <c r="F766" s="162"/>
      <c r="G766" s="162"/>
      <c r="H766" s="162"/>
      <c r="I766" s="162"/>
      <c r="J766" s="162"/>
      <c r="K766" s="162"/>
      <c r="L766" s="162"/>
      <c r="M766" s="162"/>
      <c r="N766" s="162"/>
      <c r="O766" s="162"/>
      <c r="P766" s="162"/>
      <c r="Q766" s="162"/>
      <c r="R766" s="162"/>
      <c r="S766" s="162"/>
      <c r="T766" s="162"/>
      <c r="U766" s="162"/>
      <c r="V766" s="162"/>
      <c r="W766" s="162"/>
      <c r="X766" s="162"/>
      <c r="Y766" s="162"/>
    </row>
    <row r="767">
      <c r="A767" s="162"/>
      <c r="B767" s="162"/>
      <c r="C767" s="162"/>
      <c r="D767" s="162"/>
      <c r="E767" s="162"/>
      <c r="F767" s="162"/>
      <c r="G767" s="162"/>
      <c r="H767" s="162"/>
      <c r="I767" s="162"/>
      <c r="J767" s="162"/>
      <c r="K767" s="162"/>
      <c r="L767" s="162"/>
      <c r="M767" s="162"/>
      <c r="N767" s="162"/>
      <c r="O767" s="162"/>
      <c r="P767" s="162"/>
      <c r="Q767" s="162"/>
      <c r="R767" s="162"/>
      <c r="S767" s="162"/>
      <c r="T767" s="162"/>
      <c r="U767" s="162"/>
      <c r="V767" s="162"/>
      <c r="W767" s="162"/>
      <c r="X767" s="162"/>
      <c r="Y767" s="162"/>
    </row>
    <row r="768">
      <c r="A768" s="162"/>
      <c r="B768" s="162"/>
      <c r="C768" s="162"/>
      <c r="D768" s="162"/>
      <c r="E768" s="162"/>
      <c r="F768" s="162"/>
      <c r="G768" s="162"/>
      <c r="H768" s="162"/>
      <c r="I768" s="162"/>
      <c r="J768" s="162"/>
      <c r="K768" s="162"/>
      <c r="L768" s="162"/>
      <c r="M768" s="162"/>
      <c r="N768" s="162"/>
      <c r="O768" s="162"/>
      <c r="P768" s="162"/>
      <c r="Q768" s="162"/>
      <c r="R768" s="162"/>
      <c r="S768" s="162"/>
      <c r="T768" s="162"/>
      <c r="U768" s="162"/>
      <c r="V768" s="162"/>
      <c r="W768" s="162"/>
      <c r="X768" s="162"/>
      <c r="Y768" s="162"/>
    </row>
    <row r="769">
      <c r="A769" s="162"/>
      <c r="B769" s="162"/>
      <c r="C769" s="162"/>
      <c r="D769" s="162"/>
      <c r="E769" s="162"/>
      <c r="F769" s="162"/>
      <c r="G769" s="162"/>
      <c r="H769" s="162"/>
      <c r="I769" s="162"/>
      <c r="J769" s="162"/>
      <c r="K769" s="162"/>
      <c r="L769" s="162"/>
      <c r="M769" s="162"/>
      <c r="N769" s="162"/>
      <c r="O769" s="162"/>
      <c r="P769" s="162"/>
      <c r="Q769" s="162"/>
      <c r="R769" s="162"/>
      <c r="S769" s="162"/>
      <c r="T769" s="162"/>
      <c r="U769" s="162"/>
      <c r="V769" s="162"/>
      <c r="W769" s="162"/>
      <c r="X769" s="162"/>
      <c r="Y769" s="162"/>
    </row>
    <row r="770">
      <c r="A770" s="162"/>
      <c r="B770" s="162"/>
      <c r="C770" s="162"/>
      <c r="D770" s="162"/>
      <c r="E770" s="162"/>
      <c r="F770" s="162"/>
      <c r="G770" s="162"/>
      <c r="H770" s="162"/>
      <c r="I770" s="162"/>
      <c r="J770" s="162"/>
      <c r="K770" s="162"/>
      <c r="L770" s="162"/>
      <c r="M770" s="162"/>
      <c r="N770" s="162"/>
      <c r="O770" s="162"/>
      <c r="P770" s="162"/>
      <c r="Q770" s="162"/>
      <c r="R770" s="162"/>
      <c r="S770" s="162"/>
      <c r="T770" s="162"/>
      <c r="U770" s="162"/>
      <c r="V770" s="162"/>
      <c r="W770" s="162"/>
      <c r="X770" s="162"/>
      <c r="Y770" s="162"/>
    </row>
    <row r="771">
      <c r="A771" s="162"/>
      <c r="B771" s="162"/>
      <c r="C771" s="162"/>
      <c r="D771" s="162"/>
      <c r="E771" s="162"/>
      <c r="F771" s="162"/>
      <c r="G771" s="162"/>
      <c r="H771" s="162"/>
      <c r="I771" s="162"/>
      <c r="J771" s="162"/>
      <c r="K771" s="162"/>
      <c r="L771" s="162"/>
      <c r="M771" s="162"/>
      <c r="N771" s="162"/>
      <c r="O771" s="162"/>
      <c r="P771" s="162"/>
      <c r="Q771" s="162"/>
      <c r="R771" s="162"/>
      <c r="S771" s="162"/>
      <c r="T771" s="162"/>
      <c r="U771" s="162"/>
      <c r="V771" s="162"/>
      <c r="W771" s="162"/>
      <c r="X771" s="162"/>
      <c r="Y771" s="162"/>
    </row>
    <row r="772">
      <c r="A772" s="162"/>
      <c r="B772" s="162"/>
      <c r="C772" s="162"/>
      <c r="D772" s="162"/>
      <c r="E772" s="162"/>
      <c r="F772" s="162"/>
      <c r="G772" s="162"/>
      <c r="H772" s="162"/>
      <c r="I772" s="162"/>
      <c r="J772" s="162"/>
      <c r="K772" s="162"/>
      <c r="L772" s="162"/>
      <c r="M772" s="162"/>
      <c r="N772" s="162"/>
      <c r="O772" s="162"/>
      <c r="P772" s="162"/>
      <c r="Q772" s="162"/>
      <c r="R772" s="162"/>
      <c r="S772" s="162"/>
      <c r="T772" s="162"/>
      <c r="U772" s="162"/>
      <c r="V772" s="162"/>
      <c r="W772" s="162"/>
      <c r="X772" s="162"/>
      <c r="Y772" s="162"/>
    </row>
    <row r="773">
      <c r="A773" s="162"/>
      <c r="B773" s="162"/>
      <c r="C773" s="162"/>
      <c r="D773" s="162"/>
      <c r="E773" s="162"/>
      <c r="F773" s="162"/>
      <c r="G773" s="162"/>
      <c r="H773" s="162"/>
      <c r="I773" s="162"/>
      <c r="J773" s="162"/>
      <c r="K773" s="162"/>
      <c r="L773" s="162"/>
      <c r="M773" s="162"/>
      <c r="N773" s="162"/>
      <c r="O773" s="162"/>
      <c r="P773" s="162"/>
      <c r="Q773" s="162"/>
      <c r="R773" s="162"/>
      <c r="S773" s="162"/>
      <c r="T773" s="162"/>
      <c r="U773" s="162"/>
      <c r="V773" s="162"/>
      <c r="W773" s="162"/>
      <c r="X773" s="162"/>
      <c r="Y773" s="162"/>
    </row>
    <row r="774">
      <c r="A774" s="162"/>
      <c r="B774" s="162"/>
      <c r="C774" s="162"/>
      <c r="D774" s="162"/>
      <c r="E774" s="162"/>
      <c r="F774" s="162"/>
      <c r="G774" s="162"/>
      <c r="H774" s="162"/>
      <c r="I774" s="162"/>
      <c r="J774" s="162"/>
      <c r="K774" s="162"/>
      <c r="L774" s="162"/>
      <c r="M774" s="162"/>
      <c r="N774" s="162"/>
      <c r="O774" s="162"/>
      <c r="P774" s="162"/>
      <c r="Q774" s="162"/>
      <c r="R774" s="162"/>
      <c r="S774" s="162"/>
      <c r="T774" s="162"/>
      <c r="U774" s="162"/>
      <c r="V774" s="162"/>
      <c r="W774" s="162"/>
      <c r="X774" s="162"/>
      <c r="Y774" s="162"/>
    </row>
    <row r="775">
      <c r="A775" s="162"/>
      <c r="B775" s="162"/>
      <c r="C775" s="162"/>
      <c r="D775" s="162"/>
      <c r="E775" s="162"/>
      <c r="F775" s="162"/>
      <c r="G775" s="162"/>
      <c r="H775" s="162"/>
      <c r="I775" s="162"/>
      <c r="J775" s="162"/>
      <c r="K775" s="162"/>
      <c r="L775" s="162"/>
      <c r="M775" s="162"/>
      <c r="N775" s="162"/>
      <c r="O775" s="162"/>
      <c r="P775" s="162"/>
      <c r="Q775" s="162"/>
      <c r="R775" s="162"/>
      <c r="S775" s="162"/>
      <c r="T775" s="162"/>
      <c r="U775" s="162"/>
      <c r="V775" s="162"/>
      <c r="W775" s="162"/>
      <c r="X775" s="162"/>
      <c r="Y775" s="162"/>
    </row>
    <row r="776">
      <c r="A776" s="162"/>
      <c r="B776" s="162"/>
      <c r="C776" s="162"/>
      <c r="D776" s="162"/>
      <c r="E776" s="162"/>
      <c r="F776" s="162"/>
      <c r="G776" s="162"/>
      <c r="H776" s="162"/>
      <c r="I776" s="162"/>
      <c r="J776" s="162"/>
      <c r="K776" s="162"/>
      <c r="L776" s="162"/>
      <c r="M776" s="162"/>
      <c r="N776" s="162"/>
      <c r="O776" s="162"/>
      <c r="P776" s="162"/>
      <c r="Q776" s="162"/>
      <c r="R776" s="162"/>
      <c r="S776" s="162"/>
      <c r="T776" s="162"/>
      <c r="U776" s="162"/>
      <c r="V776" s="162"/>
      <c r="W776" s="162"/>
      <c r="X776" s="162"/>
      <c r="Y776" s="162"/>
    </row>
    <row r="777">
      <c r="A777" s="162"/>
      <c r="B777" s="162"/>
      <c r="C777" s="162"/>
      <c r="D777" s="162"/>
      <c r="E777" s="162"/>
      <c r="F777" s="162"/>
      <c r="G777" s="162"/>
      <c r="H777" s="162"/>
      <c r="I777" s="162"/>
      <c r="J777" s="162"/>
      <c r="K777" s="162"/>
      <c r="L777" s="162"/>
      <c r="M777" s="162"/>
      <c r="N777" s="162"/>
      <c r="O777" s="162"/>
      <c r="P777" s="162"/>
      <c r="Q777" s="162"/>
      <c r="R777" s="162"/>
      <c r="S777" s="162"/>
      <c r="T777" s="162"/>
      <c r="U777" s="162"/>
      <c r="V777" s="162"/>
      <c r="W777" s="162"/>
      <c r="X777" s="162"/>
      <c r="Y777" s="162"/>
    </row>
    <row r="778">
      <c r="A778" s="162"/>
      <c r="B778" s="162"/>
      <c r="C778" s="162"/>
      <c r="D778" s="162"/>
      <c r="E778" s="162"/>
      <c r="F778" s="162"/>
      <c r="G778" s="162"/>
      <c r="H778" s="162"/>
      <c r="I778" s="162"/>
      <c r="J778" s="162"/>
      <c r="K778" s="162"/>
      <c r="L778" s="162"/>
      <c r="M778" s="162"/>
      <c r="N778" s="162"/>
      <c r="O778" s="162"/>
      <c r="P778" s="162"/>
      <c r="Q778" s="162"/>
      <c r="R778" s="162"/>
      <c r="S778" s="162"/>
      <c r="T778" s="162"/>
      <c r="U778" s="162"/>
      <c r="V778" s="162"/>
      <c r="W778" s="162"/>
      <c r="X778" s="162"/>
      <c r="Y778" s="162"/>
    </row>
    <row r="779">
      <c r="A779" s="162"/>
      <c r="B779" s="162"/>
      <c r="C779" s="162"/>
      <c r="D779" s="162"/>
      <c r="E779" s="162"/>
      <c r="F779" s="162"/>
      <c r="G779" s="162"/>
      <c r="H779" s="162"/>
      <c r="I779" s="162"/>
      <c r="J779" s="162"/>
      <c r="K779" s="162"/>
      <c r="L779" s="162"/>
      <c r="M779" s="162"/>
      <c r="N779" s="162"/>
      <c r="O779" s="162"/>
      <c r="P779" s="162"/>
      <c r="Q779" s="162"/>
      <c r="R779" s="162"/>
      <c r="S779" s="162"/>
      <c r="T779" s="162"/>
      <c r="U779" s="162"/>
      <c r="V779" s="162"/>
      <c r="W779" s="162"/>
      <c r="X779" s="162"/>
      <c r="Y779" s="162"/>
    </row>
    <row r="780">
      <c r="A780" s="162"/>
      <c r="B780" s="162"/>
      <c r="C780" s="162"/>
      <c r="D780" s="162"/>
      <c r="E780" s="162"/>
      <c r="F780" s="162"/>
      <c r="G780" s="162"/>
      <c r="H780" s="162"/>
      <c r="I780" s="162"/>
      <c r="J780" s="162"/>
      <c r="K780" s="162"/>
      <c r="L780" s="162"/>
      <c r="M780" s="162"/>
      <c r="N780" s="162"/>
      <c r="O780" s="162"/>
      <c r="P780" s="162"/>
      <c r="Q780" s="162"/>
      <c r="R780" s="162"/>
      <c r="S780" s="162"/>
      <c r="T780" s="162"/>
      <c r="U780" s="162"/>
      <c r="V780" s="162"/>
      <c r="W780" s="162"/>
      <c r="X780" s="162"/>
      <c r="Y780" s="162"/>
    </row>
    <row r="781">
      <c r="A781" s="162"/>
      <c r="B781" s="162"/>
      <c r="C781" s="162"/>
      <c r="D781" s="162"/>
      <c r="E781" s="162"/>
      <c r="F781" s="162"/>
      <c r="G781" s="162"/>
      <c r="H781" s="162"/>
      <c r="I781" s="162"/>
      <c r="J781" s="162"/>
      <c r="K781" s="162"/>
      <c r="L781" s="162"/>
      <c r="M781" s="162"/>
      <c r="N781" s="162"/>
      <c r="O781" s="162"/>
      <c r="P781" s="162"/>
      <c r="Q781" s="162"/>
      <c r="R781" s="162"/>
      <c r="S781" s="162"/>
      <c r="T781" s="162"/>
      <c r="U781" s="162"/>
      <c r="V781" s="162"/>
      <c r="W781" s="162"/>
      <c r="X781" s="162"/>
      <c r="Y781" s="162"/>
    </row>
    <row r="782">
      <c r="A782" s="162"/>
      <c r="B782" s="162"/>
      <c r="C782" s="162"/>
      <c r="D782" s="162"/>
      <c r="E782" s="162"/>
      <c r="F782" s="162"/>
      <c r="G782" s="162"/>
      <c r="H782" s="162"/>
      <c r="I782" s="162"/>
      <c r="J782" s="162"/>
      <c r="K782" s="162"/>
      <c r="L782" s="162"/>
      <c r="M782" s="162"/>
      <c r="N782" s="162"/>
      <c r="O782" s="162"/>
      <c r="P782" s="162"/>
      <c r="Q782" s="162"/>
      <c r="R782" s="162"/>
      <c r="S782" s="162"/>
      <c r="T782" s="162"/>
      <c r="U782" s="162"/>
      <c r="V782" s="162"/>
      <c r="W782" s="162"/>
      <c r="X782" s="162"/>
      <c r="Y782" s="162"/>
    </row>
    <row r="783">
      <c r="A783" s="162"/>
      <c r="B783" s="162"/>
      <c r="C783" s="162"/>
      <c r="D783" s="162"/>
      <c r="E783" s="162"/>
      <c r="F783" s="162"/>
      <c r="G783" s="162"/>
      <c r="H783" s="162"/>
      <c r="I783" s="162"/>
      <c r="J783" s="162"/>
      <c r="K783" s="162"/>
      <c r="L783" s="162"/>
      <c r="M783" s="162"/>
      <c r="N783" s="162"/>
      <c r="O783" s="162"/>
      <c r="P783" s="162"/>
      <c r="Q783" s="162"/>
      <c r="R783" s="162"/>
      <c r="S783" s="162"/>
      <c r="T783" s="162"/>
      <c r="U783" s="162"/>
      <c r="V783" s="162"/>
      <c r="W783" s="162"/>
      <c r="X783" s="162"/>
      <c r="Y783" s="162"/>
    </row>
    <row r="784">
      <c r="A784" s="162"/>
      <c r="B784" s="162"/>
      <c r="C784" s="162"/>
      <c r="D784" s="162"/>
      <c r="E784" s="162"/>
      <c r="F784" s="162"/>
      <c r="G784" s="162"/>
      <c r="H784" s="162"/>
      <c r="I784" s="162"/>
      <c r="J784" s="162"/>
      <c r="K784" s="162"/>
      <c r="L784" s="162"/>
      <c r="M784" s="162"/>
      <c r="N784" s="162"/>
      <c r="O784" s="162"/>
      <c r="P784" s="162"/>
      <c r="Q784" s="162"/>
      <c r="R784" s="162"/>
      <c r="S784" s="162"/>
      <c r="T784" s="162"/>
      <c r="U784" s="162"/>
      <c r="V784" s="162"/>
      <c r="W784" s="162"/>
      <c r="X784" s="162"/>
      <c r="Y784" s="162"/>
    </row>
    <row r="785">
      <c r="A785" s="162"/>
      <c r="B785" s="162"/>
      <c r="C785" s="162"/>
      <c r="D785" s="162"/>
      <c r="E785" s="162"/>
      <c r="F785" s="162"/>
      <c r="G785" s="162"/>
      <c r="H785" s="162"/>
      <c r="I785" s="162"/>
      <c r="J785" s="162"/>
      <c r="K785" s="162"/>
      <c r="L785" s="162"/>
      <c r="M785" s="162"/>
      <c r="N785" s="162"/>
      <c r="O785" s="162"/>
      <c r="P785" s="162"/>
      <c r="Q785" s="162"/>
      <c r="R785" s="162"/>
      <c r="S785" s="162"/>
      <c r="T785" s="162"/>
      <c r="U785" s="162"/>
      <c r="V785" s="162"/>
      <c r="W785" s="162"/>
      <c r="X785" s="162"/>
      <c r="Y785" s="162"/>
    </row>
    <row r="786">
      <c r="A786" s="162"/>
      <c r="B786" s="162"/>
      <c r="C786" s="162"/>
      <c r="D786" s="162"/>
      <c r="E786" s="162"/>
      <c r="F786" s="162"/>
      <c r="G786" s="162"/>
      <c r="H786" s="162"/>
      <c r="I786" s="162"/>
      <c r="J786" s="162"/>
      <c r="K786" s="162"/>
      <c r="L786" s="162"/>
      <c r="M786" s="162"/>
      <c r="N786" s="162"/>
      <c r="O786" s="162"/>
      <c r="P786" s="162"/>
      <c r="Q786" s="162"/>
      <c r="R786" s="162"/>
      <c r="S786" s="162"/>
      <c r="T786" s="162"/>
      <c r="U786" s="162"/>
      <c r="V786" s="162"/>
      <c r="W786" s="162"/>
      <c r="X786" s="162"/>
      <c r="Y786" s="162"/>
    </row>
    <row r="787">
      <c r="A787" s="162"/>
      <c r="B787" s="162"/>
      <c r="C787" s="162"/>
      <c r="D787" s="162"/>
      <c r="E787" s="162"/>
      <c r="F787" s="162"/>
      <c r="G787" s="162"/>
      <c r="H787" s="162"/>
      <c r="I787" s="162"/>
      <c r="J787" s="162"/>
      <c r="K787" s="162"/>
      <c r="L787" s="162"/>
      <c r="M787" s="162"/>
      <c r="N787" s="162"/>
      <c r="O787" s="162"/>
      <c r="P787" s="162"/>
      <c r="Q787" s="162"/>
      <c r="R787" s="162"/>
      <c r="S787" s="162"/>
      <c r="T787" s="162"/>
      <c r="U787" s="162"/>
      <c r="V787" s="162"/>
      <c r="W787" s="162"/>
      <c r="X787" s="162"/>
      <c r="Y787" s="162"/>
    </row>
    <row r="788">
      <c r="A788" s="162"/>
      <c r="B788" s="162"/>
      <c r="C788" s="162"/>
      <c r="D788" s="162"/>
      <c r="E788" s="162"/>
      <c r="F788" s="162"/>
      <c r="G788" s="162"/>
      <c r="H788" s="162"/>
      <c r="I788" s="162"/>
      <c r="J788" s="162"/>
      <c r="K788" s="162"/>
      <c r="L788" s="162"/>
      <c r="M788" s="162"/>
      <c r="N788" s="162"/>
      <c r="O788" s="162"/>
      <c r="P788" s="162"/>
      <c r="Q788" s="162"/>
      <c r="R788" s="162"/>
      <c r="S788" s="162"/>
      <c r="T788" s="162"/>
      <c r="U788" s="162"/>
      <c r="V788" s="162"/>
      <c r="W788" s="162"/>
      <c r="X788" s="162"/>
      <c r="Y788" s="162"/>
    </row>
    <row r="789">
      <c r="A789" s="162"/>
      <c r="B789" s="162"/>
      <c r="C789" s="162"/>
      <c r="D789" s="162"/>
      <c r="E789" s="162"/>
      <c r="F789" s="162"/>
      <c r="G789" s="162"/>
      <c r="H789" s="162"/>
      <c r="I789" s="162"/>
      <c r="J789" s="162"/>
      <c r="K789" s="162"/>
      <c r="L789" s="162"/>
      <c r="M789" s="162"/>
      <c r="N789" s="162"/>
      <c r="O789" s="162"/>
      <c r="P789" s="162"/>
      <c r="Q789" s="162"/>
      <c r="R789" s="162"/>
      <c r="S789" s="162"/>
      <c r="T789" s="162"/>
      <c r="U789" s="162"/>
      <c r="V789" s="162"/>
      <c r="W789" s="162"/>
      <c r="X789" s="162"/>
      <c r="Y789" s="162"/>
    </row>
    <row r="790">
      <c r="A790" s="162"/>
      <c r="B790" s="162"/>
      <c r="C790" s="162"/>
      <c r="D790" s="162"/>
      <c r="E790" s="162"/>
      <c r="F790" s="162"/>
      <c r="G790" s="162"/>
      <c r="H790" s="162"/>
      <c r="I790" s="162"/>
      <c r="J790" s="162"/>
      <c r="K790" s="162"/>
      <c r="L790" s="162"/>
      <c r="M790" s="162"/>
      <c r="N790" s="162"/>
      <c r="O790" s="162"/>
      <c r="P790" s="162"/>
      <c r="Q790" s="162"/>
      <c r="R790" s="162"/>
      <c r="S790" s="162"/>
      <c r="T790" s="162"/>
      <c r="U790" s="162"/>
      <c r="V790" s="162"/>
      <c r="W790" s="162"/>
      <c r="X790" s="162"/>
      <c r="Y790" s="162"/>
    </row>
    <row r="791">
      <c r="A791" s="162"/>
      <c r="B791" s="162"/>
      <c r="C791" s="162"/>
      <c r="D791" s="162"/>
      <c r="E791" s="162"/>
      <c r="F791" s="162"/>
      <c r="G791" s="162"/>
      <c r="H791" s="162"/>
      <c r="I791" s="162"/>
      <c r="J791" s="162"/>
      <c r="K791" s="162"/>
      <c r="L791" s="162"/>
      <c r="M791" s="162"/>
      <c r="N791" s="162"/>
      <c r="O791" s="162"/>
      <c r="P791" s="162"/>
      <c r="Q791" s="162"/>
      <c r="R791" s="162"/>
      <c r="S791" s="162"/>
      <c r="T791" s="162"/>
      <c r="U791" s="162"/>
      <c r="V791" s="162"/>
      <c r="W791" s="162"/>
      <c r="X791" s="162"/>
      <c r="Y791" s="162"/>
    </row>
    <row r="792">
      <c r="A792" s="162"/>
      <c r="B792" s="162"/>
      <c r="C792" s="162"/>
      <c r="D792" s="162"/>
      <c r="E792" s="162"/>
      <c r="F792" s="162"/>
      <c r="G792" s="162"/>
      <c r="H792" s="162"/>
      <c r="I792" s="162"/>
      <c r="J792" s="162"/>
      <c r="K792" s="162"/>
      <c r="L792" s="162"/>
      <c r="M792" s="162"/>
      <c r="N792" s="162"/>
      <c r="O792" s="162"/>
      <c r="P792" s="162"/>
      <c r="Q792" s="162"/>
      <c r="R792" s="162"/>
      <c r="S792" s="162"/>
      <c r="T792" s="162"/>
      <c r="U792" s="162"/>
      <c r="V792" s="162"/>
      <c r="W792" s="162"/>
      <c r="X792" s="162"/>
      <c r="Y792" s="162"/>
    </row>
    <row r="793">
      <c r="A793" s="162"/>
      <c r="B793" s="162"/>
      <c r="C793" s="162"/>
      <c r="D793" s="162"/>
      <c r="E793" s="162"/>
      <c r="F793" s="162"/>
      <c r="G793" s="162"/>
      <c r="H793" s="162"/>
      <c r="I793" s="162"/>
      <c r="J793" s="162"/>
      <c r="K793" s="162"/>
      <c r="L793" s="162"/>
      <c r="M793" s="162"/>
      <c r="N793" s="162"/>
      <c r="O793" s="162"/>
      <c r="P793" s="162"/>
      <c r="Q793" s="162"/>
      <c r="R793" s="162"/>
      <c r="S793" s="162"/>
      <c r="T793" s="162"/>
      <c r="U793" s="162"/>
      <c r="V793" s="162"/>
      <c r="W793" s="162"/>
      <c r="X793" s="162"/>
      <c r="Y793" s="162"/>
    </row>
    <row r="794">
      <c r="A794" s="162"/>
      <c r="B794" s="162"/>
      <c r="C794" s="162"/>
      <c r="D794" s="162"/>
      <c r="E794" s="162"/>
      <c r="F794" s="162"/>
      <c r="G794" s="162"/>
      <c r="H794" s="162"/>
      <c r="I794" s="162"/>
      <c r="J794" s="162"/>
      <c r="K794" s="162"/>
      <c r="L794" s="162"/>
      <c r="M794" s="162"/>
      <c r="N794" s="162"/>
      <c r="O794" s="162"/>
      <c r="P794" s="162"/>
      <c r="Q794" s="162"/>
      <c r="R794" s="162"/>
      <c r="S794" s="162"/>
      <c r="T794" s="162"/>
      <c r="U794" s="162"/>
      <c r="V794" s="162"/>
      <c r="W794" s="162"/>
      <c r="X794" s="162"/>
      <c r="Y794" s="162"/>
    </row>
    <row r="795">
      <c r="A795" s="162"/>
      <c r="B795" s="162"/>
      <c r="C795" s="162"/>
      <c r="D795" s="162"/>
      <c r="E795" s="162"/>
      <c r="F795" s="162"/>
      <c r="G795" s="162"/>
      <c r="H795" s="162"/>
      <c r="I795" s="162"/>
      <c r="J795" s="162"/>
      <c r="K795" s="162"/>
      <c r="L795" s="162"/>
      <c r="M795" s="162"/>
      <c r="N795" s="162"/>
      <c r="O795" s="162"/>
      <c r="P795" s="162"/>
      <c r="Q795" s="162"/>
      <c r="R795" s="162"/>
      <c r="S795" s="162"/>
      <c r="T795" s="162"/>
      <c r="U795" s="162"/>
      <c r="V795" s="162"/>
      <c r="W795" s="162"/>
      <c r="X795" s="162"/>
      <c r="Y795" s="162"/>
    </row>
    <row r="796">
      <c r="A796" s="162"/>
      <c r="B796" s="162"/>
      <c r="C796" s="162"/>
      <c r="D796" s="162"/>
      <c r="E796" s="162"/>
      <c r="F796" s="162"/>
      <c r="G796" s="162"/>
      <c r="H796" s="162"/>
      <c r="I796" s="162"/>
      <c r="J796" s="162"/>
      <c r="K796" s="162"/>
      <c r="L796" s="162"/>
      <c r="M796" s="162"/>
      <c r="N796" s="162"/>
      <c r="O796" s="162"/>
      <c r="P796" s="162"/>
      <c r="Q796" s="162"/>
      <c r="R796" s="162"/>
      <c r="S796" s="162"/>
      <c r="T796" s="162"/>
      <c r="U796" s="162"/>
      <c r="V796" s="162"/>
      <c r="W796" s="162"/>
      <c r="X796" s="162"/>
      <c r="Y796" s="162"/>
    </row>
    <row r="797">
      <c r="A797" s="162"/>
      <c r="B797" s="162"/>
      <c r="C797" s="162"/>
      <c r="D797" s="162"/>
      <c r="E797" s="162"/>
      <c r="F797" s="162"/>
      <c r="G797" s="162"/>
      <c r="H797" s="162"/>
      <c r="I797" s="162"/>
      <c r="J797" s="162"/>
      <c r="K797" s="162"/>
      <c r="L797" s="162"/>
      <c r="M797" s="162"/>
      <c r="N797" s="162"/>
      <c r="O797" s="162"/>
      <c r="P797" s="162"/>
      <c r="Q797" s="162"/>
      <c r="R797" s="162"/>
      <c r="S797" s="162"/>
      <c r="T797" s="162"/>
      <c r="U797" s="162"/>
      <c r="V797" s="162"/>
      <c r="W797" s="162"/>
      <c r="X797" s="162"/>
      <c r="Y797" s="162"/>
    </row>
    <row r="798">
      <c r="A798" s="162"/>
      <c r="B798" s="162"/>
      <c r="C798" s="162"/>
      <c r="D798" s="162"/>
      <c r="E798" s="162"/>
      <c r="F798" s="162"/>
      <c r="G798" s="162"/>
      <c r="H798" s="162"/>
      <c r="I798" s="162"/>
      <c r="J798" s="162"/>
      <c r="K798" s="162"/>
      <c r="L798" s="162"/>
      <c r="M798" s="162"/>
      <c r="N798" s="162"/>
      <c r="O798" s="162"/>
      <c r="P798" s="162"/>
      <c r="Q798" s="162"/>
      <c r="R798" s="162"/>
      <c r="S798" s="162"/>
      <c r="T798" s="162"/>
      <c r="U798" s="162"/>
      <c r="V798" s="162"/>
      <c r="W798" s="162"/>
      <c r="X798" s="162"/>
      <c r="Y798" s="162"/>
    </row>
    <row r="799">
      <c r="A799" s="162"/>
      <c r="B799" s="162"/>
      <c r="C799" s="162"/>
      <c r="D799" s="162"/>
      <c r="E799" s="162"/>
      <c r="F799" s="162"/>
      <c r="G799" s="162"/>
      <c r="H799" s="162"/>
      <c r="I799" s="162"/>
      <c r="J799" s="162"/>
      <c r="K799" s="162"/>
      <c r="L799" s="162"/>
      <c r="M799" s="162"/>
      <c r="N799" s="162"/>
      <c r="O799" s="162"/>
      <c r="P799" s="162"/>
      <c r="Q799" s="162"/>
      <c r="R799" s="162"/>
      <c r="S799" s="162"/>
      <c r="T799" s="162"/>
      <c r="U799" s="162"/>
      <c r="V799" s="162"/>
      <c r="W799" s="162"/>
      <c r="X799" s="162"/>
      <c r="Y799" s="162"/>
    </row>
    <row r="800">
      <c r="A800" s="162"/>
      <c r="B800" s="162"/>
      <c r="C800" s="162"/>
      <c r="D800" s="162"/>
      <c r="E800" s="162"/>
      <c r="F800" s="162"/>
      <c r="G800" s="162"/>
      <c r="H800" s="162"/>
      <c r="I800" s="162"/>
      <c r="J800" s="162"/>
      <c r="K800" s="162"/>
      <c r="L800" s="162"/>
      <c r="M800" s="162"/>
      <c r="N800" s="162"/>
      <c r="O800" s="162"/>
      <c r="P800" s="162"/>
      <c r="Q800" s="162"/>
      <c r="R800" s="162"/>
      <c r="S800" s="162"/>
      <c r="T800" s="162"/>
      <c r="U800" s="162"/>
      <c r="V800" s="162"/>
      <c r="W800" s="162"/>
      <c r="X800" s="162"/>
      <c r="Y800" s="162"/>
    </row>
    <row r="801">
      <c r="A801" s="162"/>
      <c r="B801" s="162"/>
      <c r="C801" s="162"/>
      <c r="D801" s="162"/>
      <c r="E801" s="162"/>
      <c r="F801" s="162"/>
      <c r="G801" s="162"/>
      <c r="H801" s="162"/>
      <c r="I801" s="162"/>
      <c r="J801" s="162"/>
      <c r="K801" s="162"/>
      <c r="L801" s="162"/>
      <c r="M801" s="162"/>
      <c r="N801" s="162"/>
      <c r="O801" s="162"/>
      <c r="P801" s="162"/>
      <c r="Q801" s="162"/>
      <c r="R801" s="162"/>
      <c r="S801" s="162"/>
      <c r="T801" s="162"/>
      <c r="U801" s="162"/>
      <c r="V801" s="162"/>
      <c r="W801" s="162"/>
      <c r="X801" s="162"/>
      <c r="Y801" s="162"/>
    </row>
    <row r="802">
      <c r="A802" s="162"/>
      <c r="B802" s="162"/>
      <c r="C802" s="162"/>
      <c r="D802" s="162"/>
      <c r="E802" s="162"/>
      <c r="F802" s="162"/>
      <c r="G802" s="162"/>
      <c r="H802" s="162"/>
      <c r="I802" s="162"/>
      <c r="J802" s="162"/>
      <c r="K802" s="162"/>
      <c r="L802" s="162"/>
      <c r="M802" s="162"/>
      <c r="N802" s="162"/>
      <c r="O802" s="162"/>
      <c r="P802" s="162"/>
      <c r="Q802" s="162"/>
      <c r="R802" s="162"/>
      <c r="S802" s="162"/>
      <c r="T802" s="162"/>
      <c r="U802" s="162"/>
      <c r="V802" s="162"/>
      <c r="W802" s="162"/>
      <c r="X802" s="162"/>
      <c r="Y802" s="162"/>
    </row>
    <row r="803">
      <c r="A803" s="162"/>
      <c r="B803" s="162"/>
      <c r="C803" s="162"/>
      <c r="D803" s="162"/>
      <c r="E803" s="162"/>
      <c r="F803" s="162"/>
      <c r="G803" s="162"/>
      <c r="H803" s="162"/>
      <c r="I803" s="162"/>
      <c r="J803" s="162"/>
      <c r="K803" s="162"/>
      <c r="L803" s="162"/>
      <c r="M803" s="162"/>
      <c r="N803" s="162"/>
      <c r="O803" s="162"/>
      <c r="P803" s="162"/>
      <c r="Q803" s="162"/>
      <c r="R803" s="162"/>
      <c r="S803" s="162"/>
      <c r="T803" s="162"/>
      <c r="U803" s="162"/>
      <c r="V803" s="162"/>
      <c r="W803" s="162"/>
      <c r="X803" s="162"/>
      <c r="Y803" s="162"/>
    </row>
    <row r="804">
      <c r="A804" s="162"/>
      <c r="B804" s="162"/>
      <c r="C804" s="162"/>
      <c r="D804" s="162"/>
      <c r="E804" s="162"/>
      <c r="F804" s="162"/>
      <c r="G804" s="162"/>
      <c r="H804" s="162"/>
      <c r="I804" s="162"/>
      <c r="J804" s="162"/>
      <c r="K804" s="162"/>
      <c r="L804" s="162"/>
      <c r="M804" s="162"/>
      <c r="N804" s="162"/>
      <c r="O804" s="162"/>
      <c r="P804" s="162"/>
      <c r="Q804" s="162"/>
      <c r="R804" s="162"/>
      <c r="S804" s="162"/>
      <c r="T804" s="162"/>
      <c r="U804" s="162"/>
      <c r="V804" s="162"/>
      <c r="W804" s="162"/>
      <c r="X804" s="162"/>
      <c r="Y804" s="162"/>
    </row>
    <row r="805">
      <c r="A805" s="162"/>
      <c r="B805" s="162"/>
      <c r="C805" s="162"/>
      <c r="D805" s="162"/>
      <c r="E805" s="162"/>
      <c r="F805" s="162"/>
      <c r="G805" s="162"/>
      <c r="H805" s="162"/>
      <c r="I805" s="162"/>
      <c r="J805" s="162"/>
      <c r="K805" s="162"/>
      <c r="L805" s="162"/>
      <c r="M805" s="162"/>
      <c r="N805" s="162"/>
      <c r="O805" s="162"/>
      <c r="P805" s="162"/>
      <c r="Q805" s="162"/>
      <c r="R805" s="162"/>
      <c r="S805" s="162"/>
      <c r="T805" s="162"/>
      <c r="U805" s="162"/>
      <c r="V805" s="162"/>
      <c r="W805" s="162"/>
      <c r="X805" s="162"/>
      <c r="Y805" s="162"/>
    </row>
    <row r="806">
      <c r="A806" s="162"/>
      <c r="B806" s="162"/>
      <c r="C806" s="162"/>
      <c r="D806" s="162"/>
      <c r="E806" s="162"/>
      <c r="F806" s="162"/>
      <c r="G806" s="162"/>
      <c r="H806" s="162"/>
      <c r="I806" s="162"/>
      <c r="J806" s="162"/>
      <c r="K806" s="162"/>
      <c r="L806" s="162"/>
      <c r="M806" s="162"/>
      <c r="N806" s="162"/>
      <c r="O806" s="162"/>
      <c r="P806" s="162"/>
      <c r="Q806" s="162"/>
      <c r="R806" s="162"/>
      <c r="S806" s="162"/>
      <c r="T806" s="162"/>
      <c r="U806" s="162"/>
      <c r="V806" s="162"/>
      <c r="W806" s="162"/>
      <c r="X806" s="162"/>
      <c r="Y806" s="162"/>
    </row>
    <row r="807">
      <c r="A807" s="162"/>
      <c r="B807" s="162"/>
      <c r="C807" s="162"/>
      <c r="D807" s="162"/>
      <c r="E807" s="162"/>
      <c r="F807" s="162"/>
      <c r="G807" s="162"/>
      <c r="H807" s="162"/>
      <c r="I807" s="162"/>
      <c r="J807" s="162"/>
      <c r="K807" s="162"/>
      <c r="L807" s="162"/>
      <c r="M807" s="162"/>
      <c r="N807" s="162"/>
      <c r="O807" s="162"/>
      <c r="P807" s="162"/>
      <c r="Q807" s="162"/>
      <c r="R807" s="162"/>
      <c r="S807" s="162"/>
      <c r="T807" s="162"/>
      <c r="U807" s="162"/>
      <c r="V807" s="162"/>
      <c r="W807" s="162"/>
      <c r="X807" s="162"/>
      <c r="Y807" s="162"/>
    </row>
    <row r="808">
      <c r="A808" s="162"/>
      <c r="B808" s="162"/>
      <c r="C808" s="162"/>
      <c r="D808" s="162"/>
      <c r="E808" s="162"/>
      <c r="F808" s="162"/>
      <c r="G808" s="162"/>
      <c r="H808" s="162"/>
      <c r="I808" s="162"/>
      <c r="J808" s="162"/>
      <c r="K808" s="162"/>
      <c r="L808" s="162"/>
      <c r="M808" s="162"/>
      <c r="N808" s="162"/>
      <c r="O808" s="162"/>
      <c r="P808" s="162"/>
      <c r="Q808" s="162"/>
      <c r="R808" s="162"/>
      <c r="S808" s="162"/>
      <c r="T808" s="162"/>
      <c r="U808" s="162"/>
      <c r="V808" s="162"/>
      <c r="W808" s="162"/>
      <c r="X808" s="162"/>
      <c r="Y808" s="162"/>
    </row>
    <row r="809">
      <c r="A809" s="162"/>
      <c r="B809" s="162"/>
      <c r="C809" s="162"/>
      <c r="D809" s="162"/>
      <c r="E809" s="162"/>
      <c r="F809" s="162"/>
      <c r="G809" s="162"/>
      <c r="H809" s="162"/>
      <c r="I809" s="162"/>
      <c r="J809" s="162"/>
      <c r="K809" s="162"/>
      <c r="L809" s="162"/>
      <c r="M809" s="162"/>
      <c r="N809" s="162"/>
      <c r="O809" s="162"/>
      <c r="P809" s="162"/>
      <c r="Q809" s="162"/>
      <c r="R809" s="162"/>
      <c r="S809" s="162"/>
      <c r="T809" s="162"/>
      <c r="U809" s="162"/>
      <c r="V809" s="162"/>
      <c r="W809" s="162"/>
      <c r="X809" s="162"/>
      <c r="Y809" s="162"/>
    </row>
    <row r="810">
      <c r="A810" s="162"/>
      <c r="B810" s="162"/>
      <c r="C810" s="162"/>
      <c r="D810" s="162"/>
      <c r="E810" s="162"/>
      <c r="F810" s="162"/>
      <c r="G810" s="162"/>
      <c r="H810" s="162"/>
      <c r="I810" s="162"/>
      <c r="J810" s="162"/>
      <c r="K810" s="162"/>
      <c r="L810" s="162"/>
      <c r="M810" s="162"/>
      <c r="N810" s="162"/>
      <c r="O810" s="162"/>
      <c r="P810" s="162"/>
      <c r="Q810" s="162"/>
      <c r="R810" s="162"/>
      <c r="S810" s="162"/>
      <c r="T810" s="162"/>
      <c r="U810" s="162"/>
      <c r="V810" s="162"/>
      <c r="W810" s="162"/>
      <c r="X810" s="162"/>
      <c r="Y810" s="162"/>
    </row>
    <row r="811">
      <c r="A811" s="162"/>
      <c r="B811" s="162"/>
      <c r="C811" s="162"/>
      <c r="D811" s="162"/>
      <c r="E811" s="162"/>
      <c r="F811" s="162"/>
      <c r="G811" s="162"/>
      <c r="H811" s="162"/>
      <c r="I811" s="162"/>
      <c r="J811" s="162"/>
      <c r="K811" s="162"/>
      <c r="L811" s="162"/>
      <c r="M811" s="162"/>
      <c r="N811" s="162"/>
      <c r="O811" s="162"/>
      <c r="P811" s="162"/>
      <c r="Q811" s="162"/>
      <c r="R811" s="162"/>
      <c r="S811" s="162"/>
      <c r="T811" s="162"/>
      <c r="U811" s="162"/>
      <c r="V811" s="162"/>
      <c r="W811" s="162"/>
      <c r="X811" s="162"/>
      <c r="Y811" s="162"/>
    </row>
    <row r="812">
      <c r="A812" s="162"/>
      <c r="B812" s="162"/>
      <c r="C812" s="162"/>
      <c r="D812" s="162"/>
      <c r="E812" s="162"/>
      <c r="F812" s="162"/>
      <c r="G812" s="162"/>
      <c r="H812" s="162"/>
      <c r="I812" s="162"/>
      <c r="J812" s="162"/>
      <c r="K812" s="162"/>
      <c r="L812" s="162"/>
      <c r="M812" s="162"/>
      <c r="N812" s="162"/>
      <c r="O812" s="162"/>
      <c r="P812" s="162"/>
      <c r="Q812" s="162"/>
      <c r="R812" s="162"/>
      <c r="S812" s="162"/>
      <c r="T812" s="162"/>
      <c r="U812" s="162"/>
      <c r="V812" s="162"/>
      <c r="W812" s="162"/>
      <c r="X812" s="162"/>
      <c r="Y812" s="162"/>
    </row>
    <row r="813">
      <c r="A813" s="162"/>
      <c r="B813" s="162"/>
      <c r="C813" s="162"/>
      <c r="D813" s="162"/>
      <c r="E813" s="162"/>
      <c r="F813" s="162"/>
      <c r="G813" s="162"/>
      <c r="H813" s="162"/>
      <c r="I813" s="162"/>
      <c r="J813" s="162"/>
      <c r="K813" s="162"/>
      <c r="L813" s="162"/>
      <c r="M813" s="162"/>
      <c r="N813" s="162"/>
      <c r="O813" s="162"/>
      <c r="P813" s="162"/>
      <c r="Q813" s="162"/>
      <c r="R813" s="162"/>
      <c r="S813" s="162"/>
      <c r="T813" s="162"/>
      <c r="U813" s="162"/>
      <c r="V813" s="162"/>
      <c r="W813" s="162"/>
      <c r="X813" s="162"/>
      <c r="Y813" s="162"/>
    </row>
    <row r="814">
      <c r="A814" s="162"/>
      <c r="B814" s="162"/>
      <c r="C814" s="162"/>
      <c r="D814" s="162"/>
      <c r="E814" s="162"/>
      <c r="F814" s="162"/>
      <c r="G814" s="162"/>
      <c r="H814" s="162"/>
      <c r="I814" s="162"/>
      <c r="J814" s="162"/>
      <c r="K814" s="162"/>
      <c r="L814" s="162"/>
      <c r="M814" s="162"/>
      <c r="N814" s="162"/>
      <c r="O814" s="162"/>
      <c r="P814" s="162"/>
      <c r="Q814" s="162"/>
      <c r="R814" s="162"/>
      <c r="S814" s="162"/>
      <c r="T814" s="162"/>
      <c r="U814" s="162"/>
      <c r="V814" s="162"/>
      <c r="W814" s="162"/>
      <c r="X814" s="162"/>
      <c r="Y814" s="162"/>
    </row>
    <row r="815">
      <c r="A815" s="162"/>
      <c r="B815" s="162"/>
      <c r="C815" s="162"/>
      <c r="D815" s="162"/>
      <c r="E815" s="162"/>
      <c r="F815" s="162"/>
      <c r="G815" s="162"/>
      <c r="H815" s="162"/>
      <c r="I815" s="162"/>
      <c r="J815" s="162"/>
      <c r="K815" s="162"/>
      <c r="L815" s="162"/>
      <c r="M815" s="162"/>
      <c r="N815" s="162"/>
      <c r="O815" s="162"/>
      <c r="P815" s="162"/>
      <c r="Q815" s="162"/>
      <c r="R815" s="162"/>
      <c r="S815" s="162"/>
      <c r="T815" s="162"/>
      <c r="U815" s="162"/>
      <c r="V815" s="162"/>
      <c r="W815" s="162"/>
      <c r="X815" s="162"/>
      <c r="Y815" s="162"/>
    </row>
    <row r="816">
      <c r="A816" s="162"/>
      <c r="B816" s="162"/>
      <c r="C816" s="162"/>
      <c r="D816" s="162"/>
      <c r="E816" s="162"/>
      <c r="F816" s="162"/>
      <c r="G816" s="162"/>
      <c r="H816" s="162"/>
      <c r="I816" s="162"/>
      <c r="J816" s="162"/>
      <c r="K816" s="162"/>
      <c r="L816" s="162"/>
      <c r="M816" s="162"/>
      <c r="N816" s="162"/>
      <c r="O816" s="162"/>
      <c r="P816" s="162"/>
      <c r="Q816" s="162"/>
      <c r="R816" s="162"/>
      <c r="S816" s="162"/>
      <c r="T816" s="162"/>
      <c r="U816" s="162"/>
      <c r="V816" s="162"/>
      <c r="W816" s="162"/>
      <c r="X816" s="162"/>
      <c r="Y816" s="162"/>
    </row>
    <row r="817">
      <c r="A817" s="162"/>
      <c r="B817" s="162"/>
      <c r="C817" s="162"/>
      <c r="D817" s="162"/>
      <c r="E817" s="162"/>
      <c r="F817" s="162"/>
      <c r="G817" s="162"/>
      <c r="H817" s="162"/>
      <c r="I817" s="162"/>
      <c r="J817" s="162"/>
      <c r="K817" s="162"/>
      <c r="L817" s="162"/>
      <c r="M817" s="162"/>
      <c r="N817" s="162"/>
      <c r="O817" s="162"/>
      <c r="P817" s="162"/>
      <c r="Q817" s="162"/>
      <c r="R817" s="162"/>
      <c r="S817" s="162"/>
      <c r="T817" s="162"/>
      <c r="U817" s="162"/>
      <c r="V817" s="162"/>
      <c r="W817" s="162"/>
      <c r="X817" s="162"/>
      <c r="Y817" s="162"/>
    </row>
    <row r="818">
      <c r="A818" s="162"/>
      <c r="B818" s="162"/>
      <c r="C818" s="162"/>
      <c r="D818" s="162"/>
      <c r="E818" s="162"/>
      <c r="F818" s="162"/>
      <c r="G818" s="162"/>
      <c r="H818" s="162"/>
      <c r="I818" s="162"/>
      <c r="J818" s="162"/>
      <c r="K818" s="162"/>
      <c r="L818" s="162"/>
      <c r="M818" s="162"/>
      <c r="N818" s="162"/>
      <c r="O818" s="162"/>
      <c r="P818" s="162"/>
      <c r="Q818" s="162"/>
      <c r="R818" s="162"/>
      <c r="S818" s="162"/>
      <c r="T818" s="162"/>
      <c r="U818" s="162"/>
      <c r="V818" s="162"/>
      <c r="W818" s="162"/>
      <c r="X818" s="162"/>
      <c r="Y818" s="162"/>
    </row>
    <row r="819">
      <c r="A819" s="162"/>
      <c r="B819" s="162"/>
      <c r="C819" s="162"/>
      <c r="D819" s="162"/>
      <c r="E819" s="162"/>
      <c r="F819" s="162"/>
      <c r="G819" s="162"/>
      <c r="H819" s="162"/>
      <c r="I819" s="162"/>
      <c r="J819" s="162"/>
      <c r="K819" s="162"/>
      <c r="L819" s="162"/>
      <c r="M819" s="162"/>
      <c r="N819" s="162"/>
      <c r="O819" s="162"/>
      <c r="P819" s="162"/>
      <c r="Q819" s="162"/>
      <c r="R819" s="162"/>
      <c r="S819" s="162"/>
      <c r="T819" s="162"/>
      <c r="U819" s="162"/>
      <c r="V819" s="162"/>
      <c r="W819" s="162"/>
      <c r="X819" s="162"/>
      <c r="Y819" s="162"/>
    </row>
    <row r="820">
      <c r="A820" s="162"/>
      <c r="B820" s="162"/>
      <c r="C820" s="162"/>
      <c r="D820" s="162"/>
      <c r="E820" s="162"/>
      <c r="F820" s="162"/>
      <c r="G820" s="162"/>
      <c r="H820" s="162"/>
      <c r="I820" s="162"/>
      <c r="J820" s="162"/>
      <c r="K820" s="162"/>
      <c r="L820" s="162"/>
      <c r="M820" s="162"/>
      <c r="N820" s="162"/>
      <c r="O820" s="162"/>
      <c r="P820" s="162"/>
      <c r="Q820" s="162"/>
      <c r="R820" s="162"/>
      <c r="S820" s="162"/>
      <c r="T820" s="162"/>
      <c r="U820" s="162"/>
      <c r="V820" s="162"/>
      <c r="W820" s="162"/>
      <c r="X820" s="162"/>
      <c r="Y820" s="162"/>
    </row>
    <row r="821">
      <c r="A821" s="162"/>
      <c r="B821" s="162"/>
      <c r="C821" s="162"/>
      <c r="D821" s="162"/>
      <c r="E821" s="162"/>
      <c r="F821" s="162"/>
      <c r="G821" s="162"/>
      <c r="H821" s="162"/>
      <c r="I821" s="162"/>
      <c r="J821" s="162"/>
      <c r="K821" s="162"/>
      <c r="L821" s="162"/>
      <c r="M821" s="162"/>
      <c r="N821" s="162"/>
      <c r="O821" s="162"/>
      <c r="P821" s="162"/>
      <c r="Q821" s="162"/>
      <c r="R821" s="162"/>
      <c r="S821" s="162"/>
      <c r="T821" s="162"/>
      <c r="U821" s="162"/>
      <c r="V821" s="162"/>
      <c r="W821" s="162"/>
      <c r="X821" s="162"/>
      <c r="Y821" s="162"/>
    </row>
    <row r="822">
      <c r="A822" s="162"/>
      <c r="B822" s="162"/>
      <c r="C822" s="162"/>
      <c r="D822" s="162"/>
      <c r="E822" s="162"/>
      <c r="F822" s="162"/>
      <c r="G822" s="162"/>
      <c r="H822" s="162"/>
      <c r="I822" s="162"/>
      <c r="J822" s="162"/>
      <c r="K822" s="162"/>
      <c r="L822" s="162"/>
      <c r="M822" s="162"/>
      <c r="N822" s="162"/>
      <c r="O822" s="162"/>
      <c r="P822" s="162"/>
      <c r="Q822" s="162"/>
      <c r="R822" s="162"/>
      <c r="S822" s="162"/>
      <c r="T822" s="162"/>
      <c r="U822" s="162"/>
      <c r="V822" s="162"/>
      <c r="W822" s="162"/>
      <c r="X822" s="162"/>
      <c r="Y822" s="162"/>
    </row>
    <row r="823">
      <c r="A823" s="162"/>
      <c r="B823" s="162"/>
      <c r="C823" s="162"/>
      <c r="D823" s="162"/>
      <c r="E823" s="162"/>
      <c r="F823" s="162"/>
      <c r="G823" s="162"/>
      <c r="H823" s="162"/>
      <c r="I823" s="162"/>
      <c r="J823" s="162"/>
      <c r="K823" s="162"/>
      <c r="L823" s="162"/>
      <c r="M823" s="162"/>
      <c r="N823" s="162"/>
      <c r="O823" s="162"/>
      <c r="P823" s="162"/>
      <c r="Q823" s="162"/>
      <c r="R823" s="162"/>
      <c r="S823" s="162"/>
      <c r="T823" s="162"/>
      <c r="U823" s="162"/>
      <c r="V823" s="162"/>
      <c r="W823" s="162"/>
      <c r="X823" s="162"/>
      <c r="Y823" s="162"/>
    </row>
    <row r="824">
      <c r="A824" s="162"/>
      <c r="B824" s="162"/>
      <c r="C824" s="162"/>
      <c r="D824" s="162"/>
      <c r="E824" s="162"/>
      <c r="F824" s="162"/>
      <c r="G824" s="162"/>
      <c r="H824" s="162"/>
      <c r="I824" s="162"/>
      <c r="J824" s="162"/>
      <c r="K824" s="162"/>
      <c r="L824" s="162"/>
      <c r="M824" s="162"/>
      <c r="N824" s="162"/>
      <c r="O824" s="162"/>
      <c r="P824" s="162"/>
      <c r="Q824" s="162"/>
      <c r="R824" s="162"/>
      <c r="S824" s="162"/>
      <c r="T824" s="162"/>
      <c r="U824" s="162"/>
      <c r="V824" s="162"/>
      <c r="W824" s="162"/>
      <c r="X824" s="162"/>
      <c r="Y824" s="162"/>
    </row>
    <row r="825">
      <c r="A825" s="162"/>
      <c r="B825" s="162"/>
      <c r="C825" s="162"/>
      <c r="D825" s="162"/>
      <c r="E825" s="162"/>
      <c r="F825" s="162"/>
      <c r="G825" s="162"/>
      <c r="H825" s="162"/>
      <c r="I825" s="162"/>
      <c r="J825" s="162"/>
      <c r="K825" s="162"/>
      <c r="L825" s="162"/>
      <c r="M825" s="162"/>
      <c r="N825" s="162"/>
      <c r="O825" s="162"/>
      <c r="P825" s="162"/>
      <c r="Q825" s="162"/>
      <c r="R825" s="162"/>
      <c r="S825" s="162"/>
      <c r="T825" s="162"/>
      <c r="U825" s="162"/>
      <c r="V825" s="162"/>
      <c r="W825" s="162"/>
      <c r="X825" s="162"/>
      <c r="Y825" s="162"/>
    </row>
    <row r="826">
      <c r="A826" s="162"/>
      <c r="B826" s="162"/>
      <c r="C826" s="162"/>
      <c r="D826" s="162"/>
      <c r="E826" s="162"/>
      <c r="F826" s="162"/>
      <c r="G826" s="162"/>
      <c r="H826" s="162"/>
      <c r="I826" s="162"/>
      <c r="J826" s="162"/>
      <c r="K826" s="162"/>
      <c r="L826" s="162"/>
      <c r="M826" s="162"/>
      <c r="N826" s="162"/>
      <c r="O826" s="162"/>
      <c r="P826" s="162"/>
      <c r="Q826" s="162"/>
      <c r="R826" s="162"/>
      <c r="S826" s="162"/>
      <c r="T826" s="162"/>
      <c r="U826" s="162"/>
      <c r="V826" s="162"/>
      <c r="W826" s="162"/>
      <c r="X826" s="162"/>
      <c r="Y826" s="162"/>
    </row>
    <row r="827">
      <c r="A827" s="162"/>
      <c r="B827" s="162"/>
      <c r="C827" s="162"/>
      <c r="D827" s="162"/>
      <c r="E827" s="162"/>
      <c r="F827" s="162"/>
      <c r="G827" s="162"/>
      <c r="H827" s="162"/>
      <c r="I827" s="162"/>
      <c r="J827" s="162"/>
      <c r="K827" s="162"/>
      <c r="L827" s="162"/>
      <c r="M827" s="162"/>
      <c r="N827" s="162"/>
      <c r="O827" s="162"/>
      <c r="P827" s="162"/>
      <c r="Q827" s="162"/>
      <c r="R827" s="162"/>
      <c r="S827" s="162"/>
      <c r="T827" s="162"/>
      <c r="U827" s="162"/>
      <c r="V827" s="162"/>
      <c r="W827" s="162"/>
      <c r="X827" s="162"/>
      <c r="Y827" s="162"/>
    </row>
    <row r="828">
      <c r="A828" s="162"/>
      <c r="B828" s="162"/>
      <c r="C828" s="162"/>
      <c r="D828" s="162"/>
      <c r="E828" s="162"/>
      <c r="F828" s="162"/>
      <c r="G828" s="162"/>
      <c r="H828" s="162"/>
      <c r="I828" s="162"/>
      <c r="J828" s="162"/>
      <c r="K828" s="162"/>
      <c r="L828" s="162"/>
      <c r="M828" s="162"/>
      <c r="N828" s="162"/>
      <c r="O828" s="162"/>
      <c r="P828" s="162"/>
      <c r="Q828" s="162"/>
      <c r="R828" s="162"/>
      <c r="S828" s="162"/>
      <c r="T828" s="162"/>
      <c r="U828" s="162"/>
      <c r="V828" s="162"/>
      <c r="W828" s="162"/>
      <c r="X828" s="162"/>
      <c r="Y828" s="162"/>
    </row>
    <row r="829">
      <c r="A829" s="162"/>
      <c r="B829" s="162"/>
      <c r="C829" s="162"/>
      <c r="D829" s="162"/>
      <c r="E829" s="162"/>
      <c r="F829" s="162"/>
      <c r="G829" s="162"/>
      <c r="H829" s="162"/>
      <c r="I829" s="162"/>
      <c r="J829" s="162"/>
      <c r="K829" s="162"/>
      <c r="L829" s="162"/>
      <c r="M829" s="162"/>
      <c r="N829" s="162"/>
      <c r="O829" s="162"/>
      <c r="P829" s="162"/>
      <c r="Q829" s="162"/>
      <c r="R829" s="162"/>
      <c r="S829" s="162"/>
      <c r="T829" s="162"/>
      <c r="U829" s="162"/>
      <c r="V829" s="162"/>
      <c r="W829" s="162"/>
      <c r="X829" s="162"/>
      <c r="Y829" s="162"/>
    </row>
    <row r="830">
      <c r="A830" s="162"/>
      <c r="B830" s="162"/>
      <c r="C830" s="162"/>
      <c r="D830" s="162"/>
      <c r="E830" s="162"/>
      <c r="F830" s="162"/>
      <c r="G830" s="162"/>
      <c r="H830" s="162"/>
      <c r="I830" s="162"/>
      <c r="J830" s="162"/>
      <c r="K830" s="162"/>
      <c r="L830" s="162"/>
      <c r="M830" s="162"/>
      <c r="N830" s="162"/>
      <c r="O830" s="162"/>
      <c r="P830" s="162"/>
      <c r="Q830" s="162"/>
      <c r="R830" s="162"/>
      <c r="S830" s="162"/>
      <c r="T830" s="162"/>
      <c r="U830" s="162"/>
      <c r="V830" s="162"/>
      <c r="W830" s="162"/>
      <c r="X830" s="162"/>
      <c r="Y830" s="162"/>
    </row>
    <row r="831">
      <c r="A831" s="162"/>
      <c r="B831" s="162"/>
      <c r="C831" s="162"/>
      <c r="D831" s="162"/>
      <c r="E831" s="162"/>
      <c r="F831" s="162"/>
      <c r="G831" s="162"/>
      <c r="H831" s="162"/>
      <c r="I831" s="162"/>
      <c r="J831" s="162"/>
      <c r="K831" s="162"/>
      <c r="L831" s="162"/>
      <c r="M831" s="162"/>
      <c r="N831" s="162"/>
      <c r="O831" s="162"/>
      <c r="P831" s="162"/>
      <c r="Q831" s="162"/>
      <c r="R831" s="162"/>
      <c r="S831" s="162"/>
      <c r="T831" s="162"/>
      <c r="U831" s="162"/>
      <c r="V831" s="162"/>
      <c r="W831" s="162"/>
      <c r="X831" s="162"/>
      <c r="Y831" s="162"/>
    </row>
    <row r="832">
      <c r="A832" s="162"/>
      <c r="B832" s="162"/>
      <c r="C832" s="162"/>
      <c r="D832" s="162"/>
      <c r="E832" s="162"/>
      <c r="F832" s="162"/>
      <c r="G832" s="162"/>
      <c r="H832" s="162"/>
      <c r="I832" s="162"/>
      <c r="J832" s="162"/>
      <c r="K832" s="162"/>
      <c r="L832" s="162"/>
      <c r="M832" s="162"/>
      <c r="N832" s="162"/>
      <c r="O832" s="162"/>
      <c r="P832" s="162"/>
      <c r="Q832" s="162"/>
      <c r="R832" s="162"/>
      <c r="S832" s="162"/>
      <c r="T832" s="162"/>
      <c r="U832" s="162"/>
      <c r="V832" s="162"/>
      <c r="W832" s="162"/>
      <c r="X832" s="162"/>
      <c r="Y832" s="162"/>
    </row>
    <row r="833">
      <c r="A833" s="162"/>
      <c r="B833" s="162"/>
      <c r="C833" s="162"/>
      <c r="D833" s="162"/>
      <c r="E833" s="162"/>
      <c r="F833" s="162"/>
      <c r="G833" s="162"/>
      <c r="H833" s="162"/>
      <c r="I833" s="162"/>
      <c r="J833" s="162"/>
      <c r="K833" s="162"/>
      <c r="L833" s="162"/>
      <c r="M833" s="162"/>
      <c r="N833" s="162"/>
      <c r="O833" s="162"/>
      <c r="P833" s="162"/>
      <c r="Q833" s="162"/>
      <c r="R833" s="162"/>
      <c r="S833" s="162"/>
      <c r="T833" s="162"/>
      <c r="U833" s="162"/>
      <c r="V833" s="162"/>
      <c r="W833" s="162"/>
      <c r="X833" s="162"/>
      <c r="Y833" s="162"/>
    </row>
    <row r="834">
      <c r="A834" s="162"/>
      <c r="B834" s="162"/>
      <c r="C834" s="162"/>
      <c r="D834" s="162"/>
      <c r="E834" s="162"/>
      <c r="F834" s="162"/>
      <c r="G834" s="162"/>
      <c r="H834" s="162"/>
      <c r="I834" s="162"/>
      <c r="J834" s="162"/>
      <c r="K834" s="162"/>
      <c r="L834" s="162"/>
      <c r="M834" s="162"/>
      <c r="N834" s="162"/>
      <c r="O834" s="162"/>
      <c r="P834" s="162"/>
      <c r="Q834" s="162"/>
      <c r="R834" s="162"/>
      <c r="S834" s="162"/>
      <c r="T834" s="162"/>
      <c r="U834" s="162"/>
      <c r="V834" s="162"/>
      <c r="W834" s="162"/>
      <c r="X834" s="162"/>
      <c r="Y834" s="162"/>
    </row>
    <row r="835">
      <c r="A835" s="162"/>
      <c r="B835" s="162"/>
      <c r="C835" s="162"/>
      <c r="D835" s="162"/>
      <c r="E835" s="162"/>
      <c r="F835" s="162"/>
      <c r="G835" s="162"/>
      <c r="H835" s="162"/>
      <c r="I835" s="162"/>
      <c r="J835" s="162"/>
      <c r="K835" s="162"/>
      <c r="L835" s="162"/>
      <c r="M835" s="162"/>
      <c r="N835" s="162"/>
      <c r="O835" s="162"/>
      <c r="P835" s="162"/>
      <c r="Q835" s="162"/>
      <c r="R835" s="162"/>
      <c r="S835" s="162"/>
      <c r="T835" s="162"/>
      <c r="U835" s="162"/>
      <c r="V835" s="162"/>
      <c r="W835" s="162"/>
      <c r="X835" s="162"/>
      <c r="Y835" s="162"/>
    </row>
    <row r="836">
      <c r="A836" s="162"/>
      <c r="B836" s="162"/>
      <c r="C836" s="162"/>
      <c r="D836" s="162"/>
      <c r="E836" s="162"/>
      <c r="F836" s="162"/>
      <c r="G836" s="162"/>
      <c r="H836" s="162"/>
      <c r="I836" s="162"/>
      <c r="J836" s="162"/>
      <c r="K836" s="162"/>
      <c r="L836" s="162"/>
      <c r="M836" s="162"/>
      <c r="N836" s="162"/>
      <c r="O836" s="162"/>
      <c r="P836" s="162"/>
      <c r="Q836" s="162"/>
      <c r="R836" s="162"/>
      <c r="S836" s="162"/>
      <c r="T836" s="162"/>
      <c r="U836" s="162"/>
      <c r="V836" s="162"/>
      <c r="W836" s="162"/>
      <c r="X836" s="162"/>
      <c r="Y836" s="162"/>
    </row>
    <row r="837">
      <c r="A837" s="162"/>
      <c r="B837" s="162"/>
      <c r="C837" s="162"/>
      <c r="D837" s="162"/>
      <c r="E837" s="162"/>
      <c r="F837" s="162"/>
      <c r="G837" s="162"/>
      <c r="H837" s="162"/>
      <c r="I837" s="162"/>
      <c r="J837" s="162"/>
      <c r="K837" s="162"/>
      <c r="L837" s="162"/>
      <c r="M837" s="162"/>
      <c r="N837" s="162"/>
      <c r="O837" s="162"/>
      <c r="P837" s="162"/>
      <c r="Q837" s="162"/>
      <c r="R837" s="162"/>
      <c r="S837" s="162"/>
      <c r="T837" s="162"/>
      <c r="U837" s="162"/>
      <c r="V837" s="162"/>
      <c r="W837" s="162"/>
      <c r="X837" s="162"/>
      <c r="Y837" s="162"/>
    </row>
    <row r="838">
      <c r="A838" s="162"/>
      <c r="B838" s="162"/>
      <c r="C838" s="162"/>
      <c r="D838" s="162"/>
      <c r="E838" s="162"/>
      <c r="F838" s="162"/>
      <c r="G838" s="162"/>
      <c r="H838" s="162"/>
      <c r="I838" s="162"/>
      <c r="J838" s="162"/>
      <c r="K838" s="162"/>
      <c r="L838" s="162"/>
      <c r="M838" s="162"/>
      <c r="N838" s="162"/>
      <c r="O838" s="162"/>
      <c r="P838" s="162"/>
      <c r="Q838" s="162"/>
      <c r="R838" s="162"/>
      <c r="S838" s="162"/>
      <c r="T838" s="162"/>
      <c r="U838" s="162"/>
      <c r="V838" s="162"/>
      <c r="W838" s="162"/>
      <c r="X838" s="162"/>
      <c r="Y838" s="162"/>
    </row>
    <row r="839">
      <c r="A839" s="162"/>
      <c r="B839" s="162"/>
      <c r="C839" s="162"/>
      <c r="D839" s="162"/>
      <c r="E839" s="162"/>
      <c r="F839" s="162"/>
      <c r="G839" s="162"/>
      <c r="H839" s="162"/>
      <c r="I839" s="162"/>
      <c r="J839" s="162"/>
      <c r="K839" s="162"/>
      <c r="L839" s="162"/>
      <c r="M839" s="162"/>
      <c r="N839" s="162"/>
      <c r="O839" s="162"/>
      <c r="P839" s="162"/>
      <c r="Q839" s="162"/>
      <c r="R839" s="162"/>
      <c r="S839" s="162"/>
      <c r="T839" s="162"/>
      <c r="U839" s="162"/>
      <c r="V839" s="162"/>
      <c r="W839" s="162"/>
      <c r="X839" s="162"/>
      <c r="Y839" s="162"/>
    </row>
    <row r="840">
      <c r="A840" s="162"/>
      <c r="B840" s="162"/>
      <c r="C840" s="162"/>
      <c r="D840" s="162"/>
      <c r="E840" s="162"/>
      <c r="F840" s="162"/>
      <c r="G840" s="162"/>
      <c r="H840" s="162"/>
      <c r="I840" s="162"/>
      <c r="J840" s="162"/>
      <c r="K840" s="162"/>
      <c r="L840" s="162"/>
      <c r="M840" s="162"/>
      <c r="N840" s="162"/>
      <c r="O840" s="162"/>
      <c r="P840" s="162"/>
      <c r="Q840" s="162"/>
      <c r="R840" s="162"/>
      <c r="S840" s="162"/>
      <c r="T840" s="162"/>
      <c r="U840" s="162"/>
      <c r="V840" s="162"/>
      <c r="W840" s="162"/>
      <c r="X840" s="162"/>
      <c r="Y840" s="162"/>
    </row>
    <row r="841">
      <c r="A841" s="162"/>
      <c r="B841" s="162"/>
      <c r="C841" s="162"/>
      <c r="D841" s="162"/>
      <c r="E841" s="162"/>
      <c r="F841" s="162"/>
      <c r="G841" s="162"/>
      <c r="H841" s="162"/>
      <c r="I841" s="162"/>
      <c r="J841" s="162"/>
      <c r="K841" s="162"/>
      <c r="L841" s="162"/>
      <c r="M841" s="162"/>
      <c r="N841" s="162"/>
      <c r="O841" s="162"/>
      <c r="P841" s="162"/>
      <c r="Q841" s="162"/>
      <c r="R841" s="162"/>
      <c r="S841" s="162"/>
      <c r="T841" s="162"/>
      <c r="U841" s="162"/>
      <c r="V841" s="162"/>
      <c r="W841" s="162"/>
      <c r="X841" s="162"/>
      <c r="Y841" s="162"/>
    </row>
    <row r="842">
      <c r="A842" s="162"/>
      <c r="B842" s="162"/>
      <c r="C842" s="162"/>
      <c r="D842" s="162"/>
      <c r="E842" s="162"/>
      <c r="F842" s="162"/>
      <c r="G842" s="162"/>
      <c r="H842" s="162"/>
      <c r="I842" s="162"/>
      <c r="J842" s="162"/>
      <c r="K842" s="162"/>
      <c r="L842" s="162"/>
      <c r="M842" s="162"/>
      <c r="N842" s="162"/>
      <c r="O842" s="162"/>
      <c r="P842" s="162"/>
      <c r="Q842" s="162"/>
      <c r="R842" s="162"/>
      <c r="S842" s="162"/>
      <c r="T842" s="162"/>
      <c r="U842" s="162"/>
      <c r="V842" s="162"/>
      <c r="W842" s="162"/>
      <c r="X842" s="162"/>
      <c r="Y842" s="162"/>
    </row>
    <row r="843">
      <c r="A843" s="162"/>
      <c r="B843" s="162"/>
      <c r="C843" s="162"/>
      <c r="D843" s="162"/>
      <c r="E843" s="162"/>
      <c r="F843" s="162"/>
      <c r="G843" s="162"/>
      <c r="H843" s="162"/>
      <c r="I843" s="162"/>
      <c r="J843" s="162"/>
      <c r="K843" s="162"/>
      <c r="L843" s="162"/>
      <c r="M843" s="162"/>
      <c r="N843" s="162"/>
      <c r="O843" s="162"/>
      <c r="P843" s="162"/>
      <c r="Q843" s="162"/>
      <c r="R843" s="162"/>
      <c r="S843" s="162"/>
      <c r="T843" s="162"/>
      <c r="U843" s="162"/>
      <c r="V843" s="162"/>
      <c r="W843" s="162"/>
      <c r="X843" s="162"/>
      <c r="Y843" s="162"/>
    </row>
    <row r="844">
      <c r="A844" s="162"/>
      <c r="B844" s="162"/>
      <c r="C844" s="162"/>
      <c r="D844" s="162"/>
      <c r="E844" s="162"/>
      <c r="F844" s="162"/>
      <c r="G844" s="162"/>
      <c r="H844" s="162"/>
      <c r="I844" s="162"/>
      <c r="J844" s="162"/>
      <c r="K844" s="162"/>
      <c r="L844" s="162"/>
      <c r="M844" s="162"/>
      <c r="N844" s="162"/>
      <c r="O844" s="162"/>
      <c r="P844" s="162"/>
      <c r="Q844" s="162"/>
      <c r="R844" s="162"/>
      <c r="S844" s="162"/>
      <c r="T844" s="162"/>
      <c r="U844" s="162"/>
      <c r="V844" s="162"/>
      <c r="W844" s="162"/>
      <c r="X844" s="162"/>
      <c r="Y844" s="162"/>
    </row>
    <row r="845">
      <c r="A845" s="162"/>
      <c r="B845" s="162"/>
      <c r="C845" s="162"/>
      <c r="D845" s="162"/>
      <c r="E845" s="162"/>
      <c r="F845" s="162"/>
      <c r="G845" s="162"/>
      <c r="H845" s="162"/>
      <c r="I845" s="162"/>
      <c r="J845" s="162"/>
      <c r="K845" s="162"/>
      <c r="L845" s="162"/>
      <c r="M845" s="162"/>
      <c r="N845" s="162"/>
      <c r="O845" s="162"/>
      <c r="P845" s="162"/>
      <c r="Q845" s="162"/>
      <c r="R845" s="162"/>
      <c r="S845" s="162"/>
      <c r="T845" s="162"/>
      <c r="U845" s="162"/>
      <c r="V845" s="162"/>
      <c r="W845" s="162"/>
      <c r="X845" s="162"/>
      <c r="Y845" s="162"/>
    </row>
    <row r="846">
      <c r="A846" s="162"/>
      <c r="B846" s="162"/>
      <c r="C846" s="162"/>
      <c r="D846" s="162"/>
      <c r="E846" s="162"/>
      <c r="F846" s="162"/>
      <c r="G846" s="162"/>
      <c r="H846" s="162"/>
      <c r="I846" s="162"/>
      <c r="J846" s="162"/>
      <c r="K846" s="162"/>
      <c r="L846" s="162"/>
      <c r="M846" s="162"/>
      <c r="N846" s="162"/>
      <c r="O846" s="162"/>
      <c r="P846" s="162"/>
      <c r="Q846" s="162"/>
      <c r="R846" s="162"/>
      <c r="S846" s="162"/>
      <c r="T846" s="162"/>
      <c r="U846" s="162"/>
      <c r="V846" s="162"/>
      <c r="W846" s="162"/>
      <c r="X846" s="162"/>
      <c r="Y846" s="162"/>
    </row>
    <row r="847">
      <c r="A847" s="162"/>
      <c r="B847" s="162"/>
      <c r="C847" s="162"/>
      <c r="D847" s="162"/>
      <c r="E847" s="162"/>
      <c r="F847" s="162"/>
      <c r="G847" s="162"/>
      <c r="H847" s="162"/>
      <c r="I847" s="162"/>
      <c r="J847" s="162"/>
      <c r="K847" s="162"/>
      <c r="L847" s="162"/>
      <c r="M847" s="162"/>
      <c r="N847" s="162"/>
      <c r="O847" s="162"/>
      <c r="P847" s="162"/>
      <c r="Q847" s="162"/>
      <c r="R847" s="162"/>
      <c r="S847" s="162"/>
      <c r="T847" s="162"/>
      <c r="U847" s="162"/>
      <c r="V847" s="162"/>
      <c r="W847" s="162"/>
      <c r="X847" s="162"/>
      <c r="Y847" s="162"/>
    </row>
    <row r="848">
      <c r="A848" s="162"/>
      <c r="B848" s="162"/>
      <c r="C848" s="162"/>
      <c r="D848" s="162"/>
      <c r="E848" s="162"/>
      <c r="F848" s="162"/>
      <c r="G848" s="162"/>
      <c r="H848" s="162"/>
      <c r="I848" s="162"/>
      <c r="J848" s="162"/>
      <c r="K848" s="162"/>
      <c r="L848" s="162"/>
      <c r="M848" s="162"/>
      <c r="N848" s="162"/>
      <c r="O848" s="162"/>
      <c r="P848" s="162"/>
      <c r="Q848" s="162"/>
      <c r="R848" s="162"/>
      <c r="S848" s="162"/>
      <c r="T848" s="162"/>
      <c r="U848" s="162"/>
      <c r="V848" s="162"/>
      <c r="W848" s="162"/>
      <c r="X848" s="162"/>
      <c r="Y848" s="162"/>
    </row>
    <row r="849">
      <c r="A849" s="162"/>
      <c r="B849" s="162"/>
      <c r="C849" s="162"/>
      <c r="D849" s="162"/>
      <c r="E849" s="162"/>
      <c r="F849" s="162"/>
      <c r="G849" s="162"/>
      <c r="H849" s="162"/>
      <c r="I849" s="162"/>
      <c r="J849" s="162"/>
      <c r="K849" s="162"/>
      <c r="L849" s="162"/>
      <c r="M849" s="162"/>
      <c r="N849" s="162"/>
      <c r="O849" s="162"/>
      <c r="P849" s="162"/>
      <c r="Q849" s="162"/>
      <c r="R849" s="162"/>
      <c r="S849" s="162"/>
      <c r="T849" s="162"/>
      <c r="U849" s="162"/>
      <c r="V849" s="162"/>
      <c r="W849" s="162"/>
      <c r="X849" s="162"/>
      <c r="Y849" s="162"/>
    </row>
    <row r="850">
      <c r="A850" s="162"/>
      <c r="B850" s="162"/>
      <c r="C850" s="162"/>
      <c r="D850" s="162"/>
      <c r="E850" s="162"/>
      <c r="F850" s="162"/>
      <c r="G850" s="162"/>
      <c r="H850" s="162"/>
      <c r="I850" s="162"/>
      <c r="J850" s="162"/>
      <c r="K850" s="162"/>
      <c r="L850" s="162"/>
      <c r="M850" s="162"/>
      <c r="N850" s="162"/>
      <c r="O850" s="162"/>
      <c r="P850" s="162"/>
      <c r="Q850" s="162"/>
      <c r="R850" s="162"/>
      <c r="S850" s="162"/>
      <c r="T850" s="162"/>
      <c r="U850" s="162"/>
      <c r="V850" s="162"/>
      <c r="W850" s="162"/>
      <c r="X850" s="162"/>
      <c r="Y850" s="162"/>
    </row>
    <row r="851">
      <c r="A851" s="162"/>
      <c r="B851" s="162"/>
      <c r="C851" s="162"/>
      <c r="D851" s="162"/>
      <c r="E851" s="162"/>
      <c r="F851" s="162"/>
      <c r="G851" s="162"/>
      <c r="H851" s="162"/>
      <c r="I851" s="162"/>
      <c r="J851" s="162"/>
      <c r="K851" s="162"/>
      <c r="L851" s="162"/>
      <c r="M851" s="162"/>
      <c r="N851" s="162"/>
      <c r="O851" s="162"/>
      <c r="P851" s="162"/>
      <c r="Q851" s="162"/>
      <c r="R851" s="162"/>
      <c r="S851" s="162"/>
      <c r="T851" s="162"/>
      <c r="U851" s="162"/>
      <c r="V851" s="162"/>
      <c r="W851" s="162"/>
      <c r="X851" s="162"/>
      <c r="Y851" s="162"/>
    </row>
    <row r="852">
      <c r="A852" s="162"/>
      <c r="B852" s="162"/>
      <c r="C852" s="162"/>
      <c r="D852" s="162"/>
      <c r="E852" s="162"/>
      <c r="F852" s="162"/>
      <c r="G852" s="162"/>
      <c r="H852" s="162"/>
      <c r="I852" s="162"/>
      <c r="J852" s="162"/>
      <c r="K852" s="162"/>
      <c r="L852" s="162"/>
      <c r="M852" s="162"/>
      <c r="N852" s="162"/>
      <c r="O852" s="162"/>
      <c r="P852" s="162"/>
      <c r="Q852" s="162"/>
      <c r="R852" s="162"/>
      <c r="S852" s="162"/>
      <c r="T852" s="162"/>
      <c r="U852" s="162"/>
      <c r="V852" s="162"/>
      <c r="W852" s="162"/>
      <c r="X852" s="162"/>
      <c r="Y852" s="162"/>
    </row>
    <row r="853">
      <c r="A853" s="162"/>
      <c r="B853" s="162"/>
      <c r="C853" s="162"/>
      <c r="D853" s="162"/>
      <c r="E853" s="162"/>
      <c r="F853" s="162"/>
      <c r="G853" s="162"/>
      <c r="H853" s="162"/>
      <c r="I853" s="162"/>
      <c r="J853" s="162"/>
      <c r="K853" s="162"/>
      <c r="L853" s="162"/>
      <c r="M853" s="162"/>
      <c r="N853" s="162"/>
      <c r="O853" s="162"/>
      <c r="P853" s="162"/>
      <c r="Q853" s="162"/>
      <c r="R853" s="162"/>
      <c r="S853" s="162"/>
      <c r="T853" s="162"/>
      <c r="U853" s="162"/>
      <c r="V853" s="162"/>
      <c r="W853" s="162"/>
      <c r="X853" s="162"/>
      <c r="Y853" s="162"/>
    </row>
    <row r="854">
      <c r="A854" s="162"/>
      <c r="B854" s="162"/>
      <c r="C854" s="162"/>
      <c r="D854" s="162"/>
      <c r="E854" s="162"/>
      <c r="F854" s="162"/>
      <c r="G854" s="162"/>
      <c r="H854" s="162"/>
      <c r="I854" s="162"/>
      <c r="J854" s="162"/>
      <c r="K854" s="162"/>
      <c r="L854" s="162"/>
      <c r="M854" s="162"/>
      <c r="N854" s="162"/>
      <c r="O854" s="162"/>
      <c r="P854" s="162"/>
      <c r="Q854" s="162"/>
      <c r="R854" s="162"/>
      <c r="S854" s="162"/>
      <c r="T854" s="162"/>
      <c r="U854" s="162"/>
      <c r="V854" s="162"/>
      <c r="W854" s="162"/>
      <c r="X854" s="162"/>
      <c r="Y854" s="162"/>
    </row>
    <row r="855">
      <c r="A855" s="162"/>
      <c r="B855" s="162"/>
      <c r="C855" s="162"/>
      <c r="D855" s="162"/>
      <c r="E855" s="162"/>
      <c r="F855" s="162"/>
      <c r="G855" s="162"/>
      <c r="H855" s="162"/>
      <c r="I855" s="162"/>
      <c r="J855" s="162"/>
      <c r="K855" s="162"/>
      <c r="L855" s="162"/>
      <c r="M855" s="162"/>
      <c r="N855" s="162"/>
      <c r="O855" s="162"/>
      <c r="P855" s="162"/>
      <c r="Q855" s="162"/>
      <c r="R855" s="162"/>
      <c r="S855" s="162"/>
      <c r="T855" s="162"/>
      <c r="U855" s="162"/>
      <c r="V855" s="162"/>
      <c r="W855" s="162"/>
      <c r="X855" s="162"/>
      <c r="Y855" s="162"/>
    </row>
    <row r="856">
      <c r="A856" s="162"/>
      <c r="B856" s="162"/>
      <c r="C856" s="162"/>
      <c r="D856" s="162"/>
      <c r="E856" s="162"/>
      <c r="F856" s="162"/>
      <c r="G856" s="162"/>
      <c r="H856" s="162"/>
      <c r="I856" s="162"/>
      <c r="J856" s="162"/>
      <c r="K856" s="162"/>
      <c r="L856" s="162"/>
      <c r="M856" s="162"/>
      <c r="N856" s="162"/>
      <c r="O856" s="162"/>
      <c r="P856" s="162"/>
      <c r="Q856" s="162"/>
      <c r="R856" s="162"/>
      <c r="S856" s="162"/>
      <c r="T856" s="162"/>
      <c r="U856" s="162"/>
      <c r="V856" s="162"/>
      <c r="W856" s="162"/>
      <c r="X856" s="162"/>
      <c r="Y856" s="162"/>
    </row>
    <row r="857">
      <c r="A857" s="162"/>
      <c r="B857" s="162"/>
      <c r="C857" s="162"/>
      <c r="D857" s="162"/>
      <c r="E857" s="162"/>
      <c r="F857" s="162"/>
      <c r="G857" s="162"/>
      <c r="H857" s="162"/>
      <c r="I857" s="162"/>
      <c r="J857" s="162"/>
      <c r="K857" s="162"/>
      <c r="L857" s="162"/>
      <c r="M857" s="162"/>
      <c r="N857" s="162"/>
      <c r="O857" s="162"/>
      <c r="P857" s="162"/>
      <c r="Q857" s="162"/>
      <c r="R857" s="162"/>
      <c r="S857" s="162"/>
      <c r="T857" s="162"/>
      <c r="U857" s="162"/>
      <c r="V857" s="162"/>
      <c r="W857" s="162"/>
      <c r="X857" s="162"/>
      <c r="Y857" s="162"/>
    </row>
    <row r="858">
      <c r="A858" s="162"/>
      <c r="B858" s="162"/>
      <c r="C858" s="162"/>
      <c r="D858" s="162"/>
      <c r="E858" s="162"/>
      <c r="F858" s="162"/>
      <c r="G858" s="162"/>
      <c r="H858" s="162"/>
      <c r="I858" s="162"/>
      <c r="J858" s="162"/>
      <c r="K858" s="162"/>
      <c r="L858" s="162"/>
      <c r="M858" s="162"/>
      <c r="N858" s="162"/>
      <c r="O858" s="162"/>
      <c r="P858" s="162"/>
      <c r="Q858" s="162"/>
      <c r="R858" s="162"/>
      <c r="S858" s="162"/>
      <c r="T858" s="162"/>
      <c r="U858" s="162"/>
      <c r="V858" s="162"/>
      <c r="W858" s="162"/>
      <c r="X858" s="162"/>
      <c r="Y858" s="162"/>
    </row>
    <row r="859">
      <c r="A859" s="162"/>
      <c r="B859" s="162"/>
      <c r="C859" s="162"/>
      <c r="D859" s="162"/>
      <c r="E859" s="162"/>
      <c r="F859" s="162"/>
      <c r="G859" s="162"/>
      <c r="H859" s="162"/>
      <c r="I859" s="162"/>
      <c r="J859" s="162"/>
      <c r="K859" s="162"/>
      <c r="L859" s="162"/>
      <c r="M859" s="162"/>
      <c r="N859" s="162"/>
      <c r="O859" s="162"/>
      <c r="P859" s="162"/>
      <c r="Q859" s="162"/>
      <c r="R859" s="162"/>
      <c r="S859" s="162"/>
      <c r="T859" s="162"/>
      <c r="U859" s="162"/>
      <c r="V859" s="162"/>
      <c r="W859" s="162"/>
      <c r="X859" s="162"/>
      <c r="Y859" s="162"/>
    </row>
    <row r="860">
      <c r="A860" s="162"/>
      <c r="B860" s="162"/>
      <c r="C860" s="162"/>
      <c r="D860" s="162"/>
      <c r="E860" s="162"/>
      <c r="F860" s="162"/>
      <c r="G860" s="162"/>
      <c r="H860" s="162"/>
      <c r="I860" s="162"/>
      <c r="J860" s="162"/>
      <c r="K860" s="162"/>
      <c r="L860" s="162"/>
      <c r="M860" s="162"/>
      <c r="N860" s="162"/>
      <c r="O860" s="162"/>
      <c r="P860" s="162"/>
      <c r="Q860" s="162"/>
      <c r="R860" s="162"/>
      <c r="S860" s="162"/>
      <c r="T860" s="162"/>
      <c r="U860" s="162"/>
      <c r="V860" s="162"/>
      <c r="W860" s="162"/>
      <c r="X860" s="162"/>
      <c r="Y860" s="162"/>
    </row>
    <row r="861">
      <c r="A861" s="162"/>
      <c r="B861" s="162"/>
      <c r="C861" s="162"/>
      <c r="D861" s="162"/>
      <c r="E861" s="162"/>
      <c r="F861" s="162"/>
      <c r="G861" s="162"/>
      <c r="H861" s="162"/>
      <c r="I861" s="162"/>
      <c r="J861" s="162"/>
      <c r="K861" s="162"/>
      <c r="L861" s="162"/>
      <c r="M861" s="162"/>
      <c r="N861" s="162"/>
      <c r="O861" s="162"/>
      <c r="P861" s="162"/>
      <c r="Q861" s="162"/>
      <c r="R861" s="162"/>
      <c r="S861" s="162"/>
      <c r="T861" s="162"/>
      <c r="U861" s="162"/>
      <c r="V861" s="162"/>
      <c r="W861" s="162"/>
      <c r="X861" s="162"/>
      <c r="Y861" s="162"/>
    </row>
    <row r="862">
      <c r="A862" s="162"/>
      <c r="B862" s="162"/>
      <c r="C862" s="162"/>
      <c r="D862" s="162"/>
      <c r="E862" s="162"/>
      <c r="F862" s="162"/>
      <c r="G862" s="162"/>
      <c r="H862" s="162"/>
      <c r="I862" s="162"/>
      <c r="J862" s="162"/>
      <c r="K862" s="162"/>
      <c r="L862" s="162"/>
      <c r="M862" s="162"/>
      <c r="N862" s="162"/>
      <c r="O862" s="162"/>
      <c r="P862" s="162"/>
      <c r="Q862" s="162"/>
      <c r="R862" s="162"/>
      <c r="S862" s="162"/>
      <c r="T862" s="162"/>
      <c r="U862" s="162"/>
      <c r="V862" s="162"/>
      <c r="W862" s="162"/>
      <c r="X862" s="162"/>
      <c r="Y862" s="162"/>
    </row>
    <row r="863">
      <c r="A863" s="162"/>
      <c r="B863" s="162"/>
      <c r="C863" s="162"/>
      <c r="D863" s="162"/>
      <c r="E863" s="162"/>
      <c r="F863" s="162"/>
      <c r="G863" s="162"/>
      <c r="H863" s="162"/>
      <c r="I863" s="162"/>
      <c r="J863" s="162"/>
      <c r="K863" s="162"/>
      <c r="L863" s="162"/>
      <c r="M863" s="162"/>
      <c r="N863" s="162"/>
      <c r="O863" s="162"/>
      <c r="P863" s="162"/>
      <c r="Q863" s="162"/>
      <c r="R863" s="162"/>
      <c r="S863" s="162"/>
      <c r="T863" s="162"/>
      <c r="U863" s="162"/>
      <c r="V863" s="162"/>
      <c r="W863" s="162"/>
      <c r="X863" s="162"/>
      <c r="Y863" s="162"/>
    </row>
    <row r="864">
      <c r="A864" s="162"/>
      <c r="B864" s="162"/>
      <c r="C864" s="162"/>
      <c r="D864" s="162"/>
      <c r="E864" s="162"/>
      <c r="F864" s="162"/>
      <c r="G864" s="162"/>
      <c r="H864" s="162"/>
      <c r="I864" s="162"/>
      <c r="J864" s="162"/>
      <c r="K864" s="162"/>
      <c r="L864" s="162"/>
      <c r="M864" s="162"/>
      <c r="N864" s="162"/>
      <c r="O864" s="162"/>
      <c r="P864" s="162"/>
      <c r="Q864" s="162"/>
      <c r="R864" s="162"/>
      <c r="S864" s="162"/>
      <c r="T864" s="162"/>
      <c r="U864" s="162"/>
      <c r="V864" s="162"/>
      <c r="W864" s="162"/>
      <c r="X864" s="162"/>
      <c r="Y864" s="162"/>
    </row>
    <row r="865">
      <c r="A865" s="162"/>
      <c r="B865" s="162"/>
      <c r="C865" s="162"/>
      <c r="D865" s="162"/>
      <c r="E865" s="162"/>
      <c r="F865" s="162"/>
      <c r="G865" s="162"/>
      <c r="H865" s="162"/>
      <c r="I865" s="162"/>
      <c r="J865" s="162"/>
      <c r="K865" s="162"/>
      <c r="L865" s="162"/>
      <c r="M865" s="162"/>
      <c r="N865" s="162"/>
      <c r="O865" s="162"/>
      <c r="P865" s="162"/>
      <c r="Q865" s="162"/>
      <c r="R865" s="162"/>
      <c r="S865" s="162"/>
      <c r="T865" s="162"/>
      <c r="U865" s="162"/>
      <c r="V865" s="162"/>
      <c r="W865" s="162"/>
      <c r="X865" s="162"/>
      <c r="Y865" s="162"/>
    </row>
    <row r="866">
      <c r="A866" s="162"/>
      <c r="B866" s="162"/>
      <c r="C866" s="162"/>
      <c r="D866" s="162"/>
      <c r="E866" s="162"/>
      <c r="F866" s="162"/>
      <c r="G866" s="162"/>
      <c r="H866" s="162"/>
      <c r="I866" s="162"/>
      <c r="J866" s="162"/>
      <c r="K866" s="162"/>
      <c r="L866" s="162"/>
      <c r="M866" s="162"/>
      <c r="N866" s="162"/>
      <c r="O866" s="162"/>
      <c r="P866" s="162"/>
      <c r="Q866" s="162"/>
      <c r="R866" s="162"/>
      <c r="S866" s="162"/>
      <c r="T866" s="162"/>
      <c r="U866" s="162"/>
      <c r="V866" s="162"/>
      <c r="W866" s="162"/>
      <c r="X866" s="162"/>
      <c r="Y866" s="162"/>
    </row>
    <row r="867">
      <c r="A867" s="162"/>
      <c r="B867" s="162"/>
      <c r="C867" s="162"/>
      <c r="D867" s="162"/>
      <c r="E867" s="162"/>
      <c r="F867" s="162"/>
      <c r="G867" s="162"/>
      <c r="H867" s="162"/>
      <c r="I867" s="162"/>
      <c r="J867" s="162"/>
      <c r="K867" s="162"/>
      <c r="L867" s="162"/>
      <c r="M867" s="162"/>
      <c r="N867" s="162"/>
      <c r="O867" s="162"/>
      <c r="P867" s="162"/>
      <c r="Q867" s="162"/>
      <c r="R867" s="162"/>
      <c r="S867" s="162"/>
      <c r="T867" s="162"/>
      <c r="U867" s="162"/>
      <c r="V867" s="162"/>
      <c r="W867" s="162"/>
      <c r="X867" s="162"/>
      <c r="Y867" s="162"/>
    </row>
    <row r="868">
      <c r="A868" s="162"/>
      <c r="B868" s="162"/>
      <c r="C868" s="162"/>
      <c r="D868" s="162"/>
      <c r="E868" s="162"/>
      <c r="F868" s="162"/>
      <c r="G868" s="162"/>
      <c r="H868" s="162"/>
      <c r="I868" s="162"/>
      <c r="J868" s="162"/>
      <c r="K868" s="162"/>
      <c r="L868" s="162"/>
      <c r="M868" s="162"/>
      <c r="N868" s="162"/>
      <c r="O868" s="162"/>
      <c r="P868" s="162"/>
      <c r="Q868" s="162"/>
      <c r="R868" s="162"/>
      <c r="S868" s="162"/>
      <c r="T868" s="162"/>
      <c r="U868" s="162"/>
      <c r="V868" s="162"/>
      <c r="W868" s="162"/>
      <c r="X868" s="162"/>
      <c r="Y868" s="162"/>
    </row>
    <row r="869">
      <c r="A869" s="162"/>
      <c r="B869" s="162"/>
      <c r="C869" s="162"/>
      <c r="D869" s="162"/>
      <c r="E869" s="162"/>
      <c r="F869" s="162"/>
      <c r="G869" s="162"/>
      <c r="H869" s="162"/>
      <c r="I869" s="162"/>
      <c r="J869" s="162"/>
      <c r="K869" s="162"/>
      <c r="L869" s="162"/>
      <c r="M869" s="162"/>
      <c r="N869" s="162"/>
      <c r="O869" s="162"/>
      <c r="P869" s="162"/>
      <c r="Q869" s="162"/>
      <c r="R869" s="162"/>
      <c r="S869" s="162"/>
      <c r="T869" s="162"/>
      <c r="U869" s="162"/>
      <c r="V869" s="162"/>
      <c r="W869" s="162"/>
      <c r="X869" s="162"/>
      <c r="Y869" s="162"/>
    </row>
    <row r="870">
      <c r="A870" s="162"/>
      <c r="B870" s="162"/>
      <c r="C870" s="162"/>
      <c r="D870" s="162"/>
      <c r="E870" s="162"/>
      <c r="F870" s="162"/>
      <c r="G870" s="162"/>
      <c r="H870" s="162"/>
      <c r="I870" s="162"/>
      <c r="J870" s="162"/>
      <c r="K870" s="162"/>
      <c r="L870" s="162"/>
      <c r="M870" s="162"/>
      <c r="N870" s="162"/>
      <c r="O870" s="162"/>
      <c r="P870" s="162"/>
      <c r="Q870" s="162"/>
      <c r="R870" s="162"/>
      <c r="S870" s="162"/>
      <c r="T870" s="162"/>
      <c r="U870" s="162"/>
      <c r="V870" s="162"/>
      <c r="W870" s="162"/>
      <c r="X870" s="162"/>
      <c r="Y870" s="162"/>
    </row>
    <row r="871">
      <c r="A871" s="162"/>
      <c r="B871" s="162"/>
      <c r="C871" s="162"/>
      <c r="D871" s="162"/>
      <c r="E871" s="162"/>
      <c r="F871" s="162"/>
      <c r="G871" s="162"/>
      <c r="H871" s="162"/>
      <c r="I871" s="162"/>
      <c r="J871" s="162"/>
      <c r="K871" s="162"/>
      <c r="L871" s="162"/>
      <c r="M871" s="162"/>
      <c r="N871" s="162"/>
      <c r="O871" s="162"/>
      <c r="P871" s="162"/>
      <c r="Q871" s="162"/>
      <c r="R871" s="162"/>
      <c r="S871" s="162"/>
      <c r="T871" s="162"/>
      <c r="U871" s="162"/>
      <c r="V871" s="162"/>
      <c r="W871" s="162"/>
      <c r="X871" s="162"/>
      <c r="Y871" s="162"/>
    </row>
    <row r="872">
      <c r="A872" s="162"/>
      <c r="B872" s="162"/>
      <c r="C872" s="162"/>
      <c r="D872" s="162"/>
      <c r="E872" s="162"/>
      <c r="F872" s="162"/>
      <c r="G872" s="162"/>
      <c r="H872" s="162"/>
      <c r="I872" s="162"/>
      <c r="J872" s="162"/>
      <c r="K872" s="162"/>
      <c r="L872" s="162"/>
      <c r="M872" s="162"/>
      <c r="N872" s="162"/>
      <c r="O872" s="162"/>
      <c r="P872" s="162"/>
      <c r="Q872" s="162"/>
      <c r="R872" s="162"/>
      <c r="S872" s="162"/>
      <c r="T872" s="162"/>
      <c r="U872" s="162"/>
      <c r="V872" s="162"/>
      <c r="W872" s="162"/>
      <c r="X872" s="162"/>
      <c r="Y872" s="162"/>
    </row>
    <row r="873">
      <c r="A873" s="162"/>
      <c r="B873" s="162"/>
      <c r="C873" s="162"/>
      <c r="D873" s="162"/>
      <c r="E873" s="162"/>
      <c r="F873" s="162"/>
      <c r="G873" s="162"/>
      <c r="H873" s="162"/>
      <c r="I873" s="162"/>
      <c r="J873" s="162"/>
      <c r="K873" s="162"/>
      <c r="L873" s="162"/>
      <c r="M873" s="162"/>
      <c r="N873" s="162"/>
      <c r="O873" s="162"/>
      <c r="P873" s="162"/>
      <c r="Q873" s="162"/>
      <c r="R873" s="162"/>
      <c r="S873" s="162"/>
      <c r="T873" s="162"/>
      <c r="U873" s="162"/>
      <c r="V873" s="162"/>
      <c r="W873" s="162"/>
      <c r="X873" s="162"/>
      <c r="Y873" s="162"/>
    </row>
    <row r="874">
      <c r="A874" s="162"/>
      <c r="B874" s="162"/>
      <c r="C874" s="162"/>
      <c r="D874" s="162"/>
      <c r="E874" s="162"/>
      <c r="F874" s="162"/>
      <c r="G874" s="162"/>
      <c r="H874" s="162"/>
      <c r="I874" s="162"/>
      <c r="J874" s="162"/>
      <c r="K874" s="162"/>
      <c r="L874" s="162"/>
      <c r="M874" s="162"/>
      <c r="N874" s="162"/>
      <c r="O874" s="162"/>
      <c r="P874" s="162"/>
      <c r="Q874" s="162"/>
      <c r="R874" s="162"/>
      <c r="S874" s="162"/>
      <c r="T874" s="162"/>
      <c r="U874" s="162"/>
      <c r="V874" s="162"/>
      <c r="W874" s="162"/>
      <c r="X874" s="162"/>
      <c r="Y874" s="162"/>
    </row>
    <row r="875">
      <c r="A875" s="162"/>
      <c r="B875" s="162"/>
      <c r="C875" s="162"/>
      <c r="D875" s="162"/>
      <c r="E875" s="162"/>
      <c r="F875" s="162"/>
      <c r="G875" s="162"/>
      <c r="H875" s="162"/>
      <c r="I875" s="162"/>
      <c r="J875" s="162"/>
      <c r="K875" s="162"/>
      <c r="L875" s="162"/>
      <c r="M875" s="162"/>
      <c r="N875" s="162"/>
      <c r="O875" s="162"/>
      <c r="P875" s="162"/>
      <c r="Q875" s="162"/>
      <c r="R875" s="162"/>
      <c r="S875" s="162"/>
      <c r="T875" s="162"/>
      <c r="U875" s="162"/>
      <c r="V875" s="162"/>
      <c r="W875" s="162"/>
      <c r="X875" s="162"/>
      <c r="Y875" s="162"/>
    </row>
    <row r="876">
      <c r="A876" s="162"/>
      <c r="B876" s="162"/>
      <c r="C876" s="162"/>
      <c r="D876" s="162"/>
      <c r="E876" s="162"/>
      <c r="F876" s="162"/>
      <c r="G876" s="162"/>
      <c r="H876" s="162"/>
      <c r="I876" s="162"/>
      <c r="J876" s="162"/>
      <c r="K876" s="162"/>
      <c r="L876" s="162"/>
      <c r="M876" s="162"/>
      <c r="N876" s="162"/>
      <c r="O876" s="162"/>
      <c r="P876" s="162"/>
      <c r="Q876" s="162"/>
      <c r="R876" s="162"/>
      <c r="S876" s="162"/>
      <c r="T876" s="162"/>
      <c r="U876" s="162"/>
      <c r="V876" s="162"/>
      <c r="W876" s="162"/>
      <c r="X876" s="162"/>
      <c r="Y876" s="162"/>
    </row>
    <row r="877">
      <c r="A877" s="162"/>
      <c r="B877" s="162"/>
      <c r="C877" s="162"/>
      <c r="D877" s="162"/>
      <c r="E877" s="162"/>
      <c r="F877" s="162"/>
      <c r="G877" s="162"/>
      <c r="H877" s="162"/>
      <c r="I877" s="162"/>
      <c r="J877" s="162"/>
      <c r="K877" s="162"/>
      <c r="L877" s="162"/>
      <c r="M877" s="162"/>
      <c r="N877" s="162"/>
      <c r="O877" s="162"/>
      <c r="P877" s="162"/>
      <c r="Q877" s="162"/>
      <c r="R877" s="162"/>
      <c r="S877" s="162"/>
      <c r="T877" s="162"/>
      <c r="U877" s="162"/>
      <c r="V877" s="162"/>
      <c r="W877" s="162"/>
      <c r="X877" s="162"/>
      <c r="Y877" s="162"/>
    </row>
    <row r="878">
      <c r="A878" s="162"/>
      <c r="B878" s="162"/>
      <c r="C878" s="162"/>
      <c r="D878" s="162"/>
      <c r="E878" s="162"/>
      <c r="F878" s="162"/>
      <c r="G878" s="162"/>
      <c r="H878" s="162"/>
      <c r="I878" s="162"/>
      <c r="J878" s="162"/>
      <c r="K878" s="162"/>
      <c r="L878" s="162"/>
      <c r="M878" s="162"/>
      <c r="N878" s="162"/>
      <c r="O878" s="162"/>
      <c r="P878" s="162"/>
      <c r="Q878" s="162"/>
      <c r="R878" s="162"/>
      <c r="S878" s="162"/>
      <c r="T878" s="162"/>
      <c r="U878" s="162"/>
      <c r="V878" s="162"/>
      <c r="W878" s="162"/>
      <c r="X878" s="162"/>
      <c r="Y878" s="162"/>
    </row>
    <row r="879">
      <c r="A879" s="162"/>
      <c r="B879" s="162"/>
      <c r="C879" s="162"/>
      <c r="D879" s="162"/>
      <c r="E879" s="162"/>
      <c r="F879" s="162"/>
      <c r="G879" s="162"/>
      <c r="H879" s="162"/>
      <c r="I879" s="162"/>
      <c r="J879" s="162"/>
      <c r="K879" s="162"/>
      <c r="L879" s="162"/>
      <c r="M879" s="162"/>
      <c r="N879" s="162"/>
      <c r="O879" s="162"/>
      <c r="P879" s="162"/>
      <c r="Q879" s="162"/>
      <c r="R879" s="162"/>
      <c r="S879" s="162"/>
      <c r="T879" s="162"/>
      <c r="U879" s="162"/>
      <c r="V879" s="162"/>
      <c r="W879" s="162"/>
      <c r="X879" s="162"/>
      <c r="Y879" s="162"/>
    </row>
    <row r="880">
      <c r="A880" s="162"/>
      <c r="B880" s="162"/>
      <c r="C880" s="162"/>
      <c r="D880" s="162"/>
      <c r="E880" s="162"/>
      <c r="F880" s="162"/>
      <c r="G880" s="162"/>
      <c r="H880" s="162"/>
      <c r="I880" s="162"/>
      <c r="J880" s="162"/>
      <c r="K880" s="162"/>
      <c r="L880" s="162"/>
      <c r="M880" s="162"/>
      <c r="N880" s="162"/>
      <c r="O880" s="162"/>
      <c r="P880" s="162"/>
      <c r="Q880" s="162"/>
      <c r="R880" s="162"/>
      <c r="S880" s="162"/>
      <c r="T880" s="162"/>
      <c r="U880" s="162"/>
      <c r="V880" s="162"/>
      <c r="W880" s="162"/>
      <c r="X880" s="162"/>
      <c r="Y880" s="162"/>
    </row>
    <row r="881">
      <c r="A881" s="162"/>
      <c r="B881" s="162"/>
      <c r="C881" s="162"/>
      <c r="D881" s="162"/>
      <c r="E881" s="162"/>
      <c r="F881" s="162"/>
      <c r="G881" s="162"/>
      <c r="H881" s="162"/>
      <c r="I881" s="162"/>
      <c r="J881" s="162"/>
      <c r="K881" s="162"/>
      <c r="L881" s="162"/>
      <c r="M881" s="162"/>
      <c r="N881" s="162"/>
      <c r="O881" s="162"/>
      <c r="P881" s="162"/>
      <c r="Q881" s="162"/>
      <c r="R881" s="162"/>
      <c r="S881" s="162"/>
      <c r="T881" s="162"/>
      <c r="U881" s="162"/>
      <c r="V881" s="162"/>
      <c r="W881" s="162"/>
      <c r="X881" s="162"/>
      <c r="Y881" s="162"/>
    </row>
    <row r="882">
      <c r="A882" s="162"/>
      <c r="B882" s="162"/>
      <c r="C882" s="162"/>
      <c r="D882" s="162"/>
      <c r="E882" s="162"/>
      <c r="F882" s="162"/>
      <c r="G882" s="162"/>
      <c r="H882" s="162"/>
      <c r="I882" s="162"/>
      <c r="J882" s="162"/>
      <c r="K882" s="162"/>
      <c r="L882" s="162"/>
      <c r="M882" s="162"/>
      <c r="N882" s="162"/>
      <c r="O882" s="162"/>
      <c r="P882" s="162"/>
      <c r="Q882" s="162"/>
      <c r="R882" s="162"/>
      <c r="S882" s="162"/>
      <c r="T882" s="162"/>
      <c r="U882" s="162"/>
      <c r="V882" s="162"/>
      <c r="W882" s="162"/>
      <c r="X882" s="162"/>
      <c r="Y882" s="162"/>
    </row>
    <row r="883">
      <c r="A883" s="162"/>
      <c r="B883" s="162"/>
      <c r="C883" s="162"/>
      <c r="D883" s="162"/>
      <c r="E883" s="162"/>
      <c r="F883" s="162"/>
      <c r="G883" s="162"/>
      <c r="H883" s="162"/>
      <c r="I883" s="162"/>
      <c r="J883" s="162"/>
      <c r="K883" s="162"/>
      <c r="L883" s="162"/>
      <c r="M883" s="162"/>
      <c r="N883" s="162"/>
      <c r="O883" s="162"/>
      <c r="P883" s="162"/>
      <c r="Q883" s="162"/>
      <c r="R883" s="162"/>
      <c r="S883" s="162"/>
      <c r="T883" s="162"/>
      <c r="U883" s="162"/>
      <c r="V883" s="162"/>
      <c r="W883" s="162"/>
      <c r="X883" s="162"/>
      <c r="Y883" s="162"/>
    </row>
    <row r="884">
      <c r="A884" s="162"/>
      <c r="B884" s="162"/>
      <c r="C884" s="162"/>
      <c r="D884" s="162"/>
      <c r="E884" s="162"/>
      <c r="F884" s="162"/>
      <c r="G884" s="162"/>
      <c r="H884" s="162"/>
      <c r="I884" s="162"/>
      <c r="J884" s="162"/>
      <c r="K884" s="162"/>
      <c r="L884" s="162"/>
      <c r="M884" s="162"/>
      <c r="N884" s="162"/>
      <c r="O884" s="162"/>
      <c r="P884" s="162"/>
      <c r="Q884" s="162"/>
      <c r="R884" s="162"/>
      <c r="S884" s="162"/>
      <c r="T884" s="162"/>
      <c r="U884" s="162"/>
      <c r="V884" s="162"/>
      <c r="W884" s="162"/>
      <c r="X884" s="162"/>
      <c r="Y884" s="162"/>
    </row>
    <row r="885">
      <c r="A885" s="162"/>
      <c r="B885" s="162"/>
      <c r="C885" s="162"/>
      <c r="D885" s="162"/>
      <c r="E885" s="162"/>
      <c r="F885" s="162"/>
      <c r="G885" s="162"/>
      <c r="H885" s="162"/>
      <c r="I885" s="162"/>
      <c r="J885" s="162"/>
      <c r="K885" s="162"/>
      <c r="L885" s="162"/>
      <c r="M885" s="162"/>
      <c r="N885" s="162"/>
      <c r="O885" s="162"/>
      <c r="P885" s="162"/>
      <c r="Q885" s="162"/>
      <c r="R885" s="162"/>
      <c r="S885" s="162"/>
      <c r="T885" s="162"/>
      <c r="U885" s="162"/>
      <c r="V885" s="162"/>
      <c r="W885" s="162"/>
      <c r="X885" s="162"/>
      <c r="Y885" s="162"/>
    </row>
    <row r="886">
      <c r="A886" s="162"/>
      <c r="B886" s="162"/>
      <c r="C886" s="162"/>
      <c r="D886" s="162"/>
      <c r="E886" s="162"/>
      <c r="F886" s="162"/>
      <c r="G886" s="162"/>
      <c r="H886" s="162"/>
      <c r="I886" s="162"/>
      <c r="J886" s="162"/>
      <c r="K886" s="162"/>
      <c r="L886" s="162"/>
      <c r="M886" s="162"/>
      <c r="N886" s="162"/>
      <c r="O886" s="162"/>
      <c r="P886" s="162"/>
      <c r="Q886" s="162"/>
      <c r="R886" s="162"/>
      <c r="S886" s="162"/>
      <c r="T886" s="162"/>
      <c r="U886" s="162"/>
      <c r="V886" s="162"/>
      <c r="W886" s="162"/>
      <c r="X886" s="162"/>
      <c r="Y886" s="162"/>
    </row>
    <row r="887">
      <c r="A887" s="162"/>
      <c r="B887" s="162"/>
      <c r="C887" s="162"/>
      <c r="D887" s="162"/>
      <c r="E887" s="162"/>
      <c r="F887" s="162"/>
      <c r="G887" s="162"/>
      <c r="H887" s="162"/>
      <c r="I887" s="162"/>
      <c r="J887" s="162"/>
      <c r="K887" s="162"/>
      <c r="L887" s="162"/>
      <c r="M887" s="162"/>
      <c r="N887" s="162"/>
      <c r="O887" s="162"/>
      <c r="P887" s="162"/>
      <c r="Q887" s="162"/>
      <c r="R887" s="162"/>
      <c r="S887" s="162"/>
      <c r="T887" s="162"/>
      <c r="U887" s="162"/>
      <c r="V887" s="162"/>
      <c r="W887" s="162"/>
      <c r="X887" s="162"/>
      <c r="Y887" s="162"/>
    </row>
    <row r="888">
      <c r="A888" s="162"/>
      <c r="B888" s="162"/>
      <c r="C888" s="162"/>
      <c r="D888" s="162"/>
      <c r="E888" s="162"/>
      <c r="F888" s="162"/>
      <c r="G888" s="162"/>
      <c r="H888" s="162"/>
      <c r="I888" s="162"/>
      <c r="J888" s="162"/>
      <c r="K888" s="162"/>
      <c r="L888" s="162"/>
      <c r="M888" s="162"/>
      <c r="N888" s="162"/>
      <c r="O888" s="162"/>
      <c r="P888" s="162"/>
      <c r="Q888" s="162"/>
      <c r="R888" s="162"/>
      <c r="S888" s="162"/>
      <c r="T888" s="162"/>
      <c r="U888" s="162"/>
      <c r="V888" s="162"/>
      <c r="W888" s="162"/>
      <c r="X888" s="162"/>
      <c r="Y888" s="162"/>
    </row>
    <row r="889">
      <c r="A889" s="162"/>
      <c r="B889" s="162"/>
      <c r="C889" s="162"/>
      <c r="D889" s="162"/>
      <c r="E889" s="162"/>
      <c r="F889" s="162"/>
      <c r="G889" s="162"/>
      <c r="H889" s="162"/>
      <c r="I889" s="162"/>
      <c r="J889" s="162"/>
      <c r="K889" s="162"/>
      <c r="L889" s="162"/>
      <c r="M889" s="162"/>
      <c r="N889" s="162"/>
      <c r="O889" s="162"/>
      <c r="P889" s="162"/>
      <c r="Q889" s="162"/>
      <c r="R889" s="162"/>
      <c r="S889" s="162"/>
      <c r="T889" s="162"/>
      <c r="U889" s="162"/>
      <c r="V889" s="162"/>
      <c r="W889" s="162"/>
      <c r="X889" s="162"/>
      <c r="Y889" s="162"/>
    </row>
    <row r="890">
      <c r="A890" s="162"/>
      <c r="B890" s="162"/>
      <c r="C890" s="162"/>
      <c r="D890" s="162"/>
      <c r="E890" s="162"/>
      <c r="F890" s="162"/>
      <c r="G890" s="162"/>
      <c r="H890" s="162"/>
      <c r="I890" s="162"/>
      <c r="J890" s="162"/>
      <c r="K890" s="162"/>
      <c r="L890" s="162"/>
      <c r="M890" s="162"/>
      <c r="N890" s="162"/>
      <c r="O890" s="162"/>
      <c r="P890" s="162"/>
      <c r="Q890" s="162"/>
      <c r="R890" s="162"/>
      <c r="S890" s="162"/>
      <c r="T890" s="162"/>
      <c r="U890" s="162"/>
      <c r="V890" s="162"/>
      <c r="W890" s="162"/>
      <c r="X890" s="162"/>
      <c r="Y890" s="162"/>
    </row>
    <row r="891">
      <c r="A891" s="162"/>
      <c r="B891" s="162"/>
      <c r="C891" s="162"/>
      <c r="D891" s="162"/>
      <c r="E891" s="162"/>
      <c r="F891" s="162"/>
      <c r="G891" s="162"/>
      <c r="H891" s="162"/>
      <c r="I891" s="162"/>
      <c r="J891" s="162"/>
      <c r="K891" s="162"/>
      <c r="L891" s="162"/>
      <c r="M891" s="162"/>
      <c r="N891" s="162"/>
      <c r="O891" s="162"/>
      <c r="P891" s="162"/>
      <c r="Q891" s="162"/>
      <c r="R891" s="162"/>
      <c r="S891" s="162"/>
      <c r="T891" s="162"/>
      <c r="U891" s="162"/>
      <c r="V891" s="162"/>
      <c r="W891" s="162"/>
      <c r="X891" s="162"/>
      <c r="Y891" s="162"/>
    </row>
    <row r="892">
      <c r="A892" s="162"/>
      <c r="B892" s="162"/>
      <c r="C892" s="162"/>
      <c r="D892" s="162"/>
      <c r="E892" s="162"/>
      <c r="F892" s="162"/>
      <c r="G892" s="162"/>
      <c r="H892" s="162"/>
      <c r="I892" s="162"/>
      <c r="J892" s="162"/>
      <c r="K892" s="162"/>
      <c r="L892" s="162"/>
      <c r="M892" s="162"/>
      <c r="N892" s="162"/>
      <c r="O892" s="162"/>
      <c r="P892" s="162"/>
      <c r="Q892" s="162"/>
      <c r="R892" s="162"/>
      <c r="S892" s="162"/>
      <c r="T892" s="162"/>
      <c r="U892" s="162"/>
      <c r="V892" s="162"/>
      <c r="W892" s="162"/>
      <c r="X892" s="162"/>
      <c r="Y892" s="162"/>
    </row>
    <row r="893">
      <c r="A893" s="162"/>
      <c r="B893" s="162"/>
      <c r="C893" s="162"/>
      <c r="D893" s="162"/>
      <c r="E893" s="162"/>
      <c r="F893" s="162"/>
      <c r="G893" s="162"/>
      <c r="H893" s="162"/>
      <c r="I893" s="162"/>
      <c r="J893" s="162"/>
      <c r="K893" s="162"/>
      <c r="L893" s="162"/>
      <c r="M893" s="162"/>
      <c r="N893" s="162"/>
      <c r="O893" s="162"/>
      <c r="P893" s="162"/>
      <c r="Q893" s="162"/>
      <c r="R893" s="162"/>
      <c r="S893" s="162"/>
      <c r="T893" s="162"/>
      <c r="U893" s="162"/>
      <c r="V893" s="162"/>
      <c r="W893" s="162"/>
      <c r="X893" s="162"/>
      <c r="Y893" s="162"/>
    </row>
    <row r="894">
      <c r="A894" s="162"/>
      <c r="B894" s="162"/>
      <c r="C894" s="162"/>
      <c r="D894" s="162"/>
      <c r="E894" s="162"/>
      <c r="F894" s="162"/>
      <c r="G894" s="162"/>
      <c r="H894" s="162"/>
      <c r="I894" s="162"/>
      <c r="J894" s="162"/>
      <c r="K894" s="162"/>
      <c r="L894" s="162"/>
      <c r="M894" s="162"/>
      <c r="N894" s="162"/>
      <c r="O894" s="162"/>
      <c r="P894" s="162"/>
      <c r="Q894" s="162"/>
      <c r="R894" s="162"/>
      <c r="S894" s="162"/>
      <c r="T894" s="162"/>
      <c r="U894" s="162"/>
      <c r="V894" s="162"/>
      <c r="W894" s="162"/>
      <c r="X894" s="162"/>
      <c r="Y894" s="162"/>
    </row>
    <row r="895">
      <c r="A895" s="162"/>
      <c r="B895" s="162"/>
      <c r="C895" s="162"/>
      <c r="D895" s="162"/>
      <c r="E895" s="162"/>
      <c r="F895" s="162"/>
      <c r="G895" s="162"/>
      <c r="H895" s="162"/>
      <c r="I895" s="162"/>
      <c r="J895" s="162"/>
      <c r="K895" s="162"/>
      <c r="L895" s="162"/>
      <c r="M895" s="162"/>
      <c r="N895" s="162"/>
      <c r="O895" s="162"/>
      <c r="P895" s="162"/>
      <c r="Q895" s="162"/>
      <c r="R895" s="162"/>
      <c r="S895" s="162"/>
      <c r="T895" s="162"/>
      <c r="U895" s="162"/>
      <c r="V895" s="162"/>
      <c r="W895" s="162"/>
      <c r="X895" s="162"/>
      <c r="Y895" s="162"/>
    </row>
    <row r="896">
      <c r="A896" s="162"/>
      <c r="B896" s="162"/>
      <c r="C896" s="162"/>
      <c r="D896" s="162"/>
      <c r="E896" s="162"/>
      <c r="F896" s="162"/>
      <c r="G896" s="162"/>
      <c r="H896" s="162"/>
      <c r="I896" s="162"/>
      <c r="J896" s="162"/>
      <c r="K896" s="162"/>
      <c r="L896" s="162"/>
      <c r="M896" s="162"/>
      <c r="N896" s="162"/>
      <c r="O896" s="162"/>
      <c r="P896" s="162"/>
      <c r="Q896" s="162"/>
      <c r="R896" s="162"/>
      <c r="S896" s="162"/>
      <c r="T896" s="162"/>
      <c r="U896" s="162"/>
      <c r="V896" s="162"/>
      <c r="W896" s="162"/>
      <c r="X896" s="162"/>
      <c r="Y896" s="162"/>
    </row>
    <row r="897">
      <c r="A897" s="162"/>
      <c r="B897" s="162"/>
      <c r="C897" s="162"/>
      <c r="D897" s="162"/>
      <c r="E897" s="162"/>
      <c r="F897" s="162"/>
      <c r="G897" s="162"/>
      <c r="H897" s="162"/>
      <c r="I897" s="162"/>
      <c r="J897" s="162"/>
      <c r="K897" s="162"/>
      <c r="L897" s="162"/>
      <c r="M897" s="162"/>
      <c r="N897" s="162"/>
      <c r="O897" s="162"/>
      <c r="P897" s="162"/>
      <c r="Q897" s="162"/>
      <c r="R897" s="162"/>
      <c r="S897" s="162"/>
      <c r="T897" s="162"/>
      <c r="U897" s="162"/>
      <c r="V897" s="162"/>
      <c r="W897" s="162"/>
      <c r="X897" s="162"/>
      <c r="Y897" s="162"/>
    </row>
    <row r="898">
      <c r="A898" s="162"/>
      <c r="B898" s="162"/>
      <c r="C898" s="162"/>
      <c r="D898" s="162"/>
      <c r="E898" s="162"/>
      <c r="F898" s="162"/>
      <c r="G898" s="162"/>
      <c r="H898" s="162"/>
      <c r="I898" s="162"/>
      <c r="J898" s="162"/>
      <c r="K898" s="162"/>
      <c r="L898" s="162"/>
      <c r="M898" s="162"/>
      <c r="N898" s="162"/>
      <c r="O898" s="162"/>
      <c r="P898" s="162"/>
      <c r="Q898" s="162"/>
      <c r="R898" s="162"/>
      <c r="S898" s="162"/>
      <c r="T898" s="162"/>
      <c r="U898" s="162"/>
      <c r="V898" s="162"/>
      <c r="W898" s="162"/>
      <c r="X898" s="162"/>
      <c r="Y898" s="162"/>
    </row>
    <row r="899">
      <c r="A899" s="162"/>
      <c r="B899" s="162"/>
      <c r="C899" s="162"/>
      <c r="D899" s="162"/>
      <c r="E899" s="162"/>
      <c r="F899" s="162"/>
      <c r="G899" s="162"/>
      <c r="H899" s="162"/>
      <c r="I899" s="162"/>
      <c r="J899" s="162"/>
      <c r="K899" s="162"/>
      <c r="L899" s="162"/>
      <c r="M899" s="162"/>
      <c r="N899" s="162"/>
      <c r="O899" s="162"/>
      <c r="P899" s="162"/>
      <c r="Q899" s="162"/>
      <c r="R899" s="162"/>
      <c r="S899" s="162"/>
      <c r="T899" s="162"/>
      <c r="U899" s="162"/>
      <c r="V899" s="162"/>
      <c r="W899" s="162"/>
      <c r="X899" s="162"/>
      <c r="Y899" s="162"/>
    </row>
    <row r="900">
      <c r="A900" s="162"/>
      <c r="B900" s="162"/>
      <c r="C900" s="162"/>
      <c r="D900" s="162"/>
      <c r="E900" s="162"/>
      <c r="F900" s="162"/>
      <c r="G900" s="162"/>
      <c r="H900" s="162"/>
      <c r="I900" s="162"/>
      <c r="J900" s="162"/>
      <c r="K900" s="162"/>
      <c r="L900" s="162"/>
      <c r="M900" s="162"/>
      <c r="N900" s="162"/>
      <c r="O900" s="162"/>
      <c r="P900" s="162"/>
      <c r="Q900" s="162"/>
      <c r="R900" s="162"/>
      <c r="S900" s="162"/>
      <c r="T900" s="162"/>
      <c r="U900" s="162"/>
      <c r="V900" s="162"/>
      <c r="W900" s="162"/>
      <c r="X900" s="162"/>
      <c r="Y900" s="162"/>
    </row>
    <row r="901">
      <c r="A901" s="162"/>
      <c r="B901" s="162"/>
      <c r="C901" s="162"/>
      <c r="D901" s="162"/>
      <c r="E901" s="162"/>
      <c r="F901" s="162"/>
      <c r="G901" s="162"/>
      <c r="H901" s="162"/>
      <c r="I901" s="162"/>
      <c r="J901" s="162"/>
      <c r="K901" s="162"/>
      <c r="L901" s="162"/>
      <c r="M901" s="162"/>
      <c r="N901" s="162"/>
      <c r="O901" s="162"/>
      <c r="P901" s="162"/>
      <c r="Q901" s="162"/>
      <c r="R901" s="162"/>
      <c r="S901" s="162"/>
      <c r="T901" s="162"/>
      <c r="U901" s="162"/>
      <c r="V901" s="162"/>
      <c r="W901" s="162"/>
      <c r="X901" s="162"/>
      <c r="Y901" s="162"/>
    </row>
    <row r="902">
      <c r="A902" s="162"/>
      <c r="B902" s="162"/>
      <c r="C902" s="162"/>
      <c r="D902" s="162"/>
      <c r="E902" s="162"/>
      <c r="F902" s="162"/>
      <c r="G902" s="162"/>
      <c r="H902" s="162"/>
      <c r="I902" s="162"/>
      <c r="J902" s="162"/>
      <c r="K902" s="162"/>
      <c r="L902" s="162"/>
      <c r="M902" s="162"/>
      <c r="N902" s="162"/>
      <c r="O902" s="162"/>
      <c r="P902" s="162"/>
      <c r="Q902" s="162"/>
      <c r="R902" s="162"/>
      <c r="S902" s="162"/>
      <c r="T902" s="162"/>
      <c r="U902" s="162"/>
      <c r="V902" s="162"/>
      <c r="W902" s="162"/>
      <c r="X902" s="162"/>
      <c r="Y902" s="162"/>
    </row>
    <row r="903">
      <c r="A903" s="162"/>
      <c r="B903" s="162"/>
      <c r="C903" s="162"/>
      <c r="D903" s="162"/>
      <c r="E903" s="162"/>
      <c r="F903" s="162"/>
      <c r="G903" s="162"/>
      <c r="H903" s="162"/>
      <c r="I903" s="162"/>
      <c r="J903" s="162"/>
      <c r="K903" s="162"/>
      <c r="L903" s="162"/>
      <c r="M903" s="162"/>
      <c r="N903" s="162"/>
      <c r="O903" s="162"/>
      <c r="P903" s="162"/>
      <c r="Q903" s="162"/>
      <c r="R903" s="162"/>
      <c r="S903" s="162"/>
      <c r="T903" s="162"/>
      <c r="U903" s="162"/>
      <c r="V903" s="162"/>
      <c r="W903" s="162"/>
      <c r="X903" s="162"/>
      <c r="Y903" s="162"/>
    </row>
    <row r="904">
      <c r="A904" s="162"/>
      <c r="B904" s="162"/>
      <c r="C904" s="162"/>
      <c r="D904" s="162"/>
      <c r="E904" s="162"/>
      <c r="F904" s="162"/>
      <c r="G904" s="162"/>
      <c r="H904" s="162"/>
      <c r="I904" s="162"/>
      <c r="J904" s="162"/>
      <c r="K904" s="162"/>
      <c r="L904" s="162"/>
      <c r="M904" s="162"/>
      <c r="N904" s="162"/>
      <c r="O904" s="162"/>
      <c r="P904" s="162"/>
      <c r="Q904" s="162"/>
      <c r="R904" s="162"/>
      <c r="S904" s="162"/>
      <c r="T904" s="162"/>
      <c r="U904" s="162"/>
      <c r="V904" s="162"/>
      <c r="W904" s="162"/>
      <c r="X904" s="162"/>
      <c r="Y904" s="162"/>
    </row>
    <row r="905">
      <c r="A905" s="162"/>
      <c r="B905" s="162"/>
      <c r="C905" s="162"/>
      <c r="D905" s="162"/>
      <c r="E905" s="162"/>
      <c r="F905" s="162"/>
      <c r="G905" s="162"/>
      <c r="H905" s="162"/>
      <c r="I905" s="162"/>
      <c r="J905" s="162"/>
      <c r="K905" s="162"/>
      <c r="L905" s="162"/>
      <c r="M905" s="162"/>
      <c r="N905" s="162"/>
      <c r="O905" s="162"/>
      <c r="P905" s="162"/>
      <c r="Q905" s="162"/>
      <c r="R905" s="162"/>
      <c r="S905" s="162"/>
      <c r="T905" s="162"/>
      <c r="U905" s="162"/>
      <c r="V905" s="162"/>
      <c r="W905" s="162"/>
      <c r="X905" s="162"/>
      <c r="Y905" s="162"/>
    </row>
    <row r="906">
      <c r="A906" s="162"/>
      <c r="B906" s="162"/>
      <c r="C906" s="162"/>
      <c r="D906" s="162"/>
      <c r="E906" s="162"/>
      <c r="F906" s="162"/>
      <c r="G906" s="162"/>
      <c r="H906" s="162"/>
      <c r="I906" s="162"/>
      <c r="J906" s="162"/>
      <c r="K906" s="162"/>
      <c r="L906" s="162"/>
      <c r="M906" s="162"/>
      <c r="N906" s="162"/>
      <c r="O906" s="162"/>
      <c r="P906" s="162"/>
      <c r="Q906" s="162"/>
      <c r="R906" s="162"/>
      <c r="S906" s="162"/>
      <c r="T906" s="162"/>
      <c r="U906" s="162"/>
      <c r="V906" s="162"/>
      <c r="W906" s="162"/>
      <c r="X906" s="162"/>
      <c r="Y906" s="162"/>
    </row>
    <row r="907">
      <c r="A907" s="162"/>
      <c r="B907" s="162"/>
      <c r="C907" s="162"/>
      <c r="D907" s="162"/>
      <c r="E907" s="162"/>
      <c r="F907" s="162"/>
      <c r="G907" s="162"/>
      <c r="H907" s="162"/>
      <c r="I907" s="162"/>
      <c r="J907" s="162"/>
      <c r="K907" s="162"/>
      <c r="L907" s="162"/>
      <c r="M907" s="162"/>
      <c r="N907" s="162"/>
      <c r="O907" s="162"/>
      <c r="P907" s="162"/>
      <c r="Q907" s="162"/>
      <c r="R907" s="162"/>
      <c r="S907" s="162"/>
      <c r="T907" s="162"/>
      <c r="U907" s="162"/>
      <c r="V907" s="162"/>
      <c r="W907" s="162"/>
      <c r="X907" s="162"/>
      <c r="Y907" s="162"/>
    </row>
    <row r="908">
      <c r="A908" s="162"/>
      <c r="B908" s="162"/>
      <c r="C908" s="162"/>
      <c r="D908" s="162"/>
      <c r="E908" s="162"/>
      <c r="F908" s="162"/>
      <c r="G908" s="162"/>
      <c r="H908" s="162"/>
      <c r="I908" s="162"/>
      <c r="J908" s="162"/>
      <c r="K908" s="162"/>
      <c r="L908" s="162"/>
      <c r="M908" s="162"/>
      <c r="N908" s="162"/>
      <c r="O908" s="162"/>
      <c r="P908" s="162"/>
      <c r="Q908" s="162"/>
      <c r="R908" s="162"/>
      <c r="S908" s="162"/>
      <c r="T908" s="162"/>
      <c r="U908" s="162"/>
      <c r="V908" s="162"/>
      <c r="W908" s="162"/>
      <c r="X908" s="162"/>
      <c r="Y908" s="162"/>
    </row>
    <row r="909">
      <c r="A909" s="162"/>
      <c r="B909" s="162"/>
      <c r="C909" s="162"/>
      <c r="D909" s="162"/>
      <c r="E909" s="162"/>
      <c r="F909" s="162"/>
      <c r="G909" s="162"/>
      <c r="H909" s="162"/>
      <c r="I909" s="162"/>
      <c r="J909" s="162"/>
      <c r="K909" s="162"/>
      <c r="L909" s="162"/>
      <c r="M909" s="162"/>
      <c r="N909" s="162"/>
      <c r="O909" s="162"/>
      <c r="P909" s="162"/>
      <c r="Q909" s="162"/>
      <c r="R909" s="162"/>
      <c r="S909" s="162"/>
      <c r="T909" s="162"/>
      <c r="U909" s="162"/>
      <c r="V909" s="162"/>
      <c r="W909" s="162"/>
      <c r="X909" s="162"/>
      <c r="Y909" s="162"/>
    </row>
    <row r="910">
      <c r="A910" s="162"/>
      <c r="B910" s="162"/>
      <c r="C910" s="162"/>
      <c r="D910" s="162"/>
      <c r="E910" s="162"/>
      <c r="F910" s="162"/>
      <c r="G910" s="162"/>
      <c r="H910" s="162"/>
      <c r="I910" s="162"/>
      <c r="J910" s="162"/>
      <c r="K910" s="162"/>
      <c r="L910" s="162"/>
      <c r="M910" s="162"/>
      <c r="N910" s="162"/>
      <c r="O910" s="162"/>
      <c r="P910" s="162"/>
      <c r="Q910" s="162"/>
      <c r="R910" s="162"/>
      <c r="S910" s="162"/>
      <c r="T910" s="162"/>
      <c r="U910" s="162"/>
      <c r="V910" s="162"/>
      <c r="W910" s="162"/>
      <c r="X910" s="162"/>
      <c r="Y910" s="162"/>
    </row>
    <row r="911">
      <c r="A911" s="162"/>
      <c r="B911" s="162"/>
      <c r="C911" s="162"/>
      <c r="D911" s="162"/>
      <c r="E911" s="162"/>
      <c r="F911" s="162"/>
      <c r="G911" s="162"/>
      <c r="H911" s="162"/>
      <c r="I911" s="162"/>
      <c r="J911" s="162"/>
      <c r="K911" s="162"/>
      <c r="L911" s="162"/>
      <c r="M911" s="162"/>
      <c r="N911" s="162"/>
      <c r="O911" s="162"/>
      <c r="P911" s="162"/>
      <c r="Q911" s="162"/>
      <c r="R911" s="162"/>
      <c r="S911" s="162"/>
      <c r="T911" s="162"/>
      <c r="U911" s="162"/>
      <c r="V911" s="162"/>
      <c r="W911" s="162"/>
      <c r="X911" s="162"/>
      <c r="Y911" s="162"/>
    </row>
    <row r="912">
      <c r="A912" s="162"/>
      <c r="B912" s="162"/>
      <c r="C912" s="162"/>
      <c r="D912" s="162"/>
      <c r="E912" s="162"/>
      <c r="F912" s="162"/>
      <c r="G912" s="162"/>
      <c r="H912" s="162"/>
      <c r="I912" s="162"/>
      <c r="J912" s="162"/>
      <c r="K912" s="162"/>
      <c r="L912" s="162"/>
      <c r="M912" s="162"/>
      <c r="N912" s="162"/>
      <c r="O912" s="162"/>
      <c r="P912" s="162"/>
      <c r="Q912" s="162"/>
      <c r="R912" s="162"/>
      <c r="S912" s="162"/>
      <c r="T912" s="162"/>
      <c r="U912" s="162"/>
      <c r="V912" s="162"/>
      <c r="W912" s="162"/>
      <c r="X912" s="162"/>
      <c r="Y912" s="162"/>
    </row>
    <row r="913">
      <c r="A913" s="162"/>
      <c r="B913" s="162"/>
      <c r="C913" s="162"/>
      <c r="D913" s="162"/>
      <c r="E913" s="162"/>
      <c r="F913" s="162"/>
      <c r="G913" s="162"/>
      <c r="H913" s="162"/>
      <c r="I913" s="162"/>
      <c r="J913" s="162"/>
      <c r="K913" s="162"/>
      <c r="L913" s="162"/>
      <c r="M913" s="162"/>
      <c r="N913" s="162"/>
      <c r="O913" s="162"/>
      <c r="P913" s="162"/>
      <c r="Q913" s="162"/>
      <c r="R913" s="162"/>
      <c r="S913" s="162"/>
      <c r="T913" s="162"/>
      <c r="U913" s="162"/>
      <c r="V913" s="162"/>
      <c r="W913" s="162"/>
      <c r="X913" s="162"/>
      <c r="Y913" s="162"/>
    </row>
    <row r="914">
      <c r="A914" s="162"/>
      <c r="B914" s="162"/>
      <c r="C914" s="162"/>
      <c r="D914" s="162"/>
      <c r="E914" s="162"/>
      <c r="F914" s="162"/>
      <c r="G914" s="162"/>
      <c r="H914" s="162"/>
      <c r="I914" s="162"/>
      <c r="J914" s="162"/>
      <c r="K914" s="162"/>
      <c r="L914" s="162"/>
      <c r="M914" s="162"/>
      <c r="N914" s="162"/>
      <c r="O914" s="162"/>
      <c r="P914" s="162"/>
      <c r="Q914" s="162"/>
      <c r="R914" s="162"/>
      <c r="S914" s="162"/>
      <c r="T914" s="162"/>
      <c r="U914" s="162"/>
      <c r="V914" s="162"/>
      <c r="W914" s="162"/>
      <c r="X914" s="162"/>
      <c r="Y914" s="162"/>
    </row>
    <row r="915">
      <c r="A915" s="162"/>
      <c r="B915" s="162"/>
      <c r="C915" s="162"/>
      <c r="D915" s="162"/>
      <c r="E915" s="162"/>
      <c r="F915" s="162"/>
      <c r="G915" s="162"/>
      <c r="H915" s="162"/>
      <c r="I915" s="162"/>
      <c r="J915" s="162"/>
      <c r="K915" s="162"/>
      <c r="L915" s="162"/>
      <c r="M915" s="162"/>
      <c r="N915" s="162"/>
      <c r="O915" s="162"/>
      <c r="P915" s="162"/>
      <c r="Q915" s="162"/>
      <c r="R915" s="162"/>
      <c r="S915" s="162"/>
      <c r="T915" s="162"/>
      <c r="U915" s="162"/>
      <c r="V915" s="162"/>
      <c r="W915" s="162"/>
      <c r="X915" s="162"/>
      <c r="Y915" s="162"/>
    </row>
    <row r="916">
      <c r="A916" s="162"/>
      <c r="B916" s="162"/>
      <c r="C916" s="162"/>
      <c r="D916" s="162"/>
      <c r="E916" s="162"/>
      <c r="F916" s="162"/>
      <c r="G916" s="162"/>
      <c r="H916" s="162"/>
      <c r="I916" s="162"/>
      <c r="J916" s="162"/>
      <c r="K916" s="162"/>
      <c r="L916" s="162"/>
      <c r="M916" s="162"/>
      <c r="N916" s="162"/>
      <c r="O916" s="162"/>
      <c r="P916" s="162"/>
      <c r="Q916" s="162"/>
      <c r="R916" s="162"/>
      <c r="S916" s="162"/>
      <c r="T916" s="162"/>
      <c r="U916" s="162"/>
      <c r="V916" s="162"/>
      <c r="W916" s="162"/>
      <c r="X916" s="162"/>
      <c r="Y916" s="162"/>
    </row>
    <row r="917">
      <c r="A917" s="162"/>
      <c r="B917" s="162"/>
      <c r="C917" s="162"/>
      <c r="D917" s="162"/>
      <c r="E917" s="162"/>
      <c r="F917" s="162"/>
      <c r="G917" s="162"/>
      <c r="H917" s="162"/>
      <c r="I917" s="162"/>
      <c r="J917" s="162"/>
      <c r="K917" s="162"/>
      <c r="L917" s="162"/>
      <c r="M917" s="162"/>
      <c r="N917" s="162"/>
      <c r="O917" s="162"/>
      <c r="P917" s="162"/>
      <c r="Q917" s="162"/>
      <c r="R917" s="162"/>
      <c r="S917" s="162"/>
      <c r="T917" s="162"/>
      <c r="U917" s="162"/>
      <c r="V917" s="162"/>
      <c r="W917" s="162"/>
      <c r="X917" s="162"/>
      <c r="Y917" s="162"/>
    </row>
    <row r="918">
      <c r="A918" s="162"/>
      <c r="B918" s="162"/>
      <c r="C918" s="162"/>
      <c r="D918" s="162"/>
      <c r="E918" s="162"/>
      <c r="F918" s="162"/>
      <c r="G918" s="162"/>
      <c r="H918" s="162"/>
      <c r="I918" s="162"/>
      <c r="J918" s="162"/>
      <c r="K918" s="162"/>
      <c r="L918" s="162"/>
      <c r="M918" s="162"/>
      <c r="N918" s="162"/>
      <c r="O918" s="162"/>
      <c r="P918" s="162"/>
      <c r="Q918" s="162"/>
      <c r="R918" s="162"/>
      <c r="S918" s="162"/>
      <c r="T918" s="162"/>
      <c r="U918" s="162"/>
      <c r="V918" s="162"/>
      <c r="W918" s="162"/>
      <c r="X918" s="162"/>
      <c r="Y918" s="162"/>
    </row>
    <row r="919">
      <c r="A919" s="162"/>
      <c r="B919" s="162"/>
      <c r="C919" s="162"/>
      <c r="D919" s="162"/>
      <c r="E919" s="162"/>
      <c r="F919" s="162"/>
      <c r="G919" s="162"/>
      <c r="H919" s="162"/>
      <c r="I919" s="162"/>
      <c r="J919" s="162"/>
      <c r="K919" s="162"/>
      <c r="L919" s="162"/>
      <c r="M919" s="162"/>
      <c r="N919" s="162"/>
      <c r="O919" s="162"/>
      <c r="P919" s="162"/>
      <c r="Q919" s="162"/>
      <c r="R919" s="162"/>
      <c r="S919" s="162"/>
      <c r="T919" s="162"/>
      <c r="U919" s="162"/>
      <c r="V919" s="162"/>
      <c r="W919" s="162"/>
      <c r="X919" s="162"/>
      <c r="Y919" s="162"/>
    </row>
    <row r="920">
      <c r="A920" s="162"/>
      <c r="B920" s="162"/>
      <c r="C920" s="162"/>
      <c r="D920" s="162"/>
      <c r="E920" s="162"/>
      <c r="F920" s="162"/>
      <c r="G920" s="162"/>
      <c r="H920" s="162"/>
      <c r="I920" s="162"/>
      <c r="J920" s="162"/>
      <c r="K920" s="162"/>
      <c r="L920" s="162"/>
      <c r="M920" s="162"/>
      <c r="N920" s="162"/>
      <c r="O920" s="162"/>
      <c r="P920" s="162"/>
      <c r="Q920" s="162"/>
      <c r="R920" s="162"/>
      <c r="S920" s="162"/>
      <c r="T920" s="162"/>
      <c r="U920" s="162"/>
      <c r="V920" s="162"/>
      <c r="W920" s="162"/>
      <c r="X920" s="162"/>
      <c r="Y920" s="162"/>
    </row>
    <row r="921">
      <c r="A921" s="162"/>
      <c r="B921" s="162"/>
      <c r="C921" s="162"/>
      <c r="D921" s="162"/>
      <c r="E921" s="162"/>
      <c r="F921" s="162"/>
      <c r="G921" s="162"/>
      <c r="H921" s="162"/>
      <c r="I921" s="162"/>
      <c r="J921" s="162"/>
      <c r="K921" s="162"/>
      <c r="L921" s="162"/>
      <c r="M921" s="162"/>
      <c r="N921" s="162"/>
      <c r="O921" s="162"/>
      <c r="P921" s="162"/>
      <c r="Q921" s="162"/>
      <c r="R921" s="162"/>
      <c r="S921" s="162"/>
      <c r="T921" s="162"/>
      <c r="U921" s="162"/>
      <c r="V921" s="162"/>
      <c r="W921" s="162"/>
      <c r="X921" s="162"/>
      <c r="Y921" s="162"/>
    </row>
    <row r="922">
      <c r="A922" s="162"/>
      <c r="B922" s="162"/>
      <c r="C922" s="162"/>
      <c r="D922" s="162"/>
      <c r="E922" s="162"/>
      <c r="F922" s="162"/>
      <c r="G922" s="162"/>
      <c r="H922" s="162"/>
      <c r="I922" s="162"/>
      <c r="J922" s="162"/>
      <c r="K922" s="162"/>
      <c r="L922" s="162"/>
      <c r="M922" s="162"/>
      <c r="N922" s="162"/>
      <c r="O922" s="162"/>
      <c r="P922" s="162"/>
      <c r="Q922" s="162"/>
      <c r="R922" s="162"/>
      <c r="S922" s="162"/>
      <c r="T922" s="162"/>
      <c r="U922" s="162"/>
      <c r="V922" s="162"/>
      <c r="W922" s="162"/>
      <c r="X922" s="162"/>
      <c r="Y922" s="162"/>
    </row>
    <row r="923">
      <c r="A923" s="162"/>
      <c r="B923" s="162"/>
      <c r="C923" s="162"/>
      <c r="D923" s="162"/>
      <c r="E923" s="162"/>
      <c r="F923" s="162"/>
      <c r="G923" s="162"/>
      <c r="H923" s="162"/>
      <c r="I923" s="162"/>
      <c r="J923" s="162"/>
      <c r="K923" s="162"/>
      <c r="L923" s="162"/>
      <c r="M923" s="162"/>
      <c r="N923" s="162"/>
      <c r="O923" s="162"/>
      <c r="P923" s="162"/>
      <c r="Q923" s="162"/>
      <c r="R923" s="162"/>
      <c r="S923" s="162"/>
      <c r="T923" s="162"/>
      <c r="U923" s="162"/>
      <c r="V923" s="162"/>
      <c r="W923" s="162"/>
      <c r="X923" s="162"/>
      <c r="Y923" s="162"/>
    </row>
    <row r="924">
      <c r="A924" s="162"/>
      <c r="B924" s="162"/>
      <c r="C924" s="162"/>
      <c r="D924" s="162"/>
      <c r="E924" s="162"/>
      <c r="F924" s="162"/>
      <c r="G924" s="162"/>
      <c r="H924" s="162"/>
      <c r="I924" s="162"/>
      <c r="J924" s="162"/>
      <c r="K924" s="162"/>
      <c r="L924" s="162"/>
      <c r="M924" s="162"/>
      <c r="N924" s="162"/>
      <c r="O924" s="162"/>
      <c r="P924" s="162"/>
      <c r="Q924" s="162"/>
      <c r="R924" s="162"/>
      <c r="S924" s="162"/>
      <c r="T924" s="162"/>
      <c r="U924" s="162"/>
      <c r="V924" s="162"/>
      <c r="W924" s="162"/>
      <c r="X924" s="162"/>
      <c r="Y924" s="162"/>
    </row>
    <row r="925">
      <c r="A925" s="162"/>
      <c r="B925" s="162"/>
      <c r="C925" s="162"/>
      <c r="D925" s="162"/>
      <c r="E925" s="162"/>
      <c r="F925" s="162"/>
      <c r="G925" s="162"/>
      <c r="H925" s="162"/>
      <c r="I925" s="162"/>
      <c r="J925" s="162"/>
      <c r="K925" s="162"/>
      <c r="L925" s="162"/>
      <c r="M925" s="162"/>
      <c r="N925" s="162"/>
      <c r="O925" s="162"/>
      <c r="P925" s="162"/>
      <c r="Q925" s="162"/>
      <c r="R925" s="162"/>
      <c r="S925" s="162"/>
      <c r="T925" s="162"/>
      <c r="U925" s="162"/>
      <c r="V925" s="162"/>
      <c r="W925" s="162"/>
      <c r="X925" s="162"/>
      <c r="Y925" s="162"/>
    </row>
    <row r="926">
      <c r="A926" s="162"/>
      <c r="B926" s="162"/>
      <c r="C926" s="162"/>
      <c r="D926" s="162"/>
      <c r="E926" s="162"/>
      <c r="F926" s="162"/>
      <c r="G926" s="162"/>
      <c r="H926" s="162"/>
      <c r="I926" s="162"/>
      <c r="J926" s="162"/>
      <c r="K926" s="162"/>
      <c r="L926" s="162"/>
      <c r="M926" s="162"/>
      <c r="N926" s="162"/>
      <c r="O926" s="162"/>
      <c r="P926" s="162"/>
      <c r="Q926" s="162"/>
      <c r="R926" s="162"/>
      <c r="S926" s="162"/>
      <c r="T926" s="162"/>
      <c r="U926" s="162"/>
      <c r="V926" s="162"/>
      <c r="W926" s="162"/>
      <c r="X926" s="162"/>
      <c r="Y926" s="162"/>
    </row>
    <row r="927">
      <c r="A927" s="162"/>
      <c r="B927" s="162"/>
      <c r="C927" s="162"/>
      <c r="D927" s="162"/>
      <c r="E927" s="162"/>
      <c r="F927" s="162"/>
      <c r="G927" s="162"/>
      <c r="H927" s="162"/>
      <c r="I927" s="162"/>
      <c r="J927" s="162"/>
      <c r="K927" s="162"/>
      <c r="L927" s="162"/>
      <c r="M927" s="162"/>
      <c r="N927" s="162"/>
      <c r="O927" s="162"/>
      <c r="P927" s="162"/>
      <c r="Q927" s="162"/>
      <c r="R927" s="162"/>
      <c r="S927" s="162"/>
      <c r="T927" s="162"/>
      <c r="U927" s="162"/>
      <c r="V927" s="162"/>
      <c r="W927" s="162"/>
      <c r="X927" s="162"/>
      <c r="Y927" s="162"/>
    </row>
    <row r="928">
      <c r="A928" s="162"/>
      <c r="B928" s="162"/>
      <c r="C928" s="162"/>
      <c r="D928" s="162"/>
      <c r="E928" s="162"/>
      <c r="F928" s="162"/>
      <c r="G928" s="162"/>
      <c r="H928" s="162"/>
      <c r="I928" s="162"/>
      <c r="J928" s="162"/>
      <c r="K928" s="162"/>
      <c r="L928" s="162"/>
      <c r="M928" s="162"/>
      <c r="N928" s="162"/>
      <c r="O928" s="162"/>
      <c r="P928" s="162"/>
      <c r="Q928" s="162"/>
      <c r="R928" s="162"/>
      <c r="S928" s="162"/>
      <c r="T928" s="162"/>
      <c r="U928" s="162"/>
      <c r="V928" s="162"/>
      <c r="W928" s="162"/>
      <c r="X928" s="162"/>
      <c r="Y928" s="162"/>
    </row>
    <row r="929">
      <c r="A929" s="162"/>
      <c r="B929" s="162"/>
      <c r="C929" s="162"/>
      <c r="D929" s="162"/>
      <c r="E929" s="162"/>
      <c r="F929" s="162"/>
      <c r="G929" s="162"/>
      <c r="H929" s="162"/>
      <c r="I929" s="162"/>
      <c r="J929" s="162"/>
      <c r="K929" s="162"/>
      <c r="L929" s="162"/>
      <c r="M929" s="162"/>
      <c r="N929" s="162"/>
      <c r="O929" s="162"/>
      <c r="P929" s="162"/>
      <c r="Q929" s="162"/>
      <c r="R929" s="162"/>
      <c r="S929" s="162"/>
      <c r="T929" s="162"/>
      <c r="U929" s="162"/>
      <c r="V929" s="162"/>
      <c r="W929" s="162"/>
      <c r="X929" s="162"/>
      <c r="Y929" s="162"/>
    </row>
    <row r="930">
      <c r="A930" s="162"/>
      <c r="B930" s="162"/>
      <c r="C930" s="162"/>
      <c r="D930" s="162"/>
      <c r="E930" s="162"/>
      <c r="F930" s="162"/>
      <c r="G930" s="162"/>
      <c r="H930" s="162"/>
      <c r="I930" s="162"/>
      <c r="J930" s="162"/>
      <c r="K930" s="162"/>
      <c r="L930" s="162"/>
      <c r="M930" s="162"/>
      <c r="N930" s="162"/>
      <c r="O930" s="162"/>
      <c r="P930" s="162"/>
      <c r="Q930" s="162"/>
      <c r="R930" s="162"/>
      <c r="S930" s="162"/>
      <c r="T930" s="162"/>
      <c r="U930" s="162"/>
      <c r="V930" s="162"/>
      <c r="W930" s="162"/>
      <c r="X930" s="162"/>
      <c r="Y930" s="162"/>
    </row>
    <row r="931">
      <c r="A931" s="162"/>
      <c r="B931" s="162"/>
      <c r="C931" s="162"/>
      <c r="D931" s="162"/>
      <c r="E931" s="162"/>
      <c r="F931" s="162"/>
      <c r="G931" s="162"/>
      <c r="H931" s="162"/>
      <c r="I931" s="162"/>
      <c r="J931" s="162"/>
      <c r="K931" s="162"/>
      <c r="L931" s="162"/>
      <c r="M931" s="162"/>
      <c r="N931" s="162"/>
      <c r="O931" s="162"/>
      <c r="P931" s="162"/>
      <c r="Q931" s="162"/>
      <c r="R931" s="162"/>
      <c r="S931" s="162"/>
      <c r="T931" s="162"/>
      <c r="U931" s="162"/>
      <c r="V931" s="162"/>
      <c r="W931" s="162"/>
      <c r="X931" s="162"/>
      <c r="Y931" s="162"/>
    </row>
    <row r="932">
      <c r="A932" s="162"/>
      <c r="B932" s="162"/>
      <c r="C932" s="162"/>
      <c r="D932" s="162"/>
      <c r="E932" s="162"/>
      <c r="F932" s="162"/>
      <c r="G932" s="162"/>
      <c r="H932" s="162"/>
      <c r="I932" s="162"/>
      <c r="J932" s="162"/>
      <c r="K932" s="162"/>
      <c r="L932" s="162"/>
      <c r="M932" s="162"/>
      <c r="N932" s="162"/>
      <c r="O932" s="162"/>
      <c r="P932" s="162"/>
      <c r="Q932" s="162"/>
      <c r="R932" s="162"/>
      <c r="S932" s="162"/>
      <c r="T932" s="162"/>
      <c r="U932" s="162"/>
      <c r="V932" s="162"/>
      <c r="W932" s="162"/>
      <c r="X932" s="162"/>
      <c r="Y932" s="162"/>
    </row>
    <row r="933">
      <c r="A933" s="162"/>
      <c r="B933" s="162"/>
      <c r="C933" s="162"/>
      <c r="D933" s="162"/>
      <c r="E933" s="162"/>
      <c r="F933" s="162"/>
      <c r="G933" s="162"/>
      <c r="H933" s="162"/>
      <c r="I933" s="162"/>
      <c r="J933" s="162"/>
      <c r="K933" s="162"/>
      <c r="L933" s="162"/>
      <c r="M933" s="162"/>
      <c r="N933" s="162"/>
      <c r="O933" s="162"/>
      <c r="P933" s="162"/>
      <c r="Q933" s="162"/>
      <c r="R933" s="162"/>
      <c r="S933" s="162"/>
      <c r="T933" s="162"/>
      <c r="U933" s="162"/>
      <c r="V933" s="162"/>
      <c r="W933" s="162"/>
      <c r="X933" s="162"/>
      <c r="Y933" s="162"/>
    </row>
    <row r="934">
      <c r="A934" s="162"/>
      <c r="B934" s="162"/>
      <c r="C934" s="162"/>
      <c r="D934" s="162"/>
      <c r="E934" s="162"/>
      <c r="F934" s="162"/>
      <c r="G934" s="162"/>
      <c r="H934" s="162"/>
      <c r="I934" s="162"/>
      <c r="J934" s="162"/>
      <c r="K934" s="162"/>
      <c r="L934" s="162"/>
      <c r="M934" s="162"/>
      <c r="N934" s="162"/>
      <c r="O934" s="162"/>
      <c r="P934" s="162"/>
      <c r="Q934" s="162"/>
      <c r="R934" s="162"/>
      <c r="S934" s="162"/>
      <c r="T934" s="162"/>
      <c r="U934" s="162"/>
      <c r="V934" s="162"/>
      <c r="W934" s="162"/>
      <c r="X934" s="162"/>
      <c r="Y934" s="162"/>
    </row>
    <row r="935">
      <c r="A935" s="162"/>
      <c r="B935" s="162"/>
      <c r="C935" s="162"/>
      <c r="D935" s="162"/>
      <c r="E935" s="162"/>
      <c r="F935" s="162"/>
      <c r="G935" s="162"/>
      <c r="H935" s="162"/>
      <c r="I935" s="162"/>
      <c r="J935" s="162"/>
      <c r="K935" s="162"/>
      <c r="L935" s="162"/>
      <c r="M935" s="162"/>
      <c r="N935" s="162"/>
      <c r="O935" s="162"/>
      <c r="P935" s="162"/>
      <c r="Q935" s="162"/>
      <c r="R935" s="162"/>
      <c r="S935" s="162"/>
      <c r="T935" s="162"/>
      <c r="U935" s="162"/>
      <c r="V935" s="162"/>
      <c r="W935" s="162"/>
      <c r="X935" s="162"/>
      <c r="Y935" s="162"/>
    </row>
    <row r="936">
      <c r="A936" s="162"/>
      <c r="B936" s="162"/>
      <c r="C936" s="162"/>
      <c r="D936" s="162"/>
      <c r="E936" s="162"/>
      <c r="F936" s="162"/>
      <c r="G936" s="162"/>
      <c r="H936" s="162"/>
      <c r="I936" s="162"/>
      <c r="J936" s="162"/>
      <c r="K936" s="162"/>
      <c r="L936" s="162"/>
      <c r="M936" s="162"/>
      <c r="N936" s="162"/>
      <c r="O936" s="162"/>
      <c r="P936" s="162"/>
      <c r="Q936" s="162"/>
      <c r="R936" s="162"/>
      <c r="S936" s="162"/>
      <c r="T936" s="162"/>
      <c r="U936" s="162"/>
      <c r="V936" s="162"/>
      <c r="W936" s="162"/>
      <c r="X936" s="162"/>
      <c r="Y936" s="162"/>
    </row>
    <row r="937">
      <c r="A937" s="162"/>
      <c r="B937" s="162"/>
      <c r="C937" s="162"/>
      <c r="D937" s="162"/>
      <c r="E937" s="162"/>
      <c r="F937" s="162"/>
      <c r="G937" s="162"/>
      <c r="H937" s="162"/>
      <c r="I937" s="162"/>
      <c r="J937" s="162"/>
      <c r="K937" s="162"/>
      <c r="L937" s="162"/>
      <c r="M937" s="162"/>
      <c r="N937" s="162"/>
      <c r="O937" s="162"/>
      <c r="P937" s="162"/>
      <c r="Q937" s="162"/>
      <c r="R937" s="162"/>
      <c r="S937" s="162"/>
      <c r="T937" s="162"/>
      <c r="U937" s="162"/>
      <c r="V937" s="162"/>
      <c r="W937" s="162"/>
      <c r="X937" s="162"/>
      <c r="Y937" s="162"/>
    </row>
    <row r="938">
      <c r="A938" s="162"/>
      <c r="B938" s="162"/>
      <c r="C938" s="162"/>
      <c r="D938" s="162"/>
      <c r="E938" s="162"/>
      <c r="F938" s="162"/>
      <c r="G938" s="162"/>
      <c r="H938" s="162"/>
      <c r="I938" s="162"/>
      <c r="J938" s="162"/>
      <c r="K938" s="162"/>
      <c r="L938" s="162"/>
      <c r="M938" s="162"/>
      <c r="N938" s="162"/>
      <c r="O938" s="162"/>
      <c r="P938" s="162"/>
      <c r="Q938" s="162"/>
      <c r="R938" s="162"/>
      <c r="S938" s="162"/>
      <c r="T938" s="162"/>
      <c r="U938" s="162"/>
      <c r="V938" s="162"/>
      <c r="W938" s="162"/>
      <c r="X938" s="162"/>
      <c r="Y938" s="162"/>
    </row>
    <row r="939">
      <c r="A939" s="162"/>
      <c r="B939" s="162"/>
      <c r="C939" s="162"/>
      <c r="D939" s="162"/>
      <c r="E939" s="162"/>
      <c r="F939" s="162"/>
      <c r="G939" s="162"/>
      <c r="H939" s="162"/>
      <c r="I939" s="162"/>
      <c r="J939" s="162"/>
      <c r="K939" s="162"/>
      <c r="L939" s="162"/>
      <c r="M939" s="162"/>
      <c r="N939" s="162"/>
      <c r="O939" s="162"/>
      <c r="P939" s="162"/>
      <c r="Q939" s="162"/>
      <c r="R939" s="162"/>
      <c r="S939" s="162"/>
      <c r="T939" s="162"/>
      <c r="U939" s="162"/>
      <c r="V939" s="162"/>
      <c r="W939" s="162"/>
      <c r="X939" s="162"/>
      <c r="Y939" s="162"/>
    </row>
    <row r="940">
      <c r="A940" s="162"/>
      <c r="B940" s="162"/>
      <c r="C940" s="162"/>
      <c r="D940" s="162"/>
      <c r="E940" s="162"/>
      <c r="F940" s="162"/>
      <c r="G940" s="162"/>
      <c r="H940" s="162"/>
      <c r="I940" s="162"/>
      <c r="J940" s="162"/>
      <c r="K940" s="162"/>
      <c r="L940" s="162"/>
      <c r="M940" s="162"/>
      <c r="N940" s="162"/>
      <c r="O940" s="162"/>
      <c r="P940" s="162"/>
      <c r="Q940" s="162"/>
      <c r="R940" s="162"/>
      <c r="S940" s="162"/>
      <c r="T940" s="162"/>
      <c r="U940" s="162"/>
      <c r="V940" s="162"/>
      <c r="W940" s="162"/>
      <c r="X940" s="162"/>
      <c r="Y940" s="162"/>
    </row>
    <row r="941">
      <c r="A941" s="162"/>
      <c r="B941" s="162"/>
      <c r="C941" s="162"/>
      <c r="D941" s="162"/>
      <c r="E941" s="162"/>
      <c r="F941" s="162"/>
      <c r="G941" s="162"/>
      <c r="H941" s="162"/>
      <c r="I941" s="162"/>
      <c r="J941" s="162"/>
      <c r="K941" s="162"/>
      <c r="L941" s="162"/>
      <c r="M941" s="162"/>
      <c r="N941" s="162"/>
      <c r="O941" s="162"/>
      <c r="P941" s="162"/>
      <c r="Q941" s="162"/>
      <c r="R941" s="162"/>
      <c r="S941" s="162"/>
      <c r="T941" s="162"/>
      <c r="U941" s="162"/>
      <c r="V941" s="162"/>
      <c r="W941" s="162"/>
      <c r="X941" s="162"/>
      <c r="Y941" s="162"/>
    </row>
    <row r="942">
      <c r="A942" s="162"/>
      <c r="B942" s="162"/>
      <c r="C942" s="162"/>
      <c r="D942" s="162"/>
      <c r="E942" s="162"/>
      <c r="F942" s="162"/>
      <c r="G942" s="162"/>
      <c r="H942" s="162"/>
      <c r="I942" s="162"/>
      <c r="J942" s="162"/>
      <c r="K942" s="162"/>
      <c r="L942" s="162"/>
      <c r="M942" s="162"/>
      <c r="N942" s="162"/>
      <c r="O942" s="162"/>
      <c r="P942" s="162"/>
      <c r="Q942" s="162"/>
      <c r="R942" s="162"/>
      <c r="S942" s="162"/>
      <c r="T942" s="162"/>
      <c r="U942" s="162"/>
      <c r="V942" s="162"/>
      <c r="W942" s="162"/>
      <c r="X942" s="162"/>
      <c r="Y942" s="162"/>
    </row>
    <row r="943">
      <c r="A943" s="162"/>
      <c r="B943" s="162"/>
      <c r="C943" s="162"/>
      <c r="D943" s="162"/>
      <c r="E943" s="162"/>
      <c r="F943" s="162"/>
      <c r="G943" s="162"/>
      <c r="H943" s="162"/>
      <c r="I943" s="162"/>
      <c r="J943" s="162"/>
      <c r="K943" s="162"/>
      <c r="L943" s="162"/>
      <c r="M943" s="162"/>
      <c r="N943" s="162"/>
      <c r="O943" s="162"/>
      <c r="P943" s="162"/>
      <c r="Q943" s="162"/>
      <c r="R943" s="162"/>
      <c r="S943" s="162"/>
      <c r="T943" s="162"/>
      <c r="U943" s="162"/>
      <c r="V943" s="162"/>
      <c r="W943" s="162"/>
      <c r="X943" s="162"/>
      <c r="Y943" s="162"/>
    </row>
    <row r="944">
      <c r="A944" s="162"/>
      <c r="B944" s="162"/>
      <c r="C944" s="162"/>
      <c r="D944" s="162"/>
      <c r="E944" s="162"/>
      <c r="F944" s="162"/>
      <c r="G944" s="162"/>
      <c r="H944" s="162"/>
      <c r="I944" s="162"/>
      <c r="J944" s="162"/>
      <c r="K944" s="162"/>
      <c r="L944" s="162"/>
      <c r="M944" s="162"/>
      <c r="N944" s="162"/>
      <c r="O944" s="162"/>
      <c r="P944" s="162"/>
      <c r="Q944" s="162"/>
      <c r="R944" s="162"/>
      <c r="S944" s="162"/>
      <c r="T944" s="162"/>
      <c r="U944" s="162"/>
      <c r="V944" s="162"/>
      <c r="W944" s="162"/>
      <c r="X944" s="162"/>
      <c r="Y944" s="162"/>
    </row>
    <row r="945">
      <c r="A945" s="162"/>
      <c r="B945" s="162"/>
      <c r="C945" s="162"/>
      <c r="D945" s="162"/>
      <c r="E945" s="162"/>
      <c r="F945" s="162"/>
      <c r="G945" s="162"/>
      <c r="H945" s="162"/>
      <c r="I945" s="162"/>
      <c r="J945" s="162"/>
      <c r="K945" s="162"/>
      <c r="L945" s="162"/>
      <c r="M945" s="162"/>
      <c r="N945" s="162"/>
      <c r="O945" s="162"/>
      <c r="P945" s="162"/>
      <c r="Q945" s="162"/>
      <c r="R945" s="162"/>
      <c r="S945" s="162"/>
      <c r="T945" s="162"/>
      <c r="U945" s="162"/>
      <c r="V945" s="162"/>
      <c r="W945" s="162"/>
      <c r="X945" s="162"/>
      <c r="Y945" s="162"/>
    </row>
    <row r="946">
      <c r="A946" s="162"/>
      <c r="B946" s="162"/>
      <c r="C946" s="162"/>
      <c r="D946" s="162"/>
      <c r="E946" s="162"/>
      <c r="F946" s="162"/>
      <c r="G946" s="162"/>
      <c r="H946" s="162"/>
      <c r="I946" s="162"/>
      <c r="J946" s="162"/>
      <c r="K946" s="162"/>
      <c r="L946" s="162"/>
      <c r="M946" s="162"/>
      <c r="N946" s="162"/>
      <c r="O946" s="162"/>
      <c r="P946" s="162"/>
      <c r="Q946" s="162"/>
      <c r="R946" s="162"/>
      <c r="S946" s="162"/>
      <c r="T946" s="162"/>
      <c r="U946" s="162"/>
      <c r="V946" s="162"/>
      <c r="W946" s="162"/>
      <c r="X946" s="162"/>
      <c r="Y946" s="162"/>
    </row>
    <row r="947">
      <c r="A947" s="162"/>
      <c r="B947" s="162"/>
      <c r="C947" s="162"/>
      <c r="D947" s="162"/>
      <c r="E947" s="162"/>
      <c r="F947" s="162"/>
      <c r="G947" s="162"/>
      <c r="H947" s="162"/>
      <c r="I947" s="162"/>
      <c r="J947" s="162"/>
      <c r="K947" s="162"/>
      <c r="L947" s="162"/>
      <c r="M947" s="162"/>
      <c r="N947" s="162"/>
      <c r="O947" s="162"/>
      <c r="P947" s="162"/>
      <c r="Q947" s="162"/>
      <c r="R947" s="162"/>
      <c r="S947" s="162"/>
      <c r="T947" s="162"/>
      <c r="U947" s="162"/>
      <c r="V947" s="162"/>
      <c r="W947" s="162"/>
      <c r="X947" s="162"/>
      <c r="Y947" s="162"/>
    </row>
    <row r="948">
      <c r="A948" s="162"/>
      <c r="B948" s="162"/>
      <c r="C948" s="162"/>
      <c r="D948" s="162"/>
      <c r="E948" s="162"/>
      <c r="F948" s="162"/>
      <c r="G948" s="162"/>
      <c r="H948" s="162"/>
      <c r="I948" s="162"/>
      <c r="J948" s="162"/>
      <c r="K948" s="162"/>
      <c r="L948" s="162"/>
      <c r="M948" s="162"/>
      <c r="N948" s="162"/>
      <c r="O948" s="162"/>
      <c r="P948" s="162"/>
      <c r="Q948" s="162"/>
      <c r="R948" s="162"/>
      <c r="S948" s="162"/>
      <c r="T948" s="162"/>
      <c r="U948" s="162"/>
      <c r="V948" s="162"/>
      <c r="W948" s="162"/>
      <c r="X948" s="162"/>
      <c r="Y948" s="162"/>
    </row>
    <row r="949">
      <c r="A949" s="162"/>
      <c r="B949" s="162"/>
      <c r="C949" s="162"/>
      <c r="D949" s="162"/>
      <c r="E949" s="162"/>
      <c r="F949" s="162"/>
      <c r="G949" s="162"/>
      <c r="H949" s="162"/>
      <c r="I949" s="162"/>
      <c r="J949" s="162"/>
      <c r="K949" s="162"/>
      <c r="L949" s="162"/>
      <c r="M949" s="162"/>
      <c r="N949" s="162"/>
      <c r="O949" s="162"/>
      <c r="P949" s="162"/>
      <c r="Q949" s="162"/>
      <c r="R949" s="162"/>
      <c r="S949" s="162"/>
      <c r="T949" s="162"/>
      <c r="U949" s="162"/>
      <c r="V949" s="162"/>
      <c r="W949" s="162"/>
      <c r="X949" s="162"/>
      <c r="Y949" s="162"/>
    </row>
    <row r="950">
      <c r="A950" s="162"/>
      <c r="B950" s="162"/>
      <c r="C950" s="162"/>
      <c r="D950" s="162"/>
      <c r="E950" s="162"/>
      <c r="F950" s="162"/>
      <c r="G950" s="162"/>
      <c r="H950" s="162"/>
      <c r="I950" s="162"/>
      <c r="J950" s="162"/>
      <c r="K950" s="162"/>
      <c r="L950" s="162"/>
      <c r="M950" s="162"/>
      <c r="N950" s="162"/>
      <c r="O950" s="162"/>
      <c r="P950" s="162"/>
      <c r="Q950" s="162"/>
      <c r="R950" s="162"/>
      <c r="S950" s="162"/>
      <c r="T950" s="162"/>
      <c r="U950" s="162"/>
      <c r="V950" s="162"/>
      <c r="W950" s="162"/>
      <c r="X950" s="162"/>
      <c r="Y950" s="162"/>
    </row>
    <row r="951">
      <c r="A951" s="162"/>
      <c r="B951" s="162"/>
      <c r="C951" s="162"/>
      <c r="D951" s="162"/>
      <c r="E951" s="162"/>
      <c r="F951" s="162"/>
      <c r="G951" s="162"/>
      <c r="H951" s="162"/>
      <c r="I951" s="162"/>
      <c r="J951" s="162"/>
      <c r="K951" s="162"/>
      <c r="L951" s="162"/>
      <c r="M951" s="162"/>
      <c r="N951" s="162"/>
      <c r="O951" s="162"/>
      <c r="P951" s="162"/>
      <c r="Q951" s="162"/>
      <c r="R951" s="162"/>
      <c r="S951" s="162"/>
      <c r="T951" s="162"/>
      <c r="U951" s="162"/>
      <c r="V951" s="162"/>
      <c r="W951" s="162"/>
      <c r="X951" s="162"/>
      <c r="Y951" s="162"/>
    </row>
    <row r="952">
      <c r="A952" s="162"/>
      <c r="B952" s="162"/>
      <c r="C952" s="162"/>
      <c r="D952" s="162"/>
      <c r="E952" s="162"/>
      <c r="F952" s="162"/>
      <c r="G952" s="162"/>
      <c r="H952" s="162"/>
      <c r="I952" s="162"/>
      <c r="J952" s="162"/>
      <c r="K952" s="162"/>
      <c r="L952" s="162"/>
      <c r="M952" s="162"/>
      <c r="N952" s="162"/>
      <c r="O952" s="162"/>
      <c r="P952" s="162"/>
      <c r="Q952" s="162"/>
      <c r="R952" s="162"/>
      <c r="S952" s="162"/>
      <c r="T952" s="162"/>
      <c r="U952" s="162"/>
      <c r="V952" s="162"/>
      <c r="W952" s="162"/>
      <c r="X952" s="162"/>
      <c r="Y952" s="162"/>
    </row>
    <row r="953">
      <c r="A953" s="162"/>
      <c r="B953" s="162"/>
      <c r="C953" s="162"/>
      <c r="D953" s="162"/>
      <c r="E953" s="162"/>
      <c r="F953" s="162"/>
      <c r="G953" s="162"/>
      <c r="H953" s="162"/>
      <c r="I953" s="162"/>
      <c r="J953" s="162"/>
      <c r="K953" s="162"/>
      <c r="L953" s="162"/>
      <c r="M953" s="162"/>
      <c r="N953" s="162"/>
      <c r="O953" s="162"/>
      <c r="P953" s="162"/>
      <c r="Q953" s="162"/>
      <c r="R953" s="162"/>
      <c r="S953" s="162"/>
      <c r="T953" s="162"/>
      <c r="U953" s="162"/>
      <c r="V953" s="162"/>
      <c r="W953" s="162"/>
      <c r="X953" s="162"/>
      <c r="Y953" s="162"/>
    </row>
    <row r="954">
      <c r="A954" s="162"/>
      <c r="B954" s="162"/>
      <c r="C954" s="162"/>
      <c r="D954" s="162"/>
      <c r="E954" s="162"/>
      <c r="F954" s="162"/>
      <c r="G954" s="162"/>
      <c r="H954" s="162"/>
      <c r="I954" s="162"/>
      <c r="J954" s="162"/>
      <c r="K954" s="162"/>
      <c r="L954" s="162"/>
      <c r="M954" s="162"/>
      <c r="N954" s="162"/>
      <c r="O954" s="162"/>
      <c r="P954" s="162"/>
      <c r="Q954" s="162"/>
      <c r="R954" s="162"/>
      <c r="S954" s="162"/>
      <c r="T954" s="162"/>
      <c r="U954" s="162"/>
      <c r="V954" s="162"/>
      <c r="W954" s="162"/>
      <c r="X954" s="162"/>
      <c r="Y954" s="162"/>
    </row>
    <row r="955">
      <c r="A955" s="162"/>
      <c r="B955" s="162"/>
      <c r="C955" s="162"/>
      <c r="D955" s="162"/>
      <c r="E955" s="162"/>
      <c r="F955" s="162"/>
      <c r="G955" s="162"/>
      <c r="H955" s="162"/>
      <c r="I955" s="162"/>
      <c r="J955" s="162"/>
      <c r="K955" s="162"/>
      <c r="L955" s="162"/>
      <c r="M955" s="162"/>
      <c r="N955" s="162"/>
      <c r="O955" s="162"/>
      <c r="P955" s="162"/>
      <c r="Q955" s="162"/>
      <c r="R955" s="162"/>
      <c r="S955" s="162"/>
      <c r="T955" s="162"/>
      <c r="U955" s="162"/>
      <c r="V955" s="162"/>
      <c r="W955" s="162"/>
      <c r="X955" s="162"/>
      <c r="Y955" s="162"/>
    </row>
    <row r="956">
      <c r="A956" s="162"/>
      <c r="B956" s="162"/>
      <c r="C956" s="162"/>
      <c r="D956" s="162"/>
      <c r="E956" s="162"/>
      <c r="F956" s="162"/>
      <c r="G956" s="162"/>
      <c r="H956" s="162"/>
      <c r="I956" s="162"/>
      <c r="J956" s="162"/>
      <c r="K956" s="162"/>
      <c r="L956" s="162"/>
      <c r="M956" s="162"/>
      <c r="N956" s="162"/>
      <c r="O956" s="162"/>
      <c r="P956" s="162"/>
      <c r="Q956" s="162"/>
      <c r="R956" s="162"/>
      <c r="S956" s="162"/>
      <c r="T956" s="162"/>
      <c r="U956" s="162"/>
      <c r="V956" s="162"/>
      <c r="W956" s="162"/>
      <c r="X956" s="162"/>
      <c r="Y956" s="162"/>
    </row>
    <row r="957">
      <c r="A957" s="162"/>
      <c r="B957" s="162"/>
      <c r="C957" s="162"/>
      <c r="D957" s="162"/>
      <c r="E957" s="162"/>
      <c r="F957" s="162"/>
      <c r="G957" s="162"/>
      <c r="H957" s="162"/>
      <c r="I957" s="162"/>
      <c r="J957" s="162"/>
      <c r="K957" s="162"/>
      <c r="L957" s="162"/>
      <c r="M957" s="162"/>
      <c r="N957" s="162"/>
      <c r="O957" s="162"/>
      <c r="P957" s="162"/>
      <c r="Q957" s="162"/>
      <c r="R957" s="162"/>
      <c r="S957" s="162"/>
      <c r="T957" s="162"/>
      <c r="U957" s="162"/>
      <c r="V957" s="162"/>
      <c r="W957" s="162"/>
      <c r="X957" s="162"/>
      <c r="Y957" s="162"/>
    </row>
    <row r="958">
      <c r="A958" s="162"/>
      <c r="B958" s="162"/>
      <c r="C958" s="162"/>
      <c r="D958" s="162"/>
      <c r="E958" s="162"/>
      <c r="F958" s="162"/>
      <c r="G958" s="162"/>
      <c r="H958" s="162"/>
      <c r="I958" s="162"/>
      <c r="J958" s="162"/>
      <c r="K958" s="162"/>
      <c r="L958" s="162"/>
      <c r="M958" s="162"/>
      <c r="N958" s="162"/>
      <c r="O958" s="162"/>
      <c r="P958" s="162"/>
      <c r="Q958" s="162"/>
      <c r="R958" s="162"/>
      <c r="S958" s="162"/>
      <c r="T958" s="162"/>
      <c r="U958" s="162"/>
      <c r="V958" s="162"/>
      <c r="W958" s="162"/>
      <c r="X958" s="162"/>
      <c r="Y958" s="162"/>
    </row>
    <row r="959">
      <c r="A959" s="162"/>
      <c r="B959" s="162"/>
      <c r="C959" s="162"/>
      <c r="D959" s="162"/>
      <c r="E959" s="162"/>
      <c r="F959" s="162"/>
      <c r="G959" s="162"/>
      <c r="H959" s="162"/>
      <c r="I959" s="162"/>
      <c r="J959" s="162"/>
      <c r="K959" s="162"/>
      <c r="L959" s="162"/>
      <c r="M959" s="162"/>
      <c r="N959" s="162"/>
      <c r="O959" s="162"/>
      <c r="P959" s="162"/>
      <c r="Q959" s="162"/>
      <c r="R959" s="162"/>
      <c r="S959" s="162"/>
      <c r="T959" s="162"/>
      <c r="U959" s="162"/>
      <c r="V959" s="162"/>
      <c r="W959" s="162"/>
      <c r="X959" s="162"/>
      <c r="Y959" s="162"/>
    </row>
    <row r="960">
      <c r="A960" s="162"/>
      <c r="B960" s="162"/>
      <c r="C960" s="162"/>
      <c r="D960" s="162"/>
      <c r="E960" s="162"/>
      <c r="F960" s="162"/>
      <c r="G960" s="162"/>
      <c r="H960" s="162"/>
      <c r="I960" s="162"/>
      <c r="J960" s="162"/>
      <c r="K960" s="162"/>
      <c r="L960" s="162"/>
      <c r="M960" s="162"/>
      <c r="N960" s="162"/>
      <c r="O960" s="162"/>
      <c r="P960" s="162"/>
      <c r="Q960" s="162"/>
      <c r="R960" s="162"/>
      <c r="S960" s="162"/>
      <c r="T960" s="162"/>
      <c r="U960" s="162"/>
      <c r="V960" s="162"/>
      <c r="W960" s="162"/>
      <c r="X960" s="162"/>
      <c r="Y960" s="162"/>
    </row>
    <row r="961">
      <c r="A961" s="162"/>
      <c r="B961" s="162"/>
      <c r="C961" s="162"/>
      <c r="D961" s="162"/>
      <c r="E961" s="162"/>
      <c r="F961" s="162"/>
      <c r="G961" s="162"/>
      <c r="H961" s="162"/>
      <c r="I961" s="162"/>
      <c r="J961" s="162"/>
      <c r="K961" s="162"/>
      <c r="L961" s="162"/>
      <c r="M961" s="162"/>
      <c r="N961" s="162"/>
      <c r="O961" s="162"/>
      <c r="P961" s="162"/>
      <c r="Q961" s="162"/>
      <c r="R961" s="162"/>
      <c r="S961" s="162"/>
      <c r="T961" s="162"/>
      <c r="U961" s="162"/>
      <c r="V961" s="162"/>
      <c r="W961" s="162"/>
      <c r="X961" s="162"/>
      <c r="Y961" s="162"/>
    </row>
    <row r="962">
      <c r="A962" s="162"/>
      <c r="B962" s="162"/>
      <c r="C962" s="162"/>
      <c r="D962" s="162"/>
      <c r="E962" s="162"/>
      <c r="F962" s="162"/>
      <c r="G962" s="162"/>
      <c r="H962" s="162"/>
      <c r="I962" s="162"/>
      <c r="J962" s="162"/>
      <c r="K962" s="162"/>
      <c r="L962" s="162"/>
      <c r="M962" s="162"/>
      <c r="N962" s="162"/>
      <c r="O962" s="162"/>
      <c r="P962" s="162"/>
      <c r="Q962" s="162"/>
      <c r="R962" s="162"/>
      <c r="S962" s="162"/>
      <c r="T962" s="162"/>
      <c r="U962" s="162"/>
      <c r="V962" s="162"/>
      <c r="W962" s="162"/>
      <c r="X962" s="162"/>
      <c r="Y962" s="162"/>
    </row>
    <row r="963">
      <c r="A963" s="162"/>
      <c r="B963" s="162"/>
      <c r="C963" s="162"/>
      <c r="D963" s="162"/>
      <c r="E963" s="162"/>
      <c r="F963" s="162"/>
      <c r="G963" s="162"/>
      <c r="H963" s="162"/>
      <c r="I963" s="162"/>
      <c r="J963" s="162"/>
      <c r="K963" s="162"/>
      <c r="L963" s="162"/>
      <c r="M963" s="162"/>
      <c r="N963" s="162"/>
      <c r="O963" s="162"/>
      <c r="P963" s="162"/>
      <c r="Q963" s="162"/>
      <c r="R963" s="162"/>
      <c r="S963" s="162"/>
      <c r="T963" s="162"/>
      <c r="U963" s="162"/>
      <c r="V963" s="162"/>
      <c r="W963" s="162"/>
      <c r="X963" s="162"/>
      <c r="Y963" s="162"/>
    </row>
    <row r="964">
      <c r="A964" s="162"/>
      <c r="B964" s="162"/>
      <c r="C964" s="162"/>
      <c r="D964" s="162"/>
      <c r="E964" s="162"/>
      <c r="F964" s="162"/>
      <c r="G964" s="162"/>
      <c r="H964" s="162"/>
      <c r="I964" s="162"/>
      <c r="J964" s="162"/>
      <c r="K964" s="162"/>
      <c r="L964" s="162"/>
      <c r="M964" s="162"/>
      <c r="N964" s="162"/>
      <c r="O964" s="162"/>
      <c r="P964" s="162"/>
      <c r="Q964" s="162"/>
      <c r="R964" s="162"/>
      <c r="S964" s="162"/>
      <c r="T964" s="162"/>
      <c r="U964" s="162"/>
      <c r="V964" s="162"/>
      <c r="W964" s="162"/>
      <c r="X964" s="162"/>
      <c r="Y964" s="162"/>
    </row>
    <row r="965">
      <c r="A965" s="162"/>
      <c r="B965" s="162"/>
      <c r="C965" s="162"/>
      <c r="D965" s="162"/>
      <c r="E965" s="162"/>
      <c r="F965" s="162"/>
      <c r="G965" s="162"/>
      <c r="H965" s="162"/>
      <c r="I965" s="162"/>
      <c r="J965" s="162"/>
      <c r="K965" s="162"/>
      <c r="L965" s="162"/>
      <c r="M965" s="162"/>
      <c r="N965" s="162"/>
      <c r="O965" s="162"/>
      <c r="P965" s="162"/>
      <c r="Q965" s="162"/>
      <c r="R965" s="162"/>
      <c r="S965" s="162"/>
      <c r="T965" s="162"/>
      <c r="U965" s="162"/>
      <c r="V965" s="162"/>
      <c r="W965" s="162"/>
      <c r="X965" s="162"/>
      <c r="Y965" s="162"/>
    </row>
    <row r="966">
      <c r="A966" s="162"/>
      <c r="B966" s="162"/>
      <c r="C966" s="162"/>
      <c r="D966" s="162"/>
      <c r="E966" s="162"/>
      <c r="F966" s="162"/>
      <c r="G966" s="162"/>
      <c r="H966" s="162"/>
      <c r="I966" s="162"/>
      <c r="J966" s="162"/>
      <c r="K966" s="162"/>
      <c r="L966" s="162"/>
      <c r="M966" s="162"/>
      <c r="N966" s="162"/>
      <c r="O966" s="162"/>
      <c r="P966" s="162"/>
      <c r="Q966" s="162"/>
      <c r="R966" s="162"/>
      <c r="S966" s="162"/>
      <c r="T966" s="162"/>
      <c r="U966" s="162"/>
      <c r="V966" s="162"/>
      <c r="W966" s="162"/>
      <c r="X966" s="162"/>
      <c r="Y966" s="162"/>
    </row>
    <row r="967">
      <c r="A967" s="162"/>
      <c r="B967" s="162"/>
      <c r="C967" s="162"/>
      <c r="D967" s="162"/>
      <c r="E967" s="162"/>
      <c r="F967" s="162"/>
      <c r="G967" s="162"/>
      <c r="H967" s="162"/>
      <c r="I967" s="162"/>
      <c r="J967" s="162"/>
      <c r="K967" s="162"/>
      <c r="L967" s="162"/>
      <c r="M967" s="162"/>
      <c r="N967" s="162"/>
      <c r="O967" s="162"/>
      <c r="P967" s="162"/>
      <c r="Q967" s="162"/>
      <c r="R967" s="162"/>
      <c r="S967" s="162"/>
      <c r="T967" s="162"/>
      <c r="U967" s="162"/>
      <c r="V967" s="162"/>
      <c r="W967" s="162"/>
      <c r="X967" s="162"/>
      <c r="Y967" s="162"/>
    </row>
    <row r="968">
      <c r="A968" s="162"/>
      <c r="B968" s="162"/>
      <c r="C968" s="162"/>
      <c r="D968" s="162"/>
      <c r="E968" s="162"/>
      <c r="F968" s="162"/>
      <c r="G968" s="162"/>
      <c r="H968" s="162"/>
      <c r="I968" s="162"/>
      <c r="J968" s="162"/>
      <c r="K968" s="162"/>
      <c r="L968" s="162"/>
      <c r="M968" s="162"/>
      <c r="N968" s="162"/>
      <c r="O968" s="162"/>
      <c r="P968" s="162"/>
      <c r="Q968" s="162"/>
      <c r="R968" s="162"/>
      <c r="S968" s="162"/>
      <c r="T968" s="162"/>
      <c r="U968" s="162"/>
      <c r="V968" s="162"/>
      <c r="W968" s="162"/>
      <c r="X968" s="162"/>
      <c r="Y968" s="162"/>
    </row>
    <row r="969">
      <c r="A969" s="162"/>
      <c r="B969" s="162"/>
      <c r="C969" s="162"/>
      <c r="D969" s="162"/>
      <c r="E969" s="162"/>
      <c r="F969" s="162"/>
      <c r="G969" s="162"/>
      <c r="H969" s="162"/>
      <c r="I969" s="162"/>
      <c r="J969" s="162"/>
      <c r="K969" s="162"/>
      <c r="L969" s="162"/>
      <c r="M969" s="162"/>
      <c r="N969" s="162"/>
      <c r="O969" s="162"/>
      <c r="P969" s="162"/>
      <c r="Q969" s="162"/>
      <c r="R969" s="162"/>
      <c r="S969" s="162"/>
      <c r="T969" s="162"/>
      <c r="U969" s="162"/>
      <c r="V969" s="162"/>
      <c r="W969" s="162"/>
      <c r="X969" s="162"/>
      <c r="Y969" s="162"/>
    </row>
    <row r="970">
      <c r="A970" s="162"/>
      <c r="B970" s="162"/>
      <c r="C970" s="162"/>
      <c r="D970" s="162"/>
      <c r="E970" s="162"/>
      <c r="F970" s="162"/>
      <c r="G970" s="162"/>
      <c r="H970" s="162"/>
      <c r="I970" s="162"/>
      <c r="J970" s="162"/>
      <c r="K970" s="162"/>
      <c r="L970" s="162"/>
      <c r="M970" s="162"/>
      <c r="N970" s="162"/>
      <c r="O970" s="162"/>
      <c r="P970" s="162"/>
      <c r="Q970" s="162"/>
      <c r="R970" s="162"/>
      <c r="S970" s="162"/>
      <c r="T970" s="162"/>
      <c r="U970" s="162"/>
      <c r="V970" s="162"/>
      <c r="W970" s="162"/>
      <c r="X970" s="162"/>
      <c r="Y970" s="162"/>
    </row>
    <row r="971">
      <c r="A971" s="162"/>
      <c r="B971" s="162"/>
      <c r="C971" s="162"/>
      <c r="D971" s="162"/>
      <c r="E971" s="162"/>
      <c r="F971" s="162"/>
      <c r="G971" s="162"/>
      <c r="H971" s="162"/>
      <c r="I971" s="162"/>
      <c r="J971" s="162"/>
      <c r="K971" s="162"/>
      <c r="L971" s="162"/>
      <c r="M971" s="162"/>
      <c r="N971" s="162"/>
      <c r="O971" s="162"/>
      <c r="P971" s="162"/>
      <c r="Q971" s="162"/>
      <c r="R971" s="162"/>
      <c r="S971" s="162"/>
      <c r="T971" s="162"/>
      <c r="U971" s="162"/>
      <c r="V971" s="162"/>
      <c r="W971" s="162"/>
      <c r="X971" s="162"/>
      <c r="Y971" s="162"/>
    </row>
    <row r="972">
      <c r="A972" s="162"/>
      <c r="B972" s="162"/>
      <c r="C972" s="162"/>
      <c r="D972" s="162"/>
      <c r="E972" s="162"/>
      <c r="F972" s="162"/>
      <c r="G972" s="162"/>
      <c r="H972" s="162"/>
      <c r="I972" s="162"/>
      <c r="J972" s="162"/>
      <c r="K972" s="162"/>
      <c r="L972" s="162"/>
      <c r="M972" s="162"/>
      <c r="N972" s="162"/>
      <c r="O972" s="162"/>
      <c r="P972" s="162"/>
      <c r="Q972" s="162"/>
      <c r="R972" s="162"/>
      <c r="S972" s="162"/>
      <c r="T972" s="162"/>
      <c r="U972" s="162"/>
      <c r="V972" s="162"/>
      <c r="W972" s="162"/>
      <c r="X972" s="162"/>
      <c r="Y972" s="162"/>
    </row>
    <row r="973">
      <c r="A973" s="162"/>
      <c r="B973" s="162"/>
      <c r="C973" s="162"/>
      <c r="D973" s="162"/>
      <c r="E973" s="162"/>
      <c r="F973" s="162"/>
      <c r="G973" s="162"/>
      <c r="H973" s="162"/>
      <c r="I973" s="162"/>
      <c r="J973" s="162"/>
      <c r="K973" s="162"/>
      <c r="L973" s="162"/>
      <c r="M973" s="162"/>
      <c r="N973" s="162"/>
      <c r="O973" s="162"/>
      <c r="P973" s="162"/>
      <c r="Q973" s="162"/>
      <c r="R973" s="162"/>
      <c r="S973" s="162"/>
      <c r="T973" s="162"/>
      <c r="U973" s="162"/>
      <c r="V973" s="162"/>
      <c r="W973" s="162"/>
      <c r="X973" s="162"/>
      <c r="Y973" s="162"/>
    </row>
    <row r="974">
      <c r="A974" s="162"/>
      <c r="B974" s="162"/>
      <c r="C974" s="162"/>
      <c r="D974" s="162"/>
      <c r="E974" s="162"/>
      <c r="F974" s="162"/>
      <c r="G974" s="162"/>
      <c r="H974" s="162"/>
      <c r="I974" s="162"/>
      <c r="J974" s="162"/>
      <c r="K974" s="162"/>
      <c r="L974" s="162"/>
      <c r="M974" s="162"/>
      <c r="N974" s="162"/>
      <c r="O974" s="162"/>
      <c r="P974" s="162"/>
      <c r="Q974" s="162"/>
      <c r="R974" s="162"/>
      <c r="S974" s="162"/>
      <c r="T974" s="162"/>
      <c r="U974" s="162"/>
      <c r="V974" s="162"/>
      <c r="W974" s="162"/>
      <c r="X974" s="162"/>
      <c r="Y974" s="162"/>
    </row>
    <row r="975">
      <c r="A975" s="162"/>
      <c r="B975" s="162"/>
      <c r="C975" s="162"/>
      <c r="D975" s="162"/>
      <c r="E975" s="162"/>
      <c r="F975" s="162"/>
      <c r="G975" s="162"/>
      <c r="H975" s="162"/>
      <c r="I975" s="162"/>
      <c r="J975" s="162"/>
      <c r="K975" s="162"/>
      <c r="L975" s="162"/>
      <c r="M975" s="162"/>
      <c r="N975" s="162"/>
      <c r="O975" s="162"/>
      <c r="P975" s="162"/>
      <c r="Q975" s="162"/>
      <c r="R975" s="162"/>
      <c r="S975" s="162"/>
      <c r="T975" s="162"/>
      <c r="U975" s="162"/>
      <c r="V975" s="162"/>
      <c r="W975" s="162"/>
      <c r="X975" s="162"/>
      <c r="Y975" s="162"/>
    </row>
    <row r="976">
      <c r="A976" s="162"/>
      <c r="B976" s="162"/>
      <c r="C976" s="162"/>
      <c r="D976" s="162"/>
      <c r="E976" s="162"/>
      <c r="F976" s="162"/>
      <c r="G976" s="162"/>
      <c r="H976" s="162"/>
      <c r="I976" s="162"/>
      <c r="J976" s="162"/>
      <c r="K976" s="162"/>
      <c r="L976" s="162"/>
      <c r="M976" s="162"/>
      <c r="N976" s="162"/>
      <c r="O976" s="162"/>
      <c r="P976" s="162"/>
      <c r="Q976" s="162"/>
      <c r="R976" s="162"/>
      <c r="S976" s="162"/>
      <c r="T976" s="162"/>
      <c r="U976" s="162"/>
      <c r="V976" s="162"/>
      <c r="W976" s="162"/>
      <c r="X976" s="162"/>
      <c r="Y976" s="162"/>
    </row>
    <row r="977">
      <c r="A977" s="162"/>
      <c r="B977" s="162"/>
      <c r="C977" s="162"/>
      <c r="D977" s="162"/>
      <c r="E977" s="162"/>
      <c r="F977" s="162"/>
      <c r="G977" s="162"/>
      <c r="H977" s="162"/>
      <c r="I977" s="162"/>
      <c r="J977" s="162"/>
      <c r="K977" s="162"/>
      <c r="L977" s="162"/>
      <c r="M977" s="162"/>
      <c r="N977" s="162"/>
      <c r="O977" s="162"/>
      <c r="P977" s="162"/>
      <c r="Q977" s="162"/>
      <c r="R977" s="162"/>
      <c r="S977" s="162"/>
      <c r="T977" s="162"/>
      <c r="U977" s="162"/>
      <c r="V977" s="162"/>
      <c r="W977" s="162"/>
      <c r="X977" s="162"/>
      <c r="Y977" s="162"/>
    </row>
    <row r="978">
      <c r="A978" s="162"/>
      <c r="B978" s="162"/>
      <c r="C978" s="162"/>
      <c r="D978" s="162"/>
      <c r="E978" s="162"/>
      <c r="F978" s="162"/>
      <c r="G978" s="162"/>
      <c r="H978" s="162"/>
      <c r="I978" s="162"/>
      <c r="J978" s="162"/>
      <c r="K978" s="162"/>
      <c r="L978" s="162"/>
      <c r="M978" s="162"/>
      <c r="N978" s="162"/>
      <c r="O978" s="162"/>
      <c r="P978" s="162"/>
      <c r="Q978" s="162"/>
      <c r="R978" s="162"/>
      <c r="S978" s="162"/>
      <c r="T978" s="162"/>
      <c r="U978" s="162"/>
      <c r="V978" s="162"/>
      <c r="W978" s="162"/>
      <c r="X978" s="162"/>
      <c r="Y978" s="162"/>
    </row>
    <row r="979">
      <c r="A979" s="162"/>
      <c r="B979" s="162"/>
      <c r="C979" s="162"/>
      <c r="D979" s="162"/>
      <c r="E979" s="162"/>
      <c r="F979" s="162"/>
      <c r="G979" s="162"/>
      <c r="H979" s="162"/>
      <c r="I979" s="162"/>
      <c r="J979" s="162"/>
      <c r="K979" s="162"/>
      <c r="L979" s="162"/>
      <c r="M979" s="162"/>
      <c r="N979" s="162"/>
      <c r="O979" s="162"/>
      <c r="P979" s="162"/>
      <c r="Q979" s="162"/>
      <c r="R979" s="162"/>
      <c r="S979" s="162"/>
      <c r="T979" s="162"/>
      <c r="U979" s="162"/>
      <c r="V979" s="162"/>
      <c r="W979" s="162"/>
      <c r="X979" s="162"/>
      <c r="Y979" s="162"/>
    </row>
    <row r="980">
      <c r="A980" s="162"/>
      <c r="B980" s="162"/>
      <c r="C980" s="162"/>
      <c r="D980" s="162"/>
      <c r="E980" s="162"/>
      <c r="F980" s="162"/>
      <c r="G980" s="162"/>
      <c r="H980" s="162"/>
      <c r="I980" s="162"/>
      <c r="J980" s="162"/>
      <c r="K980" s="162"/>
      <c r="L980" s="162"/>
      <c r="M980" s="162"/>
      <c r="N980" s="162"/>
      <c r="O980" s="162"/>
      <c r="P980" s="162"/>
      <c r="Q980" s="162"/>
      <c r="R980" s="162"/>
      <c r="S980" s="162"/>
      <c r="T980" s="162"/>
      <c r="U980" s="162"/>
      <c r="V980" s="162"/>
      <c r="W980" s="162"/>
      <c r="X980" s="162"/>
      <c r="Y980" s="162"/>
    </row>
    <row r="981">
      <c r="A981" s="162"/>
      <c r="B981" s="162"/>
      <c r="C981" s="162"/>
      <c r="D981" s="162"/>
      <c r="E981" s="162"/>
      <c r="F981" s="162"/>
      <c r="G981" s="162"/>
      <c r="H981" s="162"/>
      <c r="I981" s="162"/>
      <c r="J981" s="162"/>
      <c r="K981" s="162"/>
      <c r="L981" s="162"/>
      <c r="M981" s="162"/>
      <c r="N981" s="162"/>
      <c r="O981" s="162"/>
      <c r="P981" s="162"/>
      <c r="Q981" s="162"/>
      <c r="R981" s="162"/>
      <c r="S981" s="162"/>
      <c r="T981" s="162"/>
      <c r="U981" s="162"/>
      <c r="V981" s="162"/>
      <c r="W981" s="162"/>
      <c r="X981" s="162"/>
      <c r="Y981" s="162"/>
    </row>
    <row r="982">
      <c r="A982" s="162"/>
      <c r="B982" s="162"/>
      <c r="C982" s="162"/>
      <c r="D982" s="162"/>
      <c r="E982" s="162"/>
      <c r="F982" s="162"/>
      <c r="G982" s="162"/>
      <c r="H982" s="162"/>
      <c r="I982" s="162"/>
      <c r="J982" s="162"/>
      <c r="K982" s="162"/>
      <c r="L982" s="162"/>
      <c r="M982" s="162"/>
      <c r="N982" s="162"/>
      <c r="O982" s="162"/>
      <c r="P982" s="162"/>
      <c r="Q982" s="162"/>
      <c r="R982" s="162"/>
      <c r="S982" s="162"/>
      <c r="T982" s="162"/>
      <c r="U982" s="162"/>
      <c r="V982" s="162"/>
      <c r="W982" s="162"/>
      <c r="X982" s="162"/>
      <c r="Y982" s="162"/>
    </row>
    <row r="983">
      <c r="A983" s="162"/>
      <c r="B983" s="162"/>
      <c r="C983" s="162"/>
      <c r="D983" s="162"/>
      <c r="E983" s="162"/>
      <c r="F983" s="162"/>
      <c r="G983" s="162"/>
      <c r="H983" s="162"/>
      <c r="I983" s="162"/>
      <c r="J983" s="162"/>
      <c r="K983" s="162"/>
      <c r="L983" s="162"/>
      <c r="M983" s="162"/>
      <c r="N983" s="162"/>
      <c r="O983" s="162"/>
      <c r="P983" s="162"/>
      <c r="Q983" s="162"/>
      <c r="R983" s="162"/>
      <c r="S983" s="162"/>
      <c r="T983" s="162"/>
      <c r="U983" s="162"/>
      <c r="V983" s="162"/>
      <c r="W983" s="162"/>
      <c r="X983" s="162"/>
      <c r="Y983" s="162"/>
    </row>
    <row r="984">
      <c r="A984" s="162"/>
      <c r="B984" s="162"/>
      <c r="C984" s="162"/>
      <c r="D984" s="162"/>
      <c r="E984" s="162"/>
      <c r="F984" s="162"/>
      <c r="G984" s="162"/>
      <c r="H984" s="162"/>
      <c r="I984" s="162"/>
      <c r="J984" s="162"/>
      <c r="K984" s="162"/>
      <c r="L984" s="162"/>
      <c r="M984" s="162"/>
      <c r="N984" s="162"/>
      <c r="O984" s="162"/>
      <c r="P984" s="162"/>
      <c r="Q984" s="162"/>
      <c r="R984" s="162"/>
      <c r="S984" s="162"/>
      <c r="T984" s="162"/>
      <c r="U984" s="162"/>
      <c r="V984" s="162"/>
      <c r="W984" s="162"/>
      <c r="X984" s="162"/>
      <c r="Y984" s="162"/>
    </row>
    <row r="985">
      <c r="A985" s="162"/>
      <c r="B985" s="162"/>
      <c r="C985" s="162"/>
      <c r="D985" s="162"/>
      <c r="E985" s="162"/>
      <c r="F985" s="162"/>
      <c r="G985" s="162"/>
      <c r="H985" s="162"/>
      <c r="I985" s="162"/>
      <c r="J985" s="162"/>
      <c r="K985" s="162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2"/>
      <c r="X985" s="162"/>
      <c r="Y985" s="162"/>
    </row>
    <row r="986">
      <c r="A986" s="162"/>
      <c r="B986" s="162"/>
      <c r="C986" s="162"/>
      <c r="D986" s="162"/>
      <c r="E986" s="162"/>
      <c r="F986" s="162"/>
      <c r="G986" s="162"/>
      <c r="H986" s="162"/>
      <c r="I986" s="162"/>
      <c r="J986" s="162"/>
      <c r="K986" s="162"/>
      <c r="L986" s="162"/>
      <c r="M986" s="162"/>
      <c r="N986" s="162"/>
      <c r="O986" s="162"/>
      <c r="P986" s="162"/>
      <c r="Q986" s="162"/>
      <c r="R986" s="162"/>
      <c r="S986" s="162"/>
      <c r="T986" s="162"/>
      <c r="U986" s="162"/>
      <c r="V986" s="162"/>
      <c r="W986" s="162"/>
      <c r="X986" s="162"/>
      <c r="Y986" s="162"/>
    </row>
    <row r="987">
      <c r="A987" s="162"/>
      <c r="B987" s="162"/>
      <c r="C987" s="162"/>
      <c r="D987" s="162"/>
      <c r="E987" s="162"/>
      <c r="F987" s="162"/>
      <c r="G987" s="162"/>
      <c r="H987" s="162"/>
      <c r="I987" s="162"/>
      <c r="J987" s="162"/>
      <c r="K987" s="162"/>
      <c r="L987" s="162"/>
      <c r="M987" s="162"/>
      <c r="N987" s="162"/>
      <c r="O987" s="162"/>
      <c r="P987" s="162"/>
      <c r="Q987" s="162"/>
      <c r="R987" s="162"/>
      <c r="S987" s="162"/>
      <c r="T987" s="162"/>
      <c r="U987" s="162"/>
      <c r="V987" s="162"/>
      <c r="W987" s="162"/>
      <c r="X987" s="162"/>
      <c r="Y987" s="162"/>
    </row>
    <row r="988">
      <c r="A988" s="162"/>
      <c r="B988" s="162"/>
      <c r="C988" s="162"/>
      <c r="D988" s="162"/>
      <c r="E988" s="162"/>
      <c r="F988" s="162"/>
      <c r="G988" s="162"/>
      <c r="H988" s="162"/>
      <c r="I988" s="162"/>
      <c r="J988" s="162"/>
      <c r="K988" s="162"/>
      <c r="L988" s="162"/>
      <c r="M988" s="162"/>
      <c r="N988" s="162"/>
      <c r="O988" s="162"/>
      <c r="P988" s="162"/>
      <c r="Q988" s="162"/>
      <c r="R988" s="162"/>
      <c r="S988" s="162"/>
      <c r="T988" s="162"/>
      <c r="U988" s="162"/>
      <c r="V988" s="162"/>
      <c r="W988" s="162"/>
      <c r="X988" s="162"/>
      <c r="Y988" s="162"/>
    </row>
    <row r="989">
      <c r="A989" s="162"/>
      <c r="B989" s="162"/>
      <c r="C989" s="162"/>
      <c r="D989" s="162"/>
      <c r="E989" s="162"/>
      <c r="F989" s="162"/>
      <c r="G989" s="162"/>
      <c r="H989" s="162"/>
      <c r="I989" s="162"/>
      <c r="J989" s="162"/>
      <c r="K989" s="162"/>
      <c r="L989" s="162"/>
      <c r="M989" s="162"/>
      <c r="N989" s="162"/>
      <c r="O989" s="162"/>
      <c r="P989" s="162"/>
      <c r="Q989" s="162"/>
      <c r="R989" s="162"/>
      <c r="S989" s="162"/>
      <c r="T989" s="162"/>
      <c r="U989" s="162"/>
      <c r="V989" s="162"/>
      <c r="W989" s="162"/>
      <c r="X989" s="162"/>
      <c r="Y989" s="162"/>
    </row>
    <row r="990">
      <c r="A990" s="162"/>
      <c r="B990" s="162"/>
      <c r="C990" s="162"/>
      <c r="D990" s="162"/>
      <c r="E990" s="162"/>
      <c r="F990" s="162"/>
      <c r="G990" s="162"/>
      <c r="H990" s="162"/>
      <c r="I990" s="162"/>
      <c r="J990" s="162"/>
      <c r="K990" s="162"/>
      <c r="L990" s="162"/>
      <c r="M990" s="162"/>
      <c r="N990" s="162"/>
      <c r="O990" s="162"/>
      <c r="P990" s="162"/>
      <c r="Q990" s="162"/>
      <c r="R990" s="162"/>
      <c r="S990" s="162"/>
      <c r="T990" s="162"/>
      <c r="U990" s="162"/>
      <c r="V990" s="162"/>
      <c r="W990" s="162"/>
      <c r="X990" s="162"/>
      <c r="Y990" s="162"/>
    </row>
    <row r="991">
      <c r="A991" s="162"/>
      <c r="B991" s="162"/>
      <c r="C991" s="162"/>
      <c r="D991" s="162"/>
      <c r="E991" s="162"/>
      <c r="F991" s="162"/>
      <c r="G991" s="162"/>
      <c r="H991" s="162"/>
      <c r="I991" s="162"/>
      <c r="J991" s="162"/>
      <c r="K991" s="162"/>
      <c r="L991" s="162"/>
      <c r="M991" s="162"/>
      <c r="N991" s="162"/>
      <c r="O991" s="162"/>
      <c r="P991" s="162"/>
      <c r="Q991" s="162"/>
      <c r="R991" s="162"/>
      <c r="S991" s="162"/>
      <c r="T991" s="162"/>
      <c r="U991" s="162"/>
      <c r="V991" s="162"/>
      <c r="W991" s="162"/>
      <c r="X991" s="162"/>
      <c r="Y991" s="162"/>
    </row>
    <row r="992">
      <c r="A992" s="162"/>
      <c r="B992" s="162"/>
      <c r="C992" s="162"/>
      <c r="D992" s="162"/>
      <c r="E992" s="162"/>
      <c r="F992" s="162"/>
      <c r="G992" s="162"/>
      <c r="H992" s="162"/>
      <c r="I992" s="162"/>
      <c r="J992" s="162"/>
      <c r="K992" s="162"/>
      <c r="L992" s="162"/>
      <c r="M992" s="162"/>
      <c r="N992" s="162"/>
      <c r="O992" s="162"/>
      <c r="P992" s="162"/>
      <c r="Q992" s="162"/>
      <c r="R992" s="162"/>
      <c r="S992" s="162"/>
      <c r="T992" s="162"/>
      <c r="U992" s="162"/>
      <c r="V992" s="162"/>
      <c r="W992" s="162"/>
      <c r="X992" s="162"/>
      <c r="Y992" s="162"/>
    </row>
    <row r="993">
      <c r="A993" s="162"/>
      <c r="B993" s="162"/>
      <c r="C993" s="162"/>
      <c r="D993" s="162"/>
      <c r="E993" s="162"/>
      <c r="F993" s="162"/>
      <c r="G993" s="162"/>
      <c r="H993" s="162"/>
      <c r="I993" s="162"/>
      <c r="J993" s="162"/>
      <c r="K993" s="162"/>
      <c r="L993" s="162"/>
      <c r="M993" s="162"/>
      <c r="N993" s="162"/>
      <c r="O993" s="162"/>
      <c r="P993" s="162"/>
      <c r="Q993" s="162"/>
      <c r="R993" s="162"/>
      <c r="S993" s="162"/>
      <c r="T993" s="162"/>
      <c r="U993" s="162"/>
      <c r="V993" s="162"/>
      <c r="W993" s="162"/>
      <c r="X993" s="162"/>
      <c r="Y993" s="162"/>
    </row>
    <row r="994">
      <c r="A994" s="162"/>
      <c r="B994" s="162"/>
      <c r="C994" s="162"/>
      <c r="D994" s="162"/>
      <c r="E994" s="162"/>
      <c r="F994" s="162"/>
      <c r="G994" s="162"/>
      <c r="H994" s="162"/>
      <c r="I994" s="162"/>
      <c r="J994" s="162"/>
      <c r="K994" s="162"/>
      <c r="L994" s="162"/>
      <c r="M994" s="162"/>
      <c r="N994" s="162"/>
      <c r="O994" s="162"/>
      <c r="P994" s="162"/>
      <c r="Q994" s="162"/>
      <c r="R994" s="162"/>
      <c r="S994" s="162"/>
      <c r="T994" s="162"/>
      <c r="U994" s="162"/>
      <c r="V994" s="162"/>
      <c r="W994" s="162"/>
      <c r="X994" s="162"/>
      <c r="Y994" s="162"/>
    </row>
    <row r="995">
      <c r="A995" s="162"/>
      <c r="B995" s="162"/>
      <c r="C995" s="162"/>
      <c r="D995" s="162"/>
      <c r="E995" s="162"/>
      <c r="F995" s="162"/>
      <c r="G995" s="162"/>
      <c r="H995" s="162"/>
      <c r="I995" s="162"/>
      <c r="J995" s="162"/>
      <c r="K995" s="162"/>
      <c r="L995" s="162"/>
      <c r="M995" s="162"/>
      <c r="N995" s="162"/>
      <c r="O995" s="162"/>
      <c r="P995" s="162"/>
      <c r="Q995" s="162"/>
      <c r="R995" s="162"/>
      <c r="S995" s="162"/>
      <c r="T995" s="162"/>
      <c r="U995" s="162"/>
      <c r="V995" s="162"/>
      <c r="W995" s="162"/>
      <c r="X995" s="162"/>
      <c r="Y995" s="162"/>
    </row>
    <row r="996">
      <c r="A996" s="162"/>
      <c r="B996" s="162"/>
      <c r="C996" s="162"/>
      <c r="D996" s="162"/>
      <c r="E996" s="162"/>
      <c r="F996" s="162"/>
      <c r="G996" s="162"/>
      <c r="H996" s="162"/>
      <c r="I996" s="162"/>
      <c r="J996" s="162"/>
      <c r="K996" s="162"/>
      <c r="L996" s="162"/>
      <c r="M996" s="162"/>
      <c r="N996" s="162"/>
      <c r="O996" s="162"/>
      <c r="P996" s="162"/>
      <c r="Q996" s="162"/>
      <c r="R996" s="162"/>
      <c r="S996" s="162"/>
      <c r="T996" s="162"/>
      <c r="U996" s="162"/>
      <c r="V996" s="162"/>
      <c r="W996" s="162"/>
      <c r="X996" s="162"/>
      <c r="Y996" s="162"/>
    </row>
    <row r="997">
      <c r="A997" s="162"/>
      <c r="B997" s="162"/>
      <c r="C997" s="162"/>
      <c r="D997" s="162"/>
      <c r="E997" s="162"/>
      <c r="F997" s="162"/>
      <c r="G997" s="162"/>
      <c r="H997" s="162"/>
      <c r="I997" s="162"/>
      <c r="J997" s="162"/>
      <c r="K997" s="162"/>
      <c r="L997" s="162"/>
      <c r="M997" s="162"/>
      <c r="N997" s="162"/>
      <c r="O997" s="162"/>
      <c r="P997" s="162"/>
      <c r="Q997" s="162"/>
      <c r="R997" s="162"/>
      <c r="S997" s="162"/>
      <c r="T997" s="162"/>
      <c r="U997" s="162"/>
      <c r="V997" s="162"/>
      <c r="W997" s="162"/>
      <c r="X997" s="162"/>
      <c r="Y997" s="162"/>
    </row>
    <row r="998">
      <c r="A998" s="162"/>
      <c r="B998" s="162"/>
      <c r="C998" s="162"/>
      <c r="D998" s="162"/>
      <c r="E998" s="162"/>
      <c r="F998" s="162"/>
      <c r="G998" s="162"/>
      <c r="H998" s="162"/>
      <c r="I998" s="162"/>
      <c r="J998" s="162"/>
      <c r="K998" s="162"/>
      <c r="L998" s="162"/>
      <c r="M998" s="162"/>
      <c r="N998" s="162"/>
      <c r="O998" s="162"/>
      <c r="P998" s="162"/>
      <c r="Q998" s="162"/>
      <c r="R998" s="162"/>
      <c r="S998" s="162"/>
      <c r="T998" s="162"/>
      <c r="U998" s="162"/>
      <c r="V998" s="162"/>
      <c r="W998" s="162"/>
      <c r="X998" s="162"/>
      <c r="Y998" s="162"/>
    </row>
    <row r="999">
      <c r="A999" s="162"/>
      <c r="B999" s="162"/>
      <c r="C999" s="162"/>
      <c r="D999" s="162"/>
      <c r="E999" s="162"/>
      <c r="F999" s="162"/>
      <c r="G999" s="162"/>
      <c r="H999" s="162"/>
      <c r="I999" s="162"/>
      <c r="J999" s="162"/>
      <c r="K999" s="162"/>
      <c r="L999" s="162"/>
      <c r="M999" s="162"/>
      <c r="N999" s="162"/>
      <c r="O999" s="162"/>
      <c r="P999" s="162"/>
      <c r="Q999" s="162"/>
      <c r="R999" s="162"/>
      <c r="S999" s="162"/>
      <c r="T999" s="162"/>
      <c r="U999" s="162"/>
      <c r="V999" s="162"/>
      <c r="W999" s="162"/>
      <c r="X999" s="162"/>
      <c r="Y999" s="162"/>
    </row>
    <row r="1000">
      <c r="A1000" s="162"/>
      <c r="B1000" s="162"/>
      <c r="C1000" s="162"/>
      <c r="D1000" s="162"/>
      <c r="E1000" s="162"/>
      <c r="F1000" s="162"/>
      <c r="G1000" s="162"/>
      <c r="H1000" s="162"/>
      <c r="I1000" s="162"/>
      <c r="J1000" s="162"/>
      <c r="K1000" s="162"/>
      <c r="L1000" s="162"/>
      <c r="M1000" s="162"/>
      <c r="N1000" s="162"/>
      <c r="O1000" s="162"/>
      <c r="P1000" s="162"/>
      <c r="Q1000" s="162"/>
      <c r="R1000" s="162"/>
      <c r="S1000" s="162"/>
      <c r="T1000" s="162"/>
      <c r="U1000" s="162"/>
      <c r="V1000" s="162"/>
      <c r="W1000" s="162"/>
      <c r="X1000" s="162"/>
      <c r="Y1000" s="162"/>
    </row>
  </sheetData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7.5"/>
    <col customWidth="1" min="3" max="3" width="25.75"/>
    <col customWidth="1" min="6" max="6" width="37.63"/>
    <col customWidth="1" min="7" max="7" width="3.88"/>
  </cols>
  <sheetData>
    <row r="1">
      <c r="A1" s="149"/>
      <c r="B1" s="135"/>
      <c r="C1" s="149"/>
      <c r="D1" s="135"/>
      <c r="E1" s="149"/>
      <c r="F1" s="135"/>
      <c r="G1" s="16"/>
    </row>
    <row r="2">
      <c r="A2" s="136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38"/>
    </row>
    <row r="3">
      <c r="A3" s="98"/>
      <c r="B3" s="153" t="s">
        <v>7165</v>
      </c>
      <c r="C3" s="131" t="s">
        <v>1465</v>
      </c>
      <c r="D3" s="401">
        <v>39940.0</v>
      </c>
      <c r="E3" s="131" t="s">
        <v>15</v>
      </c>
      <c r="F3" s="153" t="s">
        <v>1132</v>
      </c>
      <c r="G3" s="102"/>
    </row>
    <row r="4">
      <c r="A4" s="98"/>
      <c r="B4" s="141" t="s">
        <v>11294</v>
      </c>
      <c r="C4" s="112" t="s">
        <v>725</v>
      </c>
      <c r="D4" s="150"/>
      <c r="E4" s="162"/>
      <c r="F4" s="150"/>
      <c r="G4" s="102"/>
    </row>
    <row r="5">
      <c r="A5" s="98"/>
      <c r="B5" s="139" t="s">
        <v>7962</v>
      </c>
      <c r="C5" s="103" t="s">
        <v>651</v>
      </c>
      <c r="D5" s="140">
        <v>42691.0</v>
      </c>
      <c r="E5" s="103" t="s">
        <v>15</v>
      </c>
      <c r="F5" s="139" t="s">
        <v>7963</v>
      </c>
      <c r="G5" s="102"/>
    </row>
    <row r="6">
      <c r="A6" s="98"/>
      <c r="B6" s="139" t="s">
        <v>11209</v>
      </c>
      <c r="C6" s="103" t="s">
        <v>11210</v>
      </c>
      <c r="D6" s="140">
        <v>41149.0</v>
      </c>
      <c r="E6" s="103" t="s">
        <v>4473</v>
      </c>
      <c r="F6" s="139" t="s">
        <v>4474</v>
      </c>
      <c r="G6" s="102"/>
    </row>
    <row r="7">
      <c r="A7" s="98"/>
      <c r="B7" s="141" t="s">
        <v>11464</v>
      </c>
      <c r="C7" s="112" t="s">
        <v>11465</v>
      </c>
      <c r="D7" s="372"/>
      <c r="E7" s="162"/>
      <c r="F7" s="150"/>
      <c r="G7" s="102"/>
    </row>
    <row r="8">
      <c r="A8" s="98"/>
      <c r="B8" s="139" t="s">
        <v>11466</v>
      </c>
      <c r="C8" s="103" t="s">
        <v>11467</v>
      </c>
      <c r="D8" s="140">
        <v>41247.0</v>
      </c>
      <c r="E8" s="103" t="s">
        <v>15</v>
      </c>
      <c r="F8" s="139" t="s">
        <v>11468</v>
      </c>
      <c r="G8" s="102"/>
    </row>
    <row r="9">
      <c r="A9" s="98"/>
      <c r="B9" s="141" t="s">
        <v>850</v>
      </c>
      <c r="C9" s="112" t="s">
        <v>9778</v>
      </c>
      <c r="D9" s="150"/>
      <c r="E9" s="162"/>
      <c r="F9" s="150"/>
      <c r="G9" s="102"/>
    </row>
    <row r="10">
      <c r="A10" s="98"/>
      <c r="B10" s="139" t="s">
        <v>11284</v>
      </c>
      <c r="C10" s="103" t="s">
        <v>9166</v>
      </c>
      <c r="D10" s="140">
        <v>42908.0</v>
      </c>
      <c r="E10" s="103" t="s">
        <v>15</v>
      </c>
      <c r="F10" s="139" t="s">
        <v>928</v>
      </c>
      <c r="G10" s="102"/>
    </row>
    <row r="11">
      <c r="A11" s="98"/>
      <c r="B11" s="141" t="s">
        <v>11469</v>
      </c>
      <c r="C11" s="112" t="s">
        <v>9184</v>
      </c>
      <c r="D11" s="150"/>
      <c r="E11" s="162"/>
      <c r="F11" s="150"/>
      <c r="G11" s="102"/>
    </row>
    <row r="12">
      <c r="A12" s="98"/>
      <c r="B12" s="141" t="s">
        <v>11470</v>
      </c>
      <c r="C12" s="112" t="s">
        <v>11471</v>
      </c>
      <c r="D12" s="150"/>
      <c r="E12" s="162"/>
      <c r="F12" s="150"/>
      <c r="G12" s="102"/>
    </row>
    <row r="13">
      <c r="A13" s="98"/>
      <c r="B13" s="141" t="s">
        <v>11472</v>
      </c>
      <c r="C13" s="112" t="s">
        <v>11473</v>
      </c>
      <c r="D13" s="150"/>
      <c r="E13" s="162"/>
      <c r="F13" s="150"/>
      <c r="G13" s="102"/>
    </row>
    <row r="14">
      <c r="A14" s="98"/>
      <c r="B14" s="139" t="s">
        <v>8217</v>
      </c>
      <c r="C14" s="103" t="s">
        <v>11474</v>
      </c>
      <c r="D14" s="163">
        <v>42661.0</v>
      </c>
      <c r="E14" s="103" t="s">
        <v>15</v>
      </c>
      <c r="F14" s="139" t="s">
        <v>4543</v>
      </c>
      <c r="G14" s="102"/>
    </row>
    <row r="15">
      <c r="A15" s="98"/>
      <c r="B15" s="141" t="s">
        <v>11220</v>
      </c>
      <c r="C15" s="112" t="s">
        <v>8230</v>
      </c>
      <c r="D15" s="150"/>
      <c r="E15" s="162"/>
      <c r="F15" s="150"/>
      <c r="G15" s="102"/>
    </row>
    <row r="16">
      <c r="A16" s="98"/>
      <c r="B16" s="141" t="s">
        <v>11475</v>
      </c>
      <c r="C16" s="112" t="s">
        <v>11476</v>
      </c>
      <c r="D16" s="150"/>
      <c r="E16" s="162"/>
      <c r="F16" s="150"/>
      <c r="G16" s="102"/>
    </row>
    <row r="17">
      <c r="A17" s="98"/>
      <c r="B17" s="141" t="s">
        <v>11477</v>
      </c>
      <c r="C17" s="112" t="s">
        <v>11478</v>
      </c>
      <c r="D17" s="150"/>
      <c r="E17" s="162"/>
      <c r="F17" s="150"/>
      <c r="G17" s="102"/>
    </row>
    <row r="18">
      <c r="A18" s="98"/>
      <c r="B18" s="139" t="s">
        <v>9906</v>
      </c>
      <c r="C18" s="103" t="s">
        <v>422</v>
      </c>
      <c r="D18" s="140">
        <v>39699.0</v>
      </c>
      <c r="E18" s="103" t="s">
        <v>15</v>
      </c>
      <c r="F18" s="139" t="s">
        <v>5004</v>
      </c>
      <c r="G18" s="102"/>
    </row>
    <row r="19">
      <c r="A19" s="98"/>
      <c r="B19" s="139" t="s">
        <v>8301</v>
      </c>
      <c r="C19" s="103" t="s">
        <v>8300</v>
      </c>
      <c r="D19" s="140">
        <v>42514.0</v>
      </c>
      <c r="E19" s="103" t="s">
        <v>15</v>
      </c>
      <c r="F19" s="139" t="s">
        <v>928</v>
      </c>
      <c r="G19" s="102"/>
    </row>
    <row r="20">
      <c r="A20" s="98"/>
      <c r="B20" s="139" t="s">
        <v>11479</v>
      </c>
      <c r="C20" s="103" t="s">
        <v>267</v>
      </c>
      <c r="D20" s="140">
        <v>41128.0</v>
      </c>
      <c r="E20" s="103" t="s">
        <v>15</v>
      </c>
      <c r="F20" s="139" t="s">
        <v>928</v>
      </c>
      <c r="G20" s="102"/>
    </row>
    <row r="21">
      <c r="A21" s="98"/>
      <c r="B21" s="220" t="s">
        <v>1303</v>
      </c>
      <c r="C21" s="250" t="s">
        <v>1304</v>
      </c>
      <c r="D21" s="221">
        <v>40477.0</v>
      </c>
      <c r="E21" s="250" t="s">
        <v>4380</v>
      </c>
      <c r="F21" s="220" t="s">
        <v>4381</v>
      </c>
      <c r="G21" s="102"/>
    </row>
    <row r="22">
      <c r="A22" s="98"/>
      <c r="B22" s="141" t="s">
        <v>11480</v>
      </c>
      <c r="C22" s="112" t="s">
        <v>11481</v>
      </c>
      <c r="D22" s="150"/>
      <c r="E22" s="162"/>
      <c r="F22" s="150"/>
      <c r="G22" s="102"/>
    </row>
    <row r="23">
      <c r="A23" s="98"/>
      <c r="B23" s="139" t="s">
        <v>1203</v>
      </c>
      <c r="C23" s="103" t="s">
        <v>4457</v>
      </c>
      <c r="D23" s="209">
        <v>40120.0</v>
      </c>
      <c r="E23" s="232" t="s">
        <v>4274</v>
      </c>
      <c r="F23" s="151" t="s">
        <v>4260</v>
      </c>
      <c r="G23" s="102"/>
    </row>
    <row r="24">
      <c r="A24" s="98"/>
      <c r="B24" s="141" t="s">
        <v>11482</v>
      </c>
      <c r="C24" s="112" t="s">
        <v>4457</v>
      </c>
      <c r="D24" s="150"/>
      <c r="E24" s="162"/>
      <c r="F24" s="150"/>
      <c r="G24" s="102"/>
    </row>
    <row r="25">
      <c r="A25" s="98"/>
      <c r="B25" s="141" t="s">
        <v>11483</v>
      </c>
      <c r="C25" s="112" t="s">
        <v>11484</v>
      </c>
      <c r="D25" s="150"/>
      <c r="E25" s="162"/>
      <c r="F25" s="150"/>
      <c r="G25" s="102"/>
    </row>
    <row r="26">
      <c r="A26" s="98"/>
      <c r="B26" s="141" t="s">
        <v>11485</v>
      </c>
      <c r="C26" s="112" t="s">
        <v>11486</v>
      </c>
      <c r="D26" s="150"/>
      <c r="E26" s="162"/>
      <c r="F26" s="150"/>
      <c r="G26" s="102"/>
    </row>
    <row r="27">
      <c r="A27" s="98"/>
      <c r="B27" s="141" t="s">
        <v>11487</v>
      </c>
      <c r="C27" s="112" t="s">
        <v>11488</v>
      </c>
      <c r="D27" s="150"/>
      <c r="E27" s="162"/>
      <c r="F27" s="150"/>
      <c r="G27" s="102"/>
    </row>
    <row r="28">
      <c r="A28" s="98"/>
      <c r="B28" s="141" t="s">
        <v>10817</v>
      </c>
      <c r="C28" s="112" t="s">
        <v>10818</v>
      </c>
      <c r="D28" s="150"/>
      <c r="E28" s="162"/>
      <c r="F28" s="150"/>
      <c r="G28" s="102"/>
    </row>
    <row r="29">
      <c r="A29" s="98"/>
      <c r="B29" s="139" t="s">
        <v>11152</v>
      </c>
      <c r="C29" s="103" t="s">
        <v>7483</v>
      </c>
      <c r="D29" s="140">
        <v>42733.0</v>
      </c>
      <c r="E29" s="103" t="s">
        <v>15</v>
      </c>
      <c r="F29" s="139" t="s">
        <v>4653</v>
      </c>
      <c r="G29" s="102"/>
    </row>
    <row r="30">
      <c r="A30" s="98"/>
      <c r="B30" s="141" t="s">
        <v>11489</v>
      </c>
      <c r="C30" s="112" t="s">
        <v>7483</v>
      </c>
      <c r="D30" s="150"/>
      <c r="E30" s="162"/>
      <c r="F30" s="150"/>
      <c r="G30" s="102"/>
    </row>
    <row r="31">
      <c r="A31" s="98"/>
      <c r="B31" s="141" t="s">
        <v>11490</v>
      </c>
      <c r="C31" s="112" t="s">
        <v>9787</v>
      </c>
      <c r="D31" s="150"/>
      <c r="E31" s="162"/>
      <c r="F31" s="150"/>
      <c r="G31" s="102"/>
    </row>
    <row r="32">
      <c r="A32" s="98"/>
      <c r="B32" s="141" t="s">
        <v>11491</v>
      </c>
      <c r="C32" s="112" t="s">
        <v>11492</v>
      </c>
      <c r="D32" s="150"/>
      <c r="E32" s="162"/>
      <c r="F32" s="141"/>
      <c r="G32" s="102"/>
    </row>
    <row r="33">
      <c r="A33" s="98"/>
      <c r="B33" s="141" t="s">
        <v>7107</v>
      </c>
      <c r="C33" s="112" t="s">
        <v>7108</v>
      </c>
      <c r="D33" s="150"/>
      <c r="E33" s="162"/>
      <c r="F33" s="141" t="s">
        <v>11493</v>
      </c>
      <c r="G33" s="102"/>
    </row>
    <row r="34">
      <c r="A34" s="98"/>
      <c r="B34" s="141" t="s">
        <v>11494</v>
      </c>
      <c r="C34" s="112" t="s">
        <v>5443</v>
      </c>
      <c r="D34" s="150"/>
      <c r="E34" s="162"/>
      <c r="F34" s="150"/>
      <c r="G34" s="102"/>
    </row>
    <row r="35">
      <c r="A35" s="98"/>
      <c r="B35" s="141" t="s">
        <v>7165</v>
      </c>
      <c r="C35" s="112" t="s">
        <v>5443</v>
      </c>
      <c r="D35" s="150"/>
      <c r="E35" s="162"/>
      <c r="F35" s="141" t="s">
        <v>11495</v>
      </c>
      <c r="G35" s="102"/>
    </row>
    <row r="36">
      <c r="A36" s="98"/>
      <c r="B36" s="139" t="s">
        <v>11496</v>
      </c>
      <c r="C36" s="103" t="s">
        <v>11497</v>
      </c>
      <c r="D36" s="140">
        <v>43167.0</v>
      </c>
      <c r="E36" s="103" t="s">
        <v>15</v>
      </c>
      <c r="F36" s="139" t="s">
        <v>928</v>
      </c>
      <c r="G36" s="102"/>
    </row>
    <row r="37">
      <c r="A37" s="98"/>
      <c r="B37" s="141" t="s">
        <v>11498</v>
      </c>
      <c r="C37" s="112" t="s">
        <v>11497</v>
      </c>
      <c r="D37" s="150"/>
      <c r="E37" s="162"/>
      <c r="F37" s="150"/>
      <c r="G37" s="102"/>
    </row>
    <row r="38">
      <c r="A38" s="98"/>
      <c r="B38" s="141" t="s">
        <v>11499</v>
      </c>
      <c r="C38" s="112" t="s">
        <v>11500</v>
      </c>
      <c r="D38" s="150"/>
      <c r="E38" s="162"/>
      <c r="F38" s="150"/>
      <c r="G38" s="102"/>
    </row>
    <row r="39">
      <c r="A39" s="98"/>
      <c r="B39" s="139" t="s">
        <v>11501</v>
      </c>
      <c r="C39" s="103" t="s">
        <v>4508</v>
      </c>
      <c r="D39" s="140">
        <v>42838.0</v>
      </c>
      <c r="E39" s="103" t="s">
        <v>15</v>
      </c>
      <c r="F39" s="139" t="s">
        <v>928</v>
      </c>
      <c r="G39" s="102"/>
    </row>
    <row r="40">
      <c r="A40" s="98"/>
      <c r="B40" s="139" t="s">
        <v>5668</v>
      </c>
      <c r="C40" s="103" t="s">
        <v>431</v>
      </c>
      <c r="D40" s="209">
        <v>40869.0</v>
      </c>
      <c r="E40" s="388" t="s">
        <v>15</v>
      </c>
      <c r="F40" s="151" t="s">
        <v>5669</v>
      </c>
      <c r="G40" s="102"/>
    </row>
    <row r="41">
      <c r="A41" s="98"/>
      <c r="B41" s="141" t="s">
        <v>8609</v>
      </c>
      <c r="C41" s="112" t="s">
        <v>8608</v>
      </c>
      <c r="D41" s="150"/>
      <c r="E41" s="162"/>
      <c r="F41" s="150"/>
      <c r="G41" s="102"/>
    </row>
    <row r="42">
      <c r="A42" s="98"/>
      <c r="B42" s="139" t="s">
        <v>7155</v>
      </c>
      <c r="C42" s="103" t="s">
        <v>5249</v>
      </c>
      <c r="D42" s="209">
        <v>39847.0</v>
      </c>
      <c r="E42" s="388" t="s">
        <v>15</v>
      </c>
      <c r="F42" s="151" t="s">
        <v>5250</v>
      </c>
      <c r="G42" s="102"/>
    </row>
    <row r="43">
      <c r="A43" s="98"/>
      <c r="B43" s="141" t="s">
        <v>11502</v>
      </c>
      <c r="C43" s="112" t="s">
        <v>11503</v>
      </c>
      <c r="D43" s="150"/>
      <c r="E43" s="162"/>
      <c r="F43" s="150"/>
      <c r="G43" s="102"/>
    </row>
    <row r="44">
      <c r="A44" s="98"/>
      <c r="B44" s="139" t="s">
        <v>11504</v>
      </c>
      <c r="C44" s="103" t="s">
        <v>11229</v>
      </c>
      <c r="D44" s="140">
        <v>40456.0</v>
      </c>
      <c r="E44" s="103" t="s">
        <v>15</v>
      </c>
      <c r="F44" s="139" t="s">
        <v>6026</v>
      </c>
      <c r="G44" s="102"/>
    </row>
    <row r="45">
      <c r="A45" s="98"/>
      <c r="B45" s="139" t="s">
        <v>6068</v>
      </c>
      <c r="C45" s="103" t="s">
        <v>11505</v>
      </c>
      <c r="D45" s="140">
        <v>43867.0</v>
      </c>
      <c r="E45" s="103" t="s">
        <v>15</v>
      </c>
      <c r="F45" s="139" t="s">
        <v>11506</v>
      </c>
      <c r="G45" s="102"/>
    </row>
    <row r="46">
      <c r="A46" s="98"/>
      <c r="B46" s="139" t="s">
        <v>11507</v>
      </c>
      <c r="C46" s="103" t="s">
        <v>11508</v>
      </c>
      <c r="D46" s="371">
        <v>43216.0</v>
      </c>
      <c r="E46" s="103" t="s">
        <v>15</v>
      </c>
      <c r="F46" s="139" t="s">
        <v>928</v>
      </c>
      <c r="G46" s="102"/>
    </row>
    <row r="47">
      <c r="A47" s="98"/>
      <c r="B47" s="141" t="s">
        <v>8797</v>
      </c>
      <c r="C47" s="112" t="s">
        <v>8798</v>
      </c>
      <c r="D47" s="150"/>
      <c r="E47" s="162"/>
      <c r="F47" s="150"/>
      <c r="G47" s="102"/>
    </row>
    <row r="48">
      <c r="A48" s="98"/>
      <c r="B48" s="141" t="s">
        <v>11509</v>
      </c>
      <c r="C48" s="112" t="s">
        <v>11510</v>
      </c>
      <c r="D48" s="150"/>
      <c r="E48" s="162"/>
      <c r="F48" s="150"/>
      <c r="G48" s="102"/>
    </row>
    <row r="49">
      <c r="A49" s="98"/>
      <c r="B49" s="139" t="s">
        <v>11511</v>
      </c>
      <c r="C49" s="103" t="s">
        <v>11512</v>
      </c>
      <c r="D49" s="140">
        <v>42971.0</v>
      </c>
      <c r="E49" s="103" t="s">
        <v>15</v>
      </c>
      <c r="F49" s="139" t="s">
        <v>4482</v>
      </c>
      <c r="G49" s="102"/>
    </row>
    <row r="50">
      <c r="A50" s="98"/>
      <c r="B50" s="141" t="s">
        <v>11513</v>
      </c>
      <c r="C50" s="112" t="s">
        <v>7809</v>
      </c>
      <c r="D50" s="150"/>
      <c r="E50" s="162"/>
      <c r="F50" s="150"/>
      <c r="G50" s="102"/>
    </row>
    <row r="51">
      <c r="A51" s="98"/>
      <c r="B51" s="139" t="s">
        <v>11514</v>
      </c>
      <c r="C51" s="103" t="s">
        <v>11515</v>
      </c>
      <c r="D51" s="140">
        <v>43349.0</v>
      </c>
      <c r="E51" s="103" t="s">
        <v>15</v>
      </c>
      <c r="F51" s="139" t="s">
        <v>928</v>
      </c>
      <c r="G51" s="102"/>
    </row>
    <row r="52">
      <c r="A52" s="98"/>
      <c r="B52" s="141" t="s">
        <v>5148</v>
      </c>
      <c r="C52" s="112" t="s">
        <v>4322</v>
      </c>
      <c r="D52" s="150"/>
      <c r="E52" s="162"/>
      <c r="F52" s="150"/>
      <c r="G52" s="102"/>
    </row>
    <row r="53">
      <c r="A53" s="98"/>
      <c r="B53" s="139" t="s">
        <v>11240</v>
      </c>
      <c r="C53" s="103" t="s">
        <v>11241</v>
      </c>
      <c r="D53" s="140">
        <v>42598.0</v>
      </c>
      <c r="E53" s="103" t="s">
        <v>15</v>
      </c>
      <c r="F53" s="139" t="s">
        <v>928</v>
      </c>
      <c r="G53" s="102"/>
    </row>
    <row r="54">
      <c r="A54" s="102"/>
      <c r="B54" s="143"/>
      <c r="C54" s="102"/>
      <c r="D54" s="143"/>
      <c r="E54" s="102"/>
      <c r="F54" s="143"/>
      <c r="G54" s="102"/>
    </row>
    <row r="55">
      <c r="A55" s="102"/>
      <c r="B55" s="143"/>
      <c r="C55" s="102"/>
      <c r="D55" s="143"/>
      <c r="E55" s="102"/>
      <c r="F55" s="143"/>
      <c r="G55" s="102"/>
    </row>
    <row r="56">
      <c r="A56" s="75"/>
      <c r="B56" s="144" t="s">
        <v>1</v>
      </c>
      <c r="C56" s="145">
        <f>COUNT(D:D)</f>
        <v>22</v>
      </c>
      <c r="D56" s="143"/>
      <c r="E56" s="102"/>
      <c r="F56" s="143"/>
      <c r="G56" s="102"/>
    </row>
    <row r="57">
      <c r="A57" s="75"/>
      <c r="B57" s="144" t="s">
        <v>2</v>
      </c>
      <c r="C57" s="146">
        <v>51.0</v>
      </c>
      <c r="D57" s="143"/>
      <c r="E57" s="102"/>
      <c r="F57" s="143"/>
      <c r="G57" s="102"/>
    </row>
    <row r="58">
      <c r="A58" s="75"/>
      <c r="B58" s="144" t="s">
        <v>1014</v>
      </c>
      <c r="C58" s="147">
        <f>IFERROR(__xludf.DUMMYFUNCTION("TO_PERCENT(C56/C57)"),0.43137254901960786)</f>
        <v>0.431372549</v>
      </c>
      <c r="D58" s="143"/>
      <c r="E58" s="102"/>
      <c r="F58" s="143"/>
      <c r="G58" s="102"/>
    </row>
    <row r="59">
      <c r="A59" s="102"/>
      <c r="B59" s="143"/>
      <c r="C59" s="102"/>
      <c r="D59" s="143"/>
      <c r="E59" s="102"/>
      <c r="F59" s="143"/>
      <c r="G59" s="102"/>
    </row>
    <row r="60">
      <c r="A60" s="102"/>
      <c r="B60" s="143"/>
      <c r="C60" s="102"/>
      <c r="D60" s="143"/>
      <c r="E60" s="102"/>
      <c r="F60" s="143"/>
      <c r="G60" s="102"/>
    </row>
    <row r="61">
      <c r="A61" s="102"/>
      <c r="B61" s="143"/>
      <c r="C61" s="102"/>
      <c r="D61" s="143"/>
      <c r="E61" s="102"/>
      <c r="F61" s="143"/>
      <c r="G61" s="102"/>
    </row>
    <row r="62">
      <c r="A62" s="102"/>
      <c r="B62" s="143"/>
      <c r="C62" s="102"/>
      <c r="D62" s="143"/>
      <c r="E62" s="102"/>
      <c r="F62" s="143"/>
      <c r="G62" s="102"/>
    </row>
    <row r="63">
      <c r="A63" s="102"/>
      <c r="B63" s="143"/>
      <c r="C63" s="102"/>
      <c r="D63" s="143"/>
      <c r="E63" s="102"/>
      <c r="F63" s="143"/>
      <c r="G63" s="102"/>
    </row>
    <row r="64">
      <c r="A64" s="102"/>
      <c r="B64" s="143"/>
      <c r="C64" s="102"/>
      <c r="D64" s="143"/>
      <c r="E64" s="102"/>
      <c r="F64" s="143"/>
      <c r="G64" s="102"/>
    </row>
    <row r="65">
      <c r="A65" s="102"/>
      <c r="B65" s="143"/>
      <c r="C65" s="102"/>
      <c r="D65" s="143"/>
      <c r="E65" s="102"/>
      <c r="F65" s="143"/>
      <c r="G65" s="102"/>
    </row>
    <row r="66">
      <c r="A66" s="102"/>
      <c r="B66" s="143"/>
      <c r="C66" s="102"/>
      <c r="D66" s="143"/>
      <c r="E66" s="102"/>
      <c r="F66" s="143"/>
      <c r="G66" s="102"/>
    </row>
    <row r="67">
      <c r="A67" s="102"/>
      <c r="B67" s="143"/>
      <c r="C67" s="102"/>
      <c r="D67" s="143"/>
      <c r="E67" s="102"/>
      <c r="F67" s="143"/>
      <c r="G67" s="102"/>
    </row>
    <row r="68">
      <c r="A68" s="102"/>
      <c r="B68" s="143"/>
      <c r="C68" s="102"/>
      <c r="D68" s="143"/>
      <c r="E68" s="102"/>
      <c r="F68" s="143"/>
      <c r="G68" s="102"/>
    </row>
    <row r="69">
      <c r="A69" s="102"/>
      <c r="B69" s="242"/>
      <c r="C69" s="102"/>
      <c r="D69" s="242"/>
      <c r="E69" s="102"/>
      <c r="F69" s="242"/>
      <c r="G69" s="102"/>
    </row>
  </sheetData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1.63"/>
    <col customWidth="1" min="3" max="3" width="15.25"/>
    <col customWidth="1" min="6" max="6" width="66.38"/>
    <col customWidth="1" min="7" max="7" width="2.88"/>
  </cols>
  <sheetData>
    <row r="1">
      <c r="A1" s="16"/>
      <c r="B1" s="135"/>
      <c r="C1" s="135"/>
      <c r="D1" s="135"/>
      <c r="E1" s="135"/>
      <c r="F1" s="135"/>
      <c r="G1" s="16"/>
    </row>
    <row r="2">
      <c r="A2" s="138"/>
      <c r="B2" s="137" t="s">
        <v>113</v>
      </c>
      <c r="C2" s="137" t="s">
        <v>110</v>
      </c>
      <c r="D2" s="137" t="s">
        <v>902</v>
      </c>
      <c r="E2" s="137" t="s">
        <v>903</v>
      </c>
      <c r="F2" s="137" t="s">
        <v>904</v>
      </c>
      <c r="G2" s="138"/>
    </row>
    <row r="3">
      <c r="A3" s="102"/>
      <c r="B3" s="139" t="s">
        <v>7888</v>
      </c>
      <c r="C3" s="139" t="s">
        <v>5492</v>
      </c>
      <c r="D3" s="140">
        <v>40722.0</v>
      </c>
      <c r="E3" s="139" t="s">
        <v>15</v>
      </c>
      <c r="F3" s="139" t="s">
        <v>7062</v>
      </c>
      <c r="G3" s="102"/>
    </row>
    <row r="4">
      <c r="A4" s="102"/>
      <c r="B4" s="141" t="s">
        <v>11516</v>
      </c>
      <c r="C4" s="141" t="s">
        <v>11517</v>
      </c>
      <c r="D4" s="150"/>
      <c r="E4" s="150"/>
      <c r="F4" s="150"/>
      <c r="G4" s="102"/>
    </row>
    <row r="5">
      <c r="A5" s="102"/>
      <c r="B5" s="141" t="s">
        <v>11518</v>
      </c>
      <c r="C5" s="141" t="s">
        <v>651</v>
      </c>
      <c r="D5" s="150"/>
      <c r="E5" s="150"/>
      <c r="F5" s="150"/>
      <c r="G5" s="102"/>
    </row>
    <row r="6">
      <c r="A6" s="102"/>
      <c r="B6" s="141" t="s">
        <v>11519</v>
      </c>
      <c r="C6" s="141" t="s">
        <v>11520</v>
      </c>
      <c r="D6" s="150"/>
      <c r="E6" s="150"/>
      <c r="F6" s="150"/>
      <c r="G6" s="102"/>
    </row>
    <row r="7">
      <c r="A7" s="102"/>
      <c r="B7" s="141" t="s">
        <v>11283</v>
      </c>
      <c r="C7" s="141" t="s">
        <v>9122</v>
      </c>
      <c r="D7" s="150"/>
      <c r="E7" s="150"/>
      <c r="F7" s="150"/>
      <c r="G7" s="102"/>
    </row>
    <row r="8">
      <c r="A8" s="102"/>
      <c r="B8" s="141" t="s">
        <v>10186</v>
      </c>
      <c r="C8" s="141" t="s">
        <v>9122</v>
      </c>
      <c r="D8" s="150"/>
      <c r="E8" s="150"/>
      <c r="F8" s="150"/>
      <c r="G8" s="102"/>
    </row>
    <row r="9">
      <c r="A9" s="102"/>
      <c r="B9" s="141" t="s">
        <v>11521</v>
      </c>
      <c r="C9" s="141" t="s">
        <v>10638</v>
      </c>
      <c r="D9" s="150"/>
      <c r="E9" s="150"/>
      <c r="F9" s="150"/>
      <c r="G9" s="102"/>
    </row>
    <row r="10">
      <c r="A10" s="102"/>
      <c r="B10" s="139" t="s">
        <v>6402</v>
      </c>
      <c r="C10" s="139" t="s">
        <v>6399</v>
      </c>
      <c r="D10" s="140">
        <v>40841.0</v>
      </c>
      <c r="E10" s="139" t="s">
        <v>15</v>
      </c>
      <c r="F10" s="139" t="s">
        <v>928</v>
      </c>
      <c r="G10" s="102"/>
    </row>
    <row r="11">
      <c r="A11" s="102"/>
      <c r="B11" s="141" t="s">
        <v>11522</v>
      </c>
      <c r="C11" s="141" t="s">
        <v>11523</v>
      </c>
      <c r="D11" s="150"/>
      <c r="E11" s="150"/>
      <c r="F11" s="150"/>
      <c r="G11" s="102"/>
    </row>
    <row r="12">
      <c r="A12" s="102"/>
      <c r="B12" s="141" t="s">
        <v>3626</v>
      </c>
      <c r="C12" s="141" t="s">
        <v>4618</v>
      </c>
      <c r="D12" s="150"/>
      <c r="E12" s="150"/>
      <c r="F12" s="150"/>
      <c r="G12" s="102"/>
    </row>
    <row r="13">
      <c r="A13" s="102"/>
      <c r="B13" s="141" t="s">
        <v>11220</v>
      </c>
      <c r="C13" s="141" t="s">
        <v>8230</v>
      </c>
      <c r="D13" s="150"/>
      <c r="E13" s="150"/>
      <c r="F13" s="150"/>
      <c r="G13" s="102"/>
    </row>
    <row r="14">
      <c r="A14" s="102"/>
      <c r="B14" s="141" t="s">
        <v>11524</v>
      </c>
      <c r="C14" s="141" t="s">
        <v>11525</v>
      </c>
      <c r="D14" s="150"/>
      <c r="E14" s="150"/>
      <c r="F14" s="150"/>
      <c r="G14" s="102"/>
    </row>
    <row r="15">
      <c r="A15" s="102"/>
      <c r="B15" s="141" t="s">
        <v>11477</v>
      </c>
      <c r="C15" s="141" t="s">
        <v>11478</v>
      </c>
      <c r="D15" s="150"/>
      <c r="E15" s="150"/>
      <c r="F15" s="150"/>
      <c r="G15" s="102"/>
    </row>
    <row r="16">
      <c r="A16" s="102"/>
      <c r="B16" s="141" t="s">
        <v>11526</v>
      </c>
      <c r="C16" s="141" t="s">
        <v>11527</v>
      </c>
      <c r="D16" s="150"/>
      <c r="E16" s="150"/>
      <c r="F16" s="150"/>
      <c r="G16" s="102"/>
    </row>
    <row r="17">
      <c r="A17" s="102"/>
      <c r="B17" s="141" t="s">
        <v>4445</v>
      </c>
      <c r="C17" s="141" t="s">
        <v>4446</v>
      </c>
      <c r="D17" s="150"/>
      <c r="E17" s="150"/>
      <c r="F17" s="141" t="s">
        <v>11528</v>
      </c>
      <c r="G17" s="102"/>
    </row>
    <row r="18">
      <c r="A18" s="102"/>
      <c r="B18" s="139" t="s">
        <v>567</v>
      </c>
      <c r="C18" s="139" t="s">
        <v>568</v>
      </c>
      <c r="D18" s="140">
        <v>44378.0</v>
      </c>
      <c r="E18" s="139" t="s">
        <v>15</v>
      </c>
      <c r="F18" s="181" t="s">
        <v>1461</v>
      </c>
      <c r="G18" s="102"/>
    </row>
    <row r="19">
      <c r="A19" s="102"/>
      <c r="B19" s="141" t="s">
        <v>11529</v>
      </c>
      <c r="C19" s="141" t="s">
        <v>9785</v>
      </c>
      <c r="D19" s="150"/>
      <c r="E19" s="150"/>
      <c r="F19" s="150"/>
      <c r="G19" s="102"/>
    </row>
    <row r="20">
      <c r="A20" s="102"/>
      <c r="B20" s="141" t="s">
        <v>11530</v>
      </c>
      <c r="C20" s="141" t="s">
        <v>11531</v>
      </c>
      <c r="D20" s="150"/>
      <c r="E20" s="150"/>
      <c r="F20" s="150"/>
      <c r="G20" s="102"/>
    </row>
    <row r="21">
      <c r="A21" s="102"/>
      <c r="B21" s="139" t="s">
        <v>5233</v>
      </c>
      <c r="C21" s="139" t="s">
        <v>5566</v>
      </c>
      <c r="D21" s="209">
        <v>40659.0</v>
      </c>
      <c r="E21" s="186" t="s">
        <v>15</v>
      </c>
      <c r="F21" s="151" t="s">
        <v>11532</v>
      </c>
      <c r="G21" s="102"/>
    </row>
    <row r="22">
      <c r="A22" s="102"/>
      <c r="B22" s="139" t="s">
        <v>5909</v>
      </c>
      <c r="C22" s="139" t="s">
        <v>1324</v>
      </c>
      <c r="D22" s="163">
        <v>40512.0</v>
      </c>
      <c r="E22" s="139" t="s">
        <v>15</v>
      </c>
      <c r="F22" s="139" t="s">
        <v>7685</v>
      </c>
      <c r="G22" s="102"/>
    </row>
    <row r="23">
      <c r="A23" s="102"/>
      <c r="B23" s="141" t="s">
        <v>11315</v>
      </c>
      <c r="C23" s="141" t="s">
        <v>9787</v>
      </c>
      <c r="D23" s="150"/>
      <c r="E23" s="150"/>
      <c r="F23" s="150"/>
      <c r="G23" s="102"/>
    </row>
    <row r="24">
      <c r="A24" s="102"/>
      <c r="B24" s="141" t="s">
        <v>7617</v>
      </c>
      <c r="C24" s="141" t="s">
        <v>7108</v>
      </c>
      <c r="D24" s="150"/>
      <c r="E24" s="150"/>
      <c r="F24" s="150"/>
      <c r="G24" s="102"/>
    </row>
    <row r="25">
      <c r="A25" s="102"/>
      <c r="B25" s="139" t="s">
        <v>11455</v>
      </c>
      <c r="C25" s="139" t="s">
        <v>4346</v>
      </c>
      <c r="D25" s="209">
        <v>39791.0</v>
      </c>
      <c r="E25" s="186" t="s">
        <v>15</v>
      </c>
      <c r="F25" s="151" t="s">
        <v>5575</v>
      </c>
      <c r="G25" s="102"/>
    </row>
    <row r="26">
      <c r="A26" s="102"/>
      <c r="B26" s="139" t="s">
        <v>11533</v>
      </c>
      <c r="C26" s="139" t="s">
        <v>4675</v>
      </c>
      <c r="D26" s="140">
        <v>40225.0</v>
      </c>
      <c r="E26" s="139" t="s">
        <v>15</v>
      </c>
      <c r="F26" s="139" t="s">
        <v>11534</v>
      </c>
      <c r="G26" s="102"/>
    </row>
    <row r="27">
      <c r="A27" s="102"/>
      <c r="B27" s="141" t="s">
        <v>4644</v>
      </c>
      <c r="C27" s="141" t="s">
        <v>11535</v>
      </c>
      <c r="D27" s="150"/>
      <c r="E27" s="150"/>
      <c r="F27" s="150"/>
      <c r="G27" s="102"/>
    </row>
    <row r="28">
      <c r="A28" s="102"/>
      <c r="B28" s="139" t="s">
        <v>7862</v>
      </c>
      <c r="C28" s="139" t="s">
        <v>981</v>
      </c>
      <c r="D28" s="140">
        <v>40617.0</v>
      </c>
      <c r="E28" s="139" t="s">
        <v>15</v>
      </c>
      <c r="F28" s="139" t="s">
        <v>928</v>
      </c>
      <c r="G28" s="102"/>
    </row>
    <row r="29">
      <c r="A29" s="102"/>
      <c r="B29" s="139" t="s">
        <v>6043</v>
      </c>
      <c r="C29" s="139" t="s">
        <v>6044</v>
      </c>
      <c r="D29" s="140">
        <v>41149.0</v>
      </c>
      <c r="E29" s="139" t="s">
        <v>4473</v>
      </c>
      <c r="F29" s="139" t="s">
        <v>6045</v>
      </c>
      <c r="G29" s="102"/>
    </row>
    <row r="30">
      <c r="A30" s="102"/>
      <c r="B30" s="141" t="s">
        <v>11536</v>
      </c>
      <c r="C30" s="141" t="s">
        <v>8782</v>
      </c>
      <c r="D30" s="150"/>
      <c r="E30" s="150"/>
      <c r="F30" s="150"/>
      <c r="G30" s="102"/>
    </row>
    <row r="31">
      <c r="A31" s="102"/>
      <c r="B31" s="141" t="s">
        <v>9812</v>
      </c>
      <c r="C31" s="141" t="s">
        <v>11505</v>
      </c>
      <c r="D31" s="150"/>
      <c r="E31" s="150"/>
      <c r="F31" s="150"/>
      <c r="G31" s="102"/>
    </row>
    <row r="32">
      <c r="A32" s="102"/>
      <c r="B32" s="139" t="s">
        <v>11507</v>
      </c>
      <c r="C32" s="139" t="s">
        <v>11508</v>
      </c>
      <c r="D32" s="371">
        <v>43216.0</v>
      </c>
      <c r="E32" s="139" t="s">
        <v>15</v>
      </c>
      <c r="F32" s="139" t="s">
        <v>928</v>
      </c>
      <c r="G32" s="102"/>
    </row>
    <row r="33">
      <c r="A33" s="102"/>
      <c r="B33" s="139" t="s">
        <v>7804</v>
      </c>
      <c r="C33" s="139" t="s">
        <v>397</v>
      </c>
      <c r="D33" s="140">
        <v>43951.0</v>
      </c>
      <c r="E33" s="139" t="s">
        <v>15</v>
      </c>
      <c r="F33" s="176" t="s">
        <v>3214</v>
      </c>
      <c r="G33" s="102"/>
    </row>
    <row r="34">
      <c r="A34" s="102"/>
      <c r="B34" s="139" t="s">
        <v>5466</v>
      </c>
      <c r="C34" s="139" t="s">
        <v>1153</v>
      </c>
      <c r="D34" s="209">
        <v>39833.0</v>
      </c>
      <c r="E34" s="186" t="s">
        <v>15</v>
      </c>
      <c r="F34" s="151" t="s">
        <v>6121</v>
      </c>
      <c r="G34" s="102"/>
    </row>
    <row r="35">
      <c r="A35" s="102"/>
      <c r="B35" s="141" t="s">
        <v>7808</v>
      </c>
      <c r="C35" s="141" t="s">
        <v>7809</v>
      </c>
      <c r="D35" s="150"/>
      <c r="E35" s="150"/>
      <c r="F35" s="150"/>
      <c r="G35" s="102"/>
    </row>
    <row r="36">
      <c r="A36" s="102"/>
      <c r="B36" s="139" t="s">
        <v>11537</v>
      </c>
      <c r="C36" s="139" t="s">
        <v>7811</v>
      </c>
      <c r="D36" s="140">
        <v>40981.0</v>
      </c>
      <c r="E36" s="139" t="s">
        <v>15</v>
      </c>
      <c r="F36" s="139" t="s">
        <v>7812</v>
      </c>
      <c r="G36" s="102"/>
    </row>
    <row r="37">
      <c r="A37" s="102"/>
      <c r="B37" s="141" t="s">
        <v>7743</v>
      </c>
      <c r="C37" s="141" t="s">
        <v>11538</v>
      </c>
      <c r="D37" s="150"/>
      <c r="E37" s="150"/>
      <c r="F37" s="150"/>
      <c r="G37" s="102"/>
    </row>
    <row r="38">
      <c r="A38" s="102"/>
      <c r="B38" s="143"/>
      <c r="C38" s="143"/>
      <c r="D38" s="143"/>
      <c r="E38" s="143"/>
      <c r="F38" s="143"/>
      <c r="G38" s="102"/>
    </row>
    <row r="39">
      <c r="A39" s="102"/>
      <c r="B39" s="143"/>
      <c r="C39" s="143"/>
      <c r="D39" s="143"/>
      <c r="E39" s="143"/>
      <c r="F39" s="143"/>
      <c r="G39" s="102"/>
    </row>
    <row r="40">
      <c r="A40" s="102"/>
      <c r="B40" s="144" t="s">
        <v>1</v>
      </c>
      <c r="C40" s="145">
        <f>COUNT(D:D)</f>
        <v>13</v>
      </c>
      <c r="D40" s="143"/>
      <c r="E40" s="143"/>
      <c r="F40" s="143"/>
      <c r="G40" s="102"/>
    </row>
    <row r="41">
      <c r="A41" s="102"/>
      <c r="B41" s="144" t="s">
        <v>2</v>
      </c>
      <c r="C41" s="146">
        <v>35.0</v>
      </c>
      <c r="D41" s="143"/>
      <c r="E41" s="143"/>
      <c r="F41" s="143"/>
      <c r="G41" s="102"/>
    </row>
    <row r="42">
      <c r="A42" s="102"/>
      <c r="B42" s="144" t="s">
        <v>1014</v>
      </c>
      <c r="C42" s="147">
        <f>IFERROR(__xludf.DUMMYFUNCTION("TO_PERCENT(C40/C41)"),0.37142857142857144)</f>
        <v>0.3714285714</v>
      </c>
      <c r="D42" s="143"/>
      <c r="E42" s="143"/>
      <c r="F42" s="143"/>
      <c r="G42" s="102"/>
    </row>
    <row r="43">
      <c r="A43" s="102"/>
      <c r="B43" s="143"/>
      <c r="C43" s="143"/>
      <c r="D43" s="143"/>
      <c r="E43" s="143"/>
      <c r="F43" s="143"/>
      <c r="G43" s="102"/>
    </row>
    <row r="44">
      <c r="A44" s="102"/>
      <c r="B44" s="143"/>
      <c r="C44" s="143"/>
      <c r="D44" s="143"/>
      <c r="E44" s="143"/>
      <c r="F44" s="143"/>
      <c r="G44" s="102"/>
    </row>
    <row r="45">
      <c r="A45" s="102"/>
      <c r="B45" s="143"/>
      <c r="C45" s="143"/>
      <c r="D45" s="143"/>
      <c r="E45" s="143"/>
      <c r="F45" s="143"/>
      <c r="G45" s="102"/>
    </row>
    <row r="46">
      <c r="A46" s="102"/>
      <c r="B46" s="143"/>
      <c r="C46" s="143"/>
      <c r="D46" s="143"/>
      <c r="E46" s="143"/>
      <c r="F46" s="143"/>
      <c r="G46" s="102"/>
    </row>
    <row r="47">
      <c r="A47" s="102"/>
      <c r="B47" s="242"/>
      <c r="C47" s="242"/>
      <c r="D47" s="242"/>
      <c r="E47" s="242"/>
      <c r="F47" s="242"/>
      <c r="G47" s="102"/>
    </row>
  </sheetData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26.63"/>
    <col customWidth="1" min="5" max="5" width="41.38"/>
  </cols>
  <sheetData>
    <row r="1">
      <c r="A1" s="517" t="s">
        <v>113</v>
      </c>
      <c r="B1" s="517" t="s">
        <v>110</v>
      </c>
      <c r="C1" s="517" t="s">
        <v>902</v>
      </c>
      <c r="D1" s="517" t="s">
        <v>903</v>
      </c>
      <c r="E1" s="113" t="s">
        <v>904</v>
      </c>
      <c r="F1" s="518"/>
      <c r="G1" s="518"/>
      <c r="H1" s="518"/>
      <c r="I1" s="518"/>
      <c r="J1" s="518"/>
      <c r="K1" s="518"/>
      <c r="L1" s="518"/>
      <c r="M1" s="518"/>
      <c r="N1" s="518"/>
      <c r="O1" s="518"/>
      <c r="P1" s="518"/>
      <c r="Q1" s="518"/>
      <c r="R1" s="518"/>
      <c r="S1" s="518"/>
      <c r="T1" s="518"/>
      <c r="U1" s="518"/>
      <c r="V1" s="518"/>
      <c r="W1" s="518"/>
      <c r="X1" s="518"/>
      <c r="Y1" s="518"/>
      <c r="Z1" s="518"/>
    </row>
    <row r="2">
      <c r="A2" s="112" t="s">
        <v>11539</v>
      </c>
      <c r="B2" s="112" t="s">
        <v>11540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</row>
    <row r="3">
      <c r="A3" s="112" t="s">
        <v>11541</v>
      </c>
      <c r="B3" s="112" t="s">
        <v>9032</v>
      </c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</row>
    <row r="4">
      <c r="A4" s="103" t="s">
        <v>9965</v>
      </c>
      <c r="B4" s="103" t="s">
        <v>725</v>
      </c>
      <c r="C4" s="212">
        <v>44637.0</v>
      </c>
      <c r="D4" s="151" t="s">
        <v>15</v>
      </c>
      <c r="E4" s="176" t="s">
        <v>4411</v>
      </c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</row>
    <row r="5">
      <c r="A5" s="103" t="s">
        <v>10380</v>
      </c>
      <c r="B5" s="103" t="s">
        <v>1260</v>
      </c>
      <c r="C5" s="239">
        <v>41107.0</v>
      </c>
      <c r="D5" s="103" t="s">
        <v>15</v>
      </c>
      <c r="E5" s="103" t="s">
        <v>928</v>
      </c>
      <c r="F5" s="452"/>
      <c r="G5" s="452"/>
      <c r="H5" s="452"/>
      <c r="I5" s="452"/>
      <c r="J5" s="452"/>
      <c r="K5" s="452"/>
      <c r="L5" s="452"/>
      <c r="M5" s="452"/>
      <c r="N5" s="452"/>
      <c r="O5" s="452"/>
      <c r="P5" s="452"/>
      <c r="Q5" s="452"/>
      <c r="R5" s="452"/>
      <c r="S5" s="452"/>
      <c r="T5" s="452"/>
      <c r="U5" s="452"/>
      <c r="V5" s="452"/>
      <c r="W5" s="452"/>
      <c r="X5" s="452"/>
      <c r="Y5" s="452"/>
      <c r="Z5" s="452"/>
    </row>
    <row r="6">
      <c r="A6" s="131" t="s">
        <v>11542</v>
      </c>
      <c r="B6" s="131" t="s">
        <v>11543</v>
      </c>
      <c r="C6" s="481">
        <v>40065.0</v>
      </c>
      <c r="D6" s="131" t="s">
        <v>11544</v>
      </c>
      <c r="E6" s="131" t="s">
        <v>6921</v>
      </c>
      <c r="F6" s="519"/>
      <c r="G6" s="519"/>
      <c r="H6" s="519"/>
      <c r="I6" s="519"/>
      <c r="J6" s="519"/>
      <c r="K6" s="519"/>
      <c r="L6" s="519"/>
      <c r="M6" s="519"/>
      <c r="N6" s="519"/>
      <c r="O6" s="519"/>
      <c r="P6" s="519"/>
      <c r="Q6" s="519"/>
      <c r="R6" s="519"/>
      <c r="S6" s="519"/>
      <c r="T6" s="519"/>
      <c r="U6" s="519"/>
      <c r="V6" s="519"/>
      <c r="W6" s="519"/>
      <c r="X6" s="519"/>
      <c r="Y6" s="519"/>
      <c r="Z6" s="519"/>
    </row>
    <row r="7">
      <c r="A7" s="112" t="s">
        <v>11545</v>
      </c>
      <c r="B7" s="112" t="s">
        <v>9759</v>
      </c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</row>
    <row r="8">
      <c r="A8" s="112" t="s">
        <v>10631</v>
      </c>
      <c r="B8" s="112" t="s">
        <v>9122</v>
      </c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</row>
    <row r="9">
      <c r="A9" s="112" t="s">
        <v>11546</v>
      </c>
      <c r="B9" s="112" t="s">
        <v>11523</v>
      </c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</row>
    <row r="10">
      <c r="A10" s="250" t="s">
        <v>1283</v>
      </c>
      <c r="B10" s="250" t="s">
        <v>1284</v>
      </c>
      <c r="C10" s="447">
        <v>40477.0</v>
      </c>
      <c r="D10" s="250" t="s">
        <v>4380</v>
      </c>
      <c r="E10" s="250" t="s">
        <v>4381</v>
      </c>
      <c r="F10" s="479"/>
      <c r="G10" s="479"/>
      <c r="H10" s="479"/>
      <c r="I10" s="479"/>
      <c r="J10" s="479"/>
      <c r="K10" s="479"/>
      <c r="L10" s="479"/>
      <c r="M10" s="479"/>
      <c r="N10" s="479"/>
      <c r="O10" s="479"/>
      <c r="P10" s="479"/>
      <c r="Q10" s="479"/>
      <c r="R10" s="479"/>
      <c r="S10" s="479"/>
      <c r="T10" s="479"/>
      <c r="U10" s="479"/>
      <c r="V10" s="479"/>
      <c r="W10" s="479"/>
      <c r="X10" s="479"/>
      <c r="Y10" s="479"/>
      <c r="Z10" s="479"/>
    </row>
    <row r="11">
      <c r="A11" s="103" t="s">
        <v>8222</v>
      </c>
      <c r="B11" s="103" t="s">
        <v>4415</v>
      </c>
      <c r="C11" s="239">
        <v>39889.0</v>
      </c>
      <c r="D11" s="103" t="s">
        <v>15</v>
      </c>
      <c r="E11" s="103" t="s">
        <v>1066</v>
      </c>
      <c r="F11" s="452"/>
      <c r="G11" s="452"/>
      <c r="H11" s="452"/>
      <c r="I11" s="452"/>
      <c r="J11" s="452"/>
      <c r="K11" s="452"/>
      <c r="L11" s="452"/>
      <c r="M11" s="452"/>
      <c r="N11" s="452"/>
      <c r="O11" s="452"/>
      <c r="P11" s="452"/>
      <c r="Q11" s="452"/>
      <c r="R11" s="452"/>
      <c r="S11" s="452"/>
      <c r="T11" s="452"/>
      <c r="U11" s="452"/>
      <c r="V11" s="452"/>
      <c r="W11" s="452"/>
      <c r="X11" s="452"/>
      <c r="Y11" s="452"/>
      <c r="Z11" s="452"/>
    </row>
    <row r="12">
      <c r="A12" s="112" t="s">
        <v>8236</v>
      </c>
      <c r="B12" s="112" t="s">
        <v>2340</v>
      </c>
      <c r="C12" s="162"/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</row>
    <row r="13">
      <c r="A13" s="112" t="s">
        <v>11547</v>
      </c>
      <c r="B13" s="112" t="s">
        <v>11478</v>
      </c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</row>
    <row r="14">
      <c r="A14" s="112" t="s">
        <v>11548</v>
      </c>
      <c r="B14" s="112" t="s">
        <v>11549</v>
      </c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</row>
    <row r="15">
      <c r="A15" s="112" t="s">
        <v>8768</v>
      </c>
      <c r="B15" s="112" t="s">
        <v>10693</v>
      </c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</row>
    <row r="16">
      <c r="A16" s="112" t="s">
        <v>1490</v>
      </c>
      <c r="B16" s="112" t="s">
        <v>1198</v>
      </c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</row>
    <row r="17">
      <c r="A17" s="112" t="s">
        <v>11550</v>
      </c>
      <c r="B17" s="112" t="s">
        <v>6519</v>
      </c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</row>
    <row r="18">
      <c r="A18" s="103" t="s">
        <v>266</v>
      </c>
      <c r="B18" s="103" t="s">
        <v>267</v>
      </c>
      <c r="C18" s="163">
        <v>43508.0</v>
      </c>
      <c r="D18" s="103" t="s">
        <v>15</v>
      </c>
      <c r="E18" s="176" t="s">
        <v>2198</v>
      </c>
      <c r="F18" s="452"/>
      <c r="G18" s="452"/>
      <c r="H18" s="452"/>
      <c r="I18" s="452"/>
      <c r="J18" s="452"/>
      <c r="K18" s="452"/>
      <c r="L18" s="452"/>
      <c r="M18" s="452"/>
      <c r="N18" s="452"/>
      <c r="O18" s="452"/>
      <c r="P18" s="452"/>
      <c r="Q18" s="452"/>
      <c r="R18" s="452"/>
      <c r="S18" s="452"/>
      <c r="T18" s="452"/>
      <c r="U18" s="452"/>
      <c r="V18" s="452"/>
      <c r="W18" s="452"/>
      <c r="X18" s="452"/>
      <c r="Y18" s="452"/>
      <c r="Z18" s="452"/>
    </row>
    <row r="19">
      <c r="A19" s="112" t="s">
        <v>11551</v>
      </c>
      <c r="B19" s="112" t="s">
        <v>10476</v>
      </c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</row>
    <row r="20">
      <c r="A20" s="103" t="s">
        <v>7094</v>
      </c>
      <c r="B20" s="103" t="s">
        <v>4457</v>
      </c>
      <c r="C20" s="239">
        <v>40064.0</v>
      </c>
      <c r="D20" s="103" t="s">
        <v>15</v>
      </c>
      <c r="E20" s="103" t="s">
        <v>928</v>
      </c>
      <c r="F20" s="452"/>
      <c r="G20" s="452"/>
      <c r="H20" s="452"/>
      <c r="I20" s="452"/>
      <c r="J20" s="452"/>
      <c r="K20" s="452"/>
      <c r="L20" s="452"/>
      <c r="M20" s="452"/>
      <c r="N20" s="452"/>
      <c r="O20" s="452"/>
      <c r="P20" s="452"/>
      <c r="Q20" s="452"/>
      <c r="R20" s="452"/>
      <c r="S20" s="452"/>
      <c r="T20" s="452"/>
      <c r="U20" s="452"/>
      <c r="V20" s="452"/>
      <c r="W20" s="452"/>
      <c r="X20" s="452"/>
      <c r="Y20" s="452"/>
      <c r="Z20" s="452"/>
    </row>
    <row r="21">
      <c r="A21" s="112" t="s">
        <v>11552</v>
      </c>
      <c r="B21" s="112" t="s">
        <v>11553</v>
      </c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</row>
    <row r="22">
      <c r="A22" s="112" t="s">
        <v>11554</v>
      </c>
      <c r="B22" s="112" t="s">
        <v>11555</v>
      </c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</row>
    <row r="23">
      <c r="A23" s="112" t="s">
        <v>11276</v>
      </c>
      <c r="B23" s="112" t="s">
        <v>11277</v>
      </c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</row>
    <row r="24">
      <c r="A24" s="112" t="s">
        <v>8543</v>
      </c>
      <c r="B24" s="112" t="s">
        <v>8544</v>
      </c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</row>
    <row r="25">
      <c r="A25" s="112" t="s">
        <v>5442</v>
      </c>
      <c r="B25" s="112" t="s">
        <v>5443</v>
      </c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</row>
    <row r="26">
      <c r="A26" s="103" t="s">
        <v>8875</v>
      </c>
      <c r="B26" s="103" t="s">
        <v>431</v>
      </c>
      <c r="C26" s="239">
        <v>40869.0</v>
      </c>
      <c r="D26" s="103" t="s">
        <v>15</v>
      </c>
      <c r="E26" s="103" t="s">
        <v>7773</v>
      </c>
      <c r="F26" s="452"/>
      <c r="G26" s="452"/>
      <c r="H26" s="452"/>
      <c r="I26" s="452"/>
      <c r="J26" s="452"/>
      <c r="K26" s="452"/>
      <c r="L26" s="452"/>
      <c r="M26" s="452"/>
      <c r="N26" s="452"/>
      <c r="O26" s="452"/>
      <c r="P26" s="452"/>
      <c r="Q26" s="452"/>
      <c r="R26" s="452"/>
      <c r="S26" s="452"/>
      <c r="T26" s="452"/>
      <c r="U26" s="452"/>
      <c r="V26" s="452"/>
      <c r="W26" s="452"/>
      <c r="X26" s="452"/>
      <c r="Y26" s="452"/>
      <c r="Z26" s="452"/>
    </row>
    <row r="27">
      <c r="A27" s="112" t="s">
        <v>11556</v>
      </c>
      <c r="B27" s="112" t="s">
        <v>11557</v>
      </c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</row>
    <row r="28">
      <c r="A28" s="112" t="s">
        <v>10817</v>
      </c>
      <c r="B28" s="112" t="s">
        <v>11558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</row>
    <row r="29">
      <c r="A29" s="112" t="s">
        <v>11559</v>
      </c>
      <c r="B29" s="112" t="s">
        <v>11560</v>
      </c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</row>
    <row r="30">
      <c r="A30" s="103" t="s">
        <v>5581</v>
      </c>
      <c r="B30" s="103" t="s">
        <v>11561</v>
      </c>
      <c r="C30" s="218">
        <v>40106.0</v>
      </c>
      <c r="D30" s="388" t="s">
        <v>15</v>
      </c>
      <c r="E30" s="103" t="s">
        <v>5032</v>
      </c>
      <c r="F30" s="452"/>
      <c r="G30" s="452"/>
      <c r="H30" s="452"/>
      <c r="I30" s="452"/>
      <c r="J30" s="452"/>
      <c r="K30" s="452"/>
      <c r="L30" s="452"/>
      <c r="M30" s="452"/>
      <c r="N30" s="452"/>
      <c r="O30" s="452"/>
      <c r="P30" s="452"/>
      <c r="Q30" s="452"/>
      <c r="R30" s="452"/>
      <c r="S30" s="452"/>
      <c r="T30" s="452"/>
      <c r="U30" s="452"/>
      <c r="V30" s="452"/>
      <c r="W30" s="452"/>
      <c r="X30" s="452"/>
      <c r="Y30" s="452"/>
      <c r="Z30" s="452"/>
    </row>
    <row r="31">
      <c r="A31" s="112" t="s">
        <v>11562</v>
      </c>
      <c r="B31" s="112" t="s">
        <v>11563</v>
      </c>
      <c r="C31" s="162"/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</row>
    <row r="32">
      <c r="A32" s="103" t="s">
        <v>6736</v>
      </c>
      <c r="B32" s="103" t="s">
        <v>6737</v>
      </c>
      <c r="C32" s="239">
        <v>42775.0</v>
      </c>
      <c r="D32" s="103" t="s">
        <v>15</v>
      </c>
      <c r="E32" s="103" t="s">
        <v>4462</v>
      </c>
      <c r="F32" s="452"/>
      <c r="G32" s="452"/>
      <c r="H32" s="452"/>
      <c r="I32" s="452"/>
      <c r="J32" s="452"/>
      <c r="K32" s="452"/>
      <c r="L32" s="452"/>
      <c r="M32" s="452"/>
      <c r="N32" s="452"/>
      <c r="O32" s="452"/>
      <c r="P32" s="452"/>
      <c r="Q32" s="452"/>
      <c r="R32" s="452"/>
      <c r="S32" s="452"/>
      <c r="T32" s="452"/>
      <c r="U32" s="452"/>
      <c r="V32" s="452"/>
      <c r="W32" s="452"/>
      <c r="X32" s="452"/>
      <c r="Y32" s="452"/>
      <c r="Z32" s="452"/>
    </row>
    <row r="33">
      <c r="A33" s="112" t="s">
        <v>11564</v>
      </c>
      <c r="B33" s="112" t="s">
        <v>11565</v>
      </c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</row>
    <row r="34">
      <c r="A34" s="103" t="s">
        <v>11566</v>
      </c>
      <c r="B34" s="103" t="s">
        <v>4316</v>
      </c>
      <c r="C34" s="239">
        <v>40274.0</v>
      </c>
      <c r="D34" s="103" t="s">
        <v>15</v>
      </c>
      <c r="E34" s="103" t="s">
        <v>928</v>
      </c>
      <c r="F34" s="452"/>
      <c r="G34" s="452"/>
      <c r="H34" s="452"/>
      <c r="I34" s="452"/>
      <c r="J34" s="452"/>
      <c r="K34" s="452"/>
      <c r="L34" s="452"/>
      <c r="M34" s="452"/>
      <c r="N34" s="452"/>
      <c r="O34" s="452"/>
      <c r="P34" s="452"/>
      <c r="Q34" s="452"/>
      <c r="R34" s="452"/>
      <c r="S34" s="452"/>
      <c r="T34" s="452"/>
      <c r="U34" s="452"/>
      <c r="V34" s="452"/>
      <c r="W34" s="452"/>
      <c r="X34" s="452"/>
      <c r="Y34" s="452"/>
      <c r="Z34" s="452"/>
    </row>
    <row r="35">
      <c r="A35" s="112" t="s">
        <v>7981</v>
      </c>
      <c r="B35" s="112" t="s">
        <v>11567</v>
      </c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</row>
    <row r="36">
      <c r="A36" s="103" t="s">
        <v>308</v>
      </c>
      <c r="B36" s="103" t="s">
        <v>11568</v>
      </c>
      <c r="C36" s="239">
        <v>40722.0</v>
      </c>
      <c r="D36" s="103" t="s">
        <v>15</v>
      </c>
      <c r="E36" s="103" t="s">
        <v>7062</v>
      </c>
      <c r="F36" s="452"/>
      <c r="G36" s="452"/>
      <c r="H36" s="452"/>
      <c r="I36" s="452"/>
      <c r="J36" s="452"/>
      <c r="K36" s="452"/>
      <c r="L36" s="452"/>
      <c r="M36" s="452"/>
      <c r="N36" s="452"/>
      <c r="O36" s="452"/>
      <c r="P36" s="452"/>
      <c r="Q36" s="452"/>
      <c r="R36" s="452"/>
      <c r="S36" s="452"/>
      <c r="T36" s="452"/>
      <c r="U36" s="452"/>
      <c r="V36" s="452"/>
      <c r="W36" s="452"/>
      <c r="X36" s="452"/>
      <c r="Y36" s="452"/>
      <c r="Z36" s="452"/>
    </row>
    <row r="37">
      <c r="A37" s="112" t="s">
        <v>861</v>
      </c>
      <c r="B37" s="112" t="s">
        <v>10290</v>
      </c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</row>
    <row r="38">
      <c r="A38" s="112" t="s">
        <v>11569</v>
      </c>
      <c r="B38" s="112" t="s">
        <v>10613</v>
      </c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</row>
    <row r="39">
      <c r="A39" s="162"/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</row>
    <row r="40">
      <c r="A40" s="162"/>
      <c r="B40" s="162"/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</row>
    <row r="41">
      <c r="A41" s="448" t="s">
        <v>1</v>
      </c>
      <c r="B41" s="449">
        <f>COUNT(C:C)</f>
        <v>12</v>
      </c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</row>
    <row r="42">
      <c r="A42" s="448" t="s">
        <v>2</v>
      </c>
      <c r="B42" s="450">
        <v>37.0</v>
      </c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</row>
    <row r="43">
      <c r="A43" s="448" t="s">
        <v>1014</v>
      </c>
      <c r="B43" s="451">
        <f>IFERROR(__xludf.DUMMYFUNCTION("TO_PERCENT(B41/B42)"),0.32432432432432434)</f>
        <v>0.3243243243</v>
      </c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</row>
    <row r="44">
      <c r="A44" s="162"/>
      <c r="B44" s="162"/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</row>
    <row r="45">
      <c r="A45" s="162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</row>
    <row r="46">
      <c r="A46" s="162"/>
      <c r="B46" s="162"/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</row>
    <row r="47">
      <c r="A47" s="162"/>
      <c r="B47" s="162"/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</row>
    <row r="48">
      <c r="A48" s="162"/>
      <c r="B48" s="162"/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</row>
    <row r="49">
      <c r="A49" s="162"/>
      <c r="B49" s="162"/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</row>
    <row r="50">
      <c r="A50" s="162"/>
      <c r="B50" s="162"/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</row>
    <row r="51">
      <c r="A51" s="162"/>
      <c r="B51" s="162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</row>
    <row r="52">
      <c r="A52" s="162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</row>
    <row r="53">
      <c r="A53" s="162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</row>
    <row r="54">
      <c r="A54" s="162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</row>
    <row r="55">
      <c r="A55" s="162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</row>
    <row r="56">
      <c r="A56" s="162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</row>
    <row r="57">
      <c r="A57" s="162"/>
      <c r="B57" s="162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</row>
    <row r="58">
      <c r="A58" s="162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</row>
    <row r="59">
      <c r="A59" s="162"/>
      <c r="B59" s="162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</row>
    <row r="60">
      <c r="A60" s="162"/>
      <c r="B60" s="162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</row>
    <row r="61">
      <c r="A61" s="162"/>
      <c r="B61" s="162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</row>
    <row r="62">
      <c r="A62" s="162"/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</row>
    <row r="63">
      <c r="A63" s="162"/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</row>
    <row r="64">
      <c r="A64" s="162"/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</row>
    <row r="65">
      <c r="A65" s="162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</row>
    <row r="66">
      <c r="A66" s="162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</row>
    <row r="67">
      <c r="A67" s="162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</row>
    <row r="68">
      <c r="A68" s="162"/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</row>
    <row r="69">
      <c r="A69" s="162"/>
      <c r="B69" s="162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</row>
    <row r="70">
      <c r="A70" s="162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</row>
    <row r="71">
      <c r="A71" s="162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</row>
    <row r="72">
      <c r="A72" s="162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</row>
    <row r="73">
      <c r="A73" s="162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</row>
    <row r="74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</row>
    <row r="75">
      <c r="A75" s="162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</row>
    <row r="76">
      <c r="A76" s="162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</row>
    <row r="77">
      <c r="A77" s="162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</row>
    <row r="78">
      <c r="A78" s="162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</row>
    <row r="79">
      <c r="A79" s="162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</row>
    <row r="80">
      <c r="A80" s="162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</row>
    <row r="81">
      <c r="A81" s="162"/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</row>
    <row r="82">
      <c r="A82" s="162"/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</row>
    <row r="83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</row>
    <row r="84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</row>
    <row r="85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</row>
    <row r="86">
      <c r="A86" s="162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</row>
    <row r="87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</row>
    <row r="88">
      <c r="A88" s="162"/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</row>
    <row r="89">
      <c r="A89" s="162"/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</row>
    <row r="90">
      <c r="A90" s="162"/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</row>
    <row r="91">
      <c r="A91" s="162"/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</row>
    <row r="92">
      <c r="A92" s="162"/>
      <c r="B92" s="162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</row>
    <row r="93">
      <c r="A93" s="162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</row>
    <row r="94">
      <c r="A94" s="162"/>
      <c r="B94" s="162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</row>
    <row r="95">
      <c r="A95" s="162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</row>
    <row r="96">
      <c r="A96" s="162"/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</row>
    <row r="97">
      <c r="A97" s="162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</row>
    <row r="98">
      <c r="A98" s="162"/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</row>
    <row r="99">
      <c r="A99" s="162"/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</row>
    <row r="100">
      <c r="A100" s="162"/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</row>
    <row r="101">
      <c r="A101" s="162"/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</row>
    <row r="102">
      <c r="A102" s="162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</row>
    <row r="103">
      <c r="A103" s="162"/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</row>
    <row r="104">
      <c r="A104" s="162"/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</row>
    <row r="105">
      <c r="A105" s="162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</row>
    <row r="106">
      <c r="A106" s="162"/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</row>
    <row r="107">
      <c r="A107" s="162"/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</row>
    <row r="108">
      <c r="A108" s="162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</row>
    <row r="109">
      <c r="A109" s="162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</row>
    <row r="110">
      <c r="A110" s="162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</row>
    <row r="111">
      <c r="A111" s="162"/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</row>
    <row r="112">
      <c r="A112" s="162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</row>
    <row r="113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</row>
    <row r="114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</row>
    <row r="115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</row>
    <row r="116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</row>
    <row r="117">
      <c r="A117" s="162"/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</row>
    <row r="118">
      <c r="A118" s="162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</row>
    <row r="119">
      <c r="A119" s="162"/>
      <c r="B119" s="162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</row>
    <row r="120">
      <c r="A120" s="162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</row>
    <row r="121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</row>
    <row r="122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</row>
    <row r="123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</row>
    <row r="124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</row>
    <row r="125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</row>
    <row r="126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</row>
    <row r="127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</row>
    <row r="128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</row>
    <row r="129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</row>
    <row r="130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</row>
    <row r="131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</row>
    <row r="132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</row>
    <row r="133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</row>
    <row r="134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</row>
    <row r="135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</row>
    <row r="136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</row>
    <row r="137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</row>
    <row r="138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</row>
    <row r="139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</row>
    <row r="140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</row>
    <row r="141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</row>
    <row r="142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</row>
    <row r="143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</row>
    <row r="144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</row>
    <row r="145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</row>
    <row r="146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</row>
    <row r="147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</row>
    <row r="148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</row>
    <row r="149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</row>
    <row r="150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</row>
    <row r="15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</row>
    <row r="152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</row>
    <row r="153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</row>
    <row r="154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</row>
    <row r="155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</row>
    <row r="156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</row>
    <row r="157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</row>
    <row r="158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</row>
    <row r="159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</row>
    <row r="160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</row>
    <row r="16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</row>
    <row r="162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</row>
    <row r="163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</row>
    <row r="164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</row>
    <row r="165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</row>
    <row r="166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</row>
    <row r="167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</row>
    <row r="168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</row>
    <row r="169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</row>
    <row r="170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</row>
    <row r="17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</row>
    <row r="172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</row>
    <row r="173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</row>
    <row r="174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</row>
    <row r="175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</row>
    <row r="176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</row>
    <row r="177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</row>
    <row r="178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</row>
    <row r="179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</row>
    <row r="180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</row>
    <row r="18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</row>
    <row r="182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</row>
    <row r="183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</row>
    <row r="184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</row>
    <row r="185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</row>
    <row r="186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</row>
    <row r="187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</row>
    <row r="188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</row>
    <row r="189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</row>
    <row r="190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</row>
    <row r="191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</row>
    <row r="192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</row>
    <row r="193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</row>
    <row r="194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</row>
    <row r="195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</row>
    <row r="196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</row>
    <row r="197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</row>
    <row r="198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</row>
    <row r="199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</row>
    <row r="200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</row>
    <row r="201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</row>
    <row r="202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</row>
    <row r="203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</row>
    <row r="204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</row>
    <row r="205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</row>
    <row r="206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</row>
    <row r="207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</row>
    <row r="208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</row>
    <row r="209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</row>
    <row r="210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</row>
    <row r="211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</row>
    <row r="212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</row>
    <row r="213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</row>
    <row r="214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</row>
    <row r="215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</row>
    <row r="216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</row>
    <row r="217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</row>
    <row r="218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</row>
    <row r="219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</row>
    <row r="220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</row>
    <row r="221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</row>
    <row r="222">
      <c r="A222" s="162"/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</row>
    <row r="223">
      <c r="A223" s="162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</row>
    <row r="224">
      <c r="A224" s="162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</row>
    <row r="225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</row>
    <row r="226">
      <c r="A226" s="162"/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</row>
    <row r="227">
      <c r="A227" s="162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</row>
    <row r="228">
      <c r="A228" s="162"/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</row>
    <row r="229">
      <c r="A229" s="162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</row>
    <row r="230">
      <c r="A230" s="162"/>
      <c r="B230" s="162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</row>
    <row r="231">
      <c r="A231" s="162"/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</row>
    <row r="232">
      <c r="A232" s="162"/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</row>
    <row r="233">
      <c r="A233" s="162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</row>
    <row r="234">
      <c r="A234" s="162"/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</row>
    <row r="235">
      <c r="A235" s="162"/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</row>
    <row r="236">
      <c r="A236" s="162"/>
      <c r="B236" s="162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</row>
    <row r="237">
      <c r="A237" s="162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</row>
    <row r="238">
      <c r="A238" s="162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</row>
    <row r="239">
      <c r="A239" s="162"/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</row>
    <row r="240">
      <c r="A240" s="162"/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</row>
    <row r="241">
      <c r="A241" s="162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</row>
    <row r="242">
      <c r="A242" s="162"/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</row>
    <row r="243">
      <c r="A243" s="162"/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</row>
    <row r="244">
      <c r="A244" s="162"/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</row>
    <row r="245">
      <c r="A245" s="162"/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</row>
    <row r="246">
      <c r="A246" s="162"/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</row>
    <row r="247">
      <c r="A247" s="162"/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</row>
    <row r="248">
      <c r="A248" s="162"/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</row>
    <row r="249">
      <c r="A249" s="162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</row>
    <row r="250">
      <c r="A250" s="162"/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</row>
    <row r="251">
      <c r="A251" s="162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</row>
    <row r="252">
      <c r="A252" s="162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</row>
    <row r="253">
      <c r="A253" s="162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</row>
    <row r="254">
      <c r="A254" s="162"/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</row>
    <row r="255">
      <c r="A255" s="162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</row>
    <row r="256">
      <c r="A256" s="162"/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</row>
    <row r="257">
      <c r="A257" s="162"/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</row>
    <row r="258">
      <c r="A258" s="162"/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</row>
    <row r="259">
      <c r="A259" s="162"/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</row>
    <row r="260">
      <c r="A260" s="162"/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</row>
    <row r="261">
      <c r="A261" s="162"/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</row>
    <row r="262">
      <c r="A262" s="162"/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</row>
    <row r="263">
      <c r="A263" s="162"/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</row>
    <row r="264">
      <c r="A264" s="162"/>
      <c r="B264" s="16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</row>
    <row r="265">
      <c r="A265" s="162"/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</row>
    <row r="266">
      <c r="A266" s="162"/>
      <c r="B266" s="162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</row>
    <row r="267">
      <c r="A267" s="162"/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</row>
    <row r="268">
      <c r="A268" s="162"/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</row>
    <row r="269">
      <c r="A269" s="162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</row>
    <row r="270">
      <c r="A270" s="162"/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</row>
    <row r="271">
      <c r="A271" s="162"/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</row>
    <row r="272">
      <c r="A272" s="162"/>
      <c r="B272" s="162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</row>
    <row r="273">
      <c r="A273" s="162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</row>
    <row r="274">
      <c r="A274" s="162"/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</row>
    <row r="275">
      <c r="A275" s="162"/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</row>
    <row r="276">
      <c r="A276" s="162"/>
      <c r="B276" s="162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</row>
    <row r="277">
      <c r="A277" s="162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</row>
    <row r="278">
      <c r="A278" s="162"/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</row>
    <row r="279">
      <c r="A279" s="162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</row>
    <row r="280">
      <c r="A280" s="162"/>
      <c r="B280" s="162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</row>
    <row r="281">
      <c r="A281" s="162"/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</row>
    <row r="282">
      <c r="A282" s="162"/>
      <c r="B282" s="162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</row>
    <row r="283">
      <c r="A283" s="162"/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</row>
    <row r="284">
      <c r="A284" s="162"/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</row>
    <row r="285">
      <c r="A285" s="162"/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</row>
    <row r="286">
      <c r="A286" s="162"/>
      <c r="B286" s="162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</row>
    <row r="287">
      <c r="A287" s="162"/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</row>
    <row r="288">
      <c r="A288" s="162"/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</row>
    <row r="289">
      <c r="A289" s="162"/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</row>
    <row r="290">
      <c r="A290" s="162"/>
      <c r="B290" s="16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</row>
    <row r="291">
      <c r="A291" s="162"/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</row>
    <row r="292">
      <c r="A292" s="162"/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</row>
    <row r="293">
      <c r="A293" s="162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</row>
    <row r="294">
      <c r="A294" s="162"/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</row>
    <row r="295">
      <c r="A295" s="162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</row>
    <row r="296">
      <c r="A296" s="162"/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</row>
    <row r="297">
      <c r="A297" s="162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</row>
    <row r="298">
      <c r="A298" s="162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</row>
    <row r="299">
      <c r="A299" s="162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</row>
    <row r="300">
      <c r="A300" s="162"/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</row>
    <row r="301">
      <c r="A301" s="162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</row>
    <row r="302">
      <c r="A302" s="162"/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</row>
    <row r="303">
      <c r="A303" s="162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</row>
    <row r="304">
      <c r="A304" s="162"/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</row>
    <row r="305">
      <c r="A305" s="162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</row>
    <row r="306">
      <c r="A306" s="162"/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</row>
    <row r="307">
      <c r="A307" s="162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</row>
    <row r="308">
      <c r="A308" s="162"/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</row>
    <row r="309">
      <c r="A309" s="162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</row>
    <row r="310">
      <c r="A310" s="162"/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</row>
    <row r="311">
      <c r="A311" s="162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</row>
    <row r="312">
      <c r="A312" s="162"/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</row>
    <row r="313">
      <c r="A313" s="162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</row>
    <row r="314">
      <c r="A314" s="162"/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</row>
    <row r="315">
      <c r="A315" s="162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</row>
    <row r="316">
      <c r="A316" s="162"/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</row>
    <row r="317">
      <c r="A317" s="162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</row>
    <row r="318">
      <c r="A318" s="162"/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</row>
    <row r="319">
      <c r="A319" s="162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</row>
    <row r="320">
      <c r="A320" s="162"/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</row>
    <row r="321">
      <c r="A321" s="162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</row>
    <row r="322">
      <c r="A322" s="162"/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</row>
    <row r="323">
      <c r="A323" s="162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</row>
    <row r="324">
      <c r="A324" s="162"/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</row>
    <row r="325">
      <c r="A325" s="162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</row>
    <row r="326">
      <c r="A326" s="162"/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</row>
    <row r="327">
      <c r="A327" s="162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</row>
    <row r="328">
      <c r="A328" s="162"/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</row>
    <row r="329">
      <c r="A329" s="162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</row>
    <row r="330">
      <c r="A330" s="162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</row>
    <row r="331">
      <c r="A331" s="162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</row>
    <row r="332">
      <c r="A332" s="162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</row>
    <row r="333">
      <c r="A333" s="162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</row>
    <row r="334">
      <c r="A334" s="162"/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</row>
    <row r="335">
      <c r="A335" s="162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</row>
    <row r="336">
      <c r="A336" s="162"/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</row>
    <row r="337">
      <c r="A337" s="162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</row>
    <row r="338">
      <c r="A338" s="162"/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</row>
    <row r="339">
      <c r="A339" s="162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</row>
    <row r="340">
      <c r="A340" s="162"/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</row>
    <row r="341">
      <c r="A341" s="162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</row>
    <row r="342">
      <c r="A342" s="162"/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</row>
    <row r="343">
      <c r="A343" s="162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</row>
    <row r="344">
      <c r="A344" s="162"/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</row>
    <row r="345">
      <c r="A345" s="162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</row>
    <row r="346">
      <c r="A346" s="162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</row>
    <row r="347">
      <c r="A347" s="162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</row>
    <row r="348">
      <c r="A348" s="162"/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</row>
    <row r="349">
      <c r="A349" s="162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</row>
    <row r="350">
      <c r="A350" s="162"/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</row>
    <row r="351">
      <c r="A351" s="162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</row>
    <row r="352">
      <c r="A352" s="162"/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</row>
    <row r="353">
      <c r="A353" s="162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</row>
    <row r="354">
      <c r="A354" s="162"/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</row>
    <row r="355">
      <c r="A355" s="162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</row>
    <row r="356">
      <c r="A356" s="162"/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</row>
    <row r="357">
      <c r="A357" s="162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</row>
    <row r="358">
      <c r="A358" s="162"/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</row>
    <row r="359">
      <c r="A359" s="162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</row>
    <row r="360">
      <c r="A360" s="162"/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</row>
    <row r="361">
      <c r="A361" s="162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</row>
    <row r="362">
      <c r="A362" s="162"/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</row>
    <row r="363">
      <c r="A363" s="162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</row>
    <row r="364">
      <c r="A364" s="162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</row>
    <row r="365">
      <c r="A365" s="162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</row>
    <row r="366">
      <c r="A366" s="162"/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</row>
    <row r="367">
      <c r="A367" s="162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</row>
    <row r="368">
      <c r="A368" s="162"/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</row>
    <row r="369">
      <c r="A369" s="162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</row>
    <row r="370">
      <c r="A370" s="162"/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</row>
    <row r="371">
      <c r="A371" s="162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</row>
    <row r="372">
      <c r="A372" s="162"/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</row>
    <row r="373">
      <c r="A373" s="162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</row>
    <row r="374">
      <c r="A374" s="162"/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</row>
    <row r="375">
      <c r="A375" s="162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</row>
    <row r="376">
      <c r="A376" s="162"/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</row>
    <row r="377">
      <c r="A377" s="162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</row>
    <row r="378">
      <c r="A378" s="162"/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</row>
    <row r="379">
      <c r="A379" s="162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</row>
    <row r="380">
      <c r="A380" s="162"/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</row>
    <row r="381">
      <c r="A381" s="162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</row>
    <row r="382">
      <c r="A382" s="162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</row>
    <row r="383">
      <c r="A383" s="162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</row>
    <row r="384">
      <c r="A384" s="162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</row>
    <row r="385">
      <c r="A385" s="162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</row>
    <row r="386">
      <c r="A386" s="162"/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</row>
    <row r="387">
      <c r="A387" s="162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</row>
    <row r="388">
      <c r="A388" s="162"/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</row>
    <row r="389">
      <c r="A389" s="162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</row>
    <row r="390">
      <c r="A390" s="162"/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</row>
    <row r="391">
      <c r="A391" s="162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</row>
    <row r="392">
      <c r="A392" s="162"/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</row>
    <row r="393">
      <c r="A393" s="162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</row>
    <row r="394">
      <c r="A394" s="162"/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</row>
    <row r="395">
      <c r="A395" s="162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</row>
    <row r="396">
      <c r="A396" s="162"/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</row>
    <row r="397">
      <c r="A397" s="162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</row>
    <row r="398">
      <c r="A398" s="162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</row>
    <row r="399">
      <c r="A399" s="162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</row>
    <row r="400">
      <c r="A400" s="162"/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</row>
    <row r="401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</row>
    <row r="402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</row>
    <row r="403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</row>
    <row r="404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</row>
    <row r="405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</row>
    <row r="406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</row>
    <row r="407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</row>
    <row r="408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</row>
    <row r="409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</row>
    <row r="410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</row>
    <row r="411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</row>
    <row r="412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</row>
    <row r="413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</row>
    <row r="414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</row>
    <row r="415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</row>
    <row r="416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</row>
    <row r="417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</row>
    <row r="418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</row>
    <row r="419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</row>
    <row r="420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</row>
    <row r="421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</row>
    <row r="422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</row>
    <row r="423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</row>
    <row r="424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</row>
    <row r="425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</row>
    <row r="426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</row>
    <row r="427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</row>
    <row r="428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</row>
    <row r="429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</row>
    <row r="430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</row>
    <row r="431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</row>
    <row r="432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</row>
    <row r="433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</row>
    <row r="434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</row>
    <row r="435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</row>
    <row r="436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</row>
    <row r="437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</row>
    <row r="438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</row>
    <row r="439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</row>
    <row r="440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</row>
    <row r="441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</row>
    <row r="442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</row>
    <row r="443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</row>
    <row r="444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</row>
    <row r="445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</row>
    <row r="446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</row>
    <row r="447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</row>
    <row r="448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</row>
    <row r="449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</row>
    <row r="450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</row>
    <row r="451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</row>
    <row r="452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</row>
    <row r="453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</row>
    <row r="454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</row>
    <row r="455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</row>
    <row r="456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</row>
    <row r="457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</row>
    <row r="458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</row>
    <row r="459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</row>
    <row r="460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</row>
    <row r="461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</row>
    <row r="462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</row>
    <row r="463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</row>
    <row r="464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</row>
    <row r="465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</row>
    <row r="466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</row>
    <row r="467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</row>
    <row r="468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</row>
    <row r="469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</row>
    <row r="470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</row>
    <row r="471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</row>
    <row r="472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</row>
    <row r="473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</row>
    <row r="474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</row>
    <row r="475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</row>
    <row r="476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</row>
    <row r="477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</row>
    <row r="478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</row>
    <row r="479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</row>
    <row r="480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</row>
    <row r="481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</row>
    <row r="482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</row>
    <row r="483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</row>
    <row r="484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</row>
    <row r="485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</row>
    <row r="486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</row>
    <row r="487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</row>
    <row r="488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</row>
    <row r="489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</row>
    <row r="490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</row>
    <row r="491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</row>
    <row r="492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</row>
    <row r="493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</row>
    <row r="494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</row>
    <row r="495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</row>
    <row r="496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</row>
    <row r="497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</row>
    <row r="498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</row>
    <row r="499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</row>
    <row r="500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</row>
    <row r="501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</row>
    <row r="502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</row>
    <row r="503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</row>
    <row r="504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</row>
    <row r="505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</row>
    <row r="506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</row>
    <row r="507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</row>
    <row r="508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</row>
    <row r="509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</row>
    <row r="510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</row>
    <row r="511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</row>
    <row r="512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</row>
    <row r="513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</row>
    <row r="514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</row>
    <row r="515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</row>
    <row r="516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</row>
    <row r="517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</row>
    <row r="518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</row>
    <row r="519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</row>
    <row r="520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</row>
    <row r="521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</row>
    <row r="522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</row>
    <row r="523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</row>
    <row r="524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</row>
    <row r="525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</row>
    <row r="526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</row>
    <row r="527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</row>
    <row r="528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</row>
    <row r="529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</row>
    <row r="530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</row>
    <row r="531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</row>
    <row r="532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</row>
    <row r="533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</row>
    <row r="534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</row>
    <row r="535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</row>
    <row r="536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</row>
    <row r="537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</row>
    <row r="538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</row>
    <row r="539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</row>
    <row r="540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</row>
    <row r="541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</row>
    <row r="542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</row>
    <row r="543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</row>
    <row r="544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</row>
    <row r="545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</row>
    <row r="546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</row>
    <row r="547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</row>
    <row r="548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</row>
    <row r="549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</row>
    <row r="550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</row>
    <row r="551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</row>
    <row r="552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</row>
    <row r="553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</row>
    <row r="554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</row>
    <row r="555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</row>
    <row r="556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</row>
    <row r="557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</row>
    <row r="558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</row>
    <row r="559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</row>
    <row r="560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</row>
    <row r="561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</row>
    <row r="562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</row>
    <row r="563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</row>
    <row r="564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</row>
    <row r="565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</row>
    <row r="566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</row>
    <row r="567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</row>
    <row r="568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</row>
    <row r="569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</row>
    <row r="570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</row>
    <row r="571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</row>
    <row r="572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</row>
    <row r="573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</row>
    <row r="574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</row>
    <row r="575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</row>
    <row r="576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</row>
    <row r="577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</row>
    <row r="578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</row>
    <row r="579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</row>
    <row r="580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</row>
    <row r="581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</row>
    <row r="582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</row>
    <row r="583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</row>
    <row r="584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</row>
    <row r="585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</row>
    <row r="586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</row>
    <row r="587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</row>
    <row r="588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</row>
    <row r="589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</row>
    <row r="590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</row>
    <row r="591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</row>
    <row r="592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</row>
    <row r="593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</row>
    <row r="594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</row>
    <row r="595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</row>
    <row r="596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</row>
    <row r="597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</row>
    <row r="598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</row>
    <row r="599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</row>
    <row r="600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</row>
    <row r="601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</row>
    <row r="602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</row>
    <row r="603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</row>
    <row r="604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</row>
    <row r="605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</row>
    <row r="606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</row>
    <row r="607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</row>
    <row r="608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</row>
    <row r="609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</row>
    <row r="610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</row>
    <row r="611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</row>
    <row r="612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</row>
    <row r="613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</row>
    <row r="614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</row>
    <row r="615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</row>
    <row r="616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</row>
    <row r="617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</row>
    <row r="618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</row>
    <row r="619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</row>
    <row r="620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</row>
    <row r="621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</row>
    <row r="622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</row>
    <row r="623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</row>
    <row r="624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</row>
    <row r="625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</row>
    <row r="626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</row>
    <row r="627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</row>
    <row r="628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</row>
    <row r="629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</row>
    <row r="630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</row>
    <row r="631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</row>
    <row r="632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</row>
    <row r="633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</row>
    <row r="634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</row>
    <row r="635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</row>
    <row r="636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</row>
    <row r="637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</row>
    <row r="638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</row>
    <row r="639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</row>
    <row r="640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</row>
    <row r="641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</row>
    <row r="642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</row>
    <row r="643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</row>
    <row r="644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</row>
    <row r="645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</row>
    <row r="646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</row>
    <row r="647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</row>
    <row r="648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</row>
    <row r="649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</row>
    <row r="650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</row>
    <row r="651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</row>
    <row r="652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</row>
    <row r="653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</row>
    <row r="654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</row>
    <row r="655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</row>
    <row r="656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</row>
    <row r="657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</row>
    <row r="658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</row>
    <row r="659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</row>
    <row r="660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</row>
    <row r="661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</row>
    <row r="662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</row>
    <row r="663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</row>
    <row r="664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</row>
    <row r="665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</row>
    <row r="666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</row>
    <row r="667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</row>
    <row r="668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</row>
    <row r="669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</row>
    <row r="670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</row>
    <row r="671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</row>
    <row r="672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</row>
    <row r="673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</row>
    <row r="674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</row>
    <row r="675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</row>
    <row r="676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</row>
    <row r="677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</row>
    <row r="678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</row>
    <row r="679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</row>
    <row r="680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</row>
    <row r="681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</row>
    <row r="682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</row>
    <row r="683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</row>
    <row r="684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</row>
    <row r="685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</row>
    <row r="686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</row>
    <row r="687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</row>
    <row r="688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</row>
    <row r="689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</row>
    <row r="690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</row>
    <row r="691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</row>
    <row r="692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</row>
    <row r="693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</row>
    <row r="694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</row>
    <row r="695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</row>
    <row r="696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</row>
    <row r="697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</row>
    <row r="698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</row>
    <row r="699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</row>
    <row r="700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</row>
    <row r="701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</row>
    <row r="702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</row>
    <row r="703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</row>
    <row r="704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</row>
    <row r="705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</row>
    <row r="706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</row>
    <row r="707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</row>
    <row r="708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</row>
    <row r="709">
      <c r="A709" s="162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</row>
    <row r="710">
      <c r="A710" s="162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</row>
    <row r="711">
      <c r="A711" s="162"/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</row>
    <row r="712">
      <c r="A712" s="162"/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</row>
    <row r="713">
      <c r="A713" s="162"/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</row>
    <row r="714">
      <c r="A714" s="162"/>
      <c r="B714" s="162"/>
      <c r="C714" s="162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</row>
    <row r="715">
      <c r="A715" s="162"/>
      <c r="B715" s="162"/>
      <c r="C715" s="162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</row>
    <row r="716">
      <c r="A716" s="162"/>
      <c r="B716" s="162"/>
      <c r="C716" s="162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</row>
    <row r="717">
      <c r="A717" s="162"/>
      <c r="B717" s="162"/>
      <c r="C717" s="162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</row>
    <row r="718">
      <c r="A718" s="162"/>
      <c r="B718" s="162"/>
      <c r="C718" s="162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</row>
    <row r="719">
      <c r="A719" s="162"/>
      <c r="B719" s="162"/>
      <c r="C719" s="162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</row>
    <row r="720">
      <c r="A720" s="162"/>
      <c r="B720" s="162"/>
      <c r="C720" s="162"/>
      <c r="D720" s="162"/>
      <c r="E720" s="162"/>
      <c r="F720" s="162"/>
      <c r="G720" s="162"/>
      <c r="H720" s="162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  <c r="W720" s="162"/>
      <c r="X720" s="162"/>
      <c r="Y720" s="162"/>
      <c r="Z720" s="162"/>
    </row>
    <row r="721">
      <c r="A721" s="162"/>
      <c r="B721" s="162"/>
      <c r="C721" s="162"/>
      <c r="D721" s="162"/>
      <c r="E721" s="162"/>
      <c r="F721" s="162"/>
      <c r="G721" s="162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  <c r="X721" s="162"/>
      <c r="Y721" s="162"/>
      <c r="Z721" s="162"/>
    </row>
    <row r="722">
      <c r="A722" s="162"/>
      <c r="B722" s="162"/>
      <c r="C722" s="162"/>
      <c r="D722" s="162"/>
      <c r="E722" s="162"/>
      <c r="F722" s="162"/>
      <c r="G722" s="162"/>
      <c r="H722" s="162"/>
      <c r="I722" s="162"/>
      <c r="J722" s="162"/>
      <c r="K722" s="162"/>
      <c r="L722" s="162"/>
      <c r="M722" s="162"/>
      <c r="N722" s="162"/>
      <c r="O722" s="162"/>
      <c r="P722" s="162"/>
      <c r="Q722" s="162"/>
      <c r="R722" s="162"/>
      <c r="S722" s="162"/>
      <c r="T722" s="162"/>
      <c r="U722" s="162"/>
      <c r="V722" s="162"/>
      <c r="W722" s="162"/>
      <c r="X722" s="162"/>
      <c r="Y722" s="162"/>
      <c r="Z722" s="162"/>
    </row>
    <row r="723">
      <c r="A723" s="162"/>
      <c r="B723" s="162"/>
      <c r="C723" s="162"/>
      <c r="D723" s="162"/>
      <c r="E723" s="162"/>
      <c r="F723" s="162"/>
      <c r="G723" s="162"/>
      <c r="H723" s="162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  <c r="W723" s="162"/>
      <c r="X723" s="162"/>
      <c r="Y723" s="162"/>
      <c r="Z723" s="162"/>
    </row>
    <row r="724">
      <c r="A724" s="162"/>
      <c r="B724" s="162"/>
      <c r="C724" s="162"/>
      <c r="D724" s="162"/>
      <c r="E724" s="162"/>
      <c r="F724" s="162"/>
      <c r="G724" s="162"/>
      <c r="H724" s="162"/>
      <c r="I724" s="162"/>
      <c r="J724" s="162"/>
      <c r="K724" s="162"/>
      <c r="L724" s="162"/>
      <c r="M724" s="162"/>
      <c r="N724" s="162"/>
      <c r="O724" s="162"/>
      <c r="P724" s="162"/>
      <c r="Q724" s="162"/>
      <c r="R724" s="162"/>
      <c r="S724" s="162"/>
      <c r="T724" s="162"/>
      <c r="U724" s="162"/>
      <c r="V724" s="162"/>
      <c r="W724" s="162"/>
      <c r="X724" s="162"/>
      <c r="Y724" s="162"/>
      <c r="Z724" s="162"/>
    </row>
    <row r="725">
      <c r="A725" s="162"/>
      <c r="B725" s="162"/>
      <c r="C725" s="162"/>
      <c r="D725" s="162"/>
      <c r="E725" s="162"/>
      <c r="F725" s="162"/>
      <c r="G725" s="162"/>
      <c r="H725" s="162"/>
      <c r="I725" s="162"/>
      <c r="J725" s="162"/>
      <c r="K725" s="162"/>
      <c r="L725" s="162"/>
      <c r="M725" s="162"/>
      <c r="N725" s="162"/>
      <c r="O725" s="162"/>
      <c r="P725" s="162"/>
      <c r="Q725" s="162"/>
      <c r="R725" s="162"/>
      <c r="S725" s="162"/>
      <c r="T725" s="162"/>
      <c r="U725" s="162"/>
      <c r="V725" s="162"/>
      <c r="W725" s="162"/>
      <c r="X725" s="162"/>
      <c r="Y725" s="162"/>
      <c r="Z725" s="162"/>
    </row>
    <row r="726">
      <c r="A726" s="162"/>
      <c r="B726" s="162"/>
      <c r="C726" s="162"/>
      <c r="D726" s="162"/>
      <c r="E726" s="162"/>
      <c r="F726" s="162"/>
      <c r="G726" s="162"/>
      <c r="H726" s="162"/>
      <c r="I726" s="162"/>
      <c r="J726" s="162"/>
      <c r="K726" s="162"/>
      <c r="L726" s="162"/>
      <c r="M726" s="162"/>
      <c r="N726" s="162"/>
      <c r="O726" s="162"/>
      <c r="P726" s="162"/>
      <c r="Q726" s="162"/>
      <c r="R726" s="162"/>
      <c r="S726" s="162"/>
      <c r="T726" s="162"/>
      <c r="U726" s="162"/>
      <c r="V726" s="162"/>
      <c r="W726" s="162"/>
      <c r="X726" s="162"/>
      <c r="Y726" s="162"/>
      <c r="Z726" s="162"/>
    </row>
    <row r="727">
      <c r="A727" s="162"/>
      <c r="B727" s="162"/>
      <c r="C727" s="162"/>
      <c r="D727" s="162"/>
      <c r="E727" s="162"/>
      <c r="F727" s="162"/>
      <c r="G727" s="162"/>
      <c r="H727" s="162"/>
      <c r="I727" s="162"/>
      <c r="J727" s="162"/>
      <c r="K727" s="162"/>
      <c r="L727" s="162"/>
      <c r="M727" s="162"/>
      <c r="N727" s="162"/>
      <c r="O727" s="162"/>
      <c r="P727" s="162"/>
      <c r="Q727" s="162"/>
      <c r="R727" s="162"/>
      <c r="S727" s="162"/>
      <c r="T727" s="162"/>
      <c r="U727" s="162"/>
      <c r="V727" s="162"/>
      <c r="W727" s="162"/>
      <c r="X727" s="162"/>
      <c r="Y727" s="162"/>
      <c r="Z727" s="162"/>
    </row>
    <row r="728">
      <c r="A728" s="162"/>
      <c r="B728" s="162"/>
      <c r="C728" s="162"/>
      <c r="D728" s="162"/>
      <c r="E728" s="162"/>
      <c r="F728" s="162"/>
      <c r="G728" s="162"/>
      <c r="H728" s="162"/>
      <c r="I728" s="162"/>
      <c r="J728" s="162"/>
      <c r="K728" s="162"/>
      <c r="L728" s="162"/>
      <c r="M728" s="162"/>
      <c r="N728" s="162"/>
      <c r="O728" s="162"/>
      <c r="P728" s="162"/>
      <c r="Q728" s="162"/>
      <c r="R728" s="162"/>
      <c r="S728" s="162"/>
      <c r="T728" s="162"/>
      <c r="U728" s="162"/>
      <c r="V728" s="162"/>
      <c r="W728" s="162"/>
      <c r="X728" s="162"/>
      <c r="Y728" s="162"/>
      <c r="Z728" s="162"/>
    </row>
    <row r="729">
      <c r="A729" s="162"/>
      <c r="B729" s="162"/>
      <c r="C729" s="162"/>
      <c r="D729" s="162"/>
      <c r="E729" s="162"/>
      <c r="F729" s="162"/>
      <c r="G729" s="162"/>
      <c r="H729" s="162"/>
      <c r="I729" s="162"/>
      <c r="J729" s="162"/>
      <c r="K729" s="162"/>
      <c r="L729" s="162"/>
      <c r="M729" s="162"/>
      <c r="N729" s="162"/>
      <c r="O729" s="162"/>
      <c r="P729" s="162"/>
      <c r="Q729" s="162"/>
      <c r="R729" s="162"/>
      <c r="S729" s="162"/>
      <c r="T729" s="162"/>
      <c r="U729" s="162"/>
      <c r="V729" s="162"/>
      <c r="W729" s="162"/>
      <c r="X729" s="162"/>
      <c r="Y729" s="162"/>
      <c r="Z729" s="162"/>
    </row>
    <row r="730">
      <c r="A730" s="162"/>
      <c r="B730" s="162"/>
      <c r="C730" s="162"/>
      <c r="D730" s="162"/>
      <c r="E730" s="162"/>
      <c r="F730" s="162"/>
      <c r="G730" s="162"/>
      <c r="H730" s="162"/>
      <c r="I730" s="162"/>
      <c r="J730" s="162"/>
      <c r="K730" s="162"/>
      <c r="L730" s="162"/>
      <c r="M730" s="162"/>
      <c r="N730" s="162"/>
      <c r="O730" s="162"/>
      <c r="P730" s="162"/>
      <c r="Q730" s="162"/>
      <c r="R730" s="162"/>
      <c r="S730" s="162"/>
      <c r="T730" s="162"/>
      <c r="U730" s="162"/>
      <c r="V730" s="162"/>
      <c r="W730" s="162"/>
      <c r="X730" s="162"/>
      <c r="Y730" s="162"/>
      <c r="Z730" s="162"/>
    </row>
    <row r="731">
      <c r="A731" s="162"/>
      <c r="B731" s="162"/>
      <c r="C731" s="162"/>
      <c r="D731" s="162"/>
      <c r="E731" s="162"/>
      <c r="F731" s="162"/>
      <c r="G731" s="162"/>
      <c r="H731" s="162"/>
      <c r="I731" s="162"/>
      <c r="J731" s="162"/>
      <c r="K731" s="162"/>
      <c r="L731" s="162"/>
      <c r="M731" s="162"/>
      <c r="N731" s="162"/>
      <c r="O731" s="162"/>
      <c r="P731" s="162"/>
      <c r="Q731" s="162"/>
      <c r="R731" s="162"/>
      <c r="S731" s="162"/>
      <c r="T731" s="162"/>
      <c r="U731" s="162"/>
      <c r="V731" s="162"/>
      <c r="W731" s="162"/>
      <c r="X731" s="162"/>
      <c r="Y731" s="162"/>
      <c r="Z731" s="162"/>
    </row>
    <row r="732">
      <c r="A732" s="162"/>
      <c r="B732" s="162"/>
      <c r="C732" s="162"/>
      <c r="D732" s="162"/>
      <c r="E732" s="162"/>
      <c r="F732" s="162"/>
      <c r="G732" s="162"/>
      <c r="H732" s="162"/>
      <c r="I732" s="162"/>
      <c r="J732" s="162"/>
      <c r="K732" s="162"/>
      <c r="L732" s="162"/>
      <c r="M732" s="162"/>
      <c r="N732" s="162"/>
      <c r="O732" s="162"/>
      <c r="P732" s="162"/>
      <c r="Q732" s="162"/>
      <c r="R732" s="162"/>
      <c r="S732" s="162"/>
      <c r="T732" s="162"/>
      <c r="U732" s="162"/>
      <c r="V732" s="162"/>
      <c r="W732" s="162"/>
      <c r="X732" s="162"/>
      <c r="Y732" s="162"/>
      <c r="Z732" s="162"/>
    </row>
    <row r="733">
      <c r="A733" s="162"/>
      <c r="B733" s="162"/>
      <c r="C733" s="162"/>
      <c r="D733" s="162"/>
      <c r="E733" s="162"/>
      <c r="F733" s="162"/>
      <c r="G733" s="162"/>
      <c r="H733" s="162"/>
      <c r="I733" s="162"/>
      <c r="J733" s="162"/>
      <c r="K733" s="162"/>
      <c r="L733" s="162"/>
      <c r="M733" s="162"/>
      <c r="N733" s="162"/>
      <c r="O733" s="162"/>
      <c r="P733" s="162"/>
      <c r="Q733" s="162"/>
      <c r="R733" s="162"/>
      <c r="S733" s="162"/>
      <c r="T733" s="162"/>
      <c r="U733" s="162"/>
      <c r="V733" s="162"/>
      <c r="W733" s="162"/>
      <c r="X733" s="162"/>
      <c r="Y733" s="162"/>
      <c r="Z733" s="162"/>
    </row>
    <row r="734">
      <c r="A734" s="162"/>
      <c r="B734" s="162"/>
      <c r="C734" s="162"/>
      <c r="D734" s="162"/>
      <c r="E734" s="162"/>
      <c r="F734" s="162"/>
      <c r="G734" s="162"/>
      <c r="H734" s="162"/>
      <c r="I734" s="162"/>
      <c r="J734" s="162"/>
      <c r="K734" s="162"/>
      <c r="L734" s="162"/>
      <c r="M734" s="162"/>
      <c r="N734" s="162"/>
      <c r="O734" s="162"/>
      <c r="P734" s="162"/>
      <c r="Q734" s="162"/>
      <c r="R734" s="162"/>
      <c r="S734" s="162"/>
      <c r="T734" s="162"/>
      <c r="U734" s="162"/>
      <c r="V734" s="162"/>
      <c r="W734" s="162"/>
      <c r="X734" s="162"/>
      <c r="Y734" s="162"/>
      <c r="Z734" s="162"/>
    </row>
    <row r="735">
      <c r="A735" s="162"/>
      <c r="B735" s="162"/>
      <c r="C735" s="162"/>
      <c r="D735" s="162"/>
      <c r="E735" s="162"/>
      <c r="F735" s="162"/>
      <c r="G735" s="162"/>
      <c r="H735" s="162"/>
      <c r="I735" s="162"/>
      <c r="J735" s="162"/>
      <c r="K735" s="162"/>
      <c r="L735" s="162"/>
      <c r="M735" s="162"/>
      <c r="N735" s="162"/>
      <c r="O735" s="162"/>
      <c r="P735" s="162"/>
      <c r="Q735" s="162"/>
      <c r="R735" s="162"/>
      <c r="S735" s="162"/>
      <c r="T735" s="162"/>
      <c r="U735" s="162"/>
      <c r="V735" s="162"/>
      <c r="W735" s="162"/>
      <c r="X735" s="162"/>
      <c r="Y735" s="162"/>
      <c r="Z735" s="162"/>
    </row>
    <row r="736">
      <c r="A736" s="162"/>
      <c r="B736" s="162"/>
      <c r="C736" s="162"/>
      <c r="D736" s="162"/>
      <c r="E736" s="162"/>
      <c r="F736" s="162"/>
      <c r="G736" s="162"/>
      <c r="H736" s="162"/>
      <c r="I736" s="162"/>
      <c r="J736" s="162"/>
      <c r="K736" s="162"/>
      <c r="L736" s="162"/>
      <c r="M736" s="162"/>
      <c r="N736" s="162"/>
      <c r="O736" s="162"/>
      <c r="P736" s="162"/>
      <c r="Q736" s="162"/>
      <c r="R736" s="162"/>
      <c r="S736" s="162"/>
      <c r="T736" s="162"/>
      <c r="U736" s="162"/>
      <c r="V736" s="162"/>
      <c r="W736" s="162"/>
      <c r="X736" s="162"/>
      <c r="Y736" s="162"/>
      <c r="Z736" s="162"/>
    </row>
    <row r="737">
      <c r="A737" s="162"/>
      <c r="B737" s="162"/>
      <c r="C737" s="162"/>
      <c r="D737" s="162"/>
      <c r="E737" s="162"/>
      <c r="F737" s="162"/>
      <c r="G737" s="162"/>
      <c r="H737" s="162"/>
      <c r="I737" s="162"/>
      <c r="J737" s="162"/>
      <c r="K737" s="162"/>
      <c r="L737" s="162"/>
      <c r="M737" s="162"/>
      <c r="N737" s="162"/>
      <c r="O737" s="162"/>
      <c r="P737" s="162"/>
      <c r="Q737" s="162"/>
      <c r="R737" s="162"/>
      <c r="S737" s="162"/>
      <c r="T737" s="162"/>
      <c r="U737" s="162"/>
      <c r="V737" s="162"/>
      <c r="W737" s="162"/>
      <c r="X737" s="162"/>
      <c r="Y737" s="162"/>
      <c r="Z737" s="162"/>
    </row>
    <row r="738">
      <c r="A738" s="162"/>
      <c r="B738" s="162"/>
      <c r="C738" s="162"/>
      <c r="D738" s="162"/>
      <c r="E738" s="162"/>
      <c r="F738" s="162"/>
      <c r="G738" s="162"/>
      <c r="H738" s="162"/>
      <c r="I738" s="162"/>
      <c r="J738" s="162"/>
      <c r="K738" s="162"/>
      <c r="L738" s="162"/>
      <c r="M738" s="162"/>
      <c r="N738" s="162"/>
      <c r="O738" s="162"/>
      <c r="P738" s="162"/>
      <c r="Q738" s="162"/>
      <c r="R738" s="162"/>
      <c r="S738" s="162"/>
      <c r="T738" s="162"/>
      <c r="U738" s="162"/>
      <c r="V738" s="162"/>
      <c r="W738" s="162"/>
      <c r="X738" s="162"/>
      <c r="Y738" s="162"/>
      <c r="Z738" s="162"/>
    </row>
    <row r="739">
      <c r="A739" s="162"/>
      <c r="B739" s="162"/>
      <c r="C739" s="162"/>
      <c r="D739" s="162"/>
      <c r="E739" s="162"/>
      <c r="F739" s="162"/>
      <c r="G739" s="162"/>
      <c r="H739" s="162"/>
      <c r="I739" s="162"/>
      <c r="J739" s="162"/>
      <c r="K739" s="162"/>
      <c r="L739" s="162"/>
      <c r="M739" s="162"/>
      <c r="N739" s="162"/>
      <c r="O739" s="162"/>
      <c r="P739" s="162"/>
      <c r="Q739" s="162"/>
      <c r="R739" s="162"/>
      <c r="S739" s="162"/>
      <c r="T739" s="162"/>
      <c r="U739" s="162"/>
      <c r="V739" s="162"/>
      <c r="W739" s="162"/>
      <c r="X739" s="162"/>
      <c r="Y739" s="162"/>
      <c r="Z739" s="162"/>
    </row>
    <row r="740">
      <c r="A740" s="162"/>
      <c r="B740" s="162"/>
      <c r="C740" s="162"/>
      <c r="D740" s="162"/>
      <c r="E740" s="162"/>
      <c r="F740" s="162"/>
      <c r="G740" s="162"/>
      <c r="H740" s="162"/>
      <c r="I740" s="162"/>
      <c r="J740" s="162"/>
      <c r="K740" s="162"/>
      <c r="L740" s="162"/>
      <c r="M740" s="162"/>
      <c r="N740" s="162"/>
      <c r="O740" s="162"/>
      <c r="P740" s="162"/>
      <c r="Q740" s="162"/>
      <c r="R740" s="162"/>
      <c r="S740" s="162"/>
      <c r="T740" s="162"/>
      <c r="U740" s="162"/>
      <c r="V740" s="162"/>
      <c r="W740" s="162"/>
      <c r="X740" s="162"/>
      <c r="Y740" s="162"/>
      <c r="Z740" s="162"/>
    </row>
    <row r="741">
      <c r="A741" s="162"/>
      <c r="B741" s="162"/>
      <c r="C741" s="162"/>
      <c r="D741" s="162"/>
      <c r="E741" s="162"/>
      <c r="F741" s="162"/>
      <c r="G741" s="162"/>
      <c r="H741" s="162"/>
      <c r="I741" s="162"/>
      <c r="J741" s="162"/>
      <c r="K741" s="162"/>
      <c r="L741" s="162"/>
      <c r="M741" s="162"/>
      <c r="N741" s="162"/>
      <c r="O741" s="162"/>
      <c r="P741" s="162"/>
      <c r="Q741" s="162"/>
      <c r="R741" s="162"/>
      <c r="S741" s="162"/>
      <c r="T741" s="162"/>
      <c r="U741" s="162"/>
      <c r="V741" s="162"/>
      <c r="W741" s="162"/>
      <c r="X741" s="162"/>
      <c r="Y741" s="162"/>
      <c r="Z741" s="162"/>
    </row>
    <row r="742">
      <c r="A742" s="162"/>
      <c r="B742" s="162"/>
      <c r="C742" s="162"/>
      <c r="D742" s="162"/>
      <c r="E742" s="162"/>
      <c r="F742" s="162"/>
      <c r="G742" s="162"/>
      <c r="H742" s="162"/>
      <c r="I742" s="162"/>
      <c r="J742" s="162"/>
      <c r="K742" s="162"/>
      <c r="L742" s="162"/>
      <c r="M742" s="162"/>
      <c r="N742" s="162"/>
      <c r="O742" s="162"/>
      <c r="P742" s="162"/>
      <c r="Q742" s="162"/>
      <c r="R742" s="162"/>
      <c r="S742" s="162"/>
      <c r="T742" s="162"/>
      <c r="U742" s="162"/>
      <c r="V742" s="162"/>
      <c r="W742" s="162"/>
      <c r="X742" s="162"/>
      <c r="Y742" s="162"/>
      <c r="Z742" s="162"/>
    </row>
    <row r="743">
      <c r="A743" s="162"/>
      <c r="B743" s="162"/>
      <c r="C743" s="162"/>
      <c r="D743" s="162"/>
      <c r="E743" s="162"/>
      <c r="F743" s="162"/>
      <c r="G743" s="162"/>
      <c r="H743" s="162"/>
      <c r="I743" s="162"/>
      <c r="J743" s="162"/>
      <c r="K743" s="162"/>
      <c r="L743" s="162"/>
      <c r="M743" s="162"/>
      <c r="N743" s="162"/>
      <c r="O743" s="162"/>
      <c r="P743" s="162"/>
      <c r="Q743" s="162"/>
      <c r="R743" s="162"/>
      <c r="S743" s="162"/>
      <c r="T743" s="162"/>
      <c r="U743" s="162"/>
      <c r="V743" s="162"/>
      <c r="W743" s="162"/>
      <c r="X743" s="162"/>
      <c r="Y743" s="162"/>
      <c r="Z743" s="162"/>
    </row>
    <row r="744">
      <c r="A744" s="162"/>
      <c r="B744" s="162"/>
      <c r="C744" s="162"/>
      <c r="D744" s="162"/>
      <c r="E744" s="162"/>
      <c r="F744" s="162"/>
      <c r="G744" s="162"/>
      <c r="H744" s="162"/>
      <c r="I744" s="162"/>
      <c r="J744" s="162"/>
      <c r="K744" s="162"/>
      <c r="L744" s="162"/>
      <c r="M744" s="162"/>
      <c r="N744" s="162"/>
      <c r="O744" s="162"/>
      <c r="P744" s="162"/>
      <c r="Q744" s="162"/>
      <c r="R744" s="162"/>
      <c r="S744" s="162"/>
      <c r="T744" s="162"/>
      <c r="U744" s="162"/>
      <c r="V744" s="162"/>
      <c r="W744" s="162"/>
      <c r="X744" s="162"/>
      <c r="Y744" s="162"/>
      <c r="Z744" s="162"/>
    </row>
    <row r="745">
      <c r="A745" s="162"/>
      <c r="B745" s="162"/>
      <c r="C745" s="162"/>
      <c r="D745" s="162"/>
      <c r="E745" s="162"/>
      <c r="F745" s="162"/>
      <c r="G745" s="162"/>
      <c r="H745" s="162"/>
      <c r="I745" s="162"/>
      <c r="J745" s="162"/>
      <c r="K745" s="162"/>
      <c r="L745" s="162"/>
      <c r="M745" s="162"/>
      <c r="N745" s="162"/>
      <c r="O745" s="162"/>
      <c r="P745" s="162"/>
      <c r="Q745" s="162"/>
      <c r="R745" s="162"/>
      <c r="S745" s="162"/>
      <c r="T745" s="162"/>
      <c r="U745" s="162"/>
      <c r="V745" s="162"/>
      <c r="W745" s="162"/>
      <c r="X745" s="162"/>
      <c r="Y745" s="162"/>
      <c r="Z745" s="162"/>
    </row>
    <row r="746">
      <c r="A746" s="162"/>
      <c r="B746" s="162"/>
      <c r="C746" s="162"/>
      <c r="D746" s="162"/>
      <c r="E746" s="162"/>
      <c r="F746" s="162"/>
      <c r="G746" s="162"/>
      <c r="H746" s="162"/>
      <c r="I746" s="162"/>
      <c r="J746" s="162"/>
      <c r="K746" s="162"/>
      <c r="L746" s="162"/>
      <c r="M746" s="162"/>
      <c r="N746" s="162"/>
      <c r="O746" s="162"/>
      <c r="P746" s="162"/>
      <c r="Q746" s="162"/>
      <c r="R746" s="162"/>
      <c r="S746" s="162"/>
      <c r="T746" s="162"/>
      <c r="U746" s="162"/>
      <c r="V746" s="162"/>
      <c r="W746" s="162"/>
      <c r="X746" s="162"/>
      <c r="Y746" s="162"/>
      <c r="Z746" s="162"/>
    </row>
    <row r="747">
      <c r="A747" s="162"/>
      <c r="B747" s="162"/>
      <c r="C747" s="162"/>
      <c r="D747" s="162"/>
      <c r="E747" s="162"/>
      <c r="F747" s="162"/>
      <c r="G747" s="162"/>
      <c r="H747" s="162"/>
      <c r="I747" s="162"/>
      <c r="J747" s="162"/>
      <c r="K747" s="162"/>
      <c r="L747" s="162"/>
      <c r="M747" s="162"/>
      <c r="N747" s="162"/>
      <c r="O747" s="162"/>
      <c r="P747" s="162"/>
      <c r="Q747" s="162"/>
      <c r="R747" s="162"/>
      <c r="S747" s="162"/>
      <c r="T747" s="162"/>
      <c r="U747" s="162"/>
      <c r="V747" s="162"/>
      <c r="W747" s="162"/>
      <c r="X747" s="162"/>
      <c r="Y747" s="162"/>
      <c r="Z747" s="162"/>
    </row>
    <row r="748">
      <c r="A748" s="162"/>
      <c r="B748" s="162"/>
      <c r="C748" s="162"/>
      <c r="D748" s="162"/>
      <c r="E748" s="162"/>
      <c r="F748" s="162"/>
      <c r="G748" s="162"/>
      <c r="H748" s="162"/>
      <c r="I748" s="162"/>
      <c r="J748" s="162"/>
      <c r="K748" s="162"/>
      <c r="L748" s="162"/>
      <c r="M748" s="162"/>
      <c r="N748" s="162"/>
      <c r="O748" s="162"/>
      <c r="P748" s="162"/>
      <c r="Q748" s="162"/>
      <c r="R748" s="162"/>
      <c r="S748" s="162"/>
      <c r="T748" s="162"/>
      <c r="U748" s="162"/>
      <c r="V748" s="162"/>
      <c r="W748" s="162"/>
      <c r="X748" s="162"/>
      <c r="Y748" s="162"/>
      <c r="Z748" s="162"/>
    </row>
    <row r="749">
      <c r="A749" s="162"/>
      <c r="B749" s="162"/>
      <c r="C749" s="162"/>
      <c r="D749" s="162"/>
      <c r="E749" s="162"/>
      <c r="F749" s="162"/>
      <c r="G749" s="162"/>
      <c r="H749" s="162"/>
      <c r="I749" s="162"/>
      <c r="J749" s="162"/>
      <c r="K749" s="162"/>
      <c r="L749" s="162"/>
      <c r="M749" s="162"/>
      <c r="N749" s="162"/>
      <c r="O749" s="162"/>
      <c r="P749" s="162"/>
      <c r="Q749" s="162"/>
      <c r="R749" s="162"/>
      <c r="S749" s="162"/>
      <c r="T749" s="162"/>
      <c r="U749" s="162"/>
      <c r="V749" s="162"/>
      <c r="W749" s="162"/>
      <c r="X749" s="162"/>
      <c r="Y749" s="162"/>
      <c r="Z749" s="162"/>
    </row>
    <row r="750">
      <c r="A750" s="162"/>
      <c r="B750" s="162"/>
      <c r="C750" s="162"/>
      <c r="D750" s="162"/>
      <c r="E750" s="162"/>
      <c r="F750" s="162"/>
      <c r="G750" s="162"/>
      <c r="H750" s="162"/>
      <c r="I750" s="162"/>
      <c r="J750" s="162"/>
      <c r="K750" s="162"/>
      <c r="L750" s="162"/>
      <c r="M750" s="162"/>
      <c r="N750" s="162"/>
      <c r="O750" s="162"/>
      <c r="P750" s="162"/>
      <c r="Q750" s="162"/>
      <c r="R750" s="162"/>
      <c r="S750" s="162"/>
      <c r="T750" s="162"/>
      <c r="U750" s="162"/>
      <c r="V750" s="162"/>
      <c r="W750" s="162"/>
      <c r="X750" s="162"/>
      <c r="Y750" s="162"/>
      <c r="Z750" s="162"/>
    </row>
    <row r="751">
      <c r="A751" s="162"/>
      <c r="B751" s="162"/>
      <c r="C751" s="162"/>
      <c r="D751" s="162"/>
      <c r="E751" s="162"/>
      <c r="F751" s="162"/>
      <c r="G751" s="162"/>
      <c r="H751" s="162"/>
      <c r="I751" s="162"/>
      <c r="J751" s="162"/>
      <c r="K751" s="162"/>
      <c r="L751" s="162"/>
      <c r="M751" s="162"/>
      <c r="N751" s="162"/>
      <c r="O751" s="162"/>
      <c r="P751" s="162"/>
      <c r="Q751" s="162"/>
      <c r="R751" s="162"/>
      <c r="S751" s="162"/>
      <c r="T751" s="162"/>
      <c r="U751" s="162"/>
      <c r="V751" s="162"/>
      <c r="W751" s="162"/>
      <c r="X751" s="162"/>
      <c r="Y751" s="162"/>
      <c r="Z751" s="162"/>
    </row>
    <row r="752">
      <c r="A752" s="162"/>
      <c r="B752" s="162"/>
      <c r="C752" s="162"/>
      <c r="D752" s="162"/>
      <c r="E752" s="162"/>
      <c r="F752" s="162"/>
      <c r="G752" s="162"/>
      <c r="H752" s="162"/>
      <c r="I752" s="162"/>
      <c r="J752" s="162"/>
      <c r="K752" s="162"/>
      <c r="L752" s="162"/>
      <c r="M752" s="162"/>
      <c r="N752" s="162"/>
      <c r="O752" s="162"/>
      <c r="P752" s="162"/>
      <c r="Q752" s="162"/>
      <c r="R752" s="162"/>
      <c r="S752" s="162"/>
      <c r="T752" s="162"/>
      <c r="U752" s="162"/>
      <c r="V752" s="162"/>
      <c r="W752" s="162"/>
      <c r="X752" s="162"/>
      <c r="Y752" s="162"/>
      <c r="Z752" s="162"/>
    </row>
    <row r="753">
      <c r="A753" s="162"/>
      <c r="B753" s="162"/>
      <c r="C753" s="162"/>
      <c r="D753" s="162"/>
      <c r="E753" s="162"/>
      <c r="F753" s="162"/>
      <c r="G753" s="162"/>
      <c r="H753" s="162"/>
      <c r="I753" s="162"/>
      <c r="J753" s="162"/>
      <c r="K753" s="162"/>
      <c r="L753" s="162"/>
      <c r="M753" s="162"/>
      <c r="N753" s="162"/>
      <c r="O753" s="162"/>
      <c r="P753" s="162"/>
      <c r="Q753" s="162"/>
      <c r="R753" s="162"/>
      <c r="S753" s="162"/>
      <c r="T753" s="162"/>
      <c r="U753" s="162"/>
      <c r="V753" s="162"/>
      <c r="W753" s="162"/>
      <c r="X753" s="162"/>
      <c r="Y753" s="162"/>
      <c r="Z753" s="162"/>
    </row>
    <row r="754">
      <c r="A754" s="162"/>
      <c r="B754" s="162"/>
      <c r="C754" s="162"/>
      <c r="D754" s="162"/>
      <c r="E754" s="162"/>
      <c r="F754" s="162"/>
      <c r="G754" s="162"/>
      <c r="H754" s="162"/>
      <c r="I754" s="162"/>
      <c r="J754" s="162"/>
      <c r="K754" s="162"/>
      <c r="L754" s="162"/>
      <c r="M754" s="162"/>
      <c r="N754" s="162"/>
      <c r="O754" s="162"/>
      <c r="P754" s="162"/>
      <c r="Q754" s="162"/>
      <c r="R754" s="162"/>
      <c r="S754" s="162"/>
      <c r="T754" s="162"/>
      <c r="U754" s="162"/>
      <c r="V754" s="162"/>
      <c r="W754" s="162"/>
      <c r="X754" s="162"/>
      <c r="Y754" s="162"/>
      <c r="Z754" s="162"/>
    </row>
    <row r="755">
      <c r="A755" s="162"/>
      <c r="B755" s="162"/>
      <c r="C755" s="162"/>
      <c r="D755" s="162"/>
      <c r="E755" s="162"/>
      <c r="F755" s="162"/>
      <c r="G755" s="162"/>
      <c r="H755" s="162"/>
      <c r="I755" s="162"/>
      <c r="J755" s="162"/>
      <c r="K755" s="162"/>
      <c r="L755" s="162"/>
      <c r="M755" s="162"/>
      <c r="N755" s="162"/>
      <c r="O755" s="162"/>
      <c r="P755" s="162"/>
      <c r="Q755" s="162"/>
      <c r="R755" s="162"/>
      <c r="S755" s="162"/>
      <c r="T755" s="162"/>
      <c r="U755" s="162"/>
      <c r="V755" s="162"/>
      <c r="W755" s="162"/>
      <c r="X755" s="162"/>
      <c r="Y755" s="162"/>
      <c r="Z755" s="162"/>
    </row>
    <row r="756">
      <c r="A756" s="162"/>
      <c r="B756" s="162"/>
      <c r="C756" s="162"/>
      <c r="D756" s="162"/>
      <c r="E756" s="162"/>
      <c r="F756" s="162"/>
      <c r="G756" s="162"/>
      <c r="H756" s="162"/>
      <c r="I756" s="162"/>
      <c r="J756" s="162"/>
      <c r="K756" s="162"/>
      <c r="L756" s="162"/>
      <c r="M756" s="162"/>
      <c r="N756" s="162"/>
      <c r="O756" s="162"/>
      <c r="P756" s="162"/>
      <c r="Q756" s="162"/>
      <c r="R756" s="162"/>
      <c r="S756" s="162"/>
      <c r="T756" s="162"/>
      <c r="U756" s="162"/>
      <c r="V756" s="162"/>
      <c r="W756" s="162"/>
      <c r="X756" s="162"/>
      <c r="Y756" s="162"/>
      <c r="Z756" s="162"/>
    </row>
    <row r="757">
      <c r="A757" s="162"/>
      <c r="B757" s="162"/>
      <c r="C757" s="162"/>
      <c r="D757" s="162"/>
      <c r="E757" s="162"/>
      <c r="F757" s="162"/>
      <c r="G757" s="162"/>
      <c r="H757" s="162"/>
      <c r="I757" s="162"/>
      <c r="J757" s="162"/>
      <c r="K757" s="162"/>
      <c r="L757" s="162"/>
      <c r="M757" s="162"/>
      <c r="N757" s="162"/>
      <c r="O757" s="162"/>
      <c r="P757" s="162"/>
      <c r="Q757" s="162"/>
      <c r="R757" s="162"/>
      <c r="S757" s="162"/>
      <c r="T757" s="162"/>
      <c r="U757" s="162"/>
      <c r="V757" s="162"/>
      <c r="W757" s="162"/>
      <c r="X757" s="162"/>
      <c r="Y757" s="162"/>
      <c r="Z757" s="162"/>
    </row>
    <row r="758">
      <c r="A758" s="162"/>
      <c r="B758" s="162"/>
      <c r="C758" s="162"/>
      <c r="D758" s="162"/>
      <c r="E758" s="162"/>
      <c r="F758" s="162"/>
      <c r="G758" s="162"/>
      <c r="H758" s="162"/>
      <c r="I758" s="162"/>
      <c r="J758" s="162"/>
      <c r="K758" s="162"/>
      <c r="L758" s="162"/>
      <c r="M758" s="162"/>
      <c r="N758" s="162"/>
      <c r="O758" s="162"/>
      <c r="P758" s="162"/>
      <c r="Q758" s="162"/>
      <c r="R758" s="162"/>
      <c r="S758" s="162"/>
      <c r="T758" s="162"/>
      <c r="U758" s="162"/>
      <c r="V758" s="162"/>
      <c r="W758" s="162"/>
      <c r="X758" s="162"/>
      <c r="Y758" s="162"/>
      <c r="Z758" s="162"/>
    </row>
    <row r="759">
      <c r="A759" s="162"/>
      <c r="B759" s="162"/>
      <c r="C759" s="162"/>
      <c r="D759" s="162"/>
      <c r="E759" s="162"/>
      <c r="F759" s="162"/>
      <c r="G759" s="162"/>
      <c r="H759" s="162"/>
      <c r="I759" s="162"/>
      <c r="J759" s="162"/>
      <c r="K759" s="162"/>
      <c r="L759" s="162"/>
      <c r="M759" s="162"/>
      <c r="N759" s="162"/>
      <c r="O759" s="162"/>
      <c r="P759" s="162"/>
      <c r="Q759" s="162"/>
      <c r="R759" s="162"/>
      <c r="S759" s="162"/>
      <c r="T759" s="162"/>
      <c r="U759" s="162"/>
      <c r="V759" s="162"/>
      <c r="W759" s="162"/>
      <c r="X759" s="162"/>
      <c r="Y759" s="162"/>
      <c r="Z759" s="162"/>
    </row>
    <row r="760">
      <c r="A760" s="162"/>
      <c r="B760" s="162"/>
      <c r="C760" s="162"/>
      <c r="D760" s="162"/>
      <c r="E760" s="162"/>
      <c r="F760" s="162"/>
      <c r="G760" s="162"/>
      <c r="H760" s="162"/>
      <c r="I760" s="162"/>
      <c r="J760" s="162"/>
      <c r="K760" s="162"/>
      <c r="L760" s="162"/>
      <c r="M760" s="162"/>
      <c r="N760" s="162"/>
      <c r="O760" s="162"/>
      <c r="P760" s="162"/>
      <c r="Q760" s="162"/>
      <c r="R760" s="162"/>
      <c r="S760" s="162"/>
      <c r="T760" s="162"/>
      <c r="U760" s="162"/>
      <c r="V760" s="162"/>
      <c r="W760" s="162"/>
      <c r="X760" s="162"/>
      <c r="Y760" s="162"/>
      <c r="Z760" s="162"/>
    </row>
    <row r="761">
      <c r="A761" s="162"/>
      <c r="B761" s="162"/>
      <c r="C761" s="162"/>
      <c r="D761" s="162"/>
      <c r="E761" s="162"/>
      <c r="F761" s="162"/>
      <c r="G761" s="162"/>
      <c r="H761" s="162"/>
      <c r="I761" s="162"/>
      <c r="J761" s="162"/>
      <c r="K761" s="162"/>
      <c r="L761" s="162"/>
      <c r="M761" s="162"/>
      <c r="N761" s="162"/>
      <c r="O761" s="162"/>
      <c r="P761" s="162"/>
      <c r="Q761" s="162"/>
      <c r="R761" s="162"/>
      <c r="S761" s="162"/>
      <c r="T761" s="162"/>
      <c r="U761" s="162"/>
      <c r="V761" s="162"/>
      <c r="W761" s="162"/>
      <c r="X761" s="162"/>
      <c r="Y761" s="162"/>
      <c r="Z761" s="162"/>
    </row>
    <row r="762">
      <c r="A762" s="162"/>
      <c r="B762" s="162"/>
      <c r="C762" s="162"/>
      <c r="D762" s="162"/>
      <c r="E762" s="162"/>
      <c r="F762" s="162"/>
      <c r="G762" s="162"/>
      <c r="H762" s="162"/>
      <c r="I762" s="162"/>
      <c r="J762" s="162"/>
      <c r="K762" s="162"/>
      <c r="L762" s="162"/>
      <c r="M762" s="162"/>
      <c r="N762" s="162"/>
      <c r="O762" s="162"/>
      <c r="P762" s="162"/>
      <c r="Q762" s="162"/>
      <c r="R762" s="162"/>
      <c r="S762" s="162"/>
      <c r="T762" s="162"/>
      <c r="U762" s="162"/>
      <c r="V762" s="162"/>
      <c r="W762" s="162"/>
      <c r="X762" s="162"/>
      <c r="Y762" s="162"/>
      <c r="Z762" s="162"/>
    </row>
    <row r="763">
      <c r="A763" s="162"/>
      <c r="B763" s="162"/>
      <c r="C763" s="162"/>
      <c r="D763" s="162"/>
      <c r="E763" s="162"/>
      <c r="F763" s="162"/>
      <c r="G763" s="162"/>
      <c r="H763" s="162"/>
      <c r="I763" s="162"/>
      <c r="J763" s="162"/>
      <c r="K763" s="162"/>
      <c r="L763" s="162"/>
      <c r="M763" s="162"/>
      <c r="N763" s="162"/>
      <c r="O763" s="162"/>
      <c r="P763" s="162"/>
      <c r="Q763" s="162"/>
      <c r="R763" s="162"/>
      <c r="S763" s="162"/>
      <c r="T763" s="162"/>
      <c r="U763" s="162"/>
      <c r="V763" s="162"/>
      <c r="W763" s="162"/>
      <c r="X763" s="162"/>
      <c r="Y763" s="162"/>
      <c r="Z763" s="162"/>
    </row>
    <row r="764">
      <c r="A764" s="162"/>
      <c r="B764" s="162"/>
      <c r="C764" s="162"/>
      <c r="D764" s="162"/>
      <c r="E764" s="162"/>
      <c r="F764" s="162"/>
      <c r="G764" s="162"/>
      <c r="H764" s="162"/>
      <c r="I764" s="162"/>
      <c r="J764" s="162"/>
      <c r="K764" s="162"/>
      <c r="L764" s="162"/>
      <c r="M764" s="162"/>
      <c r="N764" s="162"/>
      <c r="O764" s="162"/>
      <c r="P764" s="162"/>
      <c r="Q764" s="162"/>
      <c r="R764" s="162"/>
      <c r="S764" s="162"/>
      <c r="T764" s="162"/>
      <c r="U764" s="162"/>
      <c r="V764" s="162"/>
      <c r="W764" s="162"/>
      <c r="X764" s="162"/>
      <c r="Y764" s="162"/>
      <c r="Z764" s="162"/>
    </row>
    <row r="765">
      <c r="A765" s="162"/>
      <c r="B765" s="162"/>
      <c r="C765" s="162"/>
      <c r="D765" s="162"/>
      <c r="E765" s="162"/>
      <c r="F765" s="162"/>
      <c r="G765" s="162"/>
      <c r="H765" s="162"/>
      <c r="I765" s="162"/>
      <c r="J765" s="162"/>
      <c r="K765" s="162"/>
      <c r="L765" s="162"/>
      <c r="M765" s="162"/>
      <c r="N765" s="162"/>
      <c r="O765" s="162"/>
      <c r="P765" s="162"/>
      <c r="Q765" s="162"/>
      <c r="R765" s="162"/>
      <c r="S765" s="162"/>
      <c r="T765" s="162"/>
      <c r="U765" s="162"/>
      <c r="V765" s="162"/>
      <c r="W765" s="162"/>
      <c r="X765" s="162"/>
      <c r="Y765" s="162"/>
      <c r="Z765" s="162"/>
    </row>
    <row r="766">
      <c r="A766" s="162"/>
      <c r="B766" s="162"/>
      <c r="C766" s="162"/>
      <c r="D766" s="162"/>
      <c r="E766" s="162"/>
      <c r="F766" s="162"/>
      <c r="G766" s="162"/>
      <c r="H766" s="162"/>
      <c r="I766" s="162"/>
      <c r="J766" s="162"/>
      <c r="K766" s="162"/>
      <c r="L766" s="162"/>
      <c r="M766" s="162"/>
      <c r="N766" s="162"/>
      <c r="O766" s="162"/>
      <c r="P766" s="162"/>
      <c r="Q766" s="162"/>
      <c r="R766" s="162"/>
      <c r="S766" s="162"/>
      <c r="T766" s="162"/>
      <c r="U766" s="162"/>
      <c r="V766" s="162"/>
      <c r="W766" s="162"/>
      <c r="X766" s="162"/>
      <c r="Y766" s="162"/>
      <c r="Z766" s="162"/>
    </row>
    <row r="767">
      <c r="A767" s="162"/>
      <c r="B767" s="162"/>
      <c r="C767" s="162"/>
      <c r="D767" s="162"/>
      <c r="E767" s="162"/>
      <c r="F767" s="162"/>
      <c r="G767" s="162"/>
      <c r="H767" s="162"/>
      <c r="I767" s="162"/>
      <c r="J767" s="162"/>
      <c r="K767" s="162"/>
      <c r="L767" s="162"/>
      <c r="M767" s="162"/>
      <c r="N767" s="162"/>
      <c r="O767" s="162"/>
      <c r="P767" s="162"/>
      <c r="Q767" s="162"/>
      <c r="R767" s="162"/>
      <c r="S767" s="162"/>
      <c r="T767" s="162"/>
      <c r="U767" s="162"/>
      <c r="V767" s="162"/>
      <c r="W767" s="162"/>
      <c r="X767" s="162"/>
      <c r="Y767" s="162"/>
      <c r="Z767" s="162"/>
    </row>
    <row r="768">
      <c r="A768" s="162"/>
      <c r="B768" s="162"/>
      <c r="C768" s="162"/>
      <c r="D768" s="162"/>
      <c r="E768" s="162"/>
      <c r="F768" s="162"/>
      <c r="G768" s="162"/>
      <c r="H768" s="162"/>
      <c r="I768" s="162"/>
      <c r="J768" s="162"/>
      <c r="K768" s="162"/>
      <c r="L768" s="162"/>
      <c r="M768" s="162"/>
      <c r="N768" s="162"/>
      <c r="O768" s="162"/>
      <c r="P768" s="162"/>
      <c r="Q768" s="162"/>
      <c r="R768" s="162"/>
      <c r="S768" s="162"/>
      <c r="T768" s="162"/>
      <c r="U768" s="162"/>
      <c r="V768" s="162"/>
      <c r="W768" s="162"/>
      <c r="X768" s="162"/>
      <c r="Y768" s="162"/>
      <c r="Z768" s="162"/>
    </row>
    <row r="769">
      <c r="A769" s="162"/>
      <c r="B769" s="162"/>
      <c r="C769" s="162"/>
      <c r="D769" s="162"/>
      <c r="E769" s="162"/>
      <c r="F769" s="162"/>
      <c r="G769" s="162"/>
      <c r="H769" s="162"/>
      <c r="I769" s="162"/>
      <c r="J769" s="162"/>
      <c r="K769" s="162"/>
      <c r="L769" s="162"/>
      <c r="M769" s="162"/>
      <c r="N769" s="162"/>
      <c r="O769" s="162"/>
      <c r="P769" s="162"/>
      <c r="Q769" s="162"/>
      <c r="R769" s="162"/>
      <c r="S769" s="162"/>
      <c r="T769" s="162"/>
      <c r="U769" s="162"/>
      <c r="V769" s="162"/>
      <c r="W769" s="162"/>
      <c r="X769" s="162"/>
      <c r="Y769" s="162"/>
      <c r="Z769" s="162"/>
    </row>
    <row r="770">
      <c r="A770" s="162"/>
      <c r="B770" s="162"/>
      <c r="C770" s="162"/>
      <c r="D770" s="162"/>
      <c r="E770" s="162"/>
      <c r="F770" s="162"/>
      <c r="G770" s="162"/>
      <c r="H770" s="162"/>
      <c r="I770" s="162"/>
      <c r="J770" s="162"/>
      <c r="K770" s="162"/>
      <c r="L770" s="162"/>
      <c r="M770" s="162"/>
      <c r="N770" s="162"/>
      <c r="O770" s="162"/>
      <c r="P770" s="162"/>
      <c r="Q770" s="162"/>
      <c r="R770" s="162"/>
      <c r="S770" s="162"/>
      <c r="T770" s="162"/>
      <c r="U770" s="162"/>
      <c r="V770" s="162"/>
      <c r="W770" s="162"/>
      <c r="X770" s="162"/>
      <c r="Y770" s="162"/>
      <c r="Z770" s="162"/>
    </row>
    <row r="771">
      <c r="A771" s="162"/>
      <c r="B771" s="162"/>
      <c r="C771" s="162"/>
      <c r="D771" s="162"/>
      <c r="E771" s="162"/>
      <c r="F771" s="162"/>
      <c r="G771" s="162"/>
      <c r="H771" s="162"/>
      <c r="I771" s="162"/>
      <c r="J771" s="162"/>
      <c r="K771" s="162"/>
      <c r="L771" s="162"/>
      <c r="M771" s="162"/>
      <c r="N771" s="162"/>
      <c r="O771" s="162"/>
      <c r="P771" s="162"/>
      <c r="Q771" s="162"/>
      <c r="R771" s="162"/>
      <c r="S771" s="162"/>
      <c r="T771" s="162"/>
      <c r="U771" s="162"/>
      <c r="V771" s="162"/>
      <c r="W771" s="162"/>
      <c r="X771" s="162"/>
      <c r="Y771" s="162"/>
      <c r="Z771" s="162"/>
    </row>
    <row r="772">
      <c r="A772" s="162"/>
      <c r="B772" s="162"/>
      <c r="C772" s="162"/>
      <c r="D772" s="162"/>
      <c r="E772" s="162"/>
      <c r="F772" s="162"/>
      <c r="G772" s="162"/>
      <c r="H772" s="162"/>
      <c r="I772" s="162"/>
      <c r="J772" s="162"/>
      <c r="K772" s="162"/>
      <c r="L772" s="162"/>
      <c r="M772" s="162"/>
      <c r="N772" s="162"/>
      <c r="O772" s="162"/>
      <c r="P772" s="162"/>
      <c r="Q772" s="162"/>
      <c r="R772" s="162"/>
      <c r="S772" s="162"/>
      <c r="T772" s="162"/>
      <c r="U772" s="162"/>
      <c r="V772" s="162"/>
      <c r="W772" s="162"/>
      <c r="X772" s="162"/>
      <c r="Y772" s="162"/>
      <c r="Z772" s="162"/>
    </row>
    <row r="773">
      <c r="A773" s="162"/>
      <c r="B773" s="162"/>
      <c r="C773" s="162"/>
      <c r="D773" s="162"/>
      <c r="E773" s="162"/>
      <c r="F773" s="162"/>
      <c r="G773" s="162"/>
      <c r="H773" s="162"/>
      <c r="I773" s="162"/>
      <c r="J773" s="162"/>
      <c r="K773" s="162"/>
      <c r="L773" s="162"/>
      <c r="M773" s="162"/>
      <c r="N773" s="162"/>
      <c r="O773" s="162"/>
      <c r="P773" s="162"/>
      <c r="Q773" s="162"/>
      <c r="R773" s="162"/>
      <c r="S773" s="162"/>
      <c r="T773" s="162"/>
      <c r="U773" s="162"/>
      <c r="V773" s="162"/>
      <c r="W773" s="162"/>
      <c r="X773" s="162"/>
      <c r="Y773" s="162"/>
      <c r="Z773" s="162"/>
    </row>
    <row r="774">
      <c r="A774" s="162"/>
      <c r="B774" s="162"/>
      <c r="C774" s="162"/>
      <c r="D774" s="162"/>
      <c r="E774" s="162"/>
      <c r="F774" s="162"/>
      <c r="G774" s="162"/>
      <c r="H774" s="162"/>
      <c r="I774" s="162"/>
      <c r="J774" s="162"/>
      <c r="K774" s="162"/>
      <c r="L774" s="162"/>
      <c r="M774" s="162"/>
      <c r="N774" s="162"/>
      <c r="O774" s="162"/>
      <c r="P774" s="162"/>
      <c r="Q774" s="162"/>
      <c r="R774" s="162"/>
      <c r="S774" s="162"/>
      <c r="T774" s="162"/>
      <c r="U774" s="162"/>
      <c r="V774" s="162"/>
      <c r="W774" s="162"/>
      <c r="X774" s="162"/>
      <c r="Y774" s="162"/>
      <c r="Z774" s="162"/>
    </row>
    <row r="775">
      <c r="A775" s="162"/>
      <c r="B775" s="162"/>
      <c r="C775" s="162"/>
      <c r="D775" s="162"/>
      <c r="E775" s="162"/>
      <c r="F775" s="162"/>
      <c r="G775" s="162"/>
      <c r="H775" s="162"/>
      <c r="I775" s="162"/>
      <c r="J775" s="162"/>
      <c r="K775" s="162"/>
      <c r="L775" s="162"/>
      <c r="M775" s="162"/>
      <c r="N775" s="162"/>
      <c r="O775" s="162"/>
      <c r="P775" s="162"/>
      <c r="Q775" s="162"/>
      <c r="R775" s="162"/>
      <c r="S775" s="162"/>
      <c r="T775" s="162"/>
      <c r="U775" s="162"/>
      <c r="V775" s="162"/>
      <c r="W775" s="162"/>
      <c r="X775" s="162"/>
      <c r="Y775" s="162"/>
      <c r="Z775" s="162"/>
    </row>
    <row r="776">
      <c r="A776" s="162"/>
      <c r="B776" s="162"/>
      <c r="C776" s="162"/>
      <c r="D776" s="162"/>
      <c r="E776" s="162"/>
      <c r="F776" s="162"/>
      <c r="G776" s="162"/>
      <c r="H776" s="162"/>
      <c r="I776" s="162"/>
      <c r="J776" s="162"/>
      <c r="K776" s="162"/>
      <c r="L776" s="162"/>
      <c r="M776" s="162"/>
      <c r="N776" s="162"/>
      <c r="O776" s="162"/>
      <c r="P776" s="162"/>
      <c r="Q776" s="162"/>
      <c r="R776" s="162"/>
      <c r="S776" s="162"/>
      <c r="T776" s="162"/>
      <c r="U776" s="162"/>
      <c r="V776" s="162"/>
      <c r="W776" s="162"/>
      <c r="X776" s="162"/>
      <c r="Y776" s="162"/>
      <c r="Z776" s="162"/>
    </row>
    <row r="777">
      <c r="A777" s="162"/>
      <c r="B777" s="162"/>
      <c r="C777" s="162"/>
      <c r="D777" s="162"/>
      <c r="E777" s="162"/>
      <c r="F777" s="162"/>
      <c r="G777" s="162"/>
      <c r="H777" s="162"/>
      <c r="I777" s="162"/>
      <c r="J777" s="162"/>
      <c r="K777" s="162"/>
      <c r="L777" s="162"/>
      <c r="M777" s="162"/>
      <c r="N777" s="162"/>
      <c r="O777" s="162"/>
      <c r="P777" s="162"/>
      <c r="Q777" s="162"/>
      <c r="R777" s="162"/>
      <c r="S777" s="162"/>
      <c r="T777" s="162"/>
      <c r="U777" s="162"/>
      <c r="V777" s="162"/>
      <c r="W777" s="162"/>
      <c r="X777" s="162"/>
      <c r="Y777" s="162"/>
      <c r="Z777" s="162"/>
    </row>
    <row r="778">
      <c r="A778" s="162"/>
      <c r="B778" s="162"/>
      <c r="C778" s="162"/>
      <c r="D778" s="162"/>
      <c r="E778" s="162"/>
      <c r="F778" s="162"/>
      <c r="G778" s="162"/>
      <c r="H778" s="162"/>
      <c r="I778" s="162"/>
      <c r="J778" s="162"/>
      <c r="K778" s="162"/>
      <c r="L778" s="162"/>
      <c r="M778" s="162"/>
      <c r="N778" s="162"/>
      <c r="O778" s="162"/>
      <c r="P778" s="162"/>
      <c r="Q778" s="162"/>
      <c r="R778" s="162"/>
      <c r="S778" s="162"/>
      <c r="T778" s="162"/>
      <c r="U778" s="162"/>
      <c r="V778" s="162"/>
      <c r="W778" s="162"/>
      <c r="X778" s="162"/>
      <c r="Y778" s="162"/>
      <c r="Z778" s="162"/>
    </row>
    <row r="779">
      <c r="A779" s="162"/>
      <c r="B779" s="162"/>
      <c r="C779" s="162"/>
      <c r="D779" s="162"/>
      <c r="E779" s="162"/>
      <c r="F779" s="162"/>
      <c r="G779" s="162"/>
      <c r="H779" s="162"/>
      <c r="I779" s="162"/>
      <c r="J779" s="162"/>
      <c r="K779" s="162"/>
      <c r="L779" s="162"/>
      <c r="M779" s="162"/>
      <c r="N779" s="162"/>
      <c r="O779" s="162"/>
      <c r="P779" s="162"/>
      <c r="Q779" s="162"/>
      <c r="R779" s="162"/>
      <c r="S779" s="162"/>
      <c r="T779" s="162"/>
      <c r="U779" s="162"/>
      <c r="V779" s="162"/>
      <c r="W779" s="162"/>
      <c r="X779" s="162"/>
      <c r="Y779" s="162"/>
      <c r="Z779" s="162"/>
    </row>
    <row r="780">
      <c r="A780" s="162"/>
      <c r="B780" s="162"/>
      <c r="C780" s="162"/>
      <c r="D780" s="162"/>
      <c r="E780" s="162"/>
      <c r="F780" s="162"/>
      <c r="G780" s="162"/>
      <c r="H780" s="162"/>
      <c r="I780" s="162"/>
      <c r="J780" s="162"/>
      <c r="K780" s="162"/>
      <c r="L780" s="162"/>
      <c r="M780" s="162"/>
      <c r="N780" s="162"/>
      <c r="O780" s="162"/>
      <c r="P780" s="162"/>
      <c r="Q780" s="162"/>
      <c r="R780" s="162"/>
      <c r="S780" s="162"/>
      <c r="T780" s="162"/>
      <c r="U780" s="162"/>
      <c r="V780" s="162"/>
      <c r="W780" s="162"/>
      <c r="X780" s="162"/>
      <c r="Y780" s="162"/>
      <c r="Z780" s="162"/>
    </row>
    <row r="781">
      <c r="A781" s="162"/>
      <c r="B781" s="162"/>
      <c r="C781" s="162"/>
      <c r="D781" s="162"/>
      <c r="E781" s="162"/>
      <c r="F781" s="162"/>
      <c r="G781" s="162"/>
      <c r="H781" s="162"/>
      <c r="I781" s="162"/>
      <c r="J781" s="162"/>
      <c r="K781" s="162"/>
      <c r="L781" s="162"/>
      <c r="M781" s="162"/>
      <c r="N781" s="162"/>
      <c r="O781" s="162"/>
      <c r="P781" s="162"/>
      <c r="Q781" s="162"/>
      <c r="R781" s="162"/>
      <c r="S781" s="162"/>
      <c r="T781" s="162"/>
      <c r="U781" s="162"/>
      <c r="V781" s="162"/>
      <c r="W781" s="162"/>
      <c r="X781" s="162"/>
      <c r="Y781" s="162"/>
      <c r="Z781" s="162"/>
    </row>
    <row r="782">
      <c r="A782" s="162"/>
      <c r="B782" s="162"/>
      <c r="C782" s="162"/>
      <c r="D782" s="162"/>
      <c r="E782" s="162"/>
      <c r="F782" s="162"/>
      <c r="G782" s="162"/>
      <c r="H782" s="162"/>
      <c r="I782" s="162"/>
      <c r="J782" s="162"/>
      <c r="K782" s="162"/>
      <c r="L782" s="162"/>
      <c r="M782" s="162"/>
      <c r="N782" s="162"/>
      <c r="O782" s="162"/>
      <c r="P782" s="162"/>
      <c r="Q782" s="162"/>
      <c r="R782" s="162"/>
      <c r="S782" s="162"/>
      <c r="T782" s="162"/>
      <c r="U782" s="162"/>
      <c r="V782" s="162"/>
      <c r="W782" s="162"/>
      <c r="X782" s="162"/>
      <c r="Y782" s="162"/>
      <c r="Z782" s="162"/>
    </row>
    <row r="783">
      <c r="A783" s="162"/>
      <c r="B783" s="162"/>
      <c r="C783" s="162"/>
      <c r="D783" s="162"/>
      <c r="E783" s="162"/>
      <c r="F783" s="162"/>
      <c r="G783" s="162"/>
      <c r="H783" s="162"/>
      <c r="I783" s="162"/>
      <c r="J783" s="162"/>
      <c r="K783" s="162"/>
      <c r="L783" s="162"/>
      <c r="M783" s="162"/>
      <c r="N783" s="162"/>
      <c r="O783" s="162"/>
      <c r="P783" s="162"/>
      <c r="Q783" s="162"/>
      <c r="R783" s="162"/>
      <c r="S783" s="162"/>
      <c r="T783" s="162"/>
      <c r="U783" s="162"/>
      <c r="V783" s="162"/>
      <c r="W783" s="162"/>
      <c r="X783" s="162"/>
      <c r="Y783" s="162"/>
      <c r="Z783" s="162"/>
    </row>
    <row r="784">
      <c r="A784" s="162"/>
      <c r="B784" s="162"/>
      <c r="C784" s="162"/>
      <c r="D784" s="162"/>
      <c r="E784" s="162"/>
      <c r="F784" s="162"/>
      <c r="G784" s="162"/>
      <c r="H784" s="162"/>
      <c r="I784" s="162"/>
      <c r="J784" s="162"/>
      <c r="K784" s="162"/>
      <c r="L784" s="162"/>
      <c r="M784" s="162"/>
      <c r="N784" s="162"/>
      <c r="O784" s="162"/>
      <c r="P784" s="162"/>
      <c r="Q784" s="162"/>
      <c r="R784" s="162"/>
      <c r="S784" s="162"/>
      <c r="T784" s="162"/>
      <c r="U784" s="162"/>
      <c r="V784" s="162"/>
      <c r="W784" s="162"/>
      <c r="X784" s="162"/>
      <c r="Y784" s="162"/>
      <c r="Z784" s="162"/>
    </row>
    <row r="785">
      <c r="A785" s="162"/>
      <c r="B785" s="162"/>
      <c r="C785" s="162"/>
      <c r="D785" s="162"/>
      <c r="E785" s="162"/>
      <c r="F785" s="162"/>
      <c r="G785" s="162"/>
      <c r="H785" s="162"/>
      <c r="I785" s="162"/>
      <c r="J785" s="162"/>
      <c r="K785" s="162"/>
      <c r="L785" s="162"/>
      <c r="M785" s="162"/>
      <c r="N785" s="162"/>
      <c r="O785" s="162"/>
      <c r="P785" s="162"/>
      <c r="Q785" s="162"/>
      <c r="R785" s="162"/>
      <c r="S785" s="162"/>
      <c r="T785" s="162"/>
      <c r="U785" s="162"/>
      <c r="V785" s="162"/>
      <c r="W785" s="162"/>
      <c r="X785" s="162"/>
      <c r="Y785" s="162"/>
      <c r="Z785" s="162"/>
    </row>
    <row r="786">
      <c r="A786" s="162"/>
      <c r="B786" s="162"/>
      <c r="C786" s="162"/>
      <c r="D786" s="162"/>
      <c r="E786" s="162"/>
      <c r="F786" s="162"/>
      <c r="G786" s="162"/>
      <c r="H786" s="162"/>
      <c r="I786" s="162"/>
      <c r="J786" s="162"/>
      <c r="K786" s="162"/>
      <c r="L786" s="162"/>
      <c r="M786" s="162"/>
      <c r="N786" s="162"/>
      <c r="O786" s="162"/>
      <c r="P786" s="162"/>
      <c r="Q786" s="162"/>
      <c r="R786" s="162"/>
      <c r="S786" s="162"/>
      <c r="T786" s="162"/>
      <c r="U786" s="162"/>
      <c r="V786" s="162"/>
      <c r="W786" s="162"/>
      <c r="X786" s="162"/>
      <c r="Y786" s="162"/>
      <c r="Z786" s="162"/>
    </row>
    <row r="787">
      <c r="A787" s="162"/>
      <c r="B787" s="162"/>
      <c r="C787" s="162"/>
      <c r="D787" s="162"/>
      <c r="E787" s="162"/>
      <c r="F787" s="162"/>
      <c r="G787" s="162"/>
      <c r="H787" s="162"/>
      <c r="I787" s="162"/>
      <c r="J787" s="162"/>
      <c r="K787" s="162"/>
      <c r="L787" s="162"/>
      <c r="M787" s="162"/>
      <c r="N787" s="162"/>
      <c r="O787" s="162"/>
      <c r="P787" s="162"/>
      <c r="Q787" s="162"/>
      <c r="R787" s="162"/>
      <c r="S787" s="162"/>
      <c r="T787" s="162"/>
      <c r="U787" s="162"/>
      <c r="V787" s="162"/>
      <c r="W787" s="162"/>
      <c r="X787" s="162"/>
      <c r="Y787" s="162"/>
      <c r="Z787" s="162"/>
    </row>
    <row r="788">
      <c r="A788" s="162"/>
      <c r="B788" s="162"/>
      <c r="C788" s="162"/>
      <c r="D788" s="162"/>
      <c r="E788" s="162"/>
      <c r="F788" s="162"/>
      <c r="G788" s="162"/>
      <c r="H788" s="162"/>
      <c r="I788" s="162"/>
      <c r="J788" s="162"/>
      <c r="K788" s="162"/>
      <c r="L788" s="162"/>
      <c r="M788" s="162"/>
      <c r="N788" s="162"/>
      <c r="O788" s="162"/>
      <c r="P788" s="162"/>
      <c r="Q788" s="162"/>
      <c r="R788" s="162"/>
      <c r="S788" s="162"/>
      <c r="T788" s="162"/>
      <c r="U788" s="162"/>
      <c r="V788" s="162"/>
      <c r="W788" s="162"/>
      <c r="X788" s="162"/>
      <c r="Y788" s="162"/>
      <c r="Z788" s="162"/>
    </row>
    <row r="789">
      <c r="A789" s="162"/>
      <c r="B789" s="162"/>
      <c r="C789" s="162"/>
      <c r="D789" s="162"/>
      <c r="E789" s="162"/>
      <c r="F789" s="162"/>
      <c r="G789" s="162"/>
      <c r="H789" s="162"/>
      <c r="I789" s="162"/>
      <c r="J789" s="162"/>
      <c r="K789" s="162"/>
      <c r="L789" s="162"/>
      <c r="M789" s="162"/>
      <c r="N789" s="162"/>
      <c r="O789" s="162"/>
      <c r="P789" s="162"/>
      <c r="Q789" s="162"/>
      <c r="R789" s="162"/>
      <c r="S789" s="162"/>
      <c r="T789" s="162"/>
      <c r="U789" s="162"/>
      <c r="V789" s="162"/>
      <c r="W789" s="162"/>
      <c r="X789" s="162"/>
      <c r="Y789" s="162"/>
      <c r="Z789" s="162"/>
    </row>
    <row r="790">
      <c r="A790" s="162"/>
      <c r="B790" s="162"/>
      <c r="C790" s="162"/>
      <c r="D790" s="162"/>
      <c r="E790" s="162"/>
      <c r="F790" s="162"/>
      <c r="G790" s="162"/>
      <c r="H790" s="162"/>
      <c r="I790" s="162"/>
      <c r="J790" s="162"/>
      <c r="K790" s="162"/>
      <c r="L790" s="162"/>
      <c r="M790" s="162"/>
      <c r="N790" s="162"/>
      <c r="O790" s="162"/>
      <c r="P790" s="162"/>
      <c r="Q790" s="162"/>
      <c r="R790" s="162"/>
      <c r="S790" s="162"/>
      <c r="T790" s="162"/>
      <c r="U790" s="162"/>
      <c r="V790" s="162"/>
      <c r="W790" s="162"/>
      <c r="X790" s="162"/>
      <c r="Y790" s="162"/>
      <c r="Z790" s="162"/>
    </row>
    <row r="791">
      <c r="A791" s="162"/>
      <c r="B791" s="162"/>
      <c r="C791" s="162"/>
      <c r="D791" s="162"/>
      <c r="E791" s="162"/>
      <c r="F791" s="162"/>
      <c r="G791" s="162"/>
      <c r="H791" s="162"/>
      <c r="I791" s="162"/>
      <c r="J791" s="162"/>
      <c r="K791" s="162"/>
      <c r="L791" s="162"/>
      <c r="M791" s="162"/>
      <c r="N791" s="162"/>
      <c r="O791" s="162"/>
      <c r="P791" s="162"/>
      <c r="Q791" s="162"/>
      <c r="R791" s="162"/>
      <c r="S791" s="162"/>
      <c r="T791" s="162"/>
      <c r="U791" s="162"/>
      <c r="V791" s="162"/>
      <c r="W791" s="162"/>
      <c r="X791" s="162"/>
      <c r="Y791" s="162"/>
      <c r="Z791" s="162"/>
    </row>
    <row r="792">
      <c r="A792" s="162"/>
      <c r="B792" s="162"/>
      <c r="C792" s="162"/>
      <c r="D792" s="162"/>
      <c r="E792" s="162"/>
      <c r="F792" s="162"/>
      <c r="G792" s="162"/>
      <c r="H792" s="162"/>
      <c r="I792" s="162"/>
      <c r="J792" s="162"/>
      <c r="K792" s="162"/>
      <c r="L792" s="162"/>
      <c r="M792" s="162"/>
      <c r="N792" s="162"/>
      <c r="O792" s="162"/>
      <c r="P792" s="162"/>
      <c r="Q792" s="162"/>
      <c r="R792" s="162"/>
      <c r="S792" s="162"/>
      <c r="T792" s="162"/>
      <c r="U792" s="162"/>
      <c r="V792" s="162"/>
      <c r="W792" s="162"/>
      <c r="X792" s="162"/>
      <c r="Y792" s="162"/>
      <c r="Z792" s="162"/>
    </row>
    <row r="793">
      <c r="A793" s="162"/>
      <c r="B793" s="162"/>
      <c r="C793" s="162"/>
      <c r="D793" s="162"/>
      <c r="E793" s="162"/>
      <c r="F793" s="162"/>
      <c r="G793" s="162"/>
      <c r="H793" s="162"/>
      <c r="I793" s="162"/>
      <c r="J793" s="162"/>
      <c r="K793" s="162"/>
      <c r="L793" s="162"/>
      <c r="M793" s="162"/>
      <c r="N793" s="162"/>
      <c r="O793" s="162"/>
      <c r="P793" s="162"/>
      <c r="Q793" s="162"/>
      <c r="R793" s="162"/>
      <c r="S793" s="162"/>
      <c r="T793" s="162"/>
      <c r="U793" s="162"/>
      <c r="V793" s="162"/>
      <c r="W793" s="162"/>
      <c r="X793" s="162"/>
      <c r="Y793" s="162"/>
      <c r="Z793" s="162"/>
    </row>
    <row r="794">
      <c r="A794" s="162"/>
      <c r="B794" s="162"/>
      <c r="C794" s="162"/>
      <c r="D794" s="162"/>
      <c r="E794" s="162"/>
      <c r="F794" s="162"/>
      <c r="G794" s="162"/>
      <c r="H794" s="162"/>
      <c r="I794" s="162"/>
      <c r="J794" s="162"/>
      <c r="K794" s="162"/>
      <c r="L794" s="162"/>
      <c r="M794" s="162"/>
      <c r="N794" s="162"/>
      <c r="O794" s="162"/>
      <c r="P794" s="162"/>
      <c r="Q794" s="162"/>
      <c r="R794" s="162"/>
      <c r="S794" s="162"/>
      <c r="T794" s="162"/>
      <c r="U794" s="162"/>
      <c r="V794" s="162"/>
      <c r="W794" s="162"/>
      <c r="X794" s="162"/>
      <c r="Y794" s="162"/>
      <c r="Z794" s="162"/>
    </row>
    <row r="795">
      <c r="A795" s="162"/>
      <c r="B795" s="162"/>
      <c r="C795" s="162"/>
      <c r="D795" s="162"/>
      <c r="E795" s="162"/>
      <c r="F795" s="162"/>
      <c r="G795" s="162"/>
      <c r="H795" s="162"/>
      <c r="I795" s="162"/>
      <c r="J795" s="162"/>
      <c r="K795" s="162"/>
      <c r="L795" s="162"/>
      <c r="M795" s="162"/>
      <c r="N795" s="162"/>
      <c r="O795" s="162"/>
      <c r="P795" s="162"/>
      <c r="Q795" s="162"/>
      <c r="R795" s="162"/>
      <c r="S795" s="162"/>
      <c r="T795" s="162"/>
      <c r="U795" s="162"/>
      <c r="V795" s="162"/>
      <c r="W795" s="162"/>
      <c r="X795" s="162"/>
      <c r="Y795" s="162"/>
      <c r="Z795" s="162"/>
    </row>
    <row r="796">
      <c r="A796" s="162"/>
      <c r="B796" s="162"/>
      <c r="C796" s="162"/>
      <c r="D796" s="162"/>
      <c r="E796" s="162"/>
      <c r="F796" s="162"/>
      <c r="G796" s="162"/>
      <c r="H796" s="162"/>
      <c r="I796" s="162"/>
      <c r="J796" s="162"/>
      <c r="K796" s="162"/>
      <c r="L796" s="162"/>
      <c r="M796" s="162"/>
      <c r="N796" s="162"/>
      <c r="O796" s="162"/>
      <c r="P796" s="162"/>
      <c r="Q796" s="162"/>
      <c r="R796" s="162"/>
      <c r="S796" s="162"/>
      <c r="T796" s="162"/>
      <c r="U796" s="162"/>
      <c r="V796" s="162"/>
      <c r="W796" s="162"/>
      <c r="X796" s="162"/>
      <c r="Y796" s="162"/>
      <c r="Z796" s="162"/>
    </row>
    <row r="797">
      <c r="A797" s="162"/>
      <c r="B797" s="162"/>
      <c r="C797" s="162"/>
      <c r="D797" s="162"/>
      <c r="E797" s="162"/>
      <c r="F797" s="162"/>
      <c r="G797" s="162"/>
      <c r="H797" s="162"/>
      <c r="I797" s="162"/>
      <c r="J797" s="162"/>
      <c r="K797" s="162"/>
      <c r="L797" s="162"/>
      <c r="M797" s="162"/>
      <c r="N797" s="162"/>
      <c r="O797" s="162"/>
      <c r="P797" s="162"/>
      <c r="Q797" s="162"/>
      <c r="R797" s="162"/>
      <c r="S797" s="162"/>
      <c r="T797" s="162"/>
      <c r="U797" s="162"/>
      <c r="V797" s="162"/>
      <c r="W797" s="162"/>
      <c r="X797" s="162"/>
      <c r="Y797" s="162"/>
      <c r="Z797" s="162"/>
    </row>
    <row r="798">
      <c r="A798" s="162"/>
      <c r="B798" s="162"/>
      <c r="C798" s="162"/>
      <c r="D798" s="162"/>
      <c r="E798" s="162"/>
      <c r="F798" s="162"/>
      <c r="G798" s="162"/>
      <c r="H798" s="162"/>
      <c r="I798" s="162"/>
      <c r="J798" s="162"/>
      <c r="K798" s="162"/>
      <c r="L798" s="162"/>
      <c r="M798" s="162"/>
      <c r="N798" s="162"/>
      <c r="O798" s="162"/>
      <c r="P798" s="162"/>
      <c r="Q798" s="162"/>
      <c r="R798" s="162"/>
      <c r="S798" s="162"/>
      <c r="T798" s="162"/>
      <c r="U798" s="162"/>
      <c r="V798" s="162"/>
      <c r="W798" s="162"/>
      <c r="X798" s="162"/>
      <c r="Y798" s="162"/>
      <c r="Z798" s="162"/>
    </row>
    <row r="799">
      <c r="A799" s="162"/>
      <c r="B799" s="162"/>
      <c r="C799" s="162"/>
      <c r="D799" s="162"/>
      <c r="E799" s="162"/>
      <c r="F799" s="162"/>
      <c r="G799" s="162"/>
      <c r="H799" s="162"/>
      <c r="I799" s="162"/>
      <c r="J799" s="162"/>
      <c r="K799" s="162"/>
      <c r="L799" s="162"/>
      <c r="M799" s="162"/>
      <c r="N799" s="162"/>
      <c r="O799" s="162"/>
      <c r="P799" s="162"/>
      <c r="Q799" s="162"/>
      <c r="R799" s="162"/>
      <c r="S799" s="162"/>
      <c r="T799" s="162"/>
      <c r="U799" s="162"/>
      <c r="V799" s="162"/>
      <c r="W799" s="162"/>
      <c r="X799" s="162"/>
      <c r="Y799" s="162"/>
      <c r="Z799" s="162"/>
    </row>
    <row r="800">
      <c r="A800" s="162"/>
      <c r="B800" s="162"/>
      <c r="C800" s="162"/>
      <c r="D800" s="162"/>
      <c r="E800" s="162"/>
      <c r="F800" s="162"/>
      <c r="G800" s="162"/>
      <c r="H800" s="162"/>
      <c r="I800" s="162"/>
      <c r="J800" s="162"/>
      <c r="K800" s="162"/>
      <c r="L800" s="162"/>
      <c r="M800" s="162"/>
      <c r="N800" s="162"/>
      <c r="O800" s="162"/>
      <c r="P800" s="162"/>
      <c r="Q800" s="162"/>
      <c r="R800" s="162"/>
      <c r="S800" s="162"/>
      <c r="T800" s="162"/>
      <c r="U800" s="162"/>
      <c r="V800" s="162"/>
      <c r="W800" s="162"/>
      <c r="X800" s="162"/>
      <c r="Y800" s="162"/>
      <c r="Z800" s="162"/>
    </row>
    <row r="801">
      <c r="A801" s="162"/>
      <c r="B801" s="162"/>
      <c r="C801" s="162"/>
      <c r="D801" s="162"/>
      <c r="E801" s="162"/>
      <c r="F801" s="162"/>
      <c r="G801" s="162"/>
      <c r="H801" s="162"/>
      <c r="I801" s="162"/>
      <c r="J801" s="162"/>
      <c r="K801" s="162"/>
      <c r="L801" s="162"/>
      <c r="M801" s="162"/>
      <c r="N801" s="162"/>
      <c r="O801" s="162"/>
      <c r="P801" s="162"/>
      <c r="Q801" s="162"/>
      <c r="R801" s="162"/>
      <c r="S801" s="162"/>
      <c r="T801" s="162"/>
      <c r="U801" s="162"/>
      <c r="V801" s="162"/>
      <c r="W801" s="162"/>
      <c r="X801" s="162"/>
      <c r="Y801" s="162"/>
      <c r="Z801" s="162"/>
    </row>
    <row r="802">
      <c r="A802" s="162"/>
      <c r="B802" s="162"/>
      <c r="C802" s="162"/>
      <c r="D802" s="162"/>
      <c r="E802" s="162"/>
      <c r="F802" s="162"/>
      <c r="G802" s="162"/>
      <c r="H802" s="162"/>
      <c r="I802" s="162"/>
      <c r="J802" s="162"/>
      <c r="K802" s="162"/>
      <c r="L802" s="162"/>
      <c r="M802" s="162"/>
      <c r="N802" s="162"/>
      <c r="O802" s="162"/>
      <c r="P802" s="162"/>
      <c r="Q802" s="162"/>
      <c r="R802" s="162"/>
      <c r="S802" s="162"/>
      <c r="T802" s="162"/>
      <c r="U802" s="162"/>
      <c r="V802" s="162"/>
      <c r="W802" s="162"/>
      <c r="X802" s="162"/>
      <c r="Y802" s="162"/>
      <c r="Z802" s="162"/>
    </row>
    <row r="803">
      <c r="A803" s="162"/>
      <c r="B803" s="162"/>
      <c r="C803" s="162"/>
      <c r="D803" s="162"/>
      <c r="E803" s="162"/>
      <c r="F803" s="162"/>
      <c r="G803" s="162"/>
      <c r="H803" s="162"/>
      <c r="I803" s="162"/>
      <c r="J803" s="162"/>
      <c r="K803" s="162"/>
      <c r="L803" s="162"/>
      <c r="M803" s="162"/>
      <c r="N803" s="162"/>
      <c r="O803" s="162"/>
      <c r="P803" s="162"/>
      <c r="Q803" s="162"/>
      <c r="R803" s="162"/>
      <c r="S803" s="162"/>
      <c r="T803" s="162"/>
      <c r="U803" s="162"/>
      <c r="V803" s="162"/>
      <c r="W803" s="162"/>
      <c r="X803" s="162"/>
      <c r="Y803" s="162"/>
      <c r="Z803" s="162"/>
    </row>
    <row r="804">
      <c r="A804" s="162"/>
      <c r="B804" s="162"/>
      <c r="C804" s="162"/>
      <c r="D804" s="162"/>
      <c r="E804" s="162"/>
      <c r="F804" s="162"/>
      <c r="G804" s="162"/>
      <c r="H804" s="162"/>
      <c r="I804" s="162"/>
      <c r="J804" s="162"/>
      <c r="K804" s="162"/>
      <c r="L804" s="162"/>
      <c r="M804" s="162"/>
      <c r="N804" s="162"/>
      <c r="O804" s="162"/>
      <c r="P804" s="162"/>
      <c r="Q804" s="162"/>
      <c r="R804" s="162"/>
      <c r="S804" s="162"/>
      <c r="T804" s="162"/>
      <c r="U804" s="162"/>
      <c r="V804" s="162"/>
      <c r="W804" s="162"/>
      <c r="X804" s="162"/>
      <c r="Y804" s="162"/>
      <c r="Z804" s="162"/>
    </row>
    <row r="805">
      <c r="A805" s="162"/>
      <c r="B805" s="162"/>
      <c r="C805" s="162"/>
      <c r="D805" s="162"/>
      <c r="E805" s="162"/>
      <c r="F805" s="162"/>
      <c r="G805" s="162"/>
      <c r="H805" s="162"/>
      <c r="I805" s="162"/>
      <c r="J805" s="162"/>
      <c r="K805" s="162"/>
      <c r="L805" s="162"/>
      <c r="M805" s="162"/>
      <c r="N805" s="162"/>
      <c r="O805" s="162"/>
      <c r="P805" s="162"/>
      <c r="Q805" s="162"/>
      <c r="R805" s="162"/>
      <c r="S805" s="162"/>
      <c r="T805" s="162"/>
      <c r="U805" s="162"/>
      <c r="V805" s="162"/>
      <c r="W805" s="162"/>
      <c r="X805" s="162"/>
      <c r="Y805" s="162"/>
      <c r="Z805" s="162"/>
    </row>
    <row r="806">
      <c r="A806" s="162"/>
      <c r="B806" s="162"/>
      <c r="C806" s="162"/>
      <c r="D806" s="162"/>
      <c r="E806" s="162"/>
      <c r="F806" s="162"/>
      <c r="G806" s="162"/>
      <c r="H806" s="162"/>
      <c r="I806" s="162"/>
      <c r="J806" s="162"/>
      <c r="K806" s="162"/>
      <c r="L806" s="162"/>
      <c r="M806" s="162"/>
      <c r="N806" s="162"/>
      <c r="O806" s="162"/>
      <c r="P806" s="162"/>
      <c r="Q806" s="162"/>
      <c r="R806" s="162"/>
      <c r="S806" s="162"/>
      <c r="T806" s="162"/>
      <c r="U806" s="162"/>
      <c r="V806" s="162"/>
      <c r="W806" s="162"/>
      <c r="X806" s="162"/>
      <c r="Y806" s="162"/>
      <c r="Z806" s="162"/>
    </row>
    <row r="807">
      <c r="A807" s="162"/>
      <c r="B807" s="162"/>
      <c r="C807" s="162"/>
      <c r="D807" s="162"/>
      <c r="E807" s="162"/>
      <c r="F807" s="162"/>
      <c r="G807" s="162"/>
      <c r="H807" s="162"/>
      <c r="I807" s="162"/>
      <c r="J807" s="162"/>
      <c r="K807" s="162"/>
      <c r="L807" s="162"/>
      <c r="M807" s="162"/>
      <c r="N807" s="162"/>
      <c r="O807" s="162"/>
      <c r="P807" s="162"/>
      <c r="Q807" s="162"/>
      <c r="R807" s="162"/>
      <c r="S807" s="162"/>
      <c r="T807" s="162"/>
      <c r="U807" s="162"/>
      <c r="V807" s="162"/>
      <c r="W807" s="162"/>
      <c r="X807" s="162"/>
      <c r="Y807" s="162"/>
      <c r="Z807" s="162"/>
    </row>
    <row r="808">
      <c r="A808" s="162"/>
      <c r="B808" s="162"/>
      <c r="C808" s="162"/>
      <c r="D808" s="162"/>
      <c r="E808" s="162"/>
      <c r="F808" s="162"/>
      <c r="G808" s="162"/>
      <c r="H808" s="162"/>
      <c r="I808" s="162"/>
      <c r="J808" s="162"/>
      <c r="K808" s="162"/>
      <c r="L808" s="162"/>
      <c r="M808" s="162"/>
      <c r="N808" s="162"/>
      <c r="O808" s="162"/>
      <c r="P808" s="162"/>
      <c r="Q808" s="162"/>
      <c r="R808" s="162"/>
      <c r="S808" s="162"/>
      <c r="T808" s="162"/>
      <c r="U808" s="162"/>
      <c r="V808" s="162"/>
      <c r="W808" s="162"/>
      <c r="X808" s="162"/>
      <c r="Y808" s="162"/>
      <c r="Z808" s="162"/>
    </row>
    <row r="809">
      <c r="A809" s="162"/>
      <c r="B809" s="162"/>
      <c r="C809" s="162"/>
      <c r="D809" s="162"/>
      <c r="E809" s="162"/>
      <c r="F809" s="162"/>
      <c r="G809" s="162"/>
      <c r="H809" s="162"/>
      <c r="I809" s="162"/>
      <c r="J809" s="162"/>
      <c r="K809" s="162"/>
      <c r="L809" s="162"/>
      <c r="M809" s="162"/>
      <c r="N809" s="162"/>
      <c r="O809" s="162"/>
      <c r="P809" s="162"/>
      <c r="Q809" s="162"/>
      <c r="R809" s="162"/>
      <c r="S809" s="162"/>
      <c r="T809" s="162"/>
      <c r="U809" s="162"/>
      <c r="V809" s="162"/>
      <c r="W809" s="162"/>
      <c r="X809" s="162"/>
      <c r="Y809" s="162"/>
      <c r="Z809" s="162"/>
    </row>
    <row r="810">
      <c r="A810" s="162"/>
      <c r="B810" s="162"/>
      <c r="C810" s="162"/>
      <c r="D810" s="162"/>
      <c r="E810" s="162"/>
      <c r="F810" s="162"/>
      <c r="G810" s="162"/>
      <c r="H810" s="162"/>
      <c r="I810" s="162"/>
      <c r="J810" s="162"/>
      <c r="K810" s="162"/>
      <c r="L810" s="162"/>
      <c r="M810" s="162"/>
      <c r="N810" s="162"/>
      <c r="O810" s="162"/>
      <c r="P810" s="162"/>
      <c r="Q810" s="162"/>
      <c r="R810" s="162"/>
      <c r="S810" s="162"/>
      <c r="T810" s="162"/>
      <c r="U810" s="162"/>
      <c r="V810" s="162"/>
      <c r="W810" s="162"/>
      <c r="X810" s="162"/>
      <c r="Y810" s="162"/>
      <c r="Z810" s="162"/>
    </row>
    <row r="811">
      <c r="A811" s="162"/>
      <c r="B811" s="162"/>
      <c r="C811" s="162"/>
      <c r="D811" s="162"/>
      <c r="E811" s="162"/>
      <c r="F811" s="162"/>
      <c r="G811" s="162"/>
      <c r="H811" s="162"/>
      <c r="I811" s="162"/>
      <c r="J811" s="162"/>
      <c r="K811" s="162"/>
      <c r="L811" s="162"/>
      <c r="M811" s="162"/>
      <c r="N811" s="162"/>
      <c r="O811" s="162"/>
      <c r="P811" s="162"/>
      <c r="Q811" s="162"/>
      <c r="R811" s="162"/>
      <c r="S811" s="162"/>
      <c r="T811" s="162"/>
      <c r="U811" s="162"/>
      <c r="V811" s="162"/>
      <c r="W811" s="162"/>
      <c r="X811" s="162"/>
      <c r="Y811" s="162"/>
      <c r="Z811" s="162"/>
    </row>
    <row r="812">
      <c r="A812" s="162"/>
      <c r="B812" s="162"/>
      <c r="C812" s="162"/>
      <c r="D812" s="162"/>
      <c r="E812" s="162"/>
      <c r="F812" s="162"/>
      <c r="G812" s="162"/>
      <c r="H812" s="162"/>
      <c r="I812" s="162"/>
      <c r="J812" s="162"/>
      <c r="K812" s="162"/>
      <c r="L812" s="162"/>
      <c r="M812" s="162"/>
      <c r="N812" s="162"/>
      <c r="O812" s="162"/>
      <c r="P812" s="162"/>
      <c r="Q812" s="162"/>
      <c r="R812" s="162"/>
      <c r="S812" s="162"/>
      <c r="T812" s="162"/>
      <c r="U812" s="162"/>
      <c r="V812" s="162"/>
      <c r="W812" s="162"/>
      <c r="X812" s="162"/>
      <c r="Y812" s="162"/>
      <c r="Z812" s="162"/>
    </row>
    <row r="813">
      <c r="A813" s="162"/>
      <c r="B813" s="162"/>
      <c r="C813" s="162"/>
      <c r="D813" s="162"/>
      <c r="E813" s="162"/>
      <c r="F813" s="162"/>
      <c r="G813" s="162"/>
      <c r="H813" s="162"/>
      <c r="I813" s="162"/>
      <c r="J813" s="162"/>
      <c r="K813" s="162"/>
      <c r="L813" s="162"/>
      <c r="M813" s="162"/>
      <c r="N813" s="162"/>
      <c r="O813" s="162"/>
      <c r="P813" s="162"/>
      <c r="Q813" s="162"/>
      <c r="R813" s="162"/>
      <c r="S813" s="162"/>
      <c r="T813" s="162"/>
      <c r="U813" s="162"/>
      <c r="V813" s="162"/>
      <c r="W813" s="162"/>
      <c r="X813" s="162"/>
      <c r="Y813" s="162"/>
      <c r="Z813" s="162"/>
    </row>
    <row r="814">
      <c r="A814" s="162"/>
      <c r="B814" s="162"/>
      <c r="C814" s="162"/>
      <c r="D814" s="162"/>
      <c r="E814" s="162"/>
      <c r="F814" s="162"/>
      <c r="G814" s="162"/>
      <c r="H814" s="162"/>
      <c r="I814" s="162"/>
      <c r="J814" s="162"/>
      <c r="K814" s="162"/>
      <c r="L814" s="162"/>
      <c r="M814" s="162"/>
      <c r="N814" s="162"/>
      <c r="O814" s="162"/>
      <c r="P814" s="162"/>
      <c r="Q814" s="162"/>
      <c r="R814" s="162"/>
      <c r="S814" s="162"/>
      <c r="T814" s="162"/>
      <c r="U814" s="162"/>
      <c r="V814" s="162"/>
      <c r="W814" s="162"/>
      <c r="X814" s="162"/>
      <c r="Y814" s="162"/>
      <c r="Z814" s="162"/>
    </row>
    <row r="815">
      <c r="A815" s="162"/>
      <c r="B815" s="162"/>
      <c r="C815" s="162"/>
      <c r="D815" s="162"/>
      <c r="E815" s="162"/>
      <c r="F815" s="162"/>
      <c r="G815" s="162"/>
      <c r="H815" s="162"/>
      <c r="I815" s="162"/>
      <c r="J815" s="162"/>
      <c r="K815" s="162"/>
      <c r="L815" s="162"/>
      <c r="M815" s="162"/>
      <c r="N815" s="162"/>
      <c r="O815" s="162"/>
      <c r="P815" s="162"/>
      <c r="Q815" s="162"/>
      <c r="R815" s="162"/>
      <c r="S815" s="162"/>
      <c r="T815" s="162"/>
      <c r="U815" s="162"/>
      <c r="V815" s="162"/>
      <c r="W815" s="162"/>
      <c r="X815" s="162"/>
      <c r="Y815" s="162"/>
      <c r="Z815" s="162"/>
    </row>
    <row r="816">
      <c r="A816" s="162"/>
      <c r="B816" s="162"/>
      <c r="C816" s="162"/>
      <c r="D816" s="162"/>
      <c r="E816" s="162"/>
      <c r="F816" s="162"/>
      <c r="G816" s="162"/>
      <c r="H816" s="162"/>
      <c r="I816" s="162"/>
      <c r="J816" s="162"/>
      <c r="K816" s="162"/>
      <c r="L816" s="162"/>
      <c r="M816" s="162"/>
      <c r="N816" s="162"/>
      <c r="O816" s="162"/>
      <c r="P816" s="162"/>
      <c r="Q816" s="162"/>
      <c r="R816" s="162"/>
      <c r="S816" s="162"/>
      <c r="T816" s="162"/>
      <c r="U816" s="162"/>
      <c r="V816" s="162"/>
      <c r="W816" s="162"/>
      <c r="X816" s="162"/>
      <c r="Y816" s="162"/>
      <c r="Z816" s="162"/>
    </row>
    <row r="817">
      <c r="A817" s="162"/>
      <c r="B817" s="162"/>
      <c r="C817" s="162"/>
      <c r="D817" s="162"/>
      <c r="E817" s="162"/>
      <c r="F817" s="162"/>
      <c r="G817" s="162"/>
      <c r="H817" s="162"/>
      <c r="I817" s="162"/>
      <c r="J817" s="162"/>
      <c r="K817" s="162"/>
      <c r="L817" s="162"/>
      <c r="M817" s="162"/>
      <c r="N817" s="162"/>
      <c r="O817" s="162"/>
      <c r="P817" s="162"/>
      <c r="Q817" s="162"/>
      <c r="R817" s="162"/>
      <c r="S817" s="162"/>
      <c r="T817" s="162"/>
      <c r="U817" s="162"/>
      <c r="V817" s="162"/>
      <c r="W817" s="162"/>
      <c r="X817" s="162"/>
      <c r="Y817" s="162"/>
      <c r="Z817" s="162"/>
    </row>
    <row r="818">
      <c r="A818" s="162"/>
      <c r="B818" s="162"/>
      <c r="C818" s="162"/>
      <c r="D818" s="162"/>
      <c r="E818" s="162"/>
      <c r="F818" s="162"/>
      <c r="G818" s="162"/>
      <c r="H818" s="162"/>
      <c r="I818" s="162"/>
      <c r="J818" s="162"/>
      <c r="K818" s="162"/>
      <c r="L818" s="162"/>
      <c r="M818" s="162"/>
      <c r="N818" s="162"/>
      <c r="O818" s="162"/>
      <c r="P818" s="162"/>
      <c r="Q818" s="162"/>
      <c r="R818" s="162"/>
      <c r="S818" s="162"/>
      <c r="T818" s="162"/>
      <c r="U818" s="162"/>
      <c r="V818" s="162"/>
      <c r="W818" s="162"/>
      <c r="X818" s="162"/>
      <c r="Y818" s="162"/>
      <c r="Z818" s="162"/>
    </row>
    <row r="819">
      <c r="A819" s="162"/>
      <c r="B819" s="162"/>
      <c r="C819" s="162"/>
      <c r="D819" s="162"/>
      <c r="E819" s="162"/>
      <c r="F819" s="162"/>
      <c r="G819" s="162"/>
      <c r="H819" s="162"/>
      <c r="I819" s="162"/>
      <c r="J819" s="162"/>
      <c r="K819" s="162"/>
      <c r="L819" s="162"/>
      <c r="M819" s="162"/>
      <c r="N819" s="162"/>
      <c r="O819" s="162"/>
      <c r="P819" s="162"/>
      <c r="Q819" s="162"/>
      <c r="R819" s="162"/>
      <c r="S819" s="162"/>
      <c r="T819" s="162"/>
      <c r="U819" s="162"/>
      <c r="V819" s="162"/>
      <c r="W819" s="162"/>
      <c r="X819" s="162"/>
      <c r="Y819" s="162"/>
      <c r="Z819" s="162"/>
    </row>
    <row r="820">
      <c r="A820" s="162"/>
      <c r="B820" s="162"/>
      <c r="C820" s="162"/>
      <c r="D820" s="162"/>
      <c r="E820" s="162"/>
      <c r="F820" s="162"/>
      <c r="G820" s="162"/>
      <c r="H820" s="162"/>
      <c r="I820" s="162"/>
      <c r="J820" s="162"/>
      <c r="K820" s="162"/>
      <c r="L820" s="162"/>
      <c r="M820" s="162"/>
      <c r="N820" s="162"/>
      <c r="O820" s="162"/>
      <c r="P820" s="162"/>
      <c r="Q820" s="162"/>
      <c r="R820" s="162"/>
      <c r="S820" s="162"/>
      <c r="T820" s="162"/>
      <c r="U820" s="162"/>
      <c r="V820" s="162"/>
      <c r="W820" s="162"/>
      <c r="X820" s="162"/>
      <c r="Y820" s="162"/>
      <c r="Z820" s="162"/>
    </row>
    <row r="821">
      <c r="A821" s="162"/>
      <c r="B821" s="162"/>
      <c r="C821" s="162"/>
      <c r="D821" s="162"/>
      <c r="E821" s="162"/>
      <c r="F821" s="162"/>
      <c r="G821" s="162"/>
      <c r="H821" s="162"/>
      <c r="I821" s="162"/>
      <c r="J821" s="162"/>
      <c r="K821" s="162"/>
      <c r="L821" s="162"/>
      <c r="M821" s="162"/>
      <c r="N821" s="162"/>
      <c r="O821" s="162"/>
      <c r="P821" s="162"/>
      <c r="Q821" s="162"/>
      <c r="R821" s="162"/>
      <c r="S821" s="162"/>
      <c r="T821" s="162"/>
      <c r="U821" s="162"/>
      <c r="V821" s="162"/>
      <c r="W821" s="162"/>
      <c r="X821" s="162"/>
      <c r="Y821" s="162"/>
      <c r="Z821" s="162"/>
    </row>
    <row r="822">
      <c r="A822" s="162"/>
      <c r="B822" s="162"/>
      <c r="C822" s="162"/>
      <c r="D822" s="162"/>
      <c r="E822" s="162"/>
      <c r="F822" s="162"/>
      <c r="G822" s="162"/>
      <c r="H822" s="162"/>
      <c r="I822" s="162"/>
      <c r="J822" s="162"/>
      <c r="K822" s="162"/>
      <c r="L822" s="162"/>
      <c r="M822" s="162"/>
      <c r="N822" s="162"/>
      <c r="O822" s="162"/>
      <c r="P822" s="162"/>
      <c r="Q822" s="162"/>
      <c r="R822" s="162"/>
      <c r="S822" s="162"/>
      <c r="T822" s="162"/>
      <c r="U822" s="162"/>
      <c r="V822" s="162"/>
      <c r="W822" s="162"/>
      <c r="X822" s="162"/>
      <c r="Y822" s="162"/>
      <c r="Z822" s="162"/>
    </row>
    <row r="823">
      <c r="A823" s="162"/>
      <c r="B823" s="162"/>
      <c r="C823" s="162"/>
      <c r="D823" s="162"/>
      <c r="E823" s="162"/>
      <c r="F823" s="162"/>
      <c r="G823" s="162"/>
      <c r="H823" s="162"/>
      <c r="I823" s="162"/>
      <c r="J823" s="162"/>
      <c r="K823" s="162"/>
      <c r="L823" s="162"/>
      <c r="M823" s="162"/>
      <c r="N823" s="162"/>
      <c r="O823" s="162"/>
      <c r="P823" s="162"/>
      <c r="Q823" s="162"/>
      <c r="R823" s="162"/>
      <c r="S823" s="162"/>
      <c r="T823" s="162"/>
      <c r="U823" s="162"/>
      <c r="V823" s="162"/>
      <c r="W823" s="162"/>
      <c r="X823" s="162"/>
      <c r="Y823" s="162"/>
      <c r="Z823" s="162"/>
    </row>
    <row r="824">
      <c r="A824" s="162"/>
      <c r="B824" s="162"/>
      <c r="C824" s="162"/>
      <c r="D824" s="162"/>
      <c r="E824" s="162"/>
      <c r="F824" s="162"/>
      <c r="G824" s="162"/>
      <c r="H824" s="162"/>
      <c r="I824" s="162"/>
      <c r="J824" s="162"/>
      <c r="K824" s="162"/>
      <c r="L824" s="162"/>
      <c r="M824" s="162"/>
      <c r="N824" s="162"/>
      <c r="O824" s="162"/>
      <c r="P824" s="162"/>
      <c r="Q824" s="162"/>
      <c r="R824" s="162"/>
      <c r="S824" s="162"/>
      <c r="T824" s="162"/>
      <c r="U824" s="162"/>
      <c r="V824" s="162"/>
      <c r="W824" s="162"/>
      <c r="X824" s="162"/>
      <c r="Y824" s="162"/>
      <c r="Z824" s="162"/>
    </row>
    <row r="825">
      <c r="A825" s="162"/>
      <c r="B825" s="162"/>
      <c r="C825" s="162"/>
      <c r="D825" s="162"/>
      <c r="E825" s="162"/>
      <c r="F825" s="162"/>
      <c r="G825" s="162"/>
      <c r="H825" s="162"/>
      <c r="I825" s="162"/>
      <c r="J825" s="162"/>
      <c r="K825" s="162"/>
      <c r="L825" s="162"/>
      <c r="M825" s="162"/>
      <c r="N825" s="162"/>
      <c r="O825" s="162"/>
      <c r="P825" s="162"/>
      <c r="Q825" s="162"/>
      <c r="R825" s="162"/>
      <c r="S825" s="162"/>
      <c r="T825" s="162"/>
      <c r="U825" s="162"/>
      <c r="V825" s="162"/>
      <c r="W825" s="162"/>
      <c r="X825" s="162"/>
      <c r="Y825" s="162"/>
      <c r="Z825" s="162"/>
    </row>
    <row r="826">
      <c r="A826" s="162"/>
      <c r="B826" s="162"/>
      <c r="C826" s="162"/>
      <c r="D826" s="162"/>
      <c r="E826" s="162"/>
      <c r="F826" s="162"/>
      <c r="G826" s="162"/>
      <c r="H826" s="162"/>
      <c r="I826" s="162"/>
      <c r="J826" s="162"/>
      <c r="K826" s="162"/>
      <c r="L826" s="162"/>
      <c r="M826" s="162"/>
      <c r="N826" s="162"/>
      <c r="O826" s="162"/>
      <c r="P826" s="162"/>
      <c r="Q826" s="162"/>
      <c r="R826" s="162"/>
      <c r="S826" s="162"/>
      <c r="T826" s="162"/>
      <c r="U826" s="162"/>
      <c r="V826" s="162"/>
      <c r="W826" s="162"/>
      <c r="X826" s="162"/>
      <c r="Y826" s="162"/>
      <c r="Z826" s="162"/>
    </row>
    <row r="827">
      <c r="A827" s="162"/>
      <c r="B827" s="162"/>
      <c r="C827" s="162"/>
      <c r="D827" s="162"/>
      <c r="E827" s="162"/>
      <c r="F827" s="162"/>
      <c r="G827" s="162"/>
      <c r="H827" s="162"/>
      <c r="I827" s="162"/>
      <c r="J827" s="162"/>
      <c r="K827" s="162"/>
      <c r="L827" s="162"/>
      <c r="M827" s="162"/>
      <c r="N827" s="162"/>
      <c r="O827" s="162"/>
      <c r="P827" s="162"/>
      <c r="Q827" s="162"/>
      <c r="R827" s="162"/>
      <c r="S827" s="162"/>
      <c r="T827" s="162"/>
      <c r="U827" s="162"/>
      <c r="V827" s="162"/>
      <c r="W827" s="162"/>
      <c r="X827" s="162"/>
      <c r="Y827" s="162"/>
      <c r="Z827" s="162"/>
    </row>
    <row r="828">
      <c r="A828" s="162"/>
      <c r="B828" s="162"/>
      <c r="C828" s="162"/>
      <c r="D828" s="162"/>
      <c r="E828" s="162"/>
      <c r="F828" s="162"/>
      <c r="G828" s="162"/>
      <c r="H828" s="162"/>
      <c r="I828" s="162"/>
      <c r="J828" s="162"/>
      <c r="K828" s="162"/>
      <c r="L828" s="162"/>
      <c r="M828" s="162"/>
      <c r="N828" s="162"/>
      <c r="O828" s="162"/>
      <c r="P828" s="162"/>
      <c r="Q828" s="162"/>
      <c r="R828" s="162"/>
      <c r="S828" s="162"/>
      <c r="T828" s="162"/>
      <c r="U828" s="162"/>
      <c r="V828" s="162"/>
      <c r="W828" s="162"/>
      <c r="X828" s="162"/>
      <c r="Y828" s="162"/>
      <c r="Z828" s="162"/>
    </row>
    <row r="829">
      <c r="A829" s="162"/>
      <c r="B829" s="162"/>
      <c r="C829" s="162"/>
      <c r="D829" s="162"/>
      <c r="E829" s="162"/>
      <c r="F829" s="162"/>
      <c r="G829" s="162"/>
      <c r="H829" s="162"/>
      <c r="I829" s="162"/>
      <c r="J829" s="162"/>
      <c r="K829" s="162"/>
      <c r="L829" s="162"/>
      <c r="M829" s="162"/>
      <c r="N829" s="162"/>
      <c r="O829" s="162"/>
      <c r="P829" s="162"/>
      <c r="Q829" s="162"/>
      <c r="R829" s="162"/>
      <c r="S829" s="162"/>
      <c r="T829" s="162"/>
      <c r="U829" s="162"/>
      <c r="V829" s="162"/>
      <c r="W829" s="162"/>
      <c r="X829" s="162"/>
      <c r="Y829" s="162"/>
      <c r="Z829" s="162"/>
    </row>
    <row r="830">
      <c r="A830" s="162"/>
      <c r="B830" s="162"/>
      <c r="C830" s="162"/>
      <c r="D830" s="162"/>
      <c r="E830" s="162"/>
      <c r="F830" s="162"/>
      <c r="G830" s="162"/>
      <c r="H830" s="162"/>
      <c r="I830" s="162"/>
      <c r="J830" s="162"/>
      <c r="K830" s="162"/>
      <c r="L830" s="162"/>
      <c r="M830" s="162"/>
      <c r="N830" s="162"/>
      <c r="O830" s="162"/>
      <c r="P830" s="162"/>
      <c r="Q830" s="162"/>
      <c r="R830" s="162"/>
      <c r="S830" s="162"/>
      <c r="T830" s="162"/>
      <c r="U830" s="162"/>
      <c r="V830" s="162"/>
      <c r="W830" s="162"/>
      <c r="X830" s="162"/>
      <c r="Y830" s="162"/>
      <c r="Z830" s="162"/>
    </row>
    <row r="831">
      <c r="A831" s="162"/>
      <c r="B831" s="162"/>
      <c r="C831" s="162"/>
      <c r="D831" s="162"/>
      <c r="E831" s="162"/>
      <c r="F831" s="162"/>
      <c r="G831" s="162"/>
      <c r="H831" s="162"/>
      <c r="I831" s="162"/>
      <c r="J831" s="162"/>
      <c r="K831" s="162"/>
      <c r="L831" s="162"/>
      <c r="M831" s="162"/>
      <c r="N831" s="162"/>
      <c r="O831" s="162"/>
      <c r="P831" s="162"/>
      <c r="Q831" s="162"/>
      <c r="R831" s="162"/>
      <c r="S831" s="162"/>
      <c r="T831" s="162"/>
      <c r="U831" s="162"/>
      <c r="V831" s="162"/>
      <c r="W831" s="162"/>
      <c r="X831" s="162"/>
      <c r="Y831" s="162"/>
      <c r="Z831" s="162"/>
    </row>
    <row r="832">
      <c r="A832" s="162"/>
      <c r="B832" s="162"/>
      <c r="C832" s="162"/>
      <c r="D832" s="162"/>
      <c r="E832" s="162"/>
      <c r="F832" s="162"/>
      <c r="G832" s="162"/>
      <c r="H832" s="162"/>
      <c r="I832" s="162"/>
      <c r="J832" s="162"/>
      <c r="K832" s="162"/>
      <c r="L832" s="162"/>
      <c r="M832" s="162"/>
      <c r="N832" s="162"/>
      <c r="O832" s="162"/>
      <c r="P832" s="162"/>
      <c r="Q832" s="162"/>
      <c r="R832" s="162"/>
      <c r="S832" s="162"/>
      <c r="T832" s="162"/>
      <c r="U832" s="162"/>
      <c r="V832" s="162"/>
      <c r="W832" s="162"/>
      <c r="X832" s="162"/>
      <c r="Y832" s="162"/>
      <c r="Z832" s="162"/>
    </row>
    <row r="833">
      <c r="A833" s="162"/>
      <c r="B833" s="162"/>
      <c r="C833" s="162"/>
      <c r="D833" s="162"/>
      <c r="E833" s="162"/>
      <c r="F833" s="162"/>
      <c r="G833" s="162"/>
      <c r="H833" s="162"/>
      <c r="I833" s="162"/>
      <c r="J833" s="162"/>
      <c r="K833" s="162"/>
      <c r="L833" s="162"/>
      <c r="M833" s="162"/>
      <c r="N833" s="162"/>
      <c r="O833" s="162"/>
      <c r="P833" s="162"/>
      <c r="Q833" s="162"/>
      <c r="R833" s="162"/>
      <c r="S833" s="162"/>
      <c r="T833" s="162"/>
      <c r="U833" s="162"/>
      <c r="V833" s="162"/>
      <c r="W833" s="162"/>
      <c r="X833" s="162"/>
      <c r="Y833" s="162"/>
      <c r="Z833" s="162"/>
    </row>
    <row r="834">
      <c r="A834" s="162"/>
      <c r="B834" s="162"/>
      <c r="C834" s="162"/>
      <c r="D834" s="162"/>
      <c r="E834" s="162"/>
      <c r="F834" s="162"/>
      <c r="G834" s="162"/>
      <c r="H834" s="162"/>
      <c r="I834" s="162"/>
      <c r="J834" s="162"/>
      <c r="K834" s="162"/>
      <c r="L834" s="162"/>
      <c r="M834" s="162"/>
      <c r="N834" s="162"/>
      <c r="O834" s="162"/>
      <c r="P834" s="162"/>
      <c r="Q834" s="162"/>
      <c r="R834" s="162"/>
      <c r="S834" s="162"/>
      <c r="T834" s="162"/>
      <c r="U834" s="162"/>
      <c r="V834" s="162"/>
      <c r="W834" s="162"/>
      <c r="X834" s="162"/>
      <c r="Y834" s="162"/>
      <c r="Z834" s="162"/>
    </row>
    <row r="835">
      <c r="A835" s="162"/>
      <c r="B835" s="162"/>
      <c r="C835" s="162"/>
      <c r="D835" s="162"/>
      <c r="E835" s="162"/>
      <c r="F835" s="162"/>
      <c r="G835" s="162"/>
      <c r="H835" s="162"/>
      <c r="I835" s="162"/>
      <c r="J835" s="162"/>
      <c r="K835" s="162"/>
      <c r="L835" s="162"/>
      <c r="M835" s="162"/>
      <c r="N835" s="162"/>
      <c r="O835" s="162"/>
      <c r="P835" s="162"/>
      <c r="Q835" s="162"/>
      <c r="R835" s="162"/>
      <c r="S835" s="162"/>
      <c r="T835" s="162"/>
      <c r="U835" s="162"/>
      <c r="V835" s="162"/>
      <c r="W835" s="162"/>
      <c r="X835" s="162"/>
      <c r="Y835" s="162"/>
      <c r="Z835" s="162"/>
    </row>
    <row r="836">
      <c r="A836" s="162"/>
      <c r="B836" s="162"/>
      <c r="C836" s="162"/>
      <c r="D836" s="162"/>
      <c r="E836" s="162"/>
      <c r="F836" s="162"/>
      <c r="G836" s="162"/>
      <c r="H836" s="162"/>
      <c r="I836" s="162"/>
      <c r="J836" s="162"/>
      <c r="K836" s="162"/>
      <c r="L836" s="162"/>
      <c r="M836" s="162"/>
      <c r="N836" s="162"/>
      <c r="O836" s="162"/>
      <c r="P836" s="162"/>
      <c r="Q836" s="162"/>
      <c r="R836" s="162"/>
      <c r="S836" s="162"/>
      <c r="T836" s="162"/>
      <c r="U836" s="162"/>
      <c r="V836" s="162"/>
      <c r="W836" s="162"/>
      <c r="X836" s="162"/>
      <c r="Y836" s="162"/>
      <c r="Z836" s="162"/>
    </row>
    <row r="837">
      <c r="A837" s="162"/>
      <c r="B837" s="162"/>
      <c r="C837" s="162"/>
      <c r="D837" s="162"/>
      <c r="E837" s="162"/>
      <c r="F837" s="162"/>
      <c r="G837" s="162"/>
      <c r="H837" s="162"/>
      <c r="I837" s="162"/>
      <c r="J837" s="162"/>
      <c r="K837" s="162"/>
      <c r="L837" s="162"/>
      <c r="M837" s="162"/>
      <c r="N837" s="162"/>
      <c r="O837" s="162"/>
      <c r="P837" s="162"/>
      <c r="Q837" s="162"/>
      <c r="R837" s="162"/>
      <c r="S837" s="162"/>
      <c r="T837" s="162"/>
      <c r="U837" s="162"/>
      <c r="V837" s="162"/>
      <c r="W837" s="162"/>
      <c r="X837" s="162"/>
      <c r="Y837" s="162"/>
      <c r="Z837" s="162"/>
    </row>
    <row r="838">
      <c r="A838" s="162"/>
      <c r="B838" s="162"/>
      <c r="C838" s="162"/>
      <c r="D838" s="162"/>
      <c r="E838" s="162"/>
      <c r="F838" s="162"/>
      <c r="G838" s="162"/>
      <c r="H838" s="162"/>
      <c r="I838" s="162"/>
      <c r="J838" s="162"/>
      <c r="K838" s="162"/>
      <c r="L838" s="162"/>
      <c r="M838" s="162"/>
      <c r="N838" s="162"/>
      <c r="O838" s="162"/>
      <c r="P838" s="162"/>
      <c r="Q838" s="162"/>
      <c r="R838" s="162"/>
      <c r="S838" s="162"/>
      <c r="T838" s="162"/>
      <c r="U838" s="162"/>
      <c r="V838" s="162"/>
      <c r="W838" s="162"/>
      <c r="X838" s="162"/>
      <c r="Y838" s="162"/>
      <c r="Z838" s="162"/>
    </row>
    <row r="839">
      <c r="A839" s="162"/>
      <c r="B839" s="162"/>
      <c r="C839" s="162"/>
      <c r="D839" s="162"/>
      <c r="E839" s="162"/>
      <c r="F839" s="162"/>
      <c r="G839" s="162"/>
      <c r="H839" s="162"/>
      <c r="I839" s="162"/>
      <c r="J839" s="162"/>
      <c r="K839" s="162"/>
      <c r="L839" s="162"/>
      <c r="M839" s="162"/>
      <c r="N839" s="162"/>
      <c r="O839" s="162"/>
      <c r="P839" s="162"/>
      <c r="Q839" s="162"/>
      <c r="R839" s="162"/>
      <c r="S839" s="162"/>
      <c r="T839" s="162"/>
      <c r="U839" s="162"/>
      <c r="V839" s="162"/>
      <c r="W839" s="162"/>
      <c r="X839" s="162"/>
      <c r="Y839" s="162"/>
      <c r="Z839" s="162"/>
    </row>
    <row r="840">
      <c r="A840" s="162"/>
      <c r="B840" s="162"/>
      <c r="C840" s="162"/>
      <c r="D840" s="162"/>
      <c r="E840" s="162"/>
      <c r="F840" s="162"/>
      <c r="G840" s="162"/>
      <c r="H840" s="162"/>
      <c r="I840" s="162"/>
      <c r="J840" s="162"/>
      <c r="K840" s="162"/>
      <c r="L840" s="162"/>
      <c r="M840" s="162"/>
      <c r="N840" s="162"/>
      <c r="O840" s="162"/>
      <c r="P840" s="162"/>
      <c r="Q840" s="162"/>
      <c r="R840" s="162"/>
      <c r="S840" s="162"/>
      <c r="T840" s="162"/>
      <c r="U840" s="162"/>
      <c r="V840" s="162"/>
      <c r="W840" s="162"/>
      <c r="X840" s="162"/>
      <c r="Y840" s="162"/>
      <c r="Z840" s="162"/>
    </row>
    <row r="841">
      <c r="A841" s="162"/>
      <c r="B841" s="162"/>
      <c r="C841" s="162"/>
      <c r="D841" s="162"/>
      <c r="E841" s="162"/>
      <c r="F841" s="162"/>
      <c r="G841" s="162"/>
      <c r="H841" s="162"/>
      <c r="I841" s="162"/>
      <c r="J841" s="162"/>
      <c r="K841" s="162"/>
      <c r="L841" s="162"/>
      <c r="M841" s="162"/>
      <c r="N841" s="162"/>
      <c r="O841" s="162"/>
      <c r="P841" s="162"/>
      <c r="Q841" s="162"/>
      <c r="R841" s="162"/>
      <c r="S841" s="162"/>
      <c r="T841" s="162"/>
      <c r="U841" s="162"/>
      <c r="V841" s="162"/>
      <c r="W841" s="162"/>
      <c r="X841" s="162"/>
      <c r="Y841" s="162"/>
      <c r="Z841" s="162"/>
    </row>
    <row r="842">
      <c r="A842" s="162"/>
      <c r="B842" s="162"/>
      <c r="C842" s="162"/>
      <c r="D842" s="162"/>
      <c r="E842" s="162"/>
      <c r="F842" s="162"/>
      <c r="G842" s="162"/>
      <c r="H842" s="162"/>
      <c r="I842" s="162"/>
      <c r="J842" s="162"/>
      <c r="K842" s="162"/>
      <c r="L842" s="162"/>
      <c r="M842" s="162"/>
      <c r="N842" s="162"/>
      <c r="O842" s="162"/>
      <c r="P842" s="162"/>
      <c r="Q842" s="162"/>
      <c r="R842" s="162"/>
      <c r="S842" s="162"/>
      <c r="T842" s="162"/>
      <c r="U842" s="162"/>
      <c r="V842" s="162"/>
      <c r="W842" s="162"/>
      <c r="X842" s="162"/>
      <c r="Y842" s="162"/>
      <c r="Z842" s="162"/>
    </row>
    <row r="843">
      <c r="A843" s="162"/>
      <c r="B843" s="162"/>
      <c r="C843" s="162"/>
      <c r="D843" s="162"/>
      <c r="E843" s="162"/>
      <c r="F843" s="162"/>
      <c r="G843" s="162"/>
      <c r="H843" s="162"/>
      <c r="I843" s="162"/>
      <c r="J843" s="162"/>
      <c r="K843" s="162"/>
      <c r="L843" s="162"/>
      <c r="M843" s="162"/>
      <c r="N843" s="162"/>
      <c r="O843" s="162"/>
      <c r="P843" s="162"/>
      <c r="Q843" s="162"/>
      <c r="R843" s="162"/>
      <c r="S843" s="162"/>
      <c r="T843" s="162"/>
      <c r="U843" s="162"/>
      <c r="V843" s="162"/>
      <c r="W843" s="162"/>
      <c r="X843" s="162"/>
      <c r="Y843" s="162"/>
      <c r="Z843" s="162"/>
    </row>
    <row r="844">
      <c r="A844" s="162"/>
      <c r="B844" s="162"/>
      <c r="C844" s="162"/>
      <c r="D844" s="162"/>
      <c r="E844" s="162"/>
      <c r="F844" s="162"/>
      <c r="G844" s="162"/>
      <c r="H844" s="162"/>
      <c r="I844" s="162"/>
      <c r="J844" s="162"/>
      <c r="K844" s="162"/>
      <c r="L844" s="162"/>
      <c r="M844" s="162"/>
      <c r="N844" s="162"/>
      <c r="O844" s="162"/>
      <c r="P844" s="162"/>
      <c r="Q844" s="162"/>
      <c r="R844" s="162"/>
      <c r="S844" s="162"/>
      <c r="T844" s="162"/>
      <c r="U844" s="162"/>
      <c r="V844" s="162"/>
      <c r="W844" s="162"/>
      <c r="X844" s="162"/>
      <c r="Y844" s="162"/>
      <c r="Z844" s="162"/>
    </row>
    <row r="845">
      <c r="A845" s="162"/>
      <c r="B845" s="162"/>
      <c r="C845" s="162"/>
      <c r="D845" s="162"/>
      <c r="E845" s="162"/>
      <c r="F845" s="162"/>
      <c r="G845" s="162"/>
      <c r="H845" s="162"/>
      <c r="I845" s="162"/>
      <c r="J845" s="162"/>
      <c r="K845" s="162"/>
      <c r="L845" s="162"/>
      <c r="M845" s="162"/>
      <c r="N845" s="162"/>
      <c r="O845" s="162"/>
      <c r="P845" s="162"/>
      <c r="Q845" s="162"/>
      <c r="R845" s="162"/>
      <c r="S845" s="162"/>
      <c r="T845" s="162"/>
      <c r="U845" s="162"/>
      <c r="V845" s="162"/>
      <c r="W845" s="162"/>
      <c r="X845" s="162"/>
      <c r="Y845" s="162"/>
      <c r="Z845" s="162"/>
    </row>
    <row r="846">
      <c r="A846" s="162"/>
      <c r="B846" s="162"/>
      <c r="C846" s="162"/>
      <c r="D846" s="162"/>
      <c r="E846" s="162"/>
      <c r="F846" s="162"/>
      <c r="G846" s="162"/>
      <c r="H846" s="162"/>
      <c r="I846" s="162"/>
      <c r="J846" s="162"/>
      <c r="K846" s="162"/>
      <c r="L846" s="162"/>
      <c r="M846" s="162"/>
      <c r="N846" s="162"/>
      <c r="O846" s="162"/>
      <c r="P846" s="162"/>
      <c r="Q846" s="162"/>
      <c r="R846" s="162"/>
      <c r="S846" s="162"/>
      <c r="T846" s="162"/>
      <c r="U846" s="162"/>
      <c r="V846" s="162"/>
      <c r="W846" s="162"/>
      <c r="X846" s="162"/>
      <c r="Y846" s="162"/>
      <c r="Z846" s="162"/>
    </row>
    <row r="847">
      <c r="A847" s="162"/>
      <c r="B847" s="162"/>
      <c r="C847" s="162"/>
      <c r="D847" s="162"/>
      <c r="E847" s="162"/>
      <c r="F847" s="162"/>
      <c r="G847" s="162"/>
      <c r="H847" s="162"/>
      <c r="I847" s="162"/>
      <c r="J847" s="162"/>
      <c r="K847" s="162"/>
      <c r="L847" s="162"/>
      <c r="M847" s="162"/>
      <c r="N847" s="162"/>
      <c r="O847" s="162"/>
      <c r="P847" s="162"/>
      <c r="Q847" s="162"/>
      <c r="R847" s="162"/>
      <c r="S847" s="162"/>
      <c r="T847" s="162"/>
      <c r="U847" s="162"/>
      <c r="V847" s="162"/>
      <c r="W847" s="162"/>
      <c r="X847" s="162"/>
      <c r="Y847" s="162"/>
      <c r="Z847" s="162"/>
    </row>
    <row r="848">
      <c r="A848" s="162"/>
      <c r="B848" s="162"/>
      <c r="C848" s="162"/>
      <c r="D848" s="162"/>
      <c r="E848" s="162"/>
      <c r="F848" s="162"/>
      <c r="G848" s="162"/>
      <c r="H848" s="162"/>
      <c r="I848" s="162"/>
      <c r="J848" s="162"/>
      <c r="K848" s="162"/>
      <c r="L848" s="162"/>
      <c r="M848" s="162"/>
      <c r="N848" s="162"/>
      <c r="O848" s="162"/>
      <c r="P848" s="162"/>
      <c r="Q848" s="162"/>
      <c r="R848" s="162"/>
      <c r="S848" s="162"/>
      <c r="T848" s="162"/>
      <c r="U848" s="162"/>
      <c r="V848" s="162"/>
      <c r="W848" s="162"/>
      <c r="X848" s="162"/>
      <c r="Y848" s="162"/>
      <c r="Z848" s="162"/>
    </row>
    <row r="849">
      <c r="A849" s="162"/>
      <c r="B849" s="162"/>
      <c r="C849" s="162"/>
      <c r="D849" s="162"/>
      <c r="E849" s="162"/>
      <c r="F849" s="162"/>
      <c r="G849" s="162"/>
      <c r="H849" s="162"/>
      <c r="I849" s="162"/>
      <c r="J849" s="162"/>
      <c r="K849" s="162"/>
      <c r="L849" s="162"/>
      <c r="M849" s="162"/>
      <c r="N849" s="162"/>
      <c r="O849" s="162"/>
      <c r="P849" s="162"/>
      <c r="Q849" s="162"/>
      <c r="R849" s="162"/>
      <c r="S849" s="162"/>
      <c r="T849" s="162"/>
      <c r="U849" s="162"/>
      <c r="V849" s="162"/>
      <c r="W849" s="162"/>
      <c r="X849" s="162"/>
      <c r="Y849" s="162"/>
      <c r="Z849" s="162"/>
    </row>
    <row r="850">
      <c r="A850" s="162"/>
      <c r="B850" s="162"/>
      <c r="C850" s="162"/>
      <c r="D850" s="162"/>
      <c r="E850" s="162"/>
      <c r="F850" s="162"/>
      <c r="G850" s="162"/>
      <c r="H850" s="162"/>
      <c r="I850" s="162"/>
      <c r="J850" s="162"/>
      <c r="K850" s="162"/>
      <c r="L850" s="162"/>
      <c r="M850" s="162"/>
      <c r="N850" s="162"/>
      <c r="O850" s="162"/>
      <c r="P850" s="162"/>
      <c r="Q850" s="162"/>
      <c r="R850" s="162"/>
      <c r="S850" s="162"/>
      <c r="T850" s="162"/>
      <c r="U850" s="162"/>
      <c r="V850" s="162"/>
      <c r="W850" s="162"/>
      <c r="X850" s="162"/>
      <c r="Y850" s="162"/>
      <c r="Z850" s="162"/>
    </row>
    <row r="851">
      <c r="A851" s="162"/>
      <c r="B851" s="162"/>
      <c r="C851" s="162"/>
      <c r="D851" s="162"/>
      <c r="E851" s="162"/>
      <c r="F851" s="162"/>
      <c r="G851" s="162"/>
      <c r="H851" s="162"/>
      <c r="I851" s="162"/>
      <c r="J851" s="162"/>
      <c r="K851" s="162"/>
      <c r="L851" s="162"/>
      <c r="M851" s="162"/>
      <c r="N851" s="162"/>
      <c r="O851" s="162"/>
      <c r="P851" s="162"/>
      <c r="Q851" s="162"/>
      <c r="R851" s="162"/>
      <c r="S851" s="162"/>
      <c r="T851" s="162"/>
      <c r="U851" s="162"/>
      <c r="V851" s="162"/>
      <c r="W851" s="162"/>
      <c r="X851" s="162"/>
      <c r="Y851" s="162"/>
      <c r="Z851" s="162"/>
    </row>
    <row r="852">
      <c r="A852" s="162"/>
      <c r="B852" s="162"/>
      <c r="C852" s="162"/>
      <c r="D852" s="162"/>
      <c r="E852" s="162"/>
      <c r="F852" s="162"/>
      <c r="G852" s="162"/>
      <c r="H852" s="162"/>
      <c r="I852" s="162"/>
      <c r="J852" s="162"/>
      <c r="K852" s="162"/>
      <c r="L852" s="162"/>
      <c r="M852" s="162"/>
      <c r="N852" s="162"/>
      <c r="O852" s="162"/>
      <c r="P852" s="162"/>
      <c r="Q852" s="162"/>
      <c r="R852" s="162"/>
      <c r="S852" s="162"/>
      <c r="T852" s="162"/>
      <c r="U852" s="162"/>
      <c r="V852" s="162"/>
      <c r="W852" s="162"/>
      <c r="X852" s="162"/>
      <c r="Y852" s="162"/>
      <c r="Z852" s="162"/>
    </row>
    <row r="853">
      <c r="A853" s="162"/>
      <c r="B853" s="162"/>
      <c r="C853" s="162"/>
      <c r="D853" s="162"/>
      <c r="E853" s="162"/>
      <c r="F853" s="162"/>
      <c r="G853" s="162"/>
      <c r="H853" s="162"/>
      <c r="I853" s="162"/>
      <c r="J853" s="162"/>
      <c r="K853" s="162"/>
      <c r="L853" s="162"/>
      <c r="M853" s="162"/>
      <c r="N853" s="162"/>
      <c r="O853" s="162"/>
      <c r="P853" s="162"/>
      <c r="Q853" s="162"/>
      <c r="R853" s="162"/>
      <c r="S853" s="162"/>
      <c r="T853" s="162"/>
      <c r="U853" s="162"/>
      <c r="V853" s="162"/>
      <c r="W853" s="162"/>
      <c r="X853" s="162"/>
      <c r="Y853" s="162"/>
      <c r="Z853" s="162"/>
    </row>
    <row r="854">
      <c r="A854" s="162"/>
      <c r="B854" s="162"/>
      <c r="C854" s="162"/>
      <c r="D854" s="162"/>
      <c r="E854" s="162"/>
      <c r="F854" s="162"/>
      <c r="G854" s="162"/>
      <c r="H854" s="162"/>
      <c r="I854" s="162"/>
      <c r="J854" s="162"/>
      <c r="K854" s="162"/>
      <c r="L854" s="162"/>
      <c r="M854" s="162"/>
      <c r="N854" s="162"/>
      <c r="O854" s="162"/>
      <c r="P854" s="162"/>
      <c r="Q854" s="162"/>
      <c r="R854" s="162"/>
      <c r="S854" s="162"/>
      <c r="T854" s="162"/>
      <c r="U854" s="162"/>
      <c r="V854" s="162"/>
      <c r="W854" s="162"/>
      <c r="X854" s="162"/>
      <c r="Y854" s="162"/>
      <c r="Z854" s="162"/>
    </row>
    <row r="855">
      <c r="A855" s="162"/>
      <c r="B855" s="162"/>
      <c r="C855" s="162"/>
      <c r="D855" s="162"/>
      <c r="E855" s="162"/>
      <c r="F855" s="162"/>
      <c r="G855" s="162"/>
      <c r="H855" s="162"/>
      <c r="I855" s="162"/>
      <c r="J855" s="162"/>
      <c r="K855" s="162"/>
      <c r="L855" s="162"/>
      <c r="M855" s="162"/>
      <c r="N855" s="162"/>
      <c r="O855" s="162"/>
      <c r="P855" s="162"/>
      <c r="Q855" s="162"/>
      <c r="R855" s="162"/>
      <c r="S855" s="162"/>
      <c r="T855" s="162"/>
      <c r="U855" s="162"/>
      <c r="V855" s="162"/>
      <c r="W855" s="162"/>
      <c r="X855" s="162"/>
      <c r="Y855" s="162"/>
      <c r="Z855" s="162"/>
    </row>
    <row r="856">
      <c r="A856" s="162"/>
      <c r="B856" s="162"/>
      <c r="C856" s="162"/>
      <c r="D856" s="162"/>
      <c r="E856" s="162"/>
      <c r="F856" s="162"/>
      <c r="G856" s="162"/>
      <c r="H856" s="162"/>
      <c r="I856" s="162"/>
      <c r="J856" s="162"/>
      <c r="K856" s="162"/>
      <c r="L856" s="162"/>
      <c r="M856" s="162"/>
      <c r="N856" s="162"/>
      <c r="O856" s="162"/>
      <c r="P856" s="162"/>
      <c r="Q856" s="162"/>
      <c r="R856" s="162"/>
      <c r="S856" s="162"/>
      <c r="T856" s="162"/>
      <c r="U856" s="162"/>
      <c r="V856" s="162"/>
      <c r="W856" s="162"/>
      <c r="X856" s="162"/>
      <c r="Y856" s="162"/>
      <c r="Z856" s="162"/>
    </row>
    <row r="857">
      <c r="A857" s="162"/>
      <c r="B857" s="162"/>
      <c r="C857" s="162"/>
      <c r="D857" s="162"/>
      <c r="E857" s="162"/>
      <c r="F857" s="162"/>
      <c r="G857" s="162"/>
      <c r="H857" s="162"/>
      <c r="I857" s="162"/>
      <c r="J857" s="162"/>
      <c r="K857" s="162"/>
      <c r="L857" s="162"/>
      <c r="M857" s="162"/>
      <c r="N857" s="162"/>
      <c r="O857" s="162"/>
      <c r="P857" s="162"/>
      <c r="Q857" s="162"/>
      <c r="R857" s="162"/>
      <c r="S857" s="162"/>
      <c r="T857" s="162"/>
      <c r="U857" s="162"/>
      <c r="V857" s="162"/>
      <c r="W857" s="162"/>
      <c r="X857" s="162"/>
      <c r="Y857" s="162"/>
      <c r="Z857" s="162"/>
    </row>
    <row r="858">
      <c r="A858" s="162"/>
      <c r="B858" s="162"/>
      <c r="C858" s="162"/>
      <c r="D858" s="162"/>
      <c r="E858" s="162"/>
      <c r="F858" s="162"/>
      <c r="G858" s="162"/>
      <c r="H858" s="162"/>
      <c r="I858" s="162"/>
      <c r="J858" s="162"/>
      <c r="K858" s="162"/>
      <c r="L858" s="162"/>
      <c r="M858" s="162"/>
      <c r="N858" s="162"/>
      <c r="O858" s="162"/>
      <c r="P858" s="162"/>
      <c r="Q858" s="162"/>
      <c r="R858" s="162"/>
      <c r="S858" s="162"/>
      <c r="T858" s="162"/>
      <c r="U858" s="162"/>
      <c r="V858" s="162"/>
      <c r="W858" s="162"/>
      <c r="X858" s="162"/>
      <c r="Y858" s="162"/>
      <c r="Z858" s="162"/>
    </row>
    <row r="859">
      <c r="A859" s="162"/>
      <c r="B859" s="162"/>
      <c r="C859" s="162"/>
      <c r="D859" s="162"/>
      <c r="E859" s="162"/>
      <c r="F859" s="162"/>
      <c r="G859" s="162"/>
      <c r="H859" s="162"/>
      <c r="I859" s="162"/>
      <c r="J859" s="162"/>
      <c r="K859" s="162"/>
      <c r="L859" s="162"/>
      <c r="M859" s="162"/>
      <c r="N859" s="162"/>
      <c r="O859" s="162"/>
      <c r="P859" s="162"/>
      <c r="Q859" s="162"/>
      <c r="R859" s="162"/>
      <c r="S859" s="162"/>
      <c r="T859" s="162"/>
      <c r="U859" s="162"/>
      <c r="V859" s="162"/>
      <c r="W859" s="162"/>
      <c r="X859" s="162"/>
      <c r="Y859" s="162"/>
      <c r="Z859" s="162"/>
    </row>
    <row r="860">
      <c r="A860" s="162"/>
      <c r="B860" s="162"/>
      <c r="C860" s="162"/>
      <c r="D860" s="162"/>
      <c r="E860" s="162"/>
      <c r="F860" s="162"/>
      <c r="G860" s="162"/>
      <c r="H860" s="162"/>
      <c r="I860" s="162"/>
      <c r="J860" s="162"/>
      <c r="K860" s="162"/>
      <c r="L860" s="162"/>
      <c r="M860" s="162"/>
      <c r="N860" s="162"/>
      <c r="O860" s="162"/>
      <c r="P860" s="162"/>
      <c r="Q860" s="162"/>
      <c r="R860" s="162"/>
      <c r="S860" s="162"/>
      <c r="T860" s="162"/>
      <c r="U860" s="162"/>
      <c r="V860" s="162"/>
      <c r="W860" s="162"/>
      <c r="X860" s="162"/>
      <c r="Y860" s="162"/>
      <c r="Z860" s="162"/>
    </row>
    <row r="861">
      <c r="A861" s="162"/>
      <c r="B861" s="162"/>
      <c r="C861" s="162"/>
      <c r="D861" s="162"/>
      <c r="E861" s="162"/>
      <c r="F861" s="162"/>
      <c r="G861" s="162"/>
      <c r="H861" s="162"/>
      <c r="I861" s="162"/>
      <c r="J861" s="162"/>
      <c r="K861" s="162"/>
      <c r="L861" s="162"/>
      <c r="M861" s="162"/>
      <c r="N861" s="162"/>
      <c r="O861" s="162"/>
      <c r="P861" s="162"/>
      <c r="Q861" s="162"/>
      <c r="R861" s="162"/>
      <c r="S861" s="162"/>
      <c r="T861" s="162"/>
      <c r="U861" s="162"/>
      <c r="V861" s="162"/>
      <c r="W861" s="162"/>
      <c r="X861" s="162"/>
      <c r="Y861" s="162"/>
      <c r="Z861" s="162"/>
    </row>
    <row r="862">
      <c r="A862" s="162"/>
      <c r="B862" s="162"/>
      <c r="C862" s="162"/>
      <c r="D862" s="162"/>
      <c r="E862" s="162"/>
      <c r="F862" s="162"/>
      <c r="G862" s="162"/>
      <c r="H862" s="162"/>
      <c r="I862" s="162"/>
      <c r="J862" s="162"/>
      <c r="K862" s="162"/>
      <c r="L862" s="162"/>
      <c r="M862" s="162"/>
      <c r="N862" s="162"/>
      <c r="O862" s="162"/>
      <c r="P862" s="162"/>
      <c r="Q862" s="162"/>
      <c r="R862" s="162"/>
      <c r="S862" s="162"/>
      <c r="T862" s="162"/>
      <c r="U862" s="162"/>
      <c r="V862" s="162"/>
      <c r="W862" s="162"/>
      <c r="X862" s="162"/>
      <c r="Y862" s="162"/>
      <c r="Z862" s="162"/>
    </row>
    <row r="863">
      <c r="A863" s="162"/>
      <c r="B863" s="162"/>
      <c r="C863" s="162"/>
      <c r="D863" s="162"/>
      <c r="E863" s="162"/>
      <c r="F863" s="162"/>
      <c r="G863" s="162"/>
      <c r="H863" s="162"/>
      <c r="I863" s="162"/>
      <c r="J863" s="162"/>
      <c r="K863" s="162"/>
      <c r="L863" s="162"/>
      <c r="M863" s="162"/>
      <c r="N863" s="162"/>
      <c r="O863" s="162"/>
      <c r="P863" s="162"/>
      <c r="Q863" s="162"/>
      <c r="R863" s="162"/>
      <c r="S863" s="162"/>
      <c r="T863" s="162"/>
      <c r="U863" s="162"/>
      <c r="V863" s="162"/>
      <c r="W863" s="162"/>
      <c r="X863" s="162"/>
      <c r="Y863" s="162"/>
      <c r="Z863" s="162"/>
    </row>
    <row r="864">
      <c r="A864" s="162"/>
      <c r="B864" s="162"/>
      <c r="C864" s="162"/>
      <c r="D864" s="162"/>
      <c r="E864" s="162"/>
      <c r="F864" s="162"/>
      <c r="G864" s="162"/>
      <c r="H864" s="162"/>
      <c r="I864" s="162"/>
      <c r="J864" s="162"/>
      <c r="K864" s="162"/>
      <c r="L864" s="162"/>
      <c r="M864" s="162"/>
      <c r="N864" s="162"/>
      <c r="O864" s="162"/>
      <c r="P864" s="162"/>
      <c r="Q864" s="162"/>
      <c r="R864" s="162"/>
      <c r="S864" s="162"/>
      <c r="T864" s="162"/>
      <c r="U864" s="162"/>
      <c r="V864" s="162"/>
      <c r="W864" s="162"/>
      <c r="X864" s="162"/>
      <c r="Y864" s="162"/>
      <c r="Z864" s="162"/>
    </row>
    <row r="865">
      <c r="A865" s="162"/>
      <c r="B865" s="162"/>
      <c r="C865" s="162"/>
      <c r="D865" s="162"/>
      <c r="E865" s="162"/>
      <c r="F865" s="162"/>
      <c r="G865" s="162"/>
      <c r="H865" s="162"/>
      <c r="I865" s="162"/>
      <c r="J865" s="162"/>
      <c r="K865" s="162"/>
      <c r="L865" s="162"/>
      <c r="M865" s="162"/>
      <c r="N865" s="162"/>
      <c r="O865" s="162"/>
      <c r="P865" s="162"/>
      <c r="Q865" s="162"/>
      <c r="R865" s="162"/>
      <c r="S865" s="162"/>
      <c r="T865" s="162"/>
      <c r="U865" s="162"/>
      <c r="V865" s="162"/>
      <c r="W865" s="162"/>
      <c r="X865" s="162"/>
      <c r="Y865" s="162"/>
      <c r="Z865" s="162"/>
    </row>
    <row r="866">
      <c r="A866" s="162"/>
      <c r="B866" s="162"/>
      <c r="C866" s="162"/>
      <c r="D866" s="162"/>
      <c r="E866" s="162"/>
      <c r="F866" s="162"/>
      <c r="G866" s="162"/>
      <c r="H866" s="162"/>
      <c r="I866" s="162"/>
      <c r="J866" s="162"/>
      <c r="K866" s="162"/>
      <c r="L866" s="162"/>
      <c r="M866" s="162"/>
      <c r="N866" s="162"/>
      <c r="O866" s="162"/>
      <c r="P866" s="162"/>
      <c r="Q866" s="162"/>
      <c r="R866" s="162"/>
      <c r="S866" s="162"/>
      <c r="T866" s="162"/>
      <c r="U866" s="162"/>
      <c r="V866" s="162"/>
      <c r="W866" s="162"/>
      <c r="X866" s="162"/>
      <c r="Y866" s="162"/>
      <c r="Z866" s="162"/>
    </row>
    <row r="867">
      <c r="A867" s="162"/>
      <c r="B867" s="162"/>
      <c r="C867" s="162"/>
      <c r="D867" s="162"/>
      <c r="E867" s="162"/>
      <c r="F867" s="162"/>
      <c r="G867" s="162"/>
      <c r="H867" s="162"/>
      <c r="I867" s="162"/>
      <c r="J867" s="162"/>
      <c r="K867" s="162"/>
      <c r="L867" s="162"/>
      <c r="M867" s="162"/>
      <c r="N867" s="162"/>
      <c r="O867" s="162"/>
      <c r="P867" s="162"/>
      <c r="Q867" s="162"/>
      <c r="R867" s="162"/>
      <c r="S867" s="162"/>
      <c r="T867" s="162"/>
      <c r="U867" s="162"/>
      <c r="V867" s="162"/>
      <c r="W867" s="162"/>
      <c r="X867" s="162"/>
      <c r="Y867" s="162"/>
      <c r="Z867" s="162"/>
    </row>
    <row r="868">
      <c r="A868" s="162"/>
      <c r="B868" s="162"/>
      <c r="C868" s="162"/>
      <c r="D868" s="162"/>
      <c r="E868" s="162"/>
      <c r="F868" s="162"/>
      <c r="G868" s="162"/>
      <c r="H868" s="162"/>
      <c r="I868" s="162"/>
      <c r="J868" s="162"/>
      <c r="K868" s="162"/>
      <c r="L868" s="162"/>
      <c r="M868" s="162"/>
      <c r="N868" s="162"/>
      <c r="O868" s="162"/>
      <c r="P868" s="162"/>
      <c r="Q868" s="162"/>
      <c r="R868" s="162"/>
      <c r="S868" s="162"/>
      <c r="T868" s="162"/>
      <c r="U868" s="162"/>
      <c r="V868" s="162"/>
      <c r="W868" s="162"/>
      <c r="X868" s="162"/>
      <c r="Y868" s="162"/>
      <c r="Z868" s="162"/>
    </row>
    <row r="869">
      <c r="A869" s="162"/>
      <c r="B869" s="162"/>
      <c r="C869" s="162"/>
      <c r="D869" s="162"/>
      <c r="E869" s="162"/>
      <c r="F869" s="162"/>
      <c r="G869" s="162"/>
      <c r="H869" s="162"/>
      <c r="I869" s="162"/>
      <c r="J869" s="162"/>
      <c r="K869" s="162"/>
      <c r="L869" s="162"/>
      <c r="M869" s="162"/>
      <c r="N869" s="162"/>
      <c r="O869" s="162"/>
      <c r="P869" s="162"/>
      <c r="Q869" s="162"/>
      <c r="R869" s="162"/>
      <c r="S869" s="162"/>
      <c r="T869" s="162"/>
      <c r="U869" s="162"/>
      <c r="V869" s="162"/>
      <c r="W869" s="162"/>
      <c r="X869" s="162"/>
      <c r="Y869" s="162"/>
      <c r="Z869" s="162"/>
    </row>
    <row r="870">
      <c r="A870" s="162"/>
      <c r="B870" s="162"/>
      <c r="C870" s="162"/>
      <c r="D870" s="162"/>
      <c r="E870" s="162"/>
      <c r="F870" s="162"/>
      <c r="G870" s="162"/>
      <c r="H870" s="162"/>
      <c r="I870" s="162"/>
      <c r="J870" s="162"/>
      <c r="K870" s="162"/>
      <c r="L870" s="162"/>
      <c r="M870" s="162"/>
      <c r="N870" s="162"/>
      <c r="O870" s="162"/>
      <c r="P870" s="162"/>
      <c r="Q870" s="162"/>
      <c r="R870" s="162"/>
      <c r="S870" s="162"/>
      <c r="T870" s="162"/>
      <c r="U870" s="162"/>
      <c r="V870" s="162"/>
      <c r="W870" s="162"/>
      <c r="X870" s="162"/>
      <c r="Y870" s="162"/>
      <c r="Z870" s="162"/>
    </row>
    <row r="871">
      <c r="A871" s="162"/>
      <c r="B871" s="162"/>
      <c r="C871" s="162"/>
      <c r="D871" s="162"/>
      <c r="E871" s="162"/>
      <c r="F871" s="162"/>
      <c r="G871" s="162"/>
      <c r="H871" s="162"/>
      <c r="I871" s="162"/>
      <c r="J871" s="162"/>
      <c r="K871" s="162"/>
      <c r="L871" s="162"/>
      <c r="M871" s="162"/>
      <c r="N871" s="162"/>
      <c r="O871" s="162"/>
      <c r="P871" s="162"/>
      <c r="Q871" s="162"/>
      <c r="R871" s="162"/>
      <c r="S871" s="162"/>
      <c r="T871" s="162"/>
      <c r="U871" s="162"/>
      <c r="V871" s="162"/>
      <c r="W871" s="162"/>
      <c r="X871" s="162"/>
      <c r="Y871" s="162"/>
      <c r="Z871" s="162"/>
    </row>
    <row r="872">
      <c r="A872" s="162"/>
      <c r="B872" s="162"/>
      <c r="C872" s="162"/>
      <c r="D872" s="162"/>
      <c r="E872" s="162"/>
      <c r="F872" s="162"/>
      <c r="G872" s="162"/>
      <c r="H872" s="162"/>
      <c r="I872" s="162"/>
      <c r="J872" s="162"/>
      <c r="K872" s="162"/>
      <c r="L872" s="162"/>
      <c r="M872" s="162"/>
      <c r="N872" s="162"/>
      <c r="O872" s="162"/>
      <c r="P872" s="162"/>
      <c r="Q872" s="162"/>
      <c r="R872" s="162"/>
      <c r="S872" s="162"/>
      <c r="T872" s="162"/>
      <c r="U872" s="162"/>
      <c r="V872" s="162"/>
      <c r="W872" s="162"/>
      <c r="X872" s="162"/>
      <c r="Y872" s="162"/>
      <c r="Z872" s="162"/>
    </row>
    <row r="873">
      <c r="A873" s="162"/>
      <c r="B873" s="162"/>
      <c r="C873" s="162"/>
      <c r="D873" s="162"/>
      <c r="E873" s="162"/>
      <c r="F873" s="162"/>
      <c r="G873" s="162"/>
      <c r="H873" s="162"/>
      <c r="I873" s="162"/>
      <c r="J873" s="162"/>
      <c r="K873" s="162"/>
      <c r="L873" s="162"/>
      <c r="M873" s="162"/>
      <c r="N873" s="162"/>
      <c r="O873" s="162"/>
      <c r="P873" s="162"/>
      <c r="Q873" s="162"/>
      <c r="R873" s="162"/>
      <c r="S873" s="162"/>
      <c r="T873" s="162"/>
      <c r="U873" s="162"/>
      <c r="V873" s="162"/>
      <c r="W873" s="162"/>
      <c r="X873" s="162"/>
      <c r="Y873" s="162"/>
      <c r="Z873" s="162"/>
    </row>
    <row r="874">
      <c r="A874" s="162"/>
      <c r="B874" s="162"/>
      <c r="C874" s="162"/>
      <c r="D874" s="162"/>
      <c r="E874" s="162"/>
      <c r="F874" s="162"/>
      <c r="G874" s="162"/>
      <c r="H874" s="162"/>
      <c r="I874" s="162"/>
      <c r="J874" s="162"/>
      <c r="K874" s="162"/>
      <c r="L874" s="162"/>
      <c r="M874" s="162"/>
      <c r="N874" s="162"/>
      <c r="O874" s="162"/>
      <c r="P874" s="162"/>
      <c r="Q874" s="162"/>
      <c r="R874" s="162"/>
      <c r="S874" s="162"/>
      <c r="T874" s="162"/>
      <c r="U874" s="162"/>
      <c r="V874" s="162"/>
      <c r="W874" s="162"/>
      <c r="X874" s="162"/>
      <c r="Y874" s="162"/>
      <c r="Z874" s="162"/>
    </row>
    <row r="875">
      <c r="A875" s="162"/>
      <c r="B875" s="162"/>
      <c r="C875" s="162"/>
      <c r="D875" s="162"/>
      <c r="E875" s="162"/>
      <c r="F875" s="162"/>
      <c r="G875" s="162"/>
      <c r="H875" s="162"/>
      <c r="I875" s="162"/>
      <c r="J875" s="162"/>
      <c r="K875" s="162"/>
      <c r="L875" s="162"/>
      <c r="M875" s="162"/>
      <c r="N875" s="162"/>
      <c r="O875" s="162"/>
      <c r="P875" s="162"/>
      <c r="Q875" s="162"/>
      <c r="R875" s="162"/>
      <c r="S875" s="162"/>
      <c r="T875" s="162"/>
      <c r="U875" s="162"/>
      <c r="V875" s="162"/>
      <c r="W875" s="162"/>
      <c r="X875" s="162"/>
      <c r="Y875" s="162"/>
      <c r="Z875" s="162"/>
    </row>
    <row r="876">
      <c r="A876" s="162"/>
      <c r="B876" s="162"/>
      <c r="C876" s="162"/>
      <c r="D876" s="162"/>
      <c r="E876" s="162"/>
      <c r="F876" s="162"/>
      <c r="G876" s="162"/>
      <c r="H876" s="162"/>
      <c r="I876" s="162"/>
      <c r="J876" s="162"/>
      <c r="K876" s="162"/>
      <c r="L876" s="162"/>
      <c r="M876" s="162"/>
      <c r="N876" s="162"/>
      <c r="O876" s="162"/>
      <c r="P876" s="162"/>
      <c r="Q876" s="162"/>
      <c r="R876" s="162"/>
      <c r="S876" s="162"/>
      <c r="T876" s="162"/>
      <c r="U876" s="162"/>
      <c r="V876" s="162"/>
      <c r="W876" s="162"/>
      <c r="X876" s="162"/>
      <c r="Y876" s="162"/>
      <c r="Z876" s="162"/>
    </row>
    <row r="877">
      <c r="A877" s="162"/>
      <c r="B877" s="162"/>
      <c r="C877" s="162"/>
      <c r="D877" s="162"/>
      <c r="E877" s="162"/>
      <c r="F877" s="162"/>
      <c r="G877" s="162"/>
      <c r="H877" s="162"/>
      <c r="I877" s="162"/>
      <c r="J877" s="162"/>
      <c r="K877" s="162"/>
      <c r="L877" s="162"/>
      <c r="M877" s="162"/>
      <c r="N877" s="162"/>
      <c r="O877" s="162"/>
      <c r="P877" s="162"/>
      <c r="Q877" s="162"/>
      <c r="R877" s="162"/>
      <c r="S877" s="162"/>
      <c r="T877" s="162"/>
      <c r="U877" s="162"/>
      <c r="V877" s="162"/>
      <c r="W877" s="162"/>
      <c r="X877" s="162"/>
      <c r="Y877" s="162"/>
      <c r="Z877" s="162"/>
    </row>
    <row r="878">
      <c r="A878" s="162"/>
      <c r="B878" s="162"/>
      <c r="C878" s="162"/>
      <c r="D878" s="162"/>
      <c r="E878" s="162"/>
      <c r="F878" s="162"/>
      <c r="G878" s="162"/>
      <c r="H878" s="162"/>
      <c r="I878" s="162"/>
      <c r="J878" s="162"/>
      <c r="K878" s="162"/>
      <c r="L878" s="162"/>
      <c r="M878" s="162"/>
      <c r="N878" s="162"/>
      <c r="O878" s="162"/>
      <c r="P878" s="162"/>
      <c r="Q878" s="162"/>
      <c r="R878" s="162"/>
      <c r="S878" s="162"/>
      <c r="T878" s="162"/>
      <c r="U878" s="162"/>
      <c r="V878" s="162"/>
      <c r="W878" s="162"/>
      <c r="X878" s="162"/>
      <c r="Y878" s="162"/>
      <c r="Z878" s="162"/>
    </row>
    <row r="879">
      <c r="A879" s="162"/>
      <c r="B879" s="162"/>
      <c r="C879" s="162"/>
      <c r="D879" s="162"/>
      <c r="E879" s="162"/>
      <c r="F879" s="162"/>
      <c r="G879" s="162"/>
      <c r="H879" s="162"/>
      <c r="I879" s="162"/>
      <c r="J879" s="162"/>
      <c r="K879" s="162"/>
      <c r="L879" s="162"/>
      <c r="M879" s="162"/>
      <c r="N879" s="162"/>
      <c r="O879" s="162"/>
      <c r="P879" s="162"/>
      <c r="Q879" s="162"/>
      <c r="R879" s="162"/>
      <c r="S879" s="162"/>
      <c r="T879" s="162"/>
      <c r="U879" s="162"/>
      <c r="V879" s="162"/>
      <c r="W879" s="162"/>
      <c r="X879" s="162"/>
      <c r="Y879" s="162"/>
      <c r="Z879" s="162"/>
    </row>
    <row r="880">
      <c r="A880" s="162"/>
      <c r="B880" s="162"/>
      <c r="C880" s="162"/>
      <c r="D880" s="162"/>
      <c r="E880" s="162"/>
      <c r="F880" s="162"/>
      <c r="G880" s="162"/>
      <c r="H880" s="162"/>
      <c r="I880" s="162"/>
      <c r="J880" s="162"/>
      <c r="K880" s="162"/>
      <c r="L880" s="162"/>
      <c r="M880" s="162"/>
      <c r="N880" s="162"/>
      <c r="O880" s="162"/>
      <c r="P880" s="162"/>
      <c r="Q880" s="162"/>
      <c r="R880" s="162"/>
      <c r="S880" s="162"/>
      <c r="T880" s="162"/>
      <c r="U880" s="162"/>
      <c r="V880" s="162"/>
      <c r="W880" s="162"/>
      <c r="X880" s="162"/>
      <c r="Y880" s="162"/>
      <c r="Z880" s="162"/>
    </row>
    <row r="881">
      <c r="A881" s="162"/>
      <c r="B881" s="162"/>
      <c r="C881" s="162"/>
      <c r="D881" s="162"/>
      <c r="E881" s="162"/>
      <c r="F881" s="162"/>
      <c r="G881" s="162"/>
      <c r="H881" s="162"/>
      <c r="I881" s="162"/>
      <c r="J881" s="162"/>
      <c r="K881" s="162"/>
      <c r="L881" s="162"/>
      <c r="M881" s="162"/>
      <c r="N881" s="162"/>
      <c r="O881" s="162"/>
      <c r="P881" s="162"/>
      <c r="Q881" s="162"/>
      <c r="R881" s="162"/>
      <c r="S881" s="162"/>
      <c r="T881" s="162"/>
      <c r="U881" s="162"/>
      <c r="V881" s="162"/>
      <c r="W881" s="162"/>
      <c r="X881" s="162"/>
      <c r="Y881" s="162"/>
      <c r="Z881" s="162"/>
    </row>
    <row r="882">
      <c r="A882" s="162"/>
      <c r="B882" s="162"/>
      <c r="C882" s="162"/>
      <c r="D882" s="162"/>
      <c r="E882" s="162"/>
      <c r="F882" s="162"/>
      <c r="G882" s="162"/>
      <c r="H882" s="162"/>
      <c r="I882" s="162"/>
      <c r="J882" s="162"/>
      <c r="K882" s="162"/>
      <c r="L882" s="162"/>
      <c r="M882" s="162"/>
      <c r="N882" s="162"/>
      <c r="O882" s="162"/>
      <c r="P882" s="162"/>
      <c r="Q882" s="162"/>
      <c r="R882" s="162"/>
      <c r="S882" s="162"/>
      <c r="T882" s="162"/>
      <c r="U882" s="162"/>
      <c r="V882" s="162"/>
      <c r="W882" s="162"/>
      <c r="X882" s="162"/>
      <c r="Y882" s="162"/>
      <c r="Z882" s="162"/>
    </row>
    <row r="883">
      <c r="A883" s="162"/>
      <c r="B883" s="162"/>
      <c r="C883" s="162"/>
      <c r="D883" s="162"/>
      <c r="E883" s="162"/>
      <c r="F883" s="162"/>
      <c r="G883" s="162"/>
      <c r="H883" s="162"/>
      <c r="I883" s="162"/>
      <c r="J883" s="162"/>
      <c r="K883" s="162"/>
      <c r="L883" s="162"/>
      <c r="M883" s="162"/>
      <c r="N883" s="162"/>
      <c r="O883" s="162"/>
      <c r="P883" s="162"/>
      <c r="Q883" s="162"/>
      <c r="R883" s="162"/>
      <c r="S883" s="162"/>
      <c r="T883" s="162"/>
      <c r="U883" s="162"/>
      <c r="V883" s="162"/>
      <c r="W883" s="162"/>
      <c r="X883" s="162"/>
      <c r="Y883" s="162"/>
      <c r="Z883" s="162"/>
    </row>
    <row r="884">
      <c r="A884" s="162"/>
      <c r="B884" s="162"/>
      <c r="C884" s="162"/>
      <c r="D884" s="162"/>
      <c r="E884" s="162"/>
      <c r="F884" s="162"/>
      <c r="G884" s="162"/>
      <c r="H884" s="162"/>
      <c r="I884" s="162"/>
      <c r="J884" s="162"/>
      <c r="K884" s="162"/>
      <c r="L884" s="162"/>
      <c r="M884" s="162"/>
      <c r="N884" s="162"/>
      <c r="O884" s="162"/>
      <c r="P884" s="162"/>
      <c r="Q884" s="162"/>
      <c r="R884" s="162"/>
      <c r="S884" s="162"/>
      <c r="T884" s="162"/>
      <c r="U884" s="162"/>
      <c r="V884" s="162"/>
      <c r="W884" s="162"/>
      <c r="X884" s="162"/>
      <c r="Y884" s="162"/>
      <c r="Z884" s="162"/>
    </row>
    <row r="885">
      <c r="A885" s="162"/>
      <c r="B885" s="162"/>
      <c r="C885" s="162"/>
      <c r="D885" s="162"/>
      <c r="E885" s="162"/>
      <c r="F885" s="162"/>
      <c r="G885" s="162"/>
      <c r="H885" s="162"/>
      <c r="I885" s="162"/>
      <c r="J885" s="162"/>
      <c r="K885" s="162"/>
      <c r="L885" s="162"/>
      <c r="M885" s="162"/>
      <c r="N885" s="162"/>
      <c r="O885" s="162"/>
      <c r="P885" s="162"/>
      <c r="Q885" s="162"/>
      <c r="R885" s="162"/>
      <c r="S885" s="162"/>
      <c r="T885" s="162"/>
      <c r="U885" s="162"/>
      <c r="V885" s="162"/>
      <c r="W885" s="162"/>
      <c r="X885" s="162"/>
      <c r="Y885" s="162"/>
      <c r="Z885" s="162"/>
    </row>
    <row r="886">
      <c r="A886" s="162"/>
      <c r="B886" s="162"/>
      <c r="C886" s="162"/>
      <c r="D886" s="162"/>
      <c r="E886" s="162"/>
      <c r="F886" s="162"/>
      <c r="G886" s="162"/>
      <c r="H886" s="162"/>
      <c r="I886" s="162"/>
      <c r="J886" s="162"/>
      <c r="K886" s="162"/>
      <c r="L886" s="162"/>
      <c r="M886" s="162"/>
      <c r="N886" s="162"/>
      <c r="O886" s="162"/>
      <c r="P886" s="162"/>
      <c r="Q886" s="162"/>
      <c r="R886" s="162"/>
      <c r="S886" s="162"/>
      <c r="T886" s="162"/>
      <c r="U886" s="162"/>
      <c r="V886" s="162"/>
      <c r="W886" s="162"/>
      <c r="X886" s="162"/>
      <c r="Y886" s="162"/>
      <c r="Z886" s="162"/>
    </row>
    <row r="887">
      <c r="A887" s="162"/>
      <c r="B887" s="162"/>
      <c r="C887" s="162"/>
      <c r="D887" s="162"/>
      <c r="E887" s="162"/>
      <c r="F887" s="162"/>
      <c r="G887" s="162"/>
      <c r="H887" s="162"/>
      <c r="I887" s="162"/>
      <c r="J887" s="162"/>
      <c r="K887" s="162"/>
      <c r="L887" s="162"/>
      <c r="M887" s="162"/>
      <c r="N887" s="162"/>
      <c r="O887" s="162"/>
      <c r="P887" s="162"/>
      <c r="Q887" s="162"/>
      <c r="R887" s="162"/>
      <c r="S887" s="162"/>
      <c r="T887" s="162"/>
      <c r="U887" s="162"/>
      <c r="V887" s="162"/>
      <c r="W887" s="162"/>
      <c r="X887" s="162"/>
      <c r="Y887" s="162"/>
      <c r="Z887" s="162"/>
    </row>
    <row r="888">
      <c r="A888" s="162"/>
      <c r="B888" s="162"/>
      <c r="C888" s="162"/>
      <c r="D888" s="162"/>
      <c r="E888" s="162"/>
      <c r="F888" s="162"/>
      <c r="G888" s="162"/>
      <c r="H888" s="162"/>
      <c r="I888" s="162"/>
      <c r="J888" s="162"/>
      <c r="K888" s="162"/>
      <c r="L888" s="162"/>
      <c r="M888" s="162"/>
      <c r="N888" s="162"/>
      <c r="O888" s="162"/>
      <c r="P888" s="162"/>
      <c r="Q888" s="162"/>
      <c r="R888" s="162"/>
      <c r="S888" s="162"/>
      <c r="T888" s="162"/>
      <c r="U888" s="162"/>
      <c r="V888" s="162"/>
      <c r="W888" s="162"/>
      <c r="X888" s="162"/>
      <c r="Y888" s="162"/>
      <c r="Z888" s="162"/>
    </row>
    <row r="889">
      <c r="A889" s="162"/>
      <c r="B889" s="162"/>
      <c r="C889" s="162"/>
      <c r="D889" s="162"/>
      <c r="E889" s="162"/>
      <c r="F889" s="162"/>
      <c r="G889" s="162"/>
      <c r="H889" s="162"/>
      <c r="I889" s="162"/>
      <c r="J889" s="162"/>
      <c r="K889" s="162"/>
      <c r="L889" s="162"/>
      <c r="M889" s="162"/>
      <c r="N889" s="162"/>
      <c r="O889" s="162"/>
      <c r="P889" s="162"/>
      <c r="Q889" s="162"/>
      <c r="R889" s="162"/>
      <c r="S889" s="162"/>
      <c r="T889" s="162"/>
      <c r="U889" s="162"/>
      <c r="V889" s="162"/>
      <c r="W889" s="162"/>
      <c r="X889" s="162"/>
      <c r="Y889" s="162"/>
      <c r="Z889" s="162"/>
    </row>
    <row r="890">
      <c r="A890" s="162"/>
      <c r="B890" s="162"/>
      <c r="C890" s="162"/>
      <c r="D890" s="162"/>
      <c r="E890" s="162"/>
      <c r="F890" s="162"/>
      <c r="G890" s="162"/>
      <c r="H890" s="162"/>
      <c r="I890" s="162"/>
      <c r="J890" s="162"/>
      <c r="K890" s="162"/>
      <c r="L890" s="162"/>
      <c r="M890" s="162"/>
      <c r="N890" s="162"/>
      <c r="O890" s="162"/>
      <c r="P890" s="162"/>
      <c r="Q890" s="162"/>
      <c r="R890" s="162"/>
      <c r="S890" s="162"/>
      <c r="T890" s="162"/>
      <c r="U890" s="162"/>
      <c r="V890" s="162"/>
      <c r="W890" s="162"/>
      <c r="X890" s="162"/>
      <c r="Y890" s="162"/>
      <c r="Z890" s="162"/>
    </row>
    <row r="891">
      <c r="A891" s="162"/>
      <c r="B891" s="162"/>
      <c r="C891" s="162"/>
      <c r="D891" s="162"/>
      <c r="E891" s="162"/>
      <c r="F891" s="162"/>
      <c r="G891" s="162"/>
      <c r="H891" s="162"/>
      <c r="I891" s="162"/>
      <c r="J891" s="162"/>
      <c r="K891" s="162"/>
      <c r="L891" s="162"/>
      <c r="M891" s="162"/>
      <c r="N891" s="162"/>
      <c r="O891" s="162"/>
      <c r="P891" s="162"/>
      <c r="Q891" s="162"/>
      <c r="R891" s="162"/>
      <c r="S891" s="162"/>
      <c r="T891" s="162"/>
      <c r="U891" s="162"/>
      <c r="V891" s="162"/>
      <c r="W891" s="162"/>
      <c r="X891" s="162"/>
      <c r="Y891" s="162"/>
      <c r="Z891" s="162"/>
    </row>
    <row r="892">
      <c r="A892" s="162"/>
      <c r="B892" s="162"/>
      <c r="C892" s="162"/>
      <c r="D892" s="162"/>
      <c r="E892" s="162"/>
      <c r="F892" s="162"/>
      <c r="G892" s="162"/>
      <c r="H892" s="162"/>
      <c r="I892" s="162"/>
      <c r="J892" s="162"/>
      <c r="K892" s="162"/>
      <c r="L892" s="162"/>
      <c r="M892" s="162"/>
      <c r="N892" s="162"/>
      <c r="O892" s="162"/>
      <c r="P892" s="162"/>
      <c r="Q892" s="162"/>
      <c r="R892" s="162"/>
      <c r="S892" s="162"/>
      <c r="T892" s="162"/>
      <c r="U892" s="162"/>
      <c r="V892" s="162"/>
      <c r="W892" s="162"/>
      <c r="X892" s="162"/>
      <c r="Y892" s="162"/>
      <c r="Z892" s="162"/>
    </row>
    <row r="893">
      <c r="A893" s="162"/>
      <c r="B893" s="162"/>
      <c r="C893" s="162"/>
      <c r="D893" s="162"/>
      <c r="E893" s="162"/>
      <c r="F893" s="162"/>
      <c r="G893" s="162"/>
      <c r="H893" s="162"/>
      <c r="I893" s="162"/>
      <c r="J893" s="162"/>
      <c r="K893" s="162"/>
      <c r="L893" s="162"/>
      <c r="M893" s="162"/>
      <c r="N893" s="162"/>
      <c r="O893" s="162"/>
      <c r="P893" s="162"/>
      <c r="Q893" s="162"/>
      <c r="R893" s="162"/>
      <c r="S893" s="162"/>
      <c r="T893" s="162"/>
      <c r="U893" s="162"/>
      <c r="V893" s="162"/>
      <c r="W893" s="162"/>
      <c r="X893" s="162"/>
      <c r="Y893" s="162"/>
      <c r="Z893" s="162"/>
    </row>
    <row r="894">
      <c r="A894" s="162"/>
      <c r="B894" s="162"/>
      <c r="C894" s="162"/>
      <c r="D894" s="162"/>
      <c r="E894" s="162"/>
      <c r="F894" s="162"/>
      <c r="G894" s="162"/>
      <c r="H894" s="162"/>
      <c r="I894" s="162"/>
      <c r="J894" s="162"/>
      <c r="K894" s="162"/>
      <c r="L894" s="162"/>
      <c r="M894" s="162"/>
      <c r="N894" s="162"/>
      <c r="O894" s="162"/>
      <c r="P894" s="162"/>
      <c r="Q894" s="162"/>
      <c r="R894" s="162"/>
      <c r="S894" s="162"/>
      <c r="T894" s="162"/>
      <c r="U894" s="162"/>
      <c r="V894" s="162"/>
      <c r="W894" s="162"/>
      <c r="X894" s="162"/>
      <c r="Y894" s="162"/>
      <c r="Z894" s="162"/>
    </row>
    <row r="895">
      <c r="A895" s="162"/>
      <c r="B895" s="162"/>
      <c r="C895" s="162"/>
      <c r="D895" s="162"/>
      <c r="E895" s="162"/>
      <c r="F895" s="162"/>
      <c r="G895" s="162"/>
      <c r="H895" s="162"/>
      <c r="I895" s="162"/>
      <c r="J895" s="162"/>
      <c r="K895" s="162"/>
      <c r="L895" s="162"/>
      <c r="M895" s="162"/>
      <c r="N895" s="162"/>
      <c r="O895" s="162"/>
      <c r="P895" s="162"/>
      <c r="Q895" s="162"/>
      <c r="R895" s="162"/>
      <c r="S895" s="162"/>
      <c r="T895" s="162"/>
      <c r="U895" s="162"/>
      <c r="V895" s="162"/>
      <c r="W895" s="162"/>
      <c r="X895" s="162"/>
      <c r="Y895" s="162"/>
      <c r="Z895" s="162"/>
    </row>
    <row r="896">
      <c r="A896" s="162"/>
      <c r="B896" s="162"/>
      <c r="C896" s="162"/>
      <c r="D896" s="162"/>
      <c r="E896" s="162"/>
      <c r="F896" s="162"/>
      <c r="G896" s="162"/>
      <c r="H896" s="162"/>
      <c r="I896" s="162"/>
      <c r="J896" s="162"/>
      <c r="K896" s="162"/>
      <c r="L896" s="162"/>
      <c r="M896" s="162"/>
      <c r="N896" s="162"/>
      <c r="O896" s="162"/>
      <c r="P896" s="162"/>
      <c r="Q896" s="162"/>
      <c r="R896" s="162"/>
      <c r="S896" s="162"/>
      <c r="T896" s="162"/>
      <c r="U896" s="162"/>
      <c r="V896" s="162"/>
      <c r="W896" s="162"/>
      <c r="X896" s="162"/>
      <c r="Y896" s="162"/>
      <c r="Z896" s="162"/>
    </row>
    <row r="897">
      <c r="A897" s="162"/>
      <c r="B897" s="162"/>
      <c r="C897" s="162"/>
      <c r="D897" s="162"/>
      <c r="E897" s="162"/>
      <c r="F897" s="162"/>
      <c r="G897" s="162"/>
      <c r="H897" s="162"/>
      <c r="I897" s="162"/>
      <c r="J897" s="162"/>
      <c r="K897" s="162"/>
      <c r="L897" s="162"/>
      <c r="M897" s="162"/>
      <c r="N897" s="162"/>
      <c r="O897" s="162"/>
      <c r="P897" s="162"/>
      <c r="Q897" s="162"/>
      <c r="R897" s="162"/>
      <c r="S897" s="162"/>
      <c r="T897" s="162"/>
      <c r="U897" s="162"/>
      <c r="V897" s="162"/>
      <c r="W897" s="162"/>
      <c r="X897" s="162"/>
      <c r="Y897" s="162"/>
      <c r="Z897" s="162"/>
    </row>
    <row r="898">
      <c r="A898" s="162"/>
      <c r="B898" s="162"/>
      <c r="C898" s="162"/>
      <c r="D898" s="162"/>
      <c r="E898" s="162"/>
      <c r="F898" s="162"/>
      <c r="G898" s="162"/>
      <c r="H898" s="162"/>
      <c r="I898" s="162"/>
      <c r="J898" s="162"/>
      <c r="K898" s="162"/>
      <c r="L898" s="162"/>
      <c r="M898" s="162"/>
      <c r="N898" s="162"/>
      <c r="O898" s="162"/>
      <c r="P898" s="162"/>
      <c r="Q898" s="162"/>
      <c r="R898" s="162"/>
      <c r="S898" s="162"/>
      <c r="T898" s="162"/>
      <c r="U898" s="162"/>
      <c r="V898" s="162"/>
      <c r="W898" s="162"/>
      <c r="X898" s="162"/>
      <c r="Y898" s="162"/>
      <c r="Z898" s="162"/>
    </row>
    <row r="899">
      <c r="A899" s="162"/>
      <c r="B899" s="162"/>
      <c r="C899" s="162"/>
      <c r="D899" s="162"/>
      <c r="E899" s="162"/>
      <c r="F899" s="162"/>
      <c r="G899" s="162"/>
      <c r="H899" s="162"/>
      <c r="I899" s="162"/>
      <c r="J899" s="162"/>
      <c r="K899" s="162"/>
      <c r="L899" s="162"/>
      <c r="M899" s="162"/>
      <c r="N899" s="162"/>
      <c r="O899" s="162"/>
      <c r="P899" s="162"/>
      <c r="Q899" s="162"/>
      <c r="R899" s="162"/>
      <c r="S899" s="162"/>
      <c r="T899" s="162"/>
      <c r="U899" s="162"/>
      <c r="V899" s="162"/>
      <c r="W899" s="162"/>
      <c r="X899" s="162"/>
      <c r="Y899" s="162"/>
      <c r="Z899" s="162"/>
    </row>
    <row r="900">
      <c r="A900" s="162"/>
      <c r="B900" s="162"/>
      <c r="C900" s="162"/>
      <c r="D900" s="162"/>
      <c r="E900" s="162"/>
      <c r="F900" s="162"/>
      <c r="G900" s="162"/>
      <c r="H900" s="162"/>
      <c r="I900" s="162"/>
      <c r="J900" s="162"/>
      <c r="K900" s="162"/>
      <c r="L900" s="162"/>
      <c r="M900" s="162"/>
      <c r="N900" s="162"/>
      <c r="O900" s="162"/>
      <c r="P900" s="162"/>
      <c r="Q900" s="162"/>
      <c r="R900" s="162"/>
      <c r="S900" s="162"/>
      <c r="T900" s="162"/>
      <c r="U900" s="162"/>
      <c r="V900" s="162"/>
      <c r="W900" s="162"/>
      <c r="X900" s="162"/>
      <c r="Y900" s="162"/>
      <c r="Z900" s="162"/>
    </row>
    <row r="901">
      <c r="A901" s="162"/>
      <c r="B901" s="162"/>
      <c r="C901" s="162"/>
      <c r="D901" s="162"/>
      <c r="E901" s="162"/>
      <c r="F901" s="162"/>
      <c r="G901" s="162"/>
      <c r="H901" s="162"/>
      <c r="I901" s="162"/>
      <c r="J901" s="162"/>
      <c r="K901" s="162"/>
      <c r="L901" s="162"/>
      <c r="M901" s="162"/>
      <c r="N901" s="162"/>
      <c r="O901" s="162"/>
      <c r="P901" s="162"/>
      <c r="Q901" s="162"/>
      <c r="R901" s="162"/>
      <c r="S901" s="162"/>
      <c r="T901" s="162"/>
      <c r="U901" s="162"/>
      <c r="V901" s="162"/>
      <c r="W901" s="162"/>
      <c r="X901" s="162"/>
      <c r="Y901" s="162"/>
      <c r="Z901" s="162"/>
    </row>
    <row r="902">
      <c r="A902" s="162"/>
      <c r="B902" s="162"/>
      <c r="C902" s="162"/>
      <c r="D902" s="162"/>
      <c r="E902" s="162"/>
      <c r="F902" s="162"/>
      <c r="G902" s="162"/>
      <c r="H902" s="162"/>
      <c r="I902" s="162"/>
      <c r="J902" s="162"/>
      <c r="K902" s="162"/>
      <c r="L902" s="162"/>
      <c r="M902" s="162"/>
      <c r="N902" s="162"/>
      <c r="O902" s="162"/>
      <c r="P902" s="162"/>
      <c r="Q902" s="162"/>
      <c r="R902" s="162"/>
      <c r="S902" s="162"/>
      <c r="T902" s="162"/>
      <c r="U902" s="162"/>
      <c r="V902" s="162"/>
      <c r="W902" s="162"/>
      <c r="X902" s="162"/>
      <c r="Y902" s="162"/>
      <c r="Z902" s="162"/>
    </row>
    <row r="903">
      <c r="A903" s="162"/>
      <c r="B903" s="162"/>
      <c r="C903" s="162"/>
      <c r="D903" s="162"/>
      <c r="E903" s="162"/>
      <c r="F903" s="162"/>
      <c r="G903" s="162"/>
      <c r="H903" s="162"/>
      <c r="I903" s="162"/>
      <c r="J903" s="162"/>
      <c r="K903" s="162"/>
      <c r="L903" s="162"/>
      <c r="M903" s="162"/>
      <c r="N903" s="162"/>
      <c r="O903" s="162"/>
      <c r="P903" s="162"/>
      <c r="Q903" s="162"/>
      <c r="R903" s="162"/>
      <c r="S903" s="162"/>
      <c r="T903" s="162"/>
      <c r="U903" s="162"/>
      <c r="V903" s="162"/>
      <c r="W903" s="162"/>
      <c r="X903" s="162"/>
      <c r="Y903" s="162"/>
      <c r="Z903" s="162"/>
    </row>
    <row r="904">
      <c r="A904" s="162"/>
      <c r="B904" s="162"/>
      <c r="C904" s="162"/>
      <c r="D904" s="162"/>
      <c r="E904" s="162"/>
      <c r="F904" s="162"/>
      <c r="G904" s="162"/>
      <c r="H904" s="162"/>
      <c r="I904" s="162"/>
      <c r="J904" s="162"/>
      <c r="K904" s="162"/>
      <c r="L904" s="162"/>
      <c r="M904" s="162"/>
      <c r="N904" s="162"/>
      <c r="O904" s="162"/>
      <c r="P904" s="162"/>
      <c r="Q904" s="162"/>
      <c r="R904" s="162"/>
      <c r="S904" s="162"/>
      <c r="T904" s="162"/>
      <c r="U904" s="162"/>
      <c r="V904" s="162"/>
      <c r="W904" s="162"/>
      <c r="X904" s="162"/>
      <c r="Y904" s="162"/>
      <c r="Z904" s="162"/>
    </row>
    <row r="905">
      <c r="A905" s="162"/>
      <c r="B905" s="162"/>
      <c r="C905" s="162"/>
      <c r="D905" s="162"/>
      <c r="E905" s="162"/>
      <c r="F905" s="162"/>
      <c r="G905" s="162"/>
      <c r="H905" s="162"/>
      <c r="I905" s="162"/>
      <c r="J905" s="162"/>
      <c r="K905" s="162"/>
      <c r="L905" s="162"/>
      <c r="M905" s="162"/>
      <c r="N905" s="162"/>
      <c r="O905" s="162"/>
      <c r="P905" s="162"/>
      <c r="Q905" s="162"/>
      <c r="R905" s="162"/>
      <c r="S905" s="162"/>
      <c r="T905" s="162"/>
      <c r="U905" s="162"/>
      <c r="V905" s="162"/>
      <c r="W905" s="162"/>
      <c r="X905" s="162"/>
      <c r="Y905" s="162"/>
      <c r="Z905" s="162"/>
    </row>
    <row r="906">
      <c r="A906" s="162"/>
      <c r="B906" s="162"/>
      <c r="C906" s="162"/>
      <c r="D906" s="162"/>
      <c r="E906" s="162"/>
      <c r="F906" s="162"/>
      <c r="G906" s="162"/>
      <c r="H906" s="162"/>
      <c r="I906" s="162"/>
      <c r="J906" s="162"/>
      <c r="K906" s="162"/>
      <c r="L906" s="162"/>
      <c r="M906" s="162"/>
      <c r="N906" s="162"/>
      <c r="O906" s="162"/>
      <c r="P906" s="162"/>
      <c r="Q906" s="162"/>
      <c r="R906" s="162"/>
      <c r="S906" s="162"/>
      <c r="T906" s="162"/>
      <c r="U906" s="162"/>
      <c r="V906" s="162"/>
      <c r="W906" s="162"/>
      <c r="X906" s="162"/>
      <c r="Y906" s="162"/>
      <c r="Z906" s="162"/>
    </row>
    <row r="907">
      <c r="A907" s="162"/>
      <c r="B907" s="162"/>
      <c r="C907" s="162"/>
      <c r="D907" s="162"/>
      <c r="E907" s="162"/>
      <c r="F907" s="162"/>
      <c r="G907" s="162"/>
      <c r="H907" s="162"/>
      <c r="I907" s="162"/>
      <c r="J907" s="162"/>
      <c r="K907" s="162"/>
      <c r="L907" s="162"/>
      <c r="M907" s="162"/>
      <c r="N907" s="162"/>
      <c r="O907" s="162"/>
      <c r="P907" s="162"/>
      <c r="Q907" s="162"/>
      <c r="R907" s="162"/>
      <c r="S907" s="162"/>
      <c r="T907" s="162"/>
      <c r="U907" s="162"/>
      <c r="V907" s="162"/>
      <c r="W907" s="162"/>
      <c r="X907" s="162"/>
      <c r="Y907" s="162"/>
      <c r="Z907" s="162"/>
    </row>
    <row r="908">
      <c r="A908" s="162"/>
      <c r="B908" s="162"/>
      <c r="C908" s="162"/>
      <c r="D908" s="162"/>
      <c r="E908" s="162"/>
      <c r="F908" s="162"/>
      <c r="G908" s="162"/>
      <c r="H908" s="162"/>
      <c r="I908" s="162"/>
      <c r="J908" s="162"/>
      <c r="K908" s="162"/>
      <c r="L908" s="162"/>
      <c r="M908" s="162"/>
      <c r="N908" s="162"/>
      <c r="O908" s="162"/>
      <c r="P908" s="162"/>
      <c r="Q908" s="162"/>
      <c r="R908" s="162"/>
      <c r="S908" s="162"/>
      <c r="T908" s="162"/>
      <c r="U908" s="162"/>
      <c r="V908" s="162"/>
      <c r="W908" s="162"/>
      <c r="X908" s="162"/>
      <c r="Y908" s="162"/>
      <c r="Z908" s="162"/>
    </row>
    <row r="909">
      <c r="A909" s="162"/>
      <c r="B909" s="162"/>
      <c r="C909" s="162"/>
      <c r="D909" s="162"/>
      <c r="E909" s="162"/>
      <c r="F909" s="162"/>
      <c r="G909" s="162"/>
      <c r="H909" s="162"/>
      <c r="I909" s="162"/>
      <c r="J909" s="162"/>
      <c r="K909" s="162"/>
      <c r="L909" s="162"/>
      <c r="M909" s="162"/>
      <c r="N909" s="162"/>
      <c r="O909" s="162"/>
      <c r="P909" s="162"/>
      <c r="Q909" s="162"/>
      <c r="R909" s="162"/>
      <c r="S909" s="162"/>
      <c r="T909" s="162"/>
      <c r="U909" s="162"/>
      <c r="V909" s="162"/>
      <c r="W909" s="162"/>
      <c r="X909" s="162"/>
      <c r="Y909" s="162"/>
      <c r="Z909" s="162"/>
    </row>
    <row r="910">
      <c r="A910" s="162"/>
      <c r="B910" s="162"/>
      <c r="C910" s="162"/>
      <c r="D910" s="162"/>
      <c r="E910" s="162"/>
      <c r="F910" s="162"/>
      <c r="G910" s="162"/>
      <c r="H910" s="162"/>
      <c r="I910" s="162"/>
      <c r="J910" s="162"/>
      <c r="K910" s="162"/>
      <c r="L910" s="162"/>
      <c r="M910" s="162"/>
      <c r="N910" s="162"/>
      <c r="O910" s="162"/>
      <c r="P910" s="162"/>
      <c r="Q910" s="162"/>
      <c r="R910" s="162"/>
      <c r="S910" s="162"/>
      <c r="T910" s="162"/>
      <c r="U910" s="162"/>
      <c r="V910" s="162"/>
      <c r="W910" s="162"/>
      <c r="X910" s="162"/>
      <c r="Y910" s="162"/>
      <c r="Z910" s="162"/>
    </row>
    <row r="911">
      <c r="A911" s="162"/>
      <c r="B911" s="162"/>
      <c r="C911" s="162"/>
      <c r="D911" s="162"/>
      <c r="E911" s="162"/>
      <c r="F911" s="162"/>
      <c r="G911" s="162"/>
      <c r="H911" s="162"/>
      <c r="I911" s="162"/>
      <c r="J911" s="162"/>
      <c r="K911" s="162"/>
      <c r="L911" s="162"/>
      <c r="M911" s="162"/>
      <c r="N911" s="162"/>
      <c r="O911" s="162"/>
      <c r="P911" s="162"/>
      <c r="Q911" s="162"/>
      <c r="R911" s="162"/>
      <c r="S911" s="162"/>
      <c r="T911" s="162"/>
      <c r="U911" s="162"/>
      <c r="V911" s="162"/>
      <c r="W911" s="162"/>
      <c r="X911" s="162"/>
      <c r="Y911" s="162"/>
      <c r="Z911" s="162"/>
    </row>
    <row r="912">
      <c r="A912" s="162"/>
      <c r="B912" s="162"/>
      <c r="C912" s="162"/>
      <c r="D912" s="162"/>
      <c r="E912" s="162"/>
      <c r="F912" s="162"/>
      <c r="G912" s="162"/>
      <c r="H912" s="162"/>
      <c r="I912" s="162"/>
      <c r="J912" s="162"/>
      <c r="K912" s="162"/>
      <c r="L912" s="162"/>
      <c r="M912" s="162"/>
      <c r="N912" s="162"/>
      <c r="O912" s="162"/>
      <c r="P912" s="162"/>
      <c r="Q912" s="162"/>
      <c r="R912" s="162"/>
      <c r="S912" s="162"/>
      <c r="T912" s="162"/>
      <c r="U912" s="162"/>
      <c r="V912" s="162"/>
      <c r="W912" s="162"/>
      <c r="X912" s="162"/>
      <c r="Y912" s="162"/>
      <c r="Z912" s="162"/>
    </row>
    <row r="913">
      <c r="A913" s="162"/>
      <c r="B913" s="162"/>
      <c r="C913" s="162"/>
      <c r="D913" s="162"/>
      <c r="E913" s="162"/>
      <c r="F913" s="162"/>
      <c r="G913" s="162"/>
      <c r="H913" s="162"/>
      <c r="I913" s="162"/>
      <c r="J913" s="162"/>
      <c r="K913" s="162"/>
      <c r="L913" s="162"/>
      <c r="M913" s="162"/>
      <c r="N913" s="162"/>
      <c r="O913" s="162"/>
      <c r="P913" s="162"/>
      <c r="Q913" s="162"/>
      <c r="R913" s="162"/>
      <c r="S913" s="162"/>
      <c r="T913" s="162"/>
      <c r="U913" s="162"/>
      <c r="V913" s="162"/>
      <c r="W913" s="162"/>
      <c r="X913" s="162"/>
      <c r="Y913" s="162"/>
      <c r="Z913" s="162"/>
    </row>
    <row r="914">
      <c r="A914" s="162"/>
      <c r="B914" s="162"/>
      <c r="C914" s="162"/>
      <c r="D914" s="162"/>
      <c r="E914" s="162"/>
      <c r="F914" s="162"/>
      <c r="G914" s="162"/>
      <c r="H914" s="162"/>
      <c r="I914" s="162"/>
      <c r="J914" s="162"/>
      <c r="K914" s="162"/>
      <c r="L914" s="162"/>
      <c r="M914" s="162"/>
      <c r="N914" s="162"/>
      <c r="O914" s="162"/>
      <c r="P914" s="162"/>
      <c r="Q914" s="162"/>
      <c r="R914" s="162"/>
      <c r="S914" s="162"/>
      <c r="T914" s="162"/>
      <c r="U914" s="162"/>
      <c r="V914" s="162"/>
      <c r="W914" s="162"/>
      <c r="X914" s="162"/>
      <c r="Y914" s="162"/>
      <c r="Z914" s="162"/>
    </row>
    <row r="915">
      <c r="A915" s="162"/>
      <c r="B915" s="162"/>
      <c r="C915" s="162"/>
      <c r="D915" s="162"/>
      <c r="E915" s="162"/>
      <c r="F915" s="162"/>
      <c r="G915" s="162"/>
      <c r="H915" s="162"/>
      <c r="I915" s="162"/>
      <c r="J915" s="162"/>
      <c r="K915" s="162"/>
      <c r="L915" s="162"/>
      <c r="M915" s="162"/>
      <c r="N915" s="162"/>
      <c r="O915" s="162"/>
      <c r="P915" s="162"/>
      <c r="Q915" s="162"/>
      <c r="R915" s="162"/>
      <c r="S915" s="162"/>
      <c r="T915" s="162"/>
      <c r="U915" s="162"/>
      <c r="V915" s="162"/>
      <c r="W915" s="162"/>
      <c r="X915" s="162"/>
      <c r="Y915" s="162"/>
      <c r="Z915" s="162"/>
    </row>
    <row r="916">
      <c r="A916" s="162"/>
      <c r="B916" s="162"/>
      <c r="C916" s="162"/>
      <c r="D916" s="162"/>
      <c r="E916" s="162"/>
      <c r="F916" s="162"/>
      <c r="G916" s="162"/>
      <c r="H916" s="162"/>
      <c r="I916" s="162"/>
      <c r="J916" s="162"/>
      <c r="K916" s="162"/>
      <c r="L916" s="162"/>
      <c r="M916" s="162"/>
      <c r="N916" s="162"/>
      <c r="O916" s="162"/>
      <c r="P916" s="162"/>
      <c r="Q916" s="162"/>
      <c r="R916" s="162"/>
      <c r="S916" s="162"/>
      <c r="T916" s="162"/>
      <c r="U916" s="162"/>
      <c r="V916" s="162"/>
      <c r="W916" s="162"/>
      <c r="X916" s="162"/>
      <c r="Y916" s="162"/>
      <c r="Z916" s="162"/>
    </row>
    <row r="917">
      <c r="A917" s="162"/>
      <c r="B917" s="162"/>
      <c r="C917" s="162"/>
      <c r="D917" s="162"/>
      <c r="E917" s="162"/>
      <c r="F917" s="162"/>
      <c r="G917" s="162"/>
      <c r="H917" s="162"/>
      <c r="I917" s="162"/>
      <c r="J917" s="162"/>
      <c r="K917" s="162"/>
      <c r="L917" s="162"/>
      <c r="M917" s="162"/>
      <c r="N917" s="162"/>
      <c r="O917" s="162"/>
      <c r="P917" s="162"/>
      <c r="Q917" s="162"/>
      <c r="R917" s="162"/>
      <c r="S917" s="162"/>
      <c r="T917" s="162"/>
      <c r="U917" s="162"/>
      <c r="V917" s="162"/>
      <c r="W917" s="162"/>
      <c r="X917" s="162"/>
      <c r="Y917" s="162"/>
      <c r="Z917" s="162"/>
    </row>
    <row r="918">
      <c r="A918" s="162"/>
      <c r="B918" s="162"/>
      <c r="C918" s="162"/>
      <c r="D918" s="162"/>
      <c r="E918" s="162"/>
      <c r="F918" s="162"/>
      <c r="G918" s="162"/>
      <c r="H918" s="162"/>
      <c r="I918" s="162"/>
      <c r="J918" s="162"/>
      <c r="K918" s="162"/>
      <c r="L918" s="162"/>
      <c r="M918" s="162"/>
      <c r="N918" s="162"/>
      <c r="O918" s="162"/>
      <c r="P918" s="162"/>
      <c r="Q918" s="162"/>
      <c r="R918" s="162"/>
      <c r="S918" s="162"/>
      <c r="T918" s="162"/>
      <c r="U918" s="162"/>
      <c r="V918" s="162"/>
      <c r="W918" s="162"/>
      <c r="X918" s="162"/>
      <c r="Y918" s="162"/>
      <c r="Z918" s="162"/>
    </row>
    <row r="919">
      <c r="A919" s="162"/>
      <c r="B919" s="162"/>
      <c r="C919" s="162"/>
      <c r="D919" s="162"/>
      <c r="E919" s="162"/>
      <c r="F919" s="162"/>
      <c r="G919" s="162"/>
      <c r="H919" s="162"/>
      <c r="I919" s="162"/>
      <c r="J919" s="162"/>
      <c r="K919" s="162"/>
      <c r="L919" s="162"/>
      <c r="M919" s="162"/>
      <c r="N919" s="162"/>
      <c r="O919" s="162"/>
      <c r="P919" s="162"/>
      <c r="Q919" s="162"/>
      <c r="R919" s="162"/>
      <c r="S919" s="162"/>
      <c r="T919" s="162"/>
      <c r="U919" s="162"/>
      <c r="V919" s="162"/>
      <c r="W919" s="162"/>
      <c r="X919" s="162"/>
      <c r="Y919" s="162"/>
      <c r="Z919" s="162"/>
    </row>
    <row r="920">
      <c r="A920" s="162"/>
      <c r="B920" s="162"/>
      <c r="C920" s="162"/>
      <c r="D920" s="162"/>
      <c r="E920" s="162"/>
      <c r="F920" s="162"/>
      <c r="G920" s="162"/>
      <c r="H920" s="162"/>
      <c r="I920" s="162"/>
      <c r="J920" s="162"/>
      <c r="K920" s="162"/>
      <c r="L920" s="162"/>
      <c r="M920" s="162"/>
      <c r="N920" s="162"/>
      <c r="O920" s="162"/>
      <c r="P920" s="162"/>
      <c r="Q920" s="162"/>
      <c r="R920" s="162"/>
      <c r="S920" s="162"/>
      <c r="T920" s="162"/>
      <c r="U920" s="162"/>
      <c r="V920" s="162"/>
      <c r="W920" s="162"/>
      <c r="X920" s="162"/>
      <c r="Y920" s="162"/>
      <c r="Z920" s="162"/>
    </row>
    <row r="921">
      <c r="A921" s="162"/>
      <c r="B921" s="162"/>
      <c r="C921" s="162"/>
      <c r="D921" s="162"/>
      <c r="E921" s="162"/>
      <c r="F921" s="162"/>
      <c r="G921" s="162"/>
      <c r="H921" s="162"/>
      <c r="I921" s="162"/>
      <c r="J921" s="162"/>
      <c r="K921" s="162"/>
      <c r="L921" s="162"/>
      <c r="M921" s="162"/>
      <c r="N921" s="162"/>
      <c r="O921" s="162"/>
      <c r="P921" s="162"/>
      <c r="Q921" s="162"/>
      <c r="R921" s="162"/>
      <c r="S921" s="162"/>
      <c r="T921" s="162"/>
      <c r="U921" s="162"/>
      <c r="V921" s="162"/>
      <c r="W921" s="162"/>
      <c r="X921" s="162"/>
      <c r="Y921" s="162"/>
      <c r="Z921" s="162"/>
    </row>
    <row r="922">
      <c r="A922" s="162"/>
      <c r="B922" s="162"/>
      <c r="C922" s="162"/>
      <c r="D922" s="162"/>
      <c r="E922" s="162"/>
      <c r="F922" s="162"/>
      <c r="G922" s="162"/>
      <c r="H922" s="162"/>
      <c r="I922" s="162"/>
      <c r="J922" s="162"/>
      <c r="K922" s="162"/>
      <c r="L922" s="162"/>
      <c r="M922" s="162"/>
      <c r="N922" s="162"/>
      <c r="O922" s="162"/>
      <c r="P922" s="162"/>
      <c r="Q922" s="162"/>
      <c r="R922" s="162"/>
      <c r="S922" s="162"/>
      <c r="T922" s="162"/>
      <c r="U922" s="162"/>
      <c r="V922" s="162"/>
      <c r="W922" s="162"/>
      <c r="X922" s="162"/>
      <c r="Y922" s="162"/>
      <c r="Z922" s="162"/>
    </row>
    <row r="923">
      <c r="A923" s="162"/>
      <c r="B923" s="162"/>
      <c r="C923" s="162"/>
      <c r="D923" s="162"/>
      <c r="E923" s="162"/>
      <c r="F923" s="162"/>
      <c r="G923" s="162"/>
      <c r="H923" s="162"/>
      <c r="I923" s="162"/>
      <c r="J923" s="162"/>
      <c r="K923" s="162"/>
      <c r="L923" s="162"/>
      <c r="M923" s="162"/>
      <c r="N923" s="162"/>
      <c r="O923" s="162"/>
      <c r="P923" s="162"/>
      <c r="Q923" s="162"/>
      <c r="R923" s="162"/>
      <c r="S923" s="162"/>
      <c r="T923" s="162"/>
      <c r="U923" s="162"/>
      <c r="V923" s="162"/>
      <c r="W923" s="162"/>
      <c r="X923" s="162"/>
      <c r="Y923" s="162"/>
      <c r="Z923" s="162"/>
    </row>
    <row r="924">
      <c r="A924" s="162"/>
      <c r="B924" s="162"/>
      <c r="C924" s="162"/>
      <c r="D924" s="162"/>
      <c r="E924" s="162"/>
      <c r="F924" s="162"/>
      <c r="G924" s="162"/>
      <c r="H924" s="162"/>
      <c r="I924" s="162"/>
      <c r="J924" s="162"/>
      <c r="K924" s="162"/>
      <c r="L924" s="162"/>
      <c r="M924" s="162"/>
      <c r="N924" s="162"/>
      <c r="O924" s="162"/>
      <c r="P924" s="162"/>
      <c r="Q924" s="162"/>
      <c r="R924" s="162"/>
      <c r="S924" s="162"/>
      <c r="T924" s="162"/>
      <c r="U924" s="162"/>
      <c r="V924" s="162"/>
      <c r="W924" s="162"/>
      <c r="X924" s="162"/>
      <c r="Y924" s="162"/>
      <c r="Z924" s="162"/>
    </row>
    <row r="925">
      <c r="A925" s="162"/>
      <c r="B925" s="162"/>
      <c r="C925" s="162"/>
      <c r="D925" s="162"/>
      <c r="E925" s="162"/>
      <c r="F925" s="162"/>
      <c r="G925" s="162"/>
      <c r="H925" s="162"/>
      <c r="I925" s="162"/>
      <c r="J925" s="162"/>
      <c r="K925" s="162"/>
      <c r="L925" s="162"/>
      <c r="M925" s="162"/>
      <c r="N925" s="162"/>
      <c r="O925" s="162"/>
      <c r="P925" s="162"/>
      <c r="Q925" s="162"/>
      <c r="R925" s="162"/>
      <c r="S925" s="162"/>
      <c r="T925" s="162"/>
      <c r="U925" s="162"/>
      <c r="V925" s="162"/>
      <c r="W925" s="162"/>
      <c r="X925" s="162"/>
      <c r="Y925" s="162"/>
      <c r="Z925" s="162"/>
    </row>
    <row r="926">
      <c r="A926" s="162"/>
      <c r="B926" s="162"/>
      <c r="C926" s="162"/>
      <c r="D926" s="162"/>
      <c r="E926" s="162"/>
      <c r="F926" s="162"/>
      <c r="G926" s="162"/>
      <c r="H926" s="162"/>
      <c r="I926" s="162"/>
      <c r="J926" s="162"/>
      <c r="K926" s="162"/>
      <c r="L926" s="162"/>
      <c r="M926" s="162"/>
      <c r="N926" s="162"/>
      <c r="O926" s="162"/>
      <c r="P926" s="162"/>
      <c r="Q926" s="162"/>
      <c r="R926" s="162"/>
      <c r="S926" s="162"/>
      <c r="T926" s="162"/>
      <c r="U926" s="162"/>
      <c r="V926" s="162"/>
      <c r="W926" s="162"/>
      <c r="X926" s="162"/>
      <c r="Y926" s="162"/>
      <c r="Z926" s="162"/>
    </row>
    <row r="927">
      <c r="A927" s="162"/>
      <c r="B927" s="162"/>
      <c r="C927" s="162"/>
      <c r="D927" s="162"/>
      <c r="E927" s="162"/>
      <c r="F927" s="162"/>
      <c r="G927" s="162"/>
      <c r="H927" s="162"/>
      <c r="I927" s="162"/>
      <c r="J927" s="162"/>
      <c r="K927" s="162"/>
      <c r="L927" s="162"/>
      <c r="M927" s="162"/>
      <c r="N927" s="162"/>
      <c r="O927" s="162"/>
      <c r="P927" s="162"/>
      <c r="Q927" s="162"/>
      <c r="R927" s="162"/>
      <c r="S927" s="162"/>
      <c r="T927" s="162"/>
      <c r="U927" s="162"/>
      <c r="V927" s="162"/>
      <c r="W927" s="162"/>
      <c r="X927" s="162"/>
      <c r="Y927" s="162"/>
      <c r="Z927" s="162"/>
    </row>
    <row r="928">
      <c r="A928" s="162"/>
      <c r="B928" s="162"/>
      <c r="C928" s="162"/>
      <c r="D928" s="162"/>
      <c r="E928" s="162"/>
      <c r="F928" s="162"/>
      <c r="G928" s="162"/>
      <c r="H928" s="162"/>
      <c r="I928" s="162"/>
      <c r="J928" s="162"/>
      <c r="K928" s="162"/>
      <c r="L928" s="162"/>
      <c r="M928" s="162"/>
      <c r="N928" s="162"/>
      <c r="O928" s="162"/>
      <c r="P928" s="162"/>
      <c r="Q928" s="162"/>
      <c r="R928" s="162"/>
      <c r="S928" s="162"/>
      <c r="T928" s="162"/>
      <c r="U928" s="162"/>
      <c r="V928" s="162"/>
      <c r="W928" s="162"/>
      <c r="X928" s="162"/>
      <c r="Y928" s="162"/>
      <c r="Z928" s="162"/>
    </row>
    <row r="929">
      <c r="A929" s="162"/>
      <c r="B929" s="162"/>
      <c r="C929" s="162"/>
      <c r="D929" s="162"/>
      <c r="E929" s="162"/>
      <c r="F929" s="162"/>
      <c r="G929" s="162"/>
      <c r="H929" s="162"/>
      <c r="I929" s="162"/>
      <c r="J929" s="162"/>
      <c r="K929" s="162"/>
      <c r="L929" s="162"/>
      <c r="M929" s="162"/>
      <c r="N929" s="162"/>
      <c r="O929" s="162"/>
      <c r="P929" s="162"/>
      <c r="Q929" s="162"/>
      <c r="R929" s="162"/>
      <c r="S929" s="162"/>
      <c r="T929" s="162"/>
      <c r="U929" s="162"/>
      <c r="V929" s="162"/>
      <c r="W929" s="162"/>
      <c r="X929" s="162"/>
      <c r="Y929" s="162"/>
      <c r="Z929" s="162"/>
    </row>
    <row r="930">
      <c r="A930" s="162"/>
      <c r="B930" s="162"/>
      <c r="C930" s="162"/>
      <c r="D930" s="162"/>
      <c r="E930" s="162"/>
      <c r="F930" s="162"/>
      <c r="G930" s="162"/>
      <c r="H930" s="162"/>
      <c r="I930" s="162"/>
      <c r="J930" s="162"/>
      <c r="K930" s="162"/>
      <c r="L930" s="162"/>
      <c r="M930" s="162"/>
      <c r="N930" s="162"/>
      <c r="O930" s="162"/>
      <c r="P930" s="162"/>
      <c r="Q930" s="162"/>
      <c r="R930" s="162"/>
      <c r="S930" s="162"/>
      <c r="T930" s="162"/>
      <c r="U930" s="162"/>
      <c r="V930" s="162"/>
      <c r="W930" s="162"/>
      <c r="X930" s="162"/>
      <c r="Y930" s="162"/>
      <c r="Z930" s="162"/>
    </row>
    <row r="931">
      <c r="A931" s="162"/>
      <c r="B931" s="162"/>
      <c r="C931" s="162"/>
      <c r="D931" s="162"/>
      <c r="E931" s="162"/>
      <c r="F931" s="162"/>
      <c r="G931" s="162"/>
      <c r="H931" s="162"/>
      <c r="I931" s="162"/>
      <c r="J931" s="162"/>
      <c r="K931" s="162"/>
      <c r="L931" s="162"/>
      <c r="M931" s="162"/>
      <c r="N931" s="162"/>
      <c r="O931" s="162"/>
      <c r="P931" s="162"/>
      <c r="Q931" s="162"/>
      <c r="R931" s="162"/>
      <c r="S931" s="162"/>
      <c r="T931" s="162"/>
      <c r="U931" s="162"/>
      <c r="V931" s="162"/>
      <c r="W931" s="162"/>
      <c r="X931" s="162"/>
      <c r="Y931" s="162"/>
      <c r="Z931" s="162"/>
    </row>
    <row r="932">
      <c r="A932" s="162"/>
      <c r="B932" s="162"/>
      <c r="C932" s="162"/>
      <c r="D932" s="162"/>
      <c r="E932" s="162"/>
      <c r="F932" s="162"/>
      <c r="G932" s="162"/>
      <c r="H932" s="162"/>
      <c r="I932" s="162"/>
      <c r="J932" s="162"/>
      <c r="K932" s="162"/>
      <c r="L932" s="162"/>
      <c r="M932" s="162"/>
      <c r="N932" s="162"/>
      <c r="O932" s="162"/>
      <c r="P932" s="162"/>
      <c r="Q932" s="162"/>
      <c r="R932" s="162"/>
      <c r="S932" s="162"/>
      <c r="T932" s="162"/>
      <c r="U932" s="162"/>
      <c r="V932" s="162"/>
      <c r="W932" s="162"/>
      <c r="X932" s="162"/>
      <c r="Y932" s="162"/>
      <c r="Z932" s="162"/>
    </row>
    <row r="933">
      <c r="A933" s="162"/>
      <c r="B933" s="162"/>
      <c r="C933" s="162"/>
      <c r="D933" s="162"/>
      <c r="E933" s="162"/>
      <c r="F933" s="162"/>
      <c r="G933" s="162"/>
      <c r="H933" s="162"/>
      <c r="I933" s="162"/>
      <c r="J933" s="162"/>
      <c r="K933" s="162"/>
      <c r="L933" s="162"/>
      <c r="M933" s="162"/>
      <c r="N933" s="162"/>
      <c r="O933" s="162"/>
      <c r="P933" s="162"/>
      <c r="Q933" s="162"/>
      <c r="R933" s="162"/>
      <c r="S933" s="162"/>
      <c r="T933" s="162"/>
      <c r="U933" s="162"/>
      <c r="V933" s="162"/>
      <c r="W933" s="162"/>
      <c r="X933" s="162"/>
      <c r="Y933" s="162"/>
      <c r="Z933" s="162"/>
    </row>
    <row r="934">
      <c r="A934" s="162"/>
      <c r="B934" s="162"/>
      <c r="C934" s="162"/>
      <c r="D934" s="162"/>
      <c r="E934" s="162"/>
      <c r="F934" s="162"/>
      <c r="G934" s="162"/>
      <c r="H934" s="162"/>
      <c r="I934" s="162"/>
      <c r="J934" s="162"/>
      <c r="K934" s="162"/>
      <c r="L934" s="162"/>
      <c r="M934" s="162"/>
      <c r="N934" s="162"/>
      <c r="O934" s="162"/>
      <c r="P934" s="162"/>
      <c r="Q934" s="162"/>
      <c r="R934" s="162"/>
      <c r="S934" s="162"/>
      <c r="T934" s="162"/>
      <c r="U934" s="162"/>
      <c r="V934" s="162"/>
      <c r="W934" s="162"/>
      <c r="X934" s="162"/>
      <c r="Y934" s="162"/>
      <c r="Z934" s="162"/>
    </row>
    <row r="935">
      <c r="A935" s="162"/>
      <c r="B935" s="162"/>
      <c r="C935" s="162"/>
      <c r="D935" s="162"/>
      <c r="E935" s="162"/>
      <c r="F935" s="162"/>
      <c r="G935" s="162"/>
      <c r="H935" s="162"/>
      <c r="I935" s="162"/>
      <c r="J935" s="162"/>
      <c r="K935" s="162"/>
      <c r="L935" s="162"/>
      <c r="M935" s="162"/>
      <c r="N935" s="162"/>
      <c r="O935" s="162"/>
      <c r="P935" s="162"/>
      <c r="Q935" s="162"/>
      <c r="R935" s="162"/>
      <c r="S935" s="162"/>
      <c r="T935" s="162"/>
      <c r="U935" s="162"/>
      <c r="V935" s="162"/>
      <c r="W935" s="162"/>
      <c r="X935" s="162"/>
      <c r="Y935" s="162"/>
      <c r="Z935" s="162"/>
    </row>
    <row r="936">
      <c r="A936" s="162"/>
      <c r="B936" s="162"/>
      <c r="C936" s="162"/>
      <c r="D936" s="162"/>
      <c r="E936" s="162"/>
      <c r="F936" s="162"/>
      <c r="G936" s="162"/>
      <c r="H936" s="162"/>
      <c r="I936" s="162"/>
      <c r="J936" s="162"/>
      <c r="K936" s="162"/>
      <c r="L936" s="162"/>
      <c r="M936" s="162"/>
      <c r="N936" s="162"/>
      <c r="O936" s="162"/>
      <c r="P936" s="162"/>
      <c r="Q936" s="162"/>
      <c r="R936" s="162"/>
      <c r="S936" s="162"/>
      <c r="T936" s="162"/>
      <c r="U936" s="162"/>
      <c r="V936" s="162"/>
      <c r="W936" s="162"/>
      <c r="X936" s="162"/>
      <c r="Y936" s="162"/>
      <c r="Z936" s="162"/>
    </row>
    <row r="937">
      <c r="A937" s="162"/>
      <c r="B937" s="162"/>
      <c r="C937" s="162"/>
      <c r="D937" s="162"/>
      <c r="E937" s="162"/>
      <c r="F937" s="162"/>
      <c r="G937" s="162"/>
      <c r="H937" s="162"/>
      <c r="I937" s="162"/>
      <c r="J937" s="162"/>
      <c r="K937" s="162"/>
      <c r="L937" s="162"/>
      <c r="M937" s="162"/>
      <c r="N937" s="162"/>
      <c r="O937" s="162"/>
      <c r="P937" s="162"/>
      <c r="Q937" s="162"/>
      <c r="R937" s="162"/>
      <c r="S937" s="162"/>
      <c r="T937" s="162"/>
      <c r="U937" s="162"/>
      <c r="V937" s="162"/>
      <c r="W937" s="162"/>
      <c r="X937" s="162"/>
      <c r="Y937" s="162"/>
      <c r="Z937" s="162"/>
    </row>
    <row r="938">
      <c r="A938" s="162"/>
      <c r="B938" s="162"/>
      <c r="C938" s="162"/>
      <c r="D938" s="162"/>
      <c r="E938" s="162"/>
      <c r="F938" s="162"/>
      <c r="G938" s="162"/>
      <c r="H938" s="162"/>
      <c r="I938" s="162"/>
      <c r="J938" s="162"/>
      <c r="K938" s="162"/>
      <c r="L938" s="162"/>
      <c r="M938" s="162"/>
      <c r="N938" s="162"/>
      <c r="O938" s="162"/>
      <c r="P938" s="162"/>
      <c r="Q938" s="162"/>
      <c r="R938" s="162"/>
      <c r="S938" s="162"/>
      <c r="T938" s="162"/>
      <c r="U938" s="162"/>
      <c r="V938" s="162"/>
      <c r="W938" s="162"/>
      <c r="X938" s="162"/>
      <c r="Y938" s="162"/>
      <c r="Z938" s="162"/>
    </row>
    <row r="939">
      <c r="A939" s="162"/>
      <c r="B939" s="162"/>
      <c r="C939" s="162"/>
      <c r="D939" s="162"/>
      <c r="E939" s="162"/>
      <c r="F939" s="162"/>
      <c r="G939" s="162"/>
      <c r="H939" s="162"/>
      <c r="I939" s="162"/>
      <c r="J939" s="162"/>
      <c r="K939" s="162"/>
      <c r="L939" s="162"/>
      <c r="M939" s="162"/>
      <c r="N939" s="162"/>
      <c r="O939" s="162"/>
      <c r="P939" s="162"/>
      <c r="Q939" s="162"/>
      <c r="R939" s="162"/>
      <c r="S939" s="162"/>
      <c r="T939" s="162"/>
      <c r="U939" s="162"/>
      <c r="V939" s="162"/>
      <c r="W939" s="162"/>
      <c r="X939" s="162"/>
      <c r="Y939" s="162"/>
      <c r="Z939" s="162"/>
    </row>
    <row r="940">
      <c r="A940" s="162"/>
      <c r="B940" s="162"/>
      <c r="C940" s="162"/>
      <c r="D940" s="162"/>
      <c r="E940" s="162"/>
      <c r="F940" s="162"/>
      <c r="G940" s="162"/>
      <c r="H940" s="162"/>
      <c r="I940" s="162"/>
      <c r="J940" s="162"/>
      <c r="K940" s="162"/>
      <c r="L940" s="162"/>
      <c r="M940" s="162"/>
      <c r="N940" s="162"/>
      <c r="O940" s="162"/>
      <c r="P940" s="162"/>
      <c r="Q940" s="162"/>
      <c r="R940" s="162"/>
      <c r="S940" s="162"/>
      <c r="T940" s="162"/>
      <c r="U940" s="162"/>
      <c r="V940" s="162"/>
      <c r="W940" s="162"/>
      <c r="X940" s="162"/>
      <c r="Y940" s="162"/>
      <c r="Z940" s="162"/>
    </row>
    <row r="941">
      <c r="A941" s="162"/>
      <c r="B941" s="162"/>
      <c r="C941" s="162"/>
      <c r="D941" s="162"/>
      <c r="E941" s="162"/>
      <c r="F941" s="162"/>
      <c r="G941" s="162"/>
      <c r="H941" s="162"/>
      <c r="I941" s="162"/>
      <c r="J941" s="162"/>
      <c r="K941" s="162"/>
      <c r="L941" s="162"/>
      <c r="M941" s="162"/>
      <c r="N941" s="162"/>
      <c r="O941" s="162"/>
      <c r="P941" s="162"/>
      <c r="Q941" s="162"/>
      <c r="R941" s="162"/>
      <c r="S941" s="162"/>
      <c r="T941" s="162"/>
      <c r="U941" s="162"/>
      <c r="V941" s="162"/>
      <c r="W941" s="162"/>
      <c r="X941" s="162"/>
      <c r="Y941" s="162"/>
      <c r="Z941" s="162"/>
    </row>
    <row r="942">
      <c r="A942" s="162"/>
      <c r="B942" s="162"/>
      <c r="C942" s="162"/>
      <c r="D942" s="162"/>
      <c r="E942" s="162"/>
      <c r="F942" s="162"/>
      <c r="G942" s="162"/>
      <c r="H942" s="162"/>
      <c r="I942" s="162"/>
      <c r="J942" s="162"/>
      <c r="K942" s="162"/>
      <c r="L942" s="162"/>
      <c r="M942" s="162"/>
      <c r="N942" s="162"/>
      <c r="O942" s="162"/>
      <c r="P942" s="162"/>
      <c r="Q942" s="162"/>
      <c r="R942" s="162"/>
      <c r="S942" s="162"/>
      <c r="T942" s="162"/>
      <c r="U942" s="162"/>
      <c r="V942" s="162"/>
      <c r="W942" s="162"/>
      <c r="X942" s="162"/>
      <c r="Y942" s="162"/>
      <c r="Z942" s="162"/>
    </row>
    <row r="943">
      <c r="A943" s="162"/>
      <c r="B943" s="162"/>
      <c r="C943" s="162"/>
      <c r="D943" s="162"/>
      <c r="E943" s="162"/>
      <c r="F943" s="162"/>
      <c r="G943" s="162"/>
      <c r="H943" s="162"/>
      <c r="I943" s="162"/>
      <c r="J943" s="162"/>
      <c r="K943" s="162"/>
      <c r="L943" s="162"/>
      <c r="M943" s="162"/>
      <c r="N943" s="162"/>
      <c r="O943" s="162"/>
      <c r="P943" s="162"/>
      <c r="Q943" s="162"/>
      <c r="R943" s="162"/>
      <c r="S943" s="162"/>
      <c r="T943" s="162"/>
      <c r="U943" s="162"/>
      <c r="V943" s="162"/>
      <c r="W943" s="162"/>
      <c r="X943" s="162"/>
      <c r="Y943" s="162"/>
      <c r="Z943" s="162"/>
    </row>
    <row r="944">
      <c r="A944" s="162"/>
      <c r="B944" s="162"/>
      <c r="C944" s="162"/>
      <c r="D944" s="162"/>
      <c r="E944" s="162"/>
      <c r="F944" s="162"/>
      <c r="G944" s="162"/>
      <c r="H944" s="162"/>
      <c r="I944" s="162"/>
      <c r="J944" s="162"/>
      <c r="K944" s="162"/>
      <c r="L944" s="162"/>
      <c r="M944" s="162"/>
      <c r="N944" s="162"/>
      <c r="O944" s="162"/>
      <c r="P944" s="162"/>
      <c r="Q944" s="162"/>
      <c r="R944" s="162"/>
      <c r="S944" s="162"/>
      <c r="T944" s="162"/>
      <c r="U944" s="162"/>
      <c r="V944" s="162"/>
      <c r="W944" s="162"/>
      <c r="X944" s="162"/>
      <c r="Y944" s="162"/>
      <c r="Z944" s="162"/>
    </row>
    <row r="945">
      <c r="A945" s="162"/>
      <c r="B945" s="162"/>
      <c r="C945" s="162"/>
      <c r="D945" s="162"/>
      <c r="E945" s="162"/>
      <c r="F945" s="162"/>
      <c r="G945" s="162"/>
      <c r="H945" s="162"/>
      <c r="I945" s="162"/>
      <c r="J945" s="162"/>
      <c r="K945" s="162"/>
      <c r="L945" s="162"/>
      <c r="M945" s="162"/>
      <c r="N945" s="162"/>
      <c r="O945" s="162"/>
      <c r="P945" s="162"/>
      <c r="Q945" s="162"/>
      <c r="R945" s="162"/>
      <c r="S945" s="162"/>
      <c r="T945" s="162"/>
      <c r="U945" s="162"/>
      <c r="V945" s="162"/>
      <c r="W945" s="162"/>
      <c r="X945" s="162"/>
      <c r="Y945" s="162"/>
      <c r="Z945" s="162"/>
    </row>
    <row r="946">
      <c r="A946" s="162"/>
      <c r="B946" s="162"/>
      <c r="C946" s="162"/>
      <c r="D946" s="162"/>
      <c r="E946" s="162"/>
      <c r="F946" s="162"/>
      <c r="G946" s="162"/>
      <c r="H946" s="162"/>
      <c r="I946" s="162"/>
      <c r="J946" s="162"/>
      <c r="K946" s="162"/>
      <c r="L946" s="162"/>
      <c r="M946" s="162"/>
      <c r="N946" s="162"/>
      <c r="O946" s="162"/>
      <c r="P946" s="162"/>
      <c r="Q946" s="162"/>
      <c r="R946" s="162"/>
      <c r="S946" s="162"/>
      <c r="T946" s="162"/>
      <c r="U946" s="162"/>
      <c r="V946" s="162"/>
      <c r="W946" s="162"/>
      <c r="X946" s="162"/>
      <c r="Y946" s="162"/>
      <c r="Z946" s="162"/>
    </row>
    <row r="947">
      <c r="A947" s="162"/>
      <c r="B947" s="162"/>
      <c r="C947" s="162"/>
      <c r="D947" s="162"/>
      <c r="E947" s="162"/>
      <c r="F947" s="162"/>
      <c r="G947" s="162"/>
      <c r="H947" s="162"/>
      <c r="I947" s="162"/>
      <c r="J947" s="162"/>
      <c r="K947" s="162"/>
      <c r="L947" s="162"/>
      <c r="M947" s="162"/>
      <c r="N947" s="162"/>
      <c r="O947" s="162"/>
      <c r="P947" s="162"/>
      <c r="Q947" s="162"/>
      <c r="R947" s="162"/>
      <c r="S947" s="162"/>
      <c r="T947" s="162"/>
      <c r="U947" s="162"/>
      <c r="V947" s="162"/>
      <c r="W947" s="162"/>
      <c r="X947" s="162"/>
      <c r="Y947" s="162"/>
      <c r="Z947" s="162"/>
    </row>
    <row r="948">
      <c r="A948" s="162"/>
      <c r="B948" s="162"/>
      <c r="C948" s="162"/>
      <c r="D948" s="162"/>
      <c r="E948" s="162"/>
      <c r="F948" s="162"/>
      <c r="G948" s="162"/>
      <c r="H948" s="162"/>
      <c r="I948" s="162"/>
      <c r="J948" s="162"/>
      <c r="K948" s="162"/>
      <c r="L948" s="162"/>
      <c r="M948" s="162"/>
      <c r="N948" s="162"/>
      <c r="O948" s="162"/>
      <c r="P948" s="162"/>
      <c r="Q948" s="162"/>
      <c r="R948" s="162"/>
      <c r="S948" s="162"/>
      <c r="T948" s="162"/>
      <c r="U948" s="162"/>
      <c r="V948" s="162"/>
      <c r="W948" s="162"/>
      <c r="X948" s="162"/>
      <c r="Y948" s="162"/>
      <c r="Z948" s="162"/>
    </row>
    <row r="949">
      <c r="A949" s="162"/>
      <c r="B949" s="162"/>
      <c r="C949" s="162"/>
      <c r="D949" s="162"/>
      <c r="E949" s="162"/>
      <c r="F949" s="162"/>
      <c r="G949" s="162"/>
      <c r="H949" s="162"/>
      <c r="I949" s="162"/>
      <c r="J949" s="162"/>
      <c r="K949" s="162"/>
      <c r="L949" s="162"/>
      <c r="M949" s="162"/>
      <c r="N949" s="162"/>
      <c r="O949" s="162"/>
      <c r="P949" s="162"/>
      <c r="Q949" s="162"/>
      <c r="R949" s="162"/>
      <c r="S949" s="162"/>
      <c r="T949" s="162"/>
      <c r="U949" s="162"/>
      <c r="V949" s="162"/>
      <c r="W949" s="162"/>
      <c r="X949" s="162"/>
      <c r="Y949" s="162"/>
      <c r="Z949" s="162"/>
    </row>
    <row r="950">
      <c r="A950" s="162"/>
      <c r="B950" s="162"/>
      <c r="C950" s="162"/>
      <c r="D950" s="162"/>
      <c r="E950" s="162"/>
      <c r="F950" s="162"/>
      <c r="G950" s="162"/>
      <c r="H950" s="162"/>
      <c r="I950" s="162"/>
      <c r="J950" s="162"/>
      <c r="K950" s="162"/>
      <c r="L950" s="162"/>
      <c r="M950" s="162"/>
      <c r="N950" s="162"/>
      <c r="O950" s="162"/>
      <c r="P950" s="162"/>
      <c r="Q950" s="162"/>
      <c r="R950" s="162"/>
      <c r="S950" s="162"/>
      <c r="T950" s="162"/>
      <c r="U950" s="162"/>
      <c r="V950" s="162"/>
      <c r="W950" s="162"/>
      <c r="X950" s="162"/>
      <c r="Y950" s="162"/>
      <c r="Z950" s="162"/>
    </row>
    <row r="951">
      <c r="A951" s="162"/>
      <c r="B951" s="162"/>
      <c r="C951" s="162"/>
      <c r="D951" s="162"/>
      <c r="E951" s="162"/>
      <c r="F951" s="162"/>
      <c r="G951" s="162"/>
      <c r="H951" s="162"/>
      <c r="I951" s="162"/>
      <c r="J951" s="162"/>
      <c r="K951" s="162"/>
      <c r="L951" s="162"/>
      <c r="M951" s="162"/>
      <c r="N951" s="162"/>
      <c r="O951" s="162"/>
      <c r="P951" s="162"/>
      <c r="Q951" s="162"/>
      <c r="R951" s="162"/>
      <c r="S951" s="162"/>
      <c r="T951" s="162"/>
      <c r="U951" s="162"/>
      <c r="V951" s="162"/>
      <c r="W951" s="162"/>
      <c r="X951" s="162"/>
      <c r="Y951" s="162"/>
      <c r="Z951" s="162"/>
    </row>
    <row r="952">
      <c r="A952" s="162"/>
      <c r="B952" s="162"/>
      <c r="C952" s="162"/>
      <c r="D952" s="162"/>
      <c r="E952" s="162"/>
      <c r="F952" s="162"/>
      <c r="G952" s="162"/>
      <c r="H952" s="162"/>
      <c r="I952" s="162"/>
      <c r="J952" s="162"/>
      <c r="K952" s="162"/>
      <c r="L952" s="162"/>
      <c r="M952" s="162"/>
      <c r="N952" s="162"/>
      <c r="O952" s="162"/>
      <c r="P952" s="162"/>
      <c r="Q952" s="162"/>
      <c r="R952" s="162"/>
      <c r="S952" s="162"/>
      <c r="T952" s="162"/>
      <c r="U952" s="162"/>
      <c r="V952" s="162"/>
      <c r="W952" s="162"/>
      <c r="X952" s="162"/>
      <c r="Y952" s="162"/>
      <c r="Z952" s="162"/>
    </row>
    <row r="953">
      <c r="A953" s="162"/>
      <c r="B953" s="162"/>
      <c r="C953" s="162"/>
      <c r="D953" s="162"/>
      <c r="E953" s="162"/>
      <c r="F953" s="162"/>
      <c r="G953" s="162"/>
      <c r="H953" s="162"/>
      <c r="I953" s="162"/>
      <c r="J953" s="162"/>
      <c r="K953" s="162"/>
      <c r="L953" s="162"/>
      <c r="M953" s="162"/>
      <c r="N953" s="162"/>
      <c r="O953" s="162"/>
      <c r="P953" s="162"/>
      <c r="Q953" s="162"/>
      <c r="R953" s="162"/>
      <c r="S953" s="162"/>
      <c r="T953" s="162"/>
      <c r="U953" s="162"/>
      <c r="V953" s="162"/>
      <c r="W953" s="162"/>
      <c r="X953" s="162"/>
      <c r="Y953" s="162"/>
      <c r="Z953" s="162"/>
    </row>
    <row r="954">
      <c r="A954" s="162"/>
      <c r="B954" s="162"/>
      <c r="C954" s="162"/>
      <c r="D954" s="162"/>
      <c r="E954" s="162"/>
      <c r="F954" s="162"/>
      <c r="G954" s="162"/>
      <c r="H954" s="162"/>
      <c r="I954" s="162"/>
      <c r="J954" s="162"/>
      <c r="K954" s="162"/>
      <c r="L954" s="162"/>
      <c r="M954" s="162"/>
      <c r="N954" s="162"/>
      <c r="O954" s="162"/>
      <c r="P954" s="162"/>
      <c r="Q954" s="162"/>
      <c r="R954" s="162"/>
      <c r="S954" s="162"/>
      <c r="T954" s="162"/>
      <c r="U954" s="162"/>
      <c r="V954" s="162"/>
      <c r="W954" s="162"/>
      <c r="X954" s="162"/>
      <c r="Y954" s="162"/>
      <c r="Z954" s="162"/>
    </row>
    <row r="955">
      <c r="A955" s="162"/>
      <c r="B955" s="162"/>
      <c r="C955" s="162"/>
      <c r="D955" s="162"/>
      <c r="E955" s="162"/>
      <c r="F955" s="162"/>
      <c r="G955" s="162"/>
      <c r="H955" s="162"/>
      <c r="I955" s="162"/>
      <c r="J955" s="162"/>
      <c r="K955" s="162"/>
      <c r="L955" s="162"/>
      <c r="M955" s="162"/>
      <c r="N955" s="162"/>
      <c r="O955" s="162"/>
      <c r="P955" s="162"/>
      <c r="Q955" s="162"/>
      <c r="R955" s="162"/>
      <c r="S955" s="162"/>
      <c r="T955" s="162"/>
      <c r="U955" s="162"/>
      <c r="V955" s="162"/>
      <c r="W955" s="162"/>
      <c r="X955" s="162"/>
      <c r="Y955" s="162"/>
      <c r="Z955" s="162"/>
    </row>
    <row r="956">
      <c r="A956" s="162"/>
      <c r="B956" s="162"/>
      <c r="C956" s="162"/>
      <c r="D956" s="162"/>
      <c r="E956" s="162"/>
      <c r="F956" s="162"/>
      <c r="G956" s="162"/>
      <c r="H956" s="162"/>
      <c r="I956" s="162"/>
      <c r="J956" s="162"/>
      <c r="K956" s="162"/>
      <c r="L956" s="162"/>
      <c r="M956" s="162"/>
      <c r="N956" s="162"/>
      <c r="O956" s="162"/>
      <c r="P956" s="162"/>
      <c r="Q956" s="162"/>
      <c r="R956" s="162"/>
      <c r="S956" s="162"/>
      <c r="T956" s="162"/>
      <c r="U956" s="162"/>
      <c r="V956" s="162"/>
      <c r="W956" s="162"/>
      <c r="X956" s="162"/>
      <c r="Y956" s="162"/>
      <c r="Z956" s="162"/>
    </row>
    <row r="957">
      <c r="A957" s="162"/>
      <c r="B957" s="162"/>
      <c r="C957" s="162"/>
      <c r="D957" s="162"/>
      <c r="E957" s="162"/>
      <c r="F957" s="162"/>
      <c r="G957" s="162"/>
      <c r="H957" s="162"/>
      <c r="I957" s="162"/>
      <c r="J957" s="162"/>
      <c r="K957" s="162"/>
      <c r="L957" s="162"/>
      <c r="M957" s="162"/>
      <c r="N957" s="162"/>
      <c r="O957" s="162"/>
      <c r="P957" s="162"/>
      <c r="Q957" s="162"/>
      <c r="R957" s="162"/>
      <c r="S957" s="162"/>
      <c r="T957" s="162"/>
      <c r="U957" s="162"/>
      <c r="V957" s="162"/>
      <c r="W957" s="162"/>
      <c r="X957" s="162"/>
      <c r="Y957" s="162"/>
      <c r="Z957" s="162"/>
    </row>
    <row r="958">
      <c r="A958" s="162"/>
      <c r="B958" s="162"/>
      <c r="C958" s="162"/>
      <c r="D958" s="162"/>
      <c r="E958" s="162"/>
      <c r="F958" s="162"/>
      <c r="G958" s="162"/>
      <c r="H958" s="162"/>
      <c r="I958" s="162"/>
      <c r="J958" s="162"/>
      <c r="K958" s="162"/>
      <c r="L958" s="162"/>
      <c r="M958" s="162"/>
      <c r="N958" s="162"/>
      <c r="O958" s="162"/>
      <c r="P958" s="162"/>
      <c r="Q958" s="162"/>
      <c r="R958" s="162"/>
      <c r="S958" s="162"/>
      <c r="T958" s="162"/>
      <c r="U958" s="162"/>
      <c r="V958" s="162"/>
      <c r="W958" s="162"/>
      <c r="X958" s="162"/>
      <c r="Y958" s="162"/>
      <c r="Z958" s="162"/>
    </row>
    <row r="959">
      <c r="A959" s="162"/>
      <c r="B959" s="162"/>
      <c r="C959" s="162"/>
      <c r="D959" s="162"/>
      <c r="E959" s="162"/>
      <c r="F959" s="162"/>
      <c r="G959" s="162"/>
      <c r="H959" s="162"/>
      <c r="I959" s="162"/>
      <c r="J959" s="162"/>
      <c r="K959" s="162"/>
      <c r="L959" s="162"/>
      <c r="M959" s="162"/>
      <c r="N959" s="162"/>
      <c r="O959" s="162"/>
      <c r="P959" s="162"/>
      <c r="Q959" s="162"/>
      <c r="R959" s="162"/>
      <c r="S959" s="162"/>
      <c r="T959" s="162"/>
      <c r="U959" s="162"/>
      <c r="V959" s="162"/>
      <c r="W959" s="162"/>
      <c r="X959" s="162"/>
      <c r="Y959" s="162"/>
      <c r="Z959" s="162"/>
    </row>
    <row r="960">
      <c r="A960" s="162"/>
      <c r="B960" s="162"/>
      <c r="C960" s="162"/>
      <c r="D960" s="162"/>
      <c r="E960" s="162"/>
      <c r="F960" s="162"/>
      <c r="G960" s="162"/>
      <c r="H960" s="162"/>
      <c r="I960" s="162"/>
      <c r="J960" s="162"/>
      <c r="K960" s="162"/>
      <c r="L960" s="162"/>
      <c r="M960" s="162"/>
      <c r="N960" s="162"/>
      <c r="O960" s="162"/>
      <c r="P960" s="162"/>
      <c r="Q960" s="162"/>
      <c r="R960" s="162"/>
      <c r="S960" s="162"/>
      <c r="T960" s="162"/>
      <c r="U960" s="162"/>
      <c r="V960" s="162"/>
      <c r="W960" s="162"/>
      <c r="X960" s="162"/>
      <c r="Y960" s="162"/>
      <c r="Z960" s="162"/>
    </row>
    <row r="961">
      <c r="A961" s="162"/>
      <c r="B961" s="162"/>
      <c r="C961" s="162"/>
      <c r="D961" s="162"/>
      <c r="E961" s="162"/>
      <c r="F961" s="162"/>
      <c r="G961" s="162"/>
      <c r="H961" s="162"/>
      <c r="I961" s="162"/>
      <c r="J961" s="162"/>
      <c r="K961" s="162"/>
      <c r="L961" s="162"/>
      <c r="M961" s="162"/>
      <c r="N961" s="162"/>
      <c r="O961" s="162"/>
      <c r="P961" s="162"/>
      <c r="Q961" s="162"/>
      <c r="R961" s="162"/>
      <c r="S961" s="162"/>
      <c r="T961" s="162"/>
      <c r="U961" s="162"/>
      <c r="V961" s="162"/>
      <c r="W961" s="162"/>
      <c r="X961" s="162"/>
      <c r="Y961" s="162"/>
      <c r="Z961" s="162"/>
    </row>
    <row r="962">
      <c r="A962" s="162"/>
      <c r="B962" s="162"/>
      <c r="C962" s="162"/>
      <c r="D962" s="162"/>
      <c r="E962" s="162"/>
      <c r="F962" s="162"/>
      <c r="G962" s="162"/>
      <c r="H962" s="162"/>
      <c r="I962" s="162"/>
      <c r="J962" s="162"/>
      <c r="K962" s="162"/>
      <c r="L962" s="162"/>
      <c r="M962" s="162"/>
      <c r="N962" s="162"/>
      <c r="O962" s="162"/>
      <c r="P962" s="162"/>
      <c r="Q962" s="162"/>
      <c r="R962" s="162"/>
      <c r="S962" s="162"/>
      <c r="T962" s="162"/>
      <c r="U962" s="162"/>
      <c r="V962" s="162"/>
      <c r="W962" s="162"/>
      <c r="X962" s="162"/>
      <c r="Y962" s="162"/>
      <c r="Z962" s="162"/>
    </row>
    <row r="963">
      <c r="A963" s="162"/>
      <c r="B963" s="162"/>
      <c r="C963" s="162"/>
      <c r="D963" s="162"/>
      <c r="E963" s="162"/>
      <c r="F963" s="162"/>
      <c r="G963" s="162"/>
      <c r="H963" s="162"/>
      <c r="I963" s="162"/>
      <c r="J963" s="162"/>
      <c r="K963" s="162"/>
      <c r="L963" s="162"/>
      <c r="M963" s="162"/>
      <c r="N963" s="162"/>
      <c r="O963" s="162"/>
      <c r="P963" s="162"/>
      <c r="Q963" s="162"/>
      <c r="R963" s="162"/>
      <c r="S963" s="162"/>
      <c r="T963" s="162"/>
      <c r="U963" s="162"/>
      <c r="V963" s="162"/>
      <c r="W963" s="162"/>
      <c r="X963" s="162"/>
      <c r="Y963" s="162"/>
      <c r="Z963" s="162"/>
    </row>
    <row r="964">
      <c r="A964" s="162"/>
      <c r="B964" s="162"/>
      <c r="C964" s="162"/>
      <c r="D964" s="162"/>
      <c r="E964" s="162"/>
      <c r="F964" s="162"/>
      <c r="G964" s="162"/>
      <c r="H964" s="162"/>
      <c r="I964" s="162"/>
      <c r="J964" s="162"/>
      <c r="K964" s="162"/>
      <c r="L964" s="162"/>
      <c r="M964" s="162"/>
      <c r="N964" s="162"/>
      <c r="O964" s="162"/>
      <c r="P964" s="162"/>
      <c r="Q964" s="162"/>
      <c r="R964" s="162"/>
      <c r="S964" s="162"/>
      <c r="T964" s="162"/>
      <c r="U964" s="162"/>
      <c r="V964" s="162"/>
      <c r="W964" s="162"/>
      <c r="X964" s="162"/>
      <c r="Y964" s="162"/>
      <c r="Z964" s="162"/>
    </row>
    <row r="965">
      <c r="A965" s="162"/>
      <c r="B965" s="162"/>
      <c r="C965" s="162"/>
      <c r="D965" s="162"/>
      <c r="E965" s="162"/>
      <c r="F965" s="162"/>
      <c r="G965" s="162"/>
      <c r="H965" s="162"/>
      <c r="I965" s="162"/>
      <c r="J965" s="162"/>
      <c r="K965" s="162"/>
      <c r="L965" s="162"/>
      <c r="M965" s="162"/>
      <c r="N965" s="162"/>
      <c r="O965" s="162"/>
      <c r="P965" s="162"/>
      <c r="Q965" s="162"/>
      <c r="R965" s="162"/>
      <c r="S965" s="162"/>
      <c r="T965" s="162"/>
      <c r="U965" s="162"/>
      <c r="V965" s="162"/>
      <c r="W965" s="162"/>
      <c r="X965" s="162"/>
      <c r="Y965" s="162"/>
      <c r="Z965" s="162"/>
    </row>
    <row r="966">
      <c r="A966" s="162"/>
      <c r="B966" s="162"/>
      <c r="C966" s="162"/>
      <c r="D966" s="162"/>
      <c r="E966" s="162"/>
      <c r="F966" s="162"/>
      <c r="G966" s="162"/>
      <c r="H966" s="162"/>
      <c r="I966" s="162"/>
      <c r="J966" s="162"/>
      <c r="K966" s="162"/>
      <c r="L966" s="162"/>
      <c r="M966" s="162"/>
      <c r="N966" s="162"/>
      <c r="O966" s="162"/>
      <c r="P966" s="162"/>
      <c r="Q966" s="162"/>
      <c r="R966" s="162"/>
      <c r="S966" s="162"/>
      <c r="T966" s="162"/>
      <c r="U966" s="162"/>
      <c r="V966" s="162"/>
      <c r="W966" s="162"/>
      <c r="X966" s="162"/>
      <c r="Y966" s="162"/>
      <c r="Z966" s="162"/>
    </row>
    <row r="967">
      <c r="A967" s="162"/>
      <c r="B967" s="162"/>
      <c r="C967" s="162"/>
      <c r="D967" s="162"/>
      <c r="E967" s="162"/>
      <c r="F967" s="162"/>
      <c r="G967" s="162"/>
      <c r="H967" s="162"/>
      <c r="I967" s="162"/>
      <c r="J967" s="162"/>
      <c r="K967" s="162"/>
      <c r="L967" s="162"/>
      <c r="M967" s="162"/>
      <c r="N967" s="162"/>
      <c r="O967" s="162"/>
      <c r="P967" s="162"/>
      <c r="Q967" s="162"/>
      <c r="R967" s="162"/>
      <c r="S967" s="162"/>
      <c r="T967" s="162"/>
      <c r="U967" s="162"/>
      <c r="V967" s="162"/>
      <c r="W967" s="162"/>
      <c r="X967" s="162"/>
      <c r="Y967" s="162"/>
      <c r="Z967" s="162"/>
    </row>
    <row r="968">
      <c r="A968" s="162"/>
      <c r="B968" s="162"/>
      <c r="C968" s="162"/>
      <c r="D968" s="162"/>
      <c r="E968" s="162"/>
      <c r="F968" s="162"/>
      <c r="G968" s="162"/>
      <c r="H968" s="162"/>
      <c r="I968" s="162"/>
      <c r="J968" s="162"/>
      <c r="K968" s="162"/>
      <c r="L968" s="162"/>
      <c r="M968" s="162"/>
      <c r="N968" s="162"/>
      <c r="O968" s="162"/>
      <c r="P968" s="162"/>
      <c r="Q968" s="162"/>
      <c r="R968" s="162"/>
      <c r="S968" s="162"/>
      <c r="T968" s="162"/>
      <c r="U968" s="162"/>
      <c r="V968" s="162"/>
      <c r="W968" s="162"/>
      <c r="X968" s="162"/>
      <c r="Y968" s="162"/>
      <c r="Z968" s="162"/>
    </row>
    <row r="969">
      <c r="A969" s="162"/>
      <c r="B969" s="162"/>
      <c r="C969" s="162"/>
      <c r="D969" s="162"/>
      <c r="E969" s="162"/>
      <c r="F969" s="162"/>
      <c r="G969" s="162"/>
      <c r="H969" s="162"/>
      <c r="I969" s="162"/>
      <c r="J969" s="162"/>
      <c r="K969" s="162"/>
      <c r="L969" s="162"/>
      <c r="M969" s="162"/>
      <c r="N969" s="162"/>
      <c r="O969" s="162"/>
      <c r="P969" s="162"/>
      <c r="Q969" s="162"/>
      <c r="R969" s="162"/>
      <c r="S969" s="162"/>
      <c r="T969" s="162"/>
      <c r="U969" s="162"/>
      <c r="V969" s="162"/>
      <c r="W969" s="162"/>
      <c r="X969" s="162"/>
      <c r="Y969" s="162"/>
      <c r="Z969" s="162"/>
    </row>
    <row r="970">
      <c r="A970" s="162"/>
      <c r="B970" s="162"/>
      <c r="C970" s="162"/>
      <c r="D970" s="162"/>
      <c r="E970" s="162"/>
      <c r="F970" s="162"/>
      <c r="G970" s="162"/>
      <c r="H970" s="162"/>
      <c r="I970" s="162"/>
      <c r="J970" s="162"/>
      <c r="K970" s="162"/>
      <c r="L970" s="162"/>
      <c r="M970" s="162"/>
      <c r="N970" s="162"/>
      <c r="O970" s="162"/>
      <c r="P970" s="162"/>
      <c r="Q970" s="162"/>
      <c r="R970" s="162"/>
      <c r="S970" s="162"/>
      <c r="T970" s="162"/>
      <c r="U970" s="162"/>
      <c r="V970" s="162"/>
      <c r="W970" s="162"/>
      <c r="X970" s="162"/>
      <c r="Y970" s="162"/>
      <c r="Z970" s="162"/>
    </row>
    <row r="971">
      <c r="A971" s="162"/>
      <c r="B971" s="162"/>
      <c r="C971" s="162"/>
      <c r="D971" s="162"/>
      <c r="E971" s="162"/>
      <c r="F971" s="162"/>
      <c r="G971" s="162"/>
      <c r="H971" s="162"/>
      <c r="I971" s="162"/>
      <c r="J971" s="162"/>
      <c r="K971" s="162"/>
      <c r="L971" s="162"/>
      <c r="M971" s="162"/>
      <c r="N971" s="162"/>
      <c r="O971" s="162"/>
      <c r="P971" s="162"/>
      <c r="Q971" s="162"/>
      <c r="R971" s="162"/>
      <c r="S971" s="162"/>
      <c r="T971" s="162"/>
      <c r="U971" s="162"/>
      <c r="V971" s="162"/>
      <c r="W971" s="162"/>
      <c r="X971" s="162"/>
      <c r="Y971" s="162"/>
      <c r="Z971" s="162"/>
    </row>
    <row r="972">
      <c r="A972" s="162"/>
      <c r="B972" s="162"/>
      <c r="C972" s="162"/>
      <c r="D972" s="162"/>
      <c r="E972" s="162"/>
      <c r="F972" s="162"/>
      <c r="G972" s="162"/>
      <c r="H972" s="162"/>
      <c r="I972" s="162"/>
      <c r="J972" s="162"/>
      <c r="K972" s="162"/>
      <c r="L972" s="162"/>
      <c r="M972" s="162"/>
      <c r="N972" s="162"/>
      <c r="O972" s="162"/>
      <c r="P972" s="162"/>
      <c r="Q972" s="162"/>
      <c r="R972" s="162"/>
      <c r="S972" s="162"/>
      <c r="T972" s="162"/>
      <c r="U972" s="162"/>
      <c r="V972" s="162"/>
      <c r="W972" s="162"/>
      <c r="X972" s="162"/>
      <c r="Y972" s="162"/>
      <c r="Z972" s="162"/>
    </row>
    <row r="973">
      <c r="A973" s="162"/>
      <c r="B973" s="162"/>
      <c r="C973" s="162"/>
      <c r="D973" s="162"/>
      <c r="E973" s="162"/>
      <c r="F973" s="162"/>
      <c r="G973" s="162"/>
      <c r="H973" s="162"/>
      <c r="I973" s="162"/>
      <c r="J973" s="162"/>
      <c r="K973" s="162"/>
      <c r="L973" s="162"/>
      <c r="M973" s="162"/>
      <c r="N973" s="162"/>
      <c r="O973" s="162"/>
      <c r="P973" s="162"/>
      <c r="Q973" s="162"/>
      <c r="R973" s="162"/>
      <c r="S973" s="162"/>
      <c r="T973" s="162"/>
      <c r="U973" s="162"/>
      <c r="V973" s="162"/>
      <c r="W973" s="162"/>
      <c r="X973" s="162"/>
      <c r="Y973" s="162"/>
      <c r="Z973" s="162"/>
    </row>
    <row r="974">
      <c r="A974" s="162"/>
      <c r="B974" s="162"/>
      <c r="C974" s="162"/>
      <c r="D974" s="162"/>
      <c r="E974" s="162"/>
      <c r="F974" s="162"/>
      <c r="G974" s="162"/>
      <c r="H974" s="162"/>
      <c r="I974" s="162"/>
      <c r="J974" s="162"/>
      <c r="K974" s="162"/>
      <c r="L974" s="162"/>
      <c r="M974" s="162"/>
      <c r="N974" s="162"/>
      <c r="O974" s="162"/>
      <c r="P974" s="162"/>
      <c r="Q974" s="162"/>
      <c r="R974" s="162"/>
      <c r="S974" s="162"/>
      <c r="T974" s="162"/>
      <c r="U974" s="162"/>
      <c r="V974" s="162"/>
      <c r="W974" s="162"/>
      <c r="X974" s="162"/>
      <c r="Y974" s="162"/>
      <c r="Z974" s="162"/>
    </row>
    <row r="975">
      <c r="A975" s="162"/>
      <c r="B975" s="162"/>
      <c r="C975" s="162"/>
      <c r="D975" s="162"/>
      <c r="E975" s="162"/>
      <c r="F975" s="162"/>
      <c r="G975" s="162"/>
      <c r="H975" s="162"/>
      <c r="I975" s="162"/>
      <c r="J975" s="162"/>
      <c r="K975" s="162"/>
      <c r="L975" s="162"/>
      <c r="M975" s="162"/>
      <c r="N975" s="162"/>
      <c r="O975" s="162"/>
      <c r="P975" s="162"/>
      <c r="Q975" s="162"/>
      <c r="R975" s="162"/>
      <c r="S975" s="162"/>
      <c r="T975" s="162"/>
      <c r="U975" s="162"/>
      <c r="V975" s="162"/>
      <c r="W975" s="162"/>
      <c r="X975" s="162"/>
      <c r="Y975" s="162"/>
      <c r="Z975" s="162"/>
    </row>
    <row r="976">
      <c r="A976" s="162"/>
      <c r="B976" s="162"/>
      <c r="C976" s="162"/>
      <c r="D976" s="162"/>
      <c r="E976" s="162"/>
      <c r="F976" s="162"/>
      <c r="G976" s="162"/>
      <c r="H976" s="162"/>
      <c r="I976" s="162"/>
      <c r="J976" s="162"/>
      <c r="K976" s="162"/>
      <c r="L976" s="162"/>
      <c r="M976" s="162"/>
      <c r="N976" s="162"/>
      <c r="O976" s="162"/>
      <c r="P976" s="162"/>
      <c r="Q976" s="162"/>
      <c r="R976" s="162"/>
      <c r="S976" s="162"/>
      <c r="T976" s="162"/>
      <c r="U976" s="162"/>
      <c r="V976" s="162"/>
      <c r="W976" s="162"/>
      <c r="X976" s="162"/>
      <c r="Y976" s="162"/>
      <c r="Z976" s="162"/>
    </row>
    <row r="977">
      <c r="A977" s="162"/>
      <c r="B977" s="162"/>
      <c r="C977" s="162"/>
      <c r="D977" s="162"/>
      <c r="E977" s="162"/>
      <c r="F977" s="162"/>
      <c r="G977" s="162"/>
      <c r="H977" s="162"/>
      <c r="I977" s="162"/>
      <c r="J977" s="162"/>
      <c r="K977" s="162"/>
      <c r="L977" s="162"/>
      <c r="M977" s="162"/>
      <c r="N977" s="162"/>
      <c r="O977" s="162"/>
      <c r="P977" s="162"/>
      <c r="Q977" s="162"/>
      <c r="R977" s="162"/>
      <c r="S977" s="162"/>
      <c r="T977" s="162"/>
      <c r="U977" s="162"/>
      <c r="V977" s="162"/>
      <c r="W977" s="162"/>
      <c r="X977" s="162"/>
      <c r="Y977" s="162"/>
      <c r="Z977" s="162"/>
    </row>
    <row r="978">
      <c r="A978" s="162"/>
      <c r="B978" s="162"/>
      <c r="C978" s="162"/>
      <c r="D978" s="162"/>
      <c r="E978" s="162"/>
      <c r="F978" s="162"/>
      <c r="G978" s="162"/>
      <c r="H978" s="162"/>
      <c r="I978" s="162"/>
      <c r="J978" s="162"/>
      <c r="K978" s="162"/>
      <c r="L978" s="162"/>
      <c r="M978" s="162"/>
      <c r="N978" s="162"/>
      <c r="O978" s="162"/>
      <c r="P978" s="162"/>
      <c r="Q978" s="162"/>
      <c r="R978" s="162"/>
      <c r="S978" s="162"/>
      <c r="T978" s="162"/>
      <c r="U978" s="162"/>
      <c r="V978" s="162"/>
      <c r="W978" s="162"/>
      <c r="X978" s="162"/>
      <c r="Y978" s="162"/>
      <c r="Z978" s="162"/>
    </row>
    <row r="979">
      <c r="A979" s="162"/>
      <c r="B979" s="162"/>
      <c r="C979" s="162"/>
      <c r="D979" s="162"/>
      <c r="E979" s="162"/>
      <c r="F979" s="162"/>
      <c r="G979" s="162"/>
      <c r="H979" s="162"/>
      <c r="I979" s="162"/>
      <c r="J979" s="162"/>
      <c r="K979" s="162"/>
      <c r="L979" s="162"/>
      <c r="M979" s="162"/>
      <c r="N979" s="162"/>
      <c r="O979" s="162"/>
      <c r="P979" s="162"/>
      <c r="Q979" s="162"/>
      <c r="R979" s="162"/>
      <c r="S979" s="162"/>
      <c r="T979" s="162"/>
      <c r="U979" s="162"/>
      <c r="V979" s="162"/>
      <c r="W979" s="162"/>
      <c r="X979" s="162"/>
      <c r="Y979" s="162"/>
      <c r="Z979" s="162"/>
    </row>
    <row r="980">
      <c r="A980" s="162"/>
      <c r="B980" s="162"/>
      <c r="C980" s="162"/>
      <c r="D980" s="162"/>
      <c r="E980" s="162"/>
      <c r="F980" s="162"/>
      <c r="G980" s="162"/>
      <c r="H980" s="162"/>
      <c r="I980" s="162"/>
      <c r="J980" s="162"/>
      <c r="K980" s="162"/>
      <c r="L980" s="162"/>
      <c r="M980" s="162"/>
      <c r="N980" s="162"/>
      <c r="O980" s="162"/>
      <c r="P980" s="162"/>
      <c r="Q980" s="162"/>
      <c r="R980" s="162"/>
      <c r="S980" s="162"/>
      <c r="T980" s="162"/>
      <c r="U980" s="162"/>
      <c r="V980" s="162"/>
      <c r="W980" s="162"/>
      <c r="X980" s="162"/>
      <c r="Y980" s="162"/>
      <c r="Z980" s="162"/>
    </row>
    <row r="981">
      <c r="A981" s="162"/>
      <c r="B981" s="162"/>
      <c r="C981" s="162"/>
      <c r="D981" s="162"/>
      <c r="E981" s="162"/>
      <c r="F981" s="162"/>
      <c r="G981" s="162"/>
      <c r="H981" s="162"/>
      <c r="I981" s="162"/>
      <c r="J981" s="162"/>
      <c r="K981" s="162"/>
      <c r="L981" s="162"/>
      <c r="M981" s="162"/>
      <c r="N981" s="162"/>
      <c r="O981" s="162"/>
      <c r="P981" s="162"/>
      <c r="Q981" s="162"/>
      <c r="R981" s="162"/>
      <c r="S981" s="162"/>
      <c r="T981" s="162"/>
      <c r="U981" s="162"/>
      <c r="V981" s="162"/>
      <c r="W981" s="162"/>
      <c r="X981" s="162"/>
      <c r="Y981" s="162"/>
      <c r="Z981" s="162"/>
    </row>
    <row r="982">
      <c r="A982" s="162"/>
      <c r="B982" s="162"/>
      <c r="C982" s="162"/>
      <c r="D982" s="162"/>
      <c r="E982" s="162"/>
      <c r="F982" s="162"/>
      <c r="G982" s="162"/>
      <c r="H982" s="162"/>
      <c r="I982" s="162"/>
      <c r="J982" s="162"/>
      <c r="K982" s="162"/>
      <c r="L982" s="162"/>
      <c r="M982" s="162"/>
      <c r="N982" s="162"/>
      <c r="O982" s="162"/>
      <c r="P982" s="162"/>
      <c r="Q982" s="162"/>
      <c r="R982" s="162"/>
      <c r="S982" s="162"/>
      <c r="T982" s="162"/>
      <c r="U982" s="162"/>
      <c r="V982" s="162"/>
      <c r="W982" s="162"/>
      <c r="X982" s="162"/>
      <c r="Y982" s="162"/>
      <c r="Z982" s="162"/>
    </row>
    <row r="983">
      <c r="A983" s="162"/>
      <c r="B983" s="162"/>
      <c r="C983" s="162"/>
      <c r="D983" s="162"/>
      <c r="E983" s="162"/>
      <c r="F983" s="162"/>
      <c r="G983" s="162"/>
      <c r="H983" s="162"/>
      <c r="I983" s="162"/>
      <c r="J983" s="162"/>
      <c r="K983" s="162"/>
      <c r="L983" s="162"/>
      <c r="M983" s="162"/>
      <c r="N983" s="162"/>
      <c r="O983" s="162"/>
      <c r="P983" s="162"/>
      <c r="Q983" s="162"/>
      <c r="R983" s="162"/>
      <c r="S983" s="162"/>
      <c r="T983" s="162"/>
      <c r="U983" s="162"/>
      <c r="V983" s="162"/>
      <c r="W983" s="162"/>
      <c r="X983" s="162"/>
      <c r="Y983" s="162"/>
      <c r="Z983" s="162"/>
    </row>
    <row r="984">
      <c r="A984" s="162"/>
      <c r="B984" s="162"/>
      <c r="C984" s="162"/>
      <c r="D984" s="162"/>
      <c r="E984" s="162"/>
      <c r="F984" s="162"/>
      <c r="G984" s="162"/>
      <c r="H984" s="162"/>
      <c r="I984" s="162"/>
      <c r="J984" s="162"/>
      <c r="K984" s="162"/>
      <c r="L984" s="162"/>
      <c r="M984" s="162"/>
      <c r="N984" s="162"/>
      <c r="O984" s="162"/>
      <c r="P984" s="162"/>
      <c r="Q984" s="162"/>
      <c r="R984" s="162"/>
      <c r="S984" s="162"/>
      <c r="T984" s="162"/>
      <c r="U984" s="162"/>
      <c r="V984" s="162"/>
      <c r="W984" s="162"/>
      <c r="X984" s="162"/>
      <c r="Y984" s="162"/>
      <c r="Z984" s="162"/>
    </row>
    <row r="985">
      <c r="A985" s="162"/>
      <c r="B985" s="162"/>
      <c r="C985" s="162"/>
      <c r="D985" s="162"/>
      <c r="E985" s="162"/>
      <c r="F985" s="162"/>
      <c r="G985" s="162"/>
      <c r="H985" s="162"/>
      <c r="I985" s="162"/>
      <c r="J985" s="162"/>
      <c r="K985" s="162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2"/>
      <c r="X985" s="162"/>
      <c r="Y985" s="162"/>
      <c r="Z985" s="162"/>
    </row>
    <row r="986">
      <c r="A986" s="162"/>
      <c r="B986" s="162"/>
      <c r="C986" s="162"/>
      <c r="D986" s="162"/>
      <c r="E986" s="162"/>
      <c r="F986" s="162"/>
      <c r="G986" s="162"/>
      <c r="H986" s="162"/>
      <c r="I986" s="162"/>
      <c r="J986" s="162"/>
      <c r="K986" s="162"/>
      <c r="L986" s="162"/>
      <c r="M986" s="162"/>
      <c r="N986" s="162"/>
      <c r="O986" s="162"/>
      <c r="P986" s="162"/>
      <c r="Q986" s="162"/>
      <c r="R986" s="162"/>
      <c r="S986" s="162"/>
      <c r="T986" s="162"/>
      <c r="U986" s="162"/>
      <c r="V986" s="162"/>
      <c r="W986" s="162"/>
      <c r="X986" s="162"/>
      <c r="Y986" s="162"/>
      <c r="Z986" s="162"/>
    </row>
    <row r="987">
      <c r="A987" s="162"/>
      <c r="B987" s="162"/>
      <c r="C987" s="162"/>
      <c r="D987" s="162"/>
      <c r="E987" s="162"/>
      <c r="F987" s="162"/>
      <c r="G987" s="162"/>
      <c r="H987" s="162"/>
      <c r="I987" s="162"/>
      <c r="J987" s="162"/>
      <c r="K987" s="162"/>
      <c r="L987" s="162"/>
      <c r="M987" s="162"/>
      <c r="N987" s="162"/>
      <c r="O987" s="162"/>
      <c r="P987" s="162"/>
      <c r="Q987" s="162"/>
      <c r="R987" s="162"/>
      <c r="S987" s="162"/>
      <c r="T987" s="162"/>
      <c r="U987" s="162"/>
      <c r="V987" s="162"/>
      <c r="W987" s="162"/>
      <c r="X987" s="162"/>
      <c r="Y987" s="162"/>
      <c r="Z987" s="162"/>
    </row>
    <row r="988">
      <c r="A988" s="162"/>
      <c r="B988" s="162"/>
      <c r="C988" s="162"/>
      <c r="D988" s="162"/>
      <c r="E988" s="162"/>
      <c r="F988" s="162"/>
      <c r="G988" s="162"/>
      <c r="H988" s="162"/>
      <c r="I988" s="162"/>
      <c r="J988" s="162"/>
      <c r="K988" s="162"/>
      <c r="L988" s="162"/>
      <c r="M988" s="162"/>
      <c r="N988" s="162"/>
      <c r="O988" s="162"/>
      <c r="P988" s="162"/>
      <c r="Q988" s="162"/>
      <c r="R988" s="162"/>
      <c r="S988" s="162"/>
      <c r="T988" s="162"/>
      <c r="U988" s="162"/>
      <c r="V988" s="162"/>
      <c r="W988" s="162"/>
      <c r="X988" s="162"/>
      <c r="Y988" s="162"/>
      <c r="Z988" s="162"/>
    </row>
    <row r="989">
      <c r="A989" s="162"/>
      <c r="B989" s="162"/>
      <c r="C989" s="162"/>
      <c r="D989" s="162"/>
      <c r="E989" s="162"/>
      <c r="F989" s="162"/>
      <c r="G989" s="162"/>
      <c r="H989" s="162"/>
      <c r="I989" s="162"/>
      <c r="J989" s="162"/>
      <c r="K989" s="162"/>
      <c r="L989" s="162"/>
      <c r="M989" s="162"/>
      <c r="N989" s="162"/>
      <c r="O989" s="162"/>
      <c r="P989" s="162"/>
      <c r="Q989" s="162"/>
      <c r="R989" s="162"/>
      <c r="S989" s="162"/>
      <c r="T989" s="162"/>
      <c r="U989" s="162"/>
      <c r="V989" s="162"/>
      <c r="W989" s="162"/>
      <c r="X989" s="162"/>
      <c r="Y989" s="162"/>
      <c r="Z989" s="162"/>
    </row>
    <row r="990">
      <c r="A990" s="162"/>
      <c r="B990" s="162"/>
      <c r="C990" s="162"/>
      <c r="D990" s="162"/>
      <c r="E990" s="162"/>
      <c r="F990" s="162"/>
      <c r="G990" s="162"/>
      <c r="H990" s="162"/>
      <c r="I990" s="162"/>
      <c r="J990" s="162"/>
      <c r="K990" s="162"/>
      <c r="L990" s="162"/>
      <c r="M990" s="162"/>
      <c r="N990" s="162"/>
      <c r="O990" s="162"/>
      <c r="P990" s="162"/>
      <c r="Q990" s="162"/>
      <c r="R990" s="162"/>
      <c r="S990" s="162"/>
      <c r="T990" s="162"/>
      <c r="U990" s="162"/>
      <c r="V990" s="162"/>
      <c r="W990" s="162"/>
      <c r="X990" s="162"/>
      <c r="Y990" s="162"/>
      <c r="Z990" s="162"/>
    </row>
    <row r="991">
      <c r="A991" s="162"/>
      <c r="B991" s="162"/>
      <c r="C991" s="162"/>
      <c r="D991" s="162"/>
      <c r="E991" s="162"/>
      <c r="F991" s="162"/>
      <c r="G991" s="162"/>
      <c r="H991" s="162"/>
      <c r="I991" s="162"/>
      <c r="J991" s="162"/>
      <c r="K991" s="162"/>
      <c r="L991" s="162"/>
      <c r="M991" s="162"/>
      <c r="N991" s="162"/>
      <c r="O991" s="162"/>
      <c r="P991" s="162"/>
      <c r="Q991" s="162"/>
      <c r="R991" s="162"/>
      <c r="S991" s="162"/>
      <c r="T991" s="162"/>
      <c r="U991" s="162"/>
      <c r="V991" s="162"/>
      <c r="W991" s="162"/>
      <c r="X991" s="162"/>
      <c r="Y991" s="162"/>
      <c r="Z991" s="162"/>
    </row>
    <row r="992">
      <c r="A992" s="162"/>
      <c r="B992" s="162"/>
      <c r="C992" s="162"/>
      <c r="D992" s="162"/>
      <c r="E992" s="162"/>
      <c r="F992" s="162"/>
      <c r="G992" s="162"/>
      <c r="H992" s="162"/>
      <c r="I992" s="162"/>
      <c r="J992" s="162"/>
      <c r="K992" s="162"/>
      <c r="L992" s="162"/>
      <c r="M992" s="162"/>
      <c r="N992" s="162"/>
      <c r="O992" s="162"/>
      <c r="P992" s="162"/>
      <c r="Q992" s="162"/>
      <c r="R992" s="162"/>
      <c r="S992" s="162"/>
      <c r="T992" s="162"/>
      <c r="U992" s="162"/>
      <c r="V992" s="162"/>
      <c r="W992" s="162"/>
      <c r="X992" s="162"/>
      <c r="Y992" s="162"/>
      <c r="Z992" s="162"/>
    </row>
    <row r="993">
      <c r="A993" s="162"/>
      <c r="B993" s="162"/>
      <c r="C993" s="162"/>
      <c r="D993" s="162"/>
      <c r="E993" s="162"/>
      <c r="F993" s="162"/>
      <c r="G993" s="162"/>
      <c r="H993" s="162"/>
      <c r="I993" s="162"/>
      <c r="J993" s="162"/>
      <c r="K993" s="162"/>
      <c r="L993" s="162"/>
      <c r="M993" s="162"/>
      <c r="N993" s="162"/>
      <c r="O993" s="162"/>
      <c r="P993" s="162"/>
      <c r="Q993" s="162"/>
      <c r="R993" s="162"/>
      <c r="S993" s="162"/>
      <c r="T993" s="162"/>
      <c r="U993" s="162"/>
      <c r="V993" s="162"/>
      <c r="W993" s="162"/>
      <c r="X993" s="162"/>
      <c r="Y993" s="162"/>
      <c r="Z993" s="162"/>
    </row>
    <row r="994">
      <c r="A994" s="162"/>
      <c r="B994" s="162"/>
      <c r="C994" s="162"/>
      <c r="D994" s="162"/>
      <c r="E994" s="162"/>
      <c r="F994" s="162"/>
      <c r="G994" s="162"/>
      <c r="H994" s="162"/>
      <c r="I994" s="162"/>
      <c r="J994" s="162"/>
      <c r="K994" s="162"/>
      <c r="L994" s="162"/>
      <c r="M994" s="162"/>
      <c r="N994" s="162"/>
      <c r="O994" s="162"/>
      <c r="P994" s="162"/>
      <c r="Q994" s="162"/>
      <c r="R994" s="162"/>
      <c r="S994" s="162"/>
      <c r="T994" s="162"/>
      <c r="U994" s="162"/>
      <c r="V994" s="162"/>
      <c r="W994" s="162"/>
      <c r="X994" s="162"/>
      <c r="Y994" s="162"/>
      <c r="Z994" s="162"/>
    </row>
    <row r="995">
      <c r="A995" s="162"/>
      <c r="B995" s="162"/>
      <c r="C995" s="162"/>
      <c r="D995" s="162"/>
      <c r="E995" s="162"/>
      <c r="F995" s="162"/>
      <c r="G995" s="162"/>
      <c r="H995" s="162"/>
      <c r="I995" s="162"/>
      <c r="J995" s="162"/>
      <c r="K995" s="162"/>
      <c r="L995" s="162"/>
      <c r="M995" s="162"/>
      <c r="N995" s="162"/>
      <c r="O995" s="162"/>
      <c r="P995" s="162"/>
      <c r="Q995" s="162"/>
      <c r="R995" s="162"/>
      <c r="S995" s="162"/>
      <c r="T995" s="162"/>
      <c r="U995" s="162"/>
      <c r="V995" s="162"/>
      <c r="W995" s="162"/>
      <c r="X995" s="162"/>
      <c r="Y995" s="162"/>
      <c r="Z995" s="162"/>
    </row>
    <row r="996">
      <c r="A996" s="162"/>
      <c r="B996" s="162"/>
      <c r="C996" s="162"/>
      <c r="D996" s="162"/>
      <c r="E996" s="162"/>
      <c r="F996" s="162"/>
      <c r="G996" s="162"/>
      <c r="H996" s="162"/>
      <c r="I996" s="162"/>
      <c r="J996" s="162"/>
      <c r="K996" s="162"/>
      <c r="L996" s="162"/>
      <c r="M996" s="162"/>
      <c r="N996" s="162"/>
      <c r="O996" s="162"/>
      <c r="P996" s="162"/>
      <c r="Q996" s="162"/>
      <c r="R996" s="162"/>
      <c r="S996" s="162"/>
      <c r="T996" s="162"/>
      <c r="U996" s="162"/>
      <c r="V996" s="162"/>
      <c r="W996" s="162"/>
      <c r="X996" s="162"/>
      <c r="Y996" s="162"/>
      <c r="Z996" s="162"/>
    </row>
    <row r="997">
      <c r="A997" s="162"/>
      <c r="B997" s="162"/>
      <c r="C997" s="162"/>
      <c r="D997" s="162"/>
      <c r="E997" s="162"/>
      <c r="F997" s="162"/>
      <c r="G997" s="162"/>
      <c r="H997" s="162"/>
      <c r="I997" s="162"/>
      <c r="J997" s="162"/>
      <c r="K997" s="162"/>
      <c r="L997" s="162"/>
      <c r="M997" s="162"/>
      <c r="N997" s="162"/>
      <c r="O997" s="162"/>
      <c r="P997" s="162"/>
      <c r="Q997" s="162"/>
      <c r="R997" s="162"/>
      <c r="S997" s="162"/>
      <c r="T997" s="162"/>
      <c r="U997" s="162"/>
      <c r="V997" s="162"/>
      <c r="W997" s="162"/>
      <c r="X997" s="162"/>
      <c r="Y997" s="162"/>
      <c r="Z997" s="162"/>
    </row>
    <row r="998">
      <c r="A998" s="162"/>
      <c r="B998" s="162"/>
      <c r="C998" s="162"/>
      <c r="D998" s="162"/>
      <c r="E998" s="162"/>
      <c r="F998" s="162"/>
      <c r="G998" s="162"/>
      <c r="H998" s="162"/>
      <c r="I998" s="162"/>
      <c r="J998" s="162"/>
      <c r="K998" s="162"/>
      <c r="L998" s="162"/>
      <c r="M998" s="162"/>
      <c r="N998" s="162"/>
      <c r="O998" s="162"/>
      <c r="P998" s="162"/>
      <c r="Q998" s="162"/>
      <c r="R998" s="162"/>
      <c r="S998" s="162"/>
      <c r="T998" s="162"/>
      <c r="U998" s="162"/>
      <c r="V998" s="162"/>
      <c r="W998" s="162"/>
      <c r="X998" s="162"/>
      <c r="Y998" s="162"/>
      <c r="Z998" s="162"/>
    </row>
    <row r="999">
      <c r="A999" s="162"/>
      <c r="B999" s="162"/>
      <c r="C999" s="162"/>
      <c r="D999" s="162"/>
      <c r="E999" s="162"/>
      <c r="F999" s="162"/>
      <c r="G999" s="162"/>
      <c r="H999" s="162"/>
      <c r="I999" s="162"/>
      <c r="J999" s="162"/>
      <c r="K999" s="162"/>
      <c r="L999" s="162"/>
      <c r="M999" s="162"/>
      <c r="N999" s="162"/>
      <c r="O999" s="162"/>
      <c r="P999" s="162"/>
      <c r="Q999" s="162"/>
      <c r="R999" s="162"/>
      <c r="S999" s="162"/>
      <c r="T999" s="162"/>
      <c r="U999" s="162"/>
      <c r="V999" s="162"/>
      <c r="W999" s="162"/>
      <c r="X999" s="162"/>
      <c r="Y999" s="162"/>
      <c r="Z999" s="162"/>
    </row>
    <row r="1000">
      <c r="A1000" s="162"/>
      <c r="B1000" s="162"/>
      <c r="C1000" s="162"/>
      <c r="D1000" s="162"/>
      <c r="E1000" s="162"/>
      <c r="F1000" s="162"/>
      <c r="G1000" s="162"/>
      <c r="H1000" s="162"/>
      <c r="I1000" s="162"/>
      <c r="J1000" s="162"/>
      <c r="K1000" s="162"/>
      <c r="L1000" s="162"/>
      <c r="M1000" s="162"/>
      <c r="N1000" s="162"/>
      <c r="O1000" s="162"/>
      <c r="P1000" s="162"/>
      <c r="Q1000" s="162"/>
      <c r="R1000" s="162"/>
      <c r="S1000" s="162"/>
      <c r="T1000" s="162"/>
      <c r="U1000" s="162"/>
      <c r="V1000" s="162"/>
      <c r="W1000" s="162"/>
      <c r="X1000" s="162"/>
      <c r="Y1000" s="162"/>
      <c r="Z1000" s="162"/>
    </row>
    <row r="1001">
      <c r="A1001" s="162"/>
      <c r="B1001" s="162"/>
      <c r="C1001" s="162"/>
      <c r="D1001" s="162"/>
      <c r="E1001" s="162"/>
      <c r="F1001" s="162"/>
      <c r="G1001" s="162"/>
      <c r="H1001" s="162"/>
      <c r="I1001" s="162"/>
      <c r="J1001" s="162"/>
      <c r="K1001" s="162"/>
      <c r="L1001" s="162"/>
      <c r="M1001" s="162"/>
      <c r="N1001" s="162"/>
      <c r="O1001" s="162"/>
      <c r="P1001" s="162"/>
      <c r="Q1001" s="162"/>
      <c r="R1001" s="162"/>
      <c r="S1001" s="162"/>
      <c r="T1001" s="162"/>
      <c r="U1001" s="162"/>
      <c r="V1001" s="162"/>
      <c r="W1001" s="162"/>
      <c r="X1001" s="162"/>
      <c r="Y1001" s="162"/>
      <c r="Z1001" s="162"/>
    </row>
  </sheetData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21.5"/>
    <col customWidth="1" min="5" max="5" width="37.63"/>
  </cols>
  <sheetData>
    <row r="1">
      <c r="A1" s="517" t="s">
        <v>113</v>
      </c>
      <c r="B1" s="517" t="s">
        <v>110</v>
      </c>
      <c r="C1" s="517" t="s">
        <v>902</v>
      </c>
      <c r="D1" s="517" t="s">
        <v>903</v>
      </c>
      <c r="E1" s="113" t="s">
        <v>904</v>
      </c>
      <c r="F1" s="518"/>
      <c r="G1" s="518"/>
      <c r="H1" s="518"/>
      <c r="I1" s="518"/>
      <c r="J1" s="518"/>
      <c r="K1" s="518"/>
      <c r="L1" s="518"/>
      <c r="M1" s="518"/>
      <c r="N1" s="518"/>
      <c r="O1" s="518"/>
      <c r="P1" s="518"/>
      <c r="Q1" s="518"/>
      <c r="R1" s="518"/>
      <c r="S1" s="518"/>
      <c r="T1" s="518"/>
      <c r="U1" s="518"/>
      <c r="V1" s="518"/>
      <c r="W1" s="518"/>
      <c r="X1" s="518"/>
      <c r="Y1" s="518"/>
      <c r="Z1" s="518"/>
    </row>
    <row r="2">
      <c r="A2" s="103" t="s">
        <v>4576</v>
      </c>
      <c r="B2" s="103" t="s">
        <v>10375</v>
      </c>
      <c r="C2" s="239">
        <v>40547.0</v>
      </c>
      <c r="D2" s="103" t="s">
        <v>15</v>
      </c>
      <c r="E2" s="103" t="s">
        <v>928</v>
      </c>
      <c r="F2" s="452"/>
      <c r="G2" s="452"/>
      <c r="H2" s="452"/>
      <c r="I2" s="452"/>
      <c r="J2" s="452"/>
      <c r="K2" s="452"/>
      <c r="L2" s="452"/>
      <c r="M2" s="452"/>
      <c r="N2" s="452"/>
      <c r="O2" s="452"/>
      <c r="P2" s="452"/>
      <c r="Q2" s="452"/>
      <c r="R2" s="452"/>
      <c r="S2" s="452"/>
      <c r="T2" s="452"/>
      <c r="U2" s="452"/>
      <c r="V2" s="452"/>
      <c r="W2" s="452"/>
      <c r="X2" s="452"/>
      <c r="Y2" s="452"/>
      <c r="Z2" s="452"/>
    </row>
    <row r="3">
      <c r="A3" s="103" t="s">
        <v>3323</v>
      </c>
      <c r="B3" s="103" t="s">
        <v>909</v>
      </c>
      <c r="C3" s="383">
        <v>42726.0</v>
      </c>
      <c r="D3" s="232" t="s">
        <v>15</v>
      </c>
      <c r="E3" s="232" t="s">
        <v>6869</v>
      </c>
      <c r="F3" s="452"/>
      <c r="G3" s="452"/>
      <c r="H3" s="452"/>
      <c r="I3" s="452"/>
      <c r="J3" s="452"/>
      <c r="K3" s="452"/>
      <c r="L3" s="452"/>
      <c r="M3" s="452"/>
      <c r="N3" s="452"/>
      <c r="O3" s="452"/>
      <c r="P3" s="452"/>
      <c r="Q3" s="452"/>
      <c r="R3" s="452"/>
      <c r="S3" s="452"/>
      <c r="T3" s="452"/>
      <c r="U3" s="452"/>
      <c r="V3" s="452"/>
      <c r="W3" s="452"/>
      <c r="X3" s="452"/>
      <c r="Y3" s="452"/>
      <c r="Z3" s="452"/>
    </row>
    <row r="4">
      <c r="A4" s="112" t="s">
        <v>11570</v>
      </c>
      <c r="B4" s="112" t="s">
        <v>725</v>
      </c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</row>
    <row r="5">
      <c r="A5" s="112" t="s">
        <v>11571</v>
      </c>
      <c r="B5" s="112" t="s">
        <v>9777</v>
      </c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</row>
    <row r="6">
      <c r="A6" s="112" t="s">
        <v>6066</v>
      </c>
      <c r="B6" s="112" t="s">
        <v>11572</v>
      </c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</row>
    <row r="7">
      <c r="A7" s="103" t="s">
        <v>7975</v>
      </c>
      <c r="B7" s="103" t="s">
        <v>7974</v>
      </c>
      <c r="C7" s="239">
        <v>43125.0</v>
      </c>
      <c r="D7" s="103" t="s">
        <v>15</v>
      </c>
      <c r="E7" s="103" t="s">
        <v>928</v>
      </c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2"/>
      <c r="R7" s="452"/>
      <c r="S7" s="452"/>
      <c r="T7" s="452"/>
      <c r="U7" s="452"/>
      <c r="V7" s="452"/>
      <c r="W7" s="452"/>
      <c r="X7" s="452"/>
      <c r="Y7" s="452"/>
      <c r="Z7" s="452"/>
    </row>
    <row r="8">
      <c r="A8" s="112" t="s">
        <v>10494</v>
      </c>
      <c r="B8" s="112" t="s">
        <v>11573</v>
      </c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</row>
    <row r="9">
      <c r="A9" s="112" t="s">
        <v>10623</v>
      </c>
      <c r="B9" s="112" t="s">
        <v>11574</v>
      </c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</row>
    <row r="10">
      <c r="A10" s="103" t="s">
        <v>11369</v>
      </c>
      <c r="B10" s="103" t="s">
        <v>8001</v>
      </c>
      <c r="C10" s="239">
        <v>42570.0</v>
      </c>
      <c r="D10" s="103" t="s">
        <v>15</v>
      </c>
      <c r="E10" s="103" t="s">
        <v>928</v>
      </c>
      <c r="F10" s="452"/>
      <c r="G10" s="452"/>
      <c r="H10" s="452"/>
      <c r="I10" s="452"/>
      <c r="J10" s="452"/>
      <c r="K10" s="452"/>
      <c r="L10" s="452"/>
      <c r="M10" s="452"/>
      <c r="N10" s="452"/>
      <c r="O10" s="452"/>
      <c r="P10" s="452"/>
      <c r="Q10" s="452"/>
      <c r="R10" s="452"/>
      <c r="S10" s="452"/>
      <c r="T10" s="452"/>
      <c r="U10" s="452"/>
      <c r="V10" s="452"/>
      <c r="W10" s="452"/>
      <c r="X10" s="452"/>
      <c r="Y10" s="452"/>
      <c r="Z10" s="452"/>
    </row>
    <row r="11">
      <c r="A11" s="103" t="s">
        <v>3535</v>
      </c>
      <c r="B11" s="103" t="s">
        <v>702</v>
      </c>
      <c r="C11" s="239">
        <v>39553.0</v>
      </c>
      <c r="D11" s="103" t="s">
        <v>15</v>
      </c>
      <c r="E11" s="103" t="s">
        <v>7727</v>
      </c>
      <c r="F11" s="452"/>
      <c r="G11" s="452"/>
      <c r="H11" s="452"/>
      <c r="I11" s="452"/>
      <c r="J11" s="452"/>
      <c r="K11" s="452"/>
      <c r="L11" s="452"/>
      <c r="M11" s="452"/>
      <c r="N11" s="452"/>
      <c r="O11" s="452"/>
      <c r="P11" s="452"/>
      <c r="Q11" s="452"/>
      <c r="R11" s="452"/>
      <c r="S11" s="452"/>
      <c r="T11" s="452"/>
      <c r="U11" s="452"/>
      <c r="V11" s="452"/>
      <c r="W11" s="452"/>
      <c r="X11" s="452"/>
      <c r="Y11" s="452"/>
      <c r="Z11" s="452"/>
    </row>
    <row r="12">
      <c r="A12" s="103" t="s">
        <v>4396</v>
      </c>
      <c r="B12" s="103" t="s">
        <v>10161</v>
      </c>
      <c r="C12" s="239">
        <v>43139.0</v>
      </c>
      <c r="D12" s="186" t="s">
        <v>15</v>
      </c>
      <c r="E12" s="388" t="s">
        <v>4398</v>
      </c>
      <c r="F12" s="452"/>
      <c r="G12" s="452"/>
      <c r="H12" s="452"/>
      <c r="I12" s="452"/>
      <c r="J12" s="452"/>
      <c r="K12" s="452"/>
      <c r="L12" s="452"/>
      <c r="M12" s="452"/>
      <c r="N12" s="452"/>
      <c r="O12" s="452"/>
      <c r="P12" s="452"/>
      <c r="Q12" s="452"/>
      <c r="R12" s="452"/>
      <c r="S12" s="452"/>
      <c r="T12" s="452"/>
      <c r="U12" s="452"/>
      <c r="V12" s="452"/>
      <c r="W12" s="452"/>
      <c r="X12" s="452"/>
      <c r="Y12" s="452"/>
      <c r="Z12" s="452"/>
    </row>
    <row r="13">
      <c r="A13" s="103" t="s">
        <v>11575</v>
      </c>
      <c r="B13" s="103" t="s">
        <v>7078</v>
      </c>
      <c r="C13" s="239">
        <v>40666.0</v>
      </c>
      <c r="D13" s="103" t="s">
        <v>15</v>
      </c>
      <c r="E13" s="103" t="s">
        <v>928</v>
      </c>
      <c r="F13" s="452"/>
      <c r="G13" s="452"/>
      <c r="H13" s="452"/>
      <c r="I13" s="452"/>
      <c r="J13" s="452"/>
      <c r="K13" s="452"/>
      <c r="L13" s="452"/>
      <c r="M13" s="452"/>
      <c r="N13" s="452"/>
      <c r="O13" s="452"/>
      <c r="P13" s="452"/>
      <c r="Q13" s="452"/>
      <c r="R13" s="452"/>
      <c r="S13" s="452"/>
      <c r="T13" s="452"/>
      <c r="U13" s="452"/>
      <c r="V13" s="452"/>
      <c r="W13" s="452"/>
      <c r="X13" s="452"/>
      <c r="Y13" s="452"/>
      <c r="Z13" s="452"/>
    </row>
    <row r="14">
      <c r="A14" s="103" t="s">
        <v>11576</v>
      </c>
      <c r="B14" s="103" t="s">
        <v>9166</v>
      </c>
      <c r="C14" s="239">
        <v>42684.0</v>
      </c>
      <c r="D14" s="103" t="s">
        <v>15</v>
      </c>
      <c r="E14" s="103" t="s">
        <v>1066</v>
      </c>
      <c r="F14" s="452"/>
      <c r="G14" s="452"/>
      <c r="H14" s="452"/>
      <c r="I14" s="452"/>
      <c r="J14" s="452"/>
      <c r="K14" s="452"/>
      <c r="L14" s="452"/>
      <c r="M14" s="452"/>
      <c r="N14" s="452"/>
      <c r="O14" s="452"/>
      <c r="P14" s="452"/>
      <c r="Q14" s="452"/>
      <c r="R14" s="452"/>
      <c r="S14" s="452"/>
      <c r="T14" s="452"/>
      <c r="U14" s="452"/>
      <c r="V14" s="452"/>
      <c r="W14" s="452"/>
      <c r="X14" s="452"/>
      <c r="Y14" s="452"/>
      <c r="Z14" s="452"/>
    </row>
    <row r="15">
      <c r="A15" s="112" t="s">
        <v>11577</v>
      </c>
      <c r="B15" s="112" t="s">
        <v>11578</v>
      </c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</row>
    <row r="16">
      <c r="A16" s="112" t="s">
        <v>11579</v>
      </c>
      <c r="B16" s="112" t="s">
        <v>11580</v>
      </c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</row>
    <row r="17">
      <c r="A17" s="112" t="s">
        <v>11299</v>
      </c>
      <c r="B17" s="112" t="s">
        <v>11300</v>
      </c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</row>
    <row r="18">
      <c r="A18" s="112" t="s">
        <v>11581</v>
      </c>
      <c r="B18" s="112" t="s">
        <v>11582</v>
      </c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</row>
    <row r="19">
      <c r="A19" s="103" t="s">
        <v>11583</v>
      </c>
      <c r="B19" s="103" t="s">
        <v>1298</v>
      </c>
      <c r="C19" s="239">
        <v>41135.0</v>
      </c>
      <c r="D19" s="103" t="s">
        <v>15</v>
      </c>
      <c r="E19" s="103" t="s">
        <v>928</v>
      </c>
      <c r="F19" s="452"/>
      <c r="G19" s="452"/>
      <c r="H19" s="452"/>
      <c r="I19" s="452"/>
      <c r="J19" s="452"/>
      <c r="K19" s="452"/>
      <c r="L19" s="452"/>
      <c r="M19" s="452"/>
      <c r="N19" s="452"/>
      <c r="O19" s="452"/>
      <c r="P19" s="452"/>
      <c r="Q19" s="452"/>
      <c r="R19" s="452"/>
      <c r="S19" s="452"/>
      <c r="T19" s="452"/>
      <c r="U19" s="452"/>
      <c r="V19" s="452"/>
      <c r="W19" s="452"/>
      <c r="X19" s="452"/>
      <c r="Y19" s="452"/>
      <c r="Z19" s="452"/>
    </row>
    <row r="20">
      <c r="A20" s="103" t="s">
        <v>11285</v>
      </c>
      <c r="B20" s="103" t="s">
        <v>11286</v>
      </c>
      <c r="C20" s="239">
        <v>43153.0</v>
      </c>
      <c r="D20" s="103" t="s">
        <v>15</v>
      </c>
      <c r="E20" s="103" t="s">
        <v>928</v>
      </c>
      <c r="F20" s="452"/>
      <c r="G20" s="452"/>
      <c r="H20" s="452"/>
      <c r="I20" s="452"/>
      <c r="J20" s="452"/>
      <c r="K20" s="452"/>
      <c r="L20" s="452"/>
      <c r="M20" s="452"/>
      <c r="N20" s="452"/>
      <c r="O20" s="452"/>
      <c r="P20" s="452"/>
      <c r="Q20" s="452"/>
      <c r="R20" s="452"/>
      <c r="S20" s="452"/>
      <c r="T20" s="452"/>
      <c r="U20" s="452"/>
      <c r="V20" s="452"/>
      <c r="W20" s="452"/>
      <c r="X20" s="452"/>
      <c r="Y20" s="452"/>
      <c r="Z20" s="452"/>
    </row>
    <row r="21">
      <c r="A21" s="112" t="s">
        <v>10296</v>
      </c>
      <c r="B21" s="112" t="s">
        <v>11584</v>
      </c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</row>
    <row r="22">
      <c r="A22" s="112" t="s">
        <v>11585</v>
      </c>
      <c r="B22" s="112" t="s">
        <v>6519</v>
      </c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</row>
    <row r="23">
      <c r="A23" s="103" t="s">
        <v>3141</v>
      </c>
      <c r="B23" s="103" t="s">
        <v>412</v>
      </c>
      <c r="C23" s="239">
        <v>41072.0</v>
      </c>
      <c r="D23" s="103" t="s">
        <v>15</v>
      </c>
      <c r="E23" s="103" t="s">
        <v>928</v>
      </c>
      <c r="F23" s="452"/>
      <c r="G23" s="452"/>
      <c r="H23" s="452"/>
      <c r="I23" s="452"/>
      <c r="J23" s="452"/>
      <c r="K23" s="452"/>
      <c r="L23" s="452"/>
      <c r="M23" s="452"/>
      <c r="N23" s="452"/>
      <c r="O23" s="452"/>
      <c r="P23" s="452"/>
      <c r="Q23" s="452"/>
      <c r="R23" s="452"/>
      <c r="S23" s="452"/>
      <c r="T23" s="452"/>
      <c r="U23" s="452"/>
      <c r="V23" s="452"/>
      <c r="W23" s="452"/>
      <c r="X23" s="452"/>
      <c r="Y23" s="452"/>
      <c r="Z23" s="452"/>
    </row>
    <row r="24">
      <c r="A24" s="112" t="s">
        <v>5526</v>
      </c>
      <c r="B24" s="112" t="s">
        <v>10476</v>
      </c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</row>
    <row r="25">
      <c r="A25" s="103" t="s">
        <v>11586</v>
      </c>
      <c r="B25" s="103" t="s">
        <v>8403</v>
      </c>
      <c r="C25" s="239">
        <v>40799.0</v>
      </c>
      <c r="D25" s="103" t="s">
        <v>15</v>
      </c>
      <c r="E25" s="103" t="s">
        <v>1066</v>
      </c>
      <c r="F25" s="452"/>
      <c r="G25" s="452"/>
      <c r="H25" s="452"/>
      <c r="I25" s="452"/>
      <c r="J25" s="452"/>
      <c r="K25" s="452"/>
      <c r="L25" s="452"/>
      <c r="M25" s="452"/>
      <c r="N25" s="452"/>
      <c r="O25" s="452"/>
      <c r="P25" s="452"/>
      <c r="Q25" s="452"/>
      <c r="R25" s="452"/>
      <c r="S25" s="452"/>
      <c r="T25" s="452"/>
      <c r="U25" s="452"/>
      <c r="V25" s="452"/>
      <c r="W25" s="452"/>
      <c r="X25" s="452"/>
      <c r="Y25" s="452"/>
      <c r="Z25" s="452"/>
    </row>
    <row r="26">
      <c r="A26" s="103" t="s">
        <v>6964</v>
      </c>
      <c r="B26" s="103" t="s">
        <v>318</v>
      </c>
      <c r="C26" s="239">
        <v>40470.0</v>
      </c>
      <c r="D26" s="103" t="s">
        <v>15</v>
      </c>
      <c r="E26" s="103" t="s">
        <v>5553</v>
      </c>
      <c r="F26" s="452"/>
      <c r="G26" s="452"/>
      <c r="H26" s="452"/>
      <c r="I26" s="452"/>
      <c r="J26" s="452"/>
      <c r="K26" s="452"/>
      <c r="L26" s="452"/>
      <c r="M26" s="452"/>
      <c r="N26" s="452"/>
      <c r="O26" s="452"/>
      <c r="P26" s="452"/>
      <c r="Q26" s="452"/>
      <c r="R26" s="452"/>
      <c r="S26" s="452"/>
      <c r="T26" s="452"/>
      <c r="U26" s="452"/>
      <c r="V26" s="452"/>
      <c r="W26" s="452"/>
      <c r="X26" s="452"/>
      <c r="Y26" s="452"/>
      <c r="Z26" s="452"/>
    </row>
    <row r="27">
      <c r="A27" s="250" t="s">
        <v>11587</v>
      </c>
      <c r="B27" s="250" t="s">
        <v>11588</v>
      </c>
      <c r="C27" s="520">
        <v>40477.0</v>
      </c>
      <c r="D27" s="521" t="s">
        <v>4380</v>
      </c>
      <c r="E27" s="250" t="s">
        <v>4381</v>
      </c>
      <c r="F27" s="479"/>
      <c r="G27" s="479"/>
      <c r="H27" s="479"/>
      <c r="I27" s="479"/>
      <c r="J27" s="479"/>
      <c r="K27" s="479"/>
      <c r="L27" s="479"/>
      <c r="M27" s="479"/>
      <c r="N27" s="479"/>
      <c r="O27" s="479"/>
      <c r="P27" s="479"/>
      <c r="Q27" s="479"/>
      <c r="R27" s="479"/>
      <c r="S27" s="479"/>
      <c r="T27" s="479"/>
      <c r="U27" s="479"/>
      <c r="V27" s="479"/>
      <c r="W27" s="479"/>
      <c r="X27" s="479"/>
      <c r="Y27" s="479"/>
      <c r="Z27" s="479"/>
    </row>
    <row r="28">
      <c r="A28" s="112" t="s">
        <v>11589</v>
      </c>
      <c r="B28" s="112" t="s">
        <v>1090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</row>
    <row r="29">
      <c r="A29" s="112" t="s">
        <v>1072</v>
      </c>
      <c r="B29" s="112" t="s">
        <v>5428</v>
      </c>
      <c r="C29" s="162"/>
      <c r="D29" s="162"/>
      <c r="E29" s="112" t="s">
        <v>11590</v>
      </c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</row>
    <row r="30">
      <c r="A30" s="112" t="s">
        <v>9786</v>
      </c>
      <c r="B30" s="112" t="s">
        <v>9787</v>
      </c>
      <c r="C30" s="162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</row>
    <row r="31">
      <c r="A31" s="112" t="s">
        <v>11591</v>
      </c>
      <c r="B31" s="112" t="s">
        <v>10766</v>
      </c>
      <c r="C31" s="162"/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</row>
    <row r="32">
      <c r="A32" s="112" t="s">
        <v>11592</v>
      </c>
      <c r="B32" s="112" t="s">
        <v>11593</v>
      </c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</row>
    <row r="33">
      <c r="A33" s="112" t="s">
        <v>11431</v>
      </c>
      <c r="B33" s="112" t="s">
        <v>11497</v>
      </c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</row>
    <row r="34">
      <c r="A34" s="112" t="s">
        <v>11594</v>
      </c>
      <c r="B34" s="112" t="s">
        <v>11595</v>
      </c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</row>
    <row r="35">
      <c r="A35" s="112" t="s">
        <v>4804</v>
      </c>
      <c r="B35" s="112" t="s">
        <v>11596</v>
      </c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</row>
    <row r="36">
      <c r="A36" s="112" t="s">
        <v>11597</v>
      </c>
      <c r="B36" s="112" t="s">
        <v>11598</v>
      </c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</row>
    <row r="37">
      <c r="A37" s="250" t="s">
        <v>1221</v>
      </c>
      <c r="B37" s="250" t="s">
        <v>981</v>
      </c>
      <c r="C37" s="522">
        <v>40120.0</v>
      </c>
      <c r="D37" s="521" t="s">
        <v>4561</v>
      </c>
      <c r="E37" s="250" t="s">
        <v>4381</v>
      </c>
      <c r="F37" s="479"/>
      <c r="G37" s="479"/>
      <c r="H37" s="479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Y37" s="479"/>
      <c r="Z37" s="479"/>
    </row>
    <row r="38">
      <c r="A38" s="103" t="s">
        <v>11599</v>
      </c>
      <c r="B38" s="103" t="s">
        <v>1225</v>
      </c>
      <c r="C38" s="239">
        <v>40883.0</v>
      </c>
      <c r="D38" s="103" t="s">
        <v>15</v>
      </c>
      <c r="E38" s="103" t="s">
        <v>8683</v>
      </c>
      <c r="F38" s="452"/>
      <c r="G38" s="452"/>
      <c r="H38" s="452"/>
      <c r="I38" s="452"/>
      <c r="J38" s="452"/>
      <c r="K38" s="452"/>
      <c r="L38" s="452"/>
      <c r="M38" s="452"/>
      <c r="N38" s="452"/>
      <c r="O38" s="452"/>
      <c r="P38" s="452"/>
      <c r="Q38" s="452"/>
      <c r="R38" s="452"/>
      <c r="S38" s="452"/>
      <c r="T38" s="452"/>
      <c r="U38" s="452"/>
      <c r="V38" s="452"/>
      <c r="W38" s="452"/>
      <c r="X38" s="452"/>
      <c r="Y38" s="452"/>
      <c r="Z38" s="452"/>
    </row>
    <row r="39">
      <c r="A39" s="112" t="s">
        <v>11600</v>
      </c>
      <c r="B39" s="112" t="s">
        <v>990</v>
      </c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</row>
    <row r="40">
      <c r="A40" s="103" t="s">
        <v>11601</v>
      </c>
      <c r="B40" s="103" t="s">
        <v>7035</v>
      </c>
      <c r="C40" s="239">
        <v>42486.0</v>
      </c>
      <c r="D40" s="103" t="s">
        <v>15</v>
      </c>
      <c r="E40" s="103" t="s">
        <v>928</v>
      </c>
      <c r="F40" s="452"/>
      <c r="G40" s="452"/>
      <c r="H40" s="452"/>
      <c r="I40" s="452"/>
      <c r="J40" s="452"/>
      <c r="K40" s="452"/>
      <c r="L40" s="452"/>
      <c r="M40" s="452"/>
      <c r="N40" s="452"/>
      <c r="O40" s="452"/>
      <c r="P40" s="452"/>
      <c r="Q40" s="452"/>
      <c r="R40" s="452"/>
      <c r="S40" s="452"/>
      <c r="T40" s="452"/>
      <c r="U40" s="452"/>
      <c r="V40" s="452"/>
      <c r="W40" s="452"/>
      <c r="X40" s="452"/>
      <c r="Y40" s="452"/>
      <c r="Z40" s="452"/>
    </row>
    <row r="41">
      <c r="A41" s="112" t="s">
        <v>11602</v>
      </c>
      <c r="B41" s="112" t="s">
        <v>11603</v>
      </c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</row>
    <row r="42">
      <c r="A42" s="103" t="s">
        <v>5599</v>
      </c>
      <c r="B42" s="103" t="s">
        <v>5600</v>
      </c>
      <c r="C42" s="239">
        <v>40862.0</v>
      </c>
      <c r="D42" s="103" t="s">
        <v>15</v>
      </c>
      <c r="E42" s="103" t="s">
        <v>5601</v>
      </c>
      <c r="F42" s="452"/>
      <c r="G42" s="452"/>
      <c r="H42" s="452"/>
      <c r="I42" s="452"/>
      <c r="J42" s="452"/>
      <c r="K42" s="452"/>
      <c r="L42" s="452"/>
      <c r="M42" s="452"/>
      <c r="N42" s="452"/>
      <c r="O42" s="452"/>
      <c r="P42" s="452"/>
      <c r="Q42" s="452"/>
      <c r="R42" s="452"/>
      <c r="S42" s="452"/>
      <c r="T42" s="452"/>
      <c r="U42" s="452"/>
      <c r="V42" s="452"/>
      <c r="W42" s="452"/>
      <c r="X42" s="452"/>
      <c r="Y42" s="452"/>
      <c r="Z42" s="452"/>
    </row>
    <row r="43">
      <c r="A43" s="250" t="s">
        <v>1375</v>
      </c>
      <c r="B43" s="250" t="s">
        <v>1376</v>
      </c>
      <c r="C43" s="520">
        <v>40477.0</v>
      </c>
      <c r="D43" s="521" t="s">
        <v>4380</v>
      </c>
      <c r="E43" s="250" t="s">
        <v>4381</v>
      </c>
      <c r="F43" s="479"/>
      <c r="G43" s="479"/>
      <c r="H43" s="479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79"/>
      <c r="T43" s="479"/>
      <c r="U43" s="479"/>
      <c r="V43" s="479"/>
      <c r="W43" s="479"/>
      <c r="X43" s="479"/>
      <c r="Y43" s="479"/>
      <c r="Z43" s="479"/>
    </row>
    <row r="44">
      <c r="A44" s="112" t="s">
        <v>11604</v>
      </c>
      <c r="B44" s="112" t="s">
        <v>7809</v>
      </c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</row>
    <row r="45">
      <c r="A45" s="103" t="s">
        <v>7135</v>
      </c>
      <c r="B45" s="103" t="s">
        <v>7136</v>
      </c>
      <c r="C45" s="239">
        <v>42598.0</v>
      </c>
      <c r="D45" s="103" t="s">
        <v>15</v>
      </c>
      <c r="E45" s="103" t="s">
        <v>928</v>
      </c>
      <c r="F45" s="452"/>
      <c r="G45" s="452"/>
      <c r="H45" s="452"/>
      <c r="I45" s="452"/>
      <c r="J45" s="452"/>
      <c r="K45" s="452"/>
      <c r="L45" s="452"/>
      <c r="M45" s="452"/>
      <c r="N45" s="452"/>
      <c r="O45" s="452"/>
      <c r="P45" s="452"/>
      <c r="Q45" s="452"/>
      <c r="R45" s="452"/>
      <c r="S45" s="452"/>
      <c r="T45" s="452"/>
      <c r="U45" s="452"/>
      <c r="V45" s="452"/>
      <c r="W45" s="452"/>
      <c r="X45" s="452"/>
      <c r="Y45" s="452"/>
      <c r="Z45" s="452"/>
    </row>
    <row r="46">
      <c r="A46" s="112" t="s">
        <v>11605</v>
      </c>
      <c r="B46" s="112" t="s">
        <v>11606</v>
      </c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</row>
    <row r="47">
      <c r="A47" s="112" t="s">
        <v>6152</v>
      </c>
      <c r="B47" s="112" t="s">
        <v>6153</v>
      </c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</row>
    <row r="48">
      <c r="A48" s="103" t="s">
        <v>1393</v>
      </c>
      <c r="B48" s="103" t="s">
        <v>1394</v>
      </c>
      <c r="C48" s="523">
        <v>40477.0</v>
      </c>
      <c r="D48" s="524" t="s">
        <v>4249</v>
      </c>
      <c r="E48" s="151" t="s">
        <v>7347</v>
      </c>
      <c r="F48" s="452"/>
      <c r="G48" s="452"/>
      <c r="H48" s="452"/>
      <c r="I48" s="452"/>
      <c r="J48" s="452"/>
      <c r="K48" s="452"/>
      <c r="L48" s="452"/>
      <c r="M48" s="452"/>
      <c r="N48" s="452"/>
      <c r="O48" s="452"/>
      <c r="P48" s="452"/>
      <c r="Q48" s="452"/>
      <c r="R48" s="452"/>
      <c r="S48" s="452"/>
      <c r="T48" s="452"/>
      <c r="U48" s="452"/>
      <c r="V48" s="452"/>
      <c r="W48" s="452"/>
      <c r="X48" s="452"/>
      <c r="Y48" s="452"/>
      <c r="Z48" s="452"/>
    </row>
    <row r="49">
      <c r="A49" s="112" t="s">
        <v>11607</v>
      </c>
      <c r="B49" s="112" t="s">
        <v>4717</v>
      </c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</row>
    <row r="50">
      <c r="A50" s="112" t="s">
        <v>11608</v>
      </c>
      <c r="B50" s="112" t="s">
        <v>4717</v>
      </c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</row>
    <row r="51">
      <c r="A51" s="103" t="s">
        <v>125</v>
      </c>
      <c r="B51" s="103" t="s">
        <v>126</v>
      </c>
      <c r="C51" s="212">
        <v>43041.0</v>
      </c>
      <c r="D51" s="151" t="s">
        <v>15</v>
      </c>
      <c r="E51" s="151" t="s">
        <v>5216</v>
      </c>
      <c r="F51" s="452"/>
      <c r="G51" s="452"/>
      <c r="H51" s="452"/>
      <c r="I51" s="452"/>
      <c r="J51" s="452"/>
      <c r="K51" s="452"/>
      <c r="L51" s="452"/>
      <c r="M51" s="452"/>
      <c r="N51" s="452"/>
      <c r="O51" s="452"/>
      <c r="P51" s="452"/>
      <c r="Q51" s="452"/>
      <c r="R51" s="452"/>
      <c r="S51" s="452"/>
      <c r="T51" s="452"/>
      <c r="U51" s="452"/>
      <c r="V51" s="452"/>
      <c r="W51" s="452"/>
      <c r="X51" s="452"/>
      <c r="Y51" s="452"/>
      <c r="Z51" s="452"/>
    </row>
    <row r="52">
      <c r="A52" s="162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</row>
    <row r="53">
      <c r="A53" s="162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</row>
    <row r="54">
      <c r="A54" s="448" t="s">
        <v>1</v>
      </c>
      <c r="B54" s="449">
        <f>COUNT(C:C)</f>
        <v>22</v>
      </c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</row>
    <row r="55">
      <c r="A55" s="448" t="s">
        <v>2</v>
      </c>
      <c r="B55" s="450">
        <v>50.0</v>
      </c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</row>
    <row r="56">
      <c r="A56" s="448" t="s">
        <v>1014</v>
      </c>
      <c r="B56" s="451">
        <f>IFERROR(__xludf.DUMMYFUNCTION("TO_PERCENT(B54/B55)"),0.44)</f>
        <v>0.44</v>
      </c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</row>
    <row r="57">
      <c r="A57" s="162"/>
      <c r="B57" s="162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</row>
    <row r="58">
      <c r="A58" s="162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</row>
    <row r="59">
      <c r="A59" s="162"/>
      <c r="B59" s="162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</row>
    <row r="60">
      <c r="A60" s="162"/>
      <c r="B60" s="162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</row>
    <row r="61">
      <c r="A61" s="162"/>
      <c r="B61" s="162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</row>
    <row r="62">
      <c r="A62" s="162"/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</row>
    <row r="63">
      <c r="A63" s="162"/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</row>
    <row r="64">
      <c r="A64" s="162"/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</row>
    <row r="65">
      <c r="A65" s="162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</row>
    <row r="66">
      <c r="A66" s="162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</row>
    <row r="67">
      <c r="A67" s="162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</row>
    <row r="68">
      <c r="A68" s="162"/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</row>
    <row r="69">
      <c r="A69" s="162"/>
      <c r="B69" s="162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</row>
    <row r="70">
      <c r="A70" s="162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</row>
    <row r="71">
      <c r="A71" s="162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</row>
    <row r="72">
      <c r="A72" s="162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</row>
    <row r="73">
      <c r="A73" s="162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</row>
    <row r="74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</row>
    <row r="75">
      <c r="A75" s="162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</row>
    <row r="76">
      <c r="A76" s="162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</row>
    <row r="77">
      <c r="A77" s="162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</row>
    <row r="78">
      <c r="A78" s="162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</row>
    <row r="79">
      <c r="A79" s="162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</row>
    <row r="80">
      <c r="A80" s="162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</row>
    <row r="81">
      <c r="A81" s="162"/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</row>
    <row r="82">
      <c r="A82" s="162"/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</row>
    <row r="83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</row>
    <row r="84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</row>
    <row r="85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</row>
    <row r="86">
      <c r="A86" s="162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</row>
    <row r="87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</row>
    <row r="88">
      <c r="A88" s="162"/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</row>
    <row r="89">
      <c r="A89" s="162"/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</row>
    <row r="90">
      <c r="A90" s="162"/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</row>
    <row r="91">
      <c r="A91" s="162"/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</row>
    <row r="92">
      <c r="A92" s="162"/>
      <c r="B92" s="162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</row>
    <row r="93">
      <c r="A93" s="162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</row>
    <row r="94">
      <c r="A94" s="162"/>
      <c r="B94" s="162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</row>
    <row r="95">
      <c r="A95" s="162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</row>
    <row r="96">
      <c r="A96" s="162"/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</row>
    <row r="97">
      <c r="A97" s="162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</row>
    <row r="98">
      <c r="A98" s="162"/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</row>
    <row r="99">
      <c r="A99" s="162"/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</row>
    <row r="100">
      <c r="A100" s="162"/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</row>
    <row r="101">
      <c r="A101" s="162"/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</row>
    <row r="102">
      <c r="A102" s="162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</row>
    <row r="103">
      <c r="A103" s="162"/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</row>
    <row r="104">
      <c r="A104" s="162"/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</row>
    <row r="105">
      <c r="A105" s="162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</row>
    <row r="106">
      <c r="A106" s="162"/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</row>
    <row r="107">
      <c r="A107" s="162"/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</row>
    <row r="108">
      <c r="A108" s="162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</row>
    <row r="109">
      <c r="A109" s="162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</row>
    <row r="110">
      <c r="A110" s="162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</row>
    <row r="111">
      <c r="A111" s="162"/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</row>
    <row r="112">
      <c r="A112" s="162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</row>
    <row r="113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</row>
    <row r="114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</row>
    <row r="115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</row>
    <row r="116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</row>
    <row r="117">
      <c r="A117" s="162"/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</row>
    <row r="118">
      <c r="A118" s="162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</row>
    <row r="119">
      <c r="A119" s="162"/>
      <c r="B119" s="162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</row>
    <row r="120">
      <c r="A120" s="162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</row>
    <row r="121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</row>
    <row r="122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</row>
    <row r="123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</row>
    <row r="124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</row>
    <row r="125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</row>
    <row r="126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</row>
    <row r="127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</row>
    <row r="128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</row>
    <row r="129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</row>
    <row r="130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</row>
    <row r="131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</row>
    <row r="132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</row>
    <row r="133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</row>
    <row r="134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</row>
    <row r="135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</row>
    <row r="136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</row>
    <row r="137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</row>
    <row r="138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</row>
    <row r="139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</row>
    <row r="140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</row>
    <row r="141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</row>
    <row r="142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</row>
    <row r="143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</row>
    <row r="144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</row>
    <row r="145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</row>
    <row r="146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</row>
    <row r="147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</row>
    <row r="148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</row>
    <row r="149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</row>
    <row r="150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</row>
    <row r="15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</row>
    <row r="152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</row>
    <row r="153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</row>
    <row r="154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</row>
    <row r="155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</row>
    <row r="156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</row>
    <row r="157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</row>
    <row r="158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</row>
    <row r="159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</row>
    <row r="160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</row>
    <row r="16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</row>
    <row r="162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</row>
    <row r="163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</row>
    <row r="164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</row>
    <row r="165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</row>
    <row r="166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</row>
    <row r="167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</row>
    <row r="168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</row>
    <row r="169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</row>
    <row r="170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</row>
    <row r="17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</row>
    <row r="172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</row>
    <row r="173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</row>
    <row r="174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</row>
    <row r="175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</row>
    <row r="176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</row>
    <row r="177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</row>
    <row r="178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</row>
    <row r="179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</row>
    <row r="180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</row>
    <row r="18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</row>
    <row r="182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</row>
    <row r="183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</row>
    <row r="184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</row>
    <row r="185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</row>
    <row r="186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</row>
    <row r="187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</row>
    <row r="188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</row>
    <row r="189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</row>
    <row r="190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</row>
    <row r="191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</row>
    <row r="192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</row>
    <row r="193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</row>
    <row r="194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</row>
    <row r="195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</row>
    <row r="196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</row>
    <row r="197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</row>
    <row r="198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</row>
    <row r="199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</row>
    <row r="200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</row>
    <row r="201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</row>
    <row r="202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</row>
    <row r="203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</row>
    <row r="204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</row>
    <row r="205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</row>
    <row r="206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</row>
    <row r="207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</row>
    <row r="208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</row>
    <row r="209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</row>
    <row r="210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</row>
    <row r="211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</row>
    <row r="212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</row>
    <row r="213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</row>
    <row r="214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</row>
    <row r="215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</row>
    <row r="216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</row>
    <row r="217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</row>
    <row r="218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</row>
    <row r="219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</row>
    <row r="220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</row>
    <row r="221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</row>
    <row r="222">
      <c r="A222" s="162"/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</row>
    <row r="223">
      <c r="A223" s="162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</row>
    <row r="224">
      <c r="A224" s="162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</row>
    <row r="225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</row>
    <row r="226">
      <c r="A226" s="162"/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</row>
    <row r="227">
      <c r="A227" s="162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</row>
    <row r="228">
      <c r="A228" s="162"/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</row>
    <row r="229">
      <c r="A229" s="162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</row>
    <row r="230">
      <c r="A230" s="162"/>
      <c r="B230" s="162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</row>
    <row r="231">
      <c r="A231" s="162"/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</row>
    <row r="232">
      <c r="A232" s="162"/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</row>
    <row r="233">
      <c r="A233" s="162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</row>
    <row r="234">
      <c r="A234" s="162"/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</row>
    <row r="235">
      <c r="A235" s="162"/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</row>
    <row r="236">
      <c r="A236" s="162"/>
      <c r="B236" s="162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</row>
    <row r="237">
      <c r="A237" s="162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</row>
    <row r="238">
      <c r="A238" s="162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</row>
    <row r="239">
      <c r="A239" s="162"/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</row>
    <row r="240">
      <c r="A240" s="162"/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</row>
    <row r="241">
      <c r="A241" s="162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</row>
    <row r="242">
      <c r="A242" s="162"/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</row>
    <row r="243">
      <c r="A243" s="162"/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</row>
    <row r="244">
      <c r="A244" s="162"/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</row>
    <row r="245">
      <c r="A245" s="162"/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</row>
    <row r="246">
      <c r="A246" s="162"/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</row>
    <row r="247">
      <c r="A247" s="162"/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</row>
    <row r="248">
      <c r="A248" s="162"/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</row>
    <row r="249">
      <c r="A249" s="162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</row>
    <row r="250">
      <c r="A250" s="162"/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</row>
    <row r="251">
      <c r="A251" s="162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</row>
    <row r="252">
      <c r="A252" s="162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</row>
    <row r="253">
      <c r="A253" s="162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</row>
    <row r="254">
      <c r="A254" s="162"/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</row>
    <row r="255">
      <c r="A255" s="162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</row>
    <row r="256">
      <c r="A256" s="162"/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</row>
    <row r="257">
      <c r="A257" s="162"/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</row>
    <row r="258">
      <c r="A258" s="162"/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</row>
    <row r="259">
      <c r="A259" s="162"/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</row>
    <row r="260">
      <c r="A260" s="162"/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</row>
    <row r="261">
      <c r="A261" s="162"/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</row>
    <row r="262">
      <c r="A262" s="162"/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</row>
    <row r="263">
      <c r="A263" s="162"/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</row>
    <row r="264">
      <c r="A264" s="162"/>
      <c r="B264" s="16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</row>
    <row r="265">
      <c r="A265" s="162"/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</row>
    <row r="266">
      <c r="A266" s="162"/>
      <c r="B266" s="162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</row>
    <row r="267">
      <c r="A267" s="162"/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</row>
    <row r="268">
      <c r="A268" s="162"/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</row>
    <row r="269">
      <c r="A269" s="162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</row>
    <row r="270">
      <c r="A270" s="162"/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</row>
    <row r="271">
      <c r="A271" s="162"/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</row>
    <row r="272">
      <c r="A272" s="162"/>
      <c r="B272" s="162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</row>
    <row r="273">
      <c r="A273" s="162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</row>
    <row r="274">
      <c r="A274" s="162"/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</row>
    <row r="275">
      <c r="A275" s="162"/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</row>
    <row r="276">
      <c r="A276" s="162"/>
      <c r="B276" s="162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</row>
    <row r="277">
      <c r="A277" s="162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</row>
    <row r="278">
      <c r="A278" s="162"/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</row>
    <row r="279">
      <c r="A279" s="162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</row>
    <row r="280">
      <c r="A280" s="162"/>
      <c r="B280" s="162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</row>
    <row r="281">
      <c r="A281" s="162"/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</row>
    <row r="282">
      <c r="A282" s="162"/>
      <c r="B282" s="162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</row>
    <row r="283">
      <c r="A283" s="162"/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</row>
    <row r="284">
      <c r="A284" s="162"/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</row>
    <row r="285">
      <c r="A285" s="162"/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</row>
    <row r="286">
      <c r="A286" s="162"/>
      <c r="B286" s="162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</row>
    <row r="287">
      <c r="A287" s="162"/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</row>
    <row r="288">
      <c r="A288" s="162"/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</row>
    <row r="289">
      <c r="A289" s="162"/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</row>
    <row r="290">
      <c r="A290" s="162"/>
      <c r="B290" s="16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</row>
    <row r="291">
      <c r="A291" s="162"/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</row>
    <row r="292">
      <c r="A292" s="162"/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</row>
    <row r="293">
      <c r="A293" s="162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</row>
    <row r="294">
      <c r="A294" s="162"/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</row>
    <row r="295">
      <c r="A295" s="162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</row>
    <row r="296">
      <c r="A296" s="162"/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</row>
    <row r="297">
      <c r="A297" s="162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</row>
    <row r="298">
      <c r="A298" s="162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</row>
    <row r="299">
      <c r="A299" s="162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</row>
    <row r="300">
      <c r="A300" s="162"/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</row>
    <row r="301">
      <c r="A301" s="162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</row>
    <row r="302">
      <c r="A302" s="162"/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</row>
    <row r="303">
      <c r="A303" s="162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</row>
    <row r="304">
      <c r="A304" s="162"/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</row>
    <row r="305">
      <c r="A305" s="162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</row>
    <row r="306">
      <c r="A306" s="162"/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</row>
    <row r="307">
      <c r="A307" s="162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</row>
    <row r="308">
      <c r="A308" s="162"/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</row>
    <row r="309">
      <c r="A309" s="162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</row>
    <row r="310">
      <c r="A310" s="162"/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</row>
    <row r="311">
      <c r="A311" s="162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</row>
    <row r="312">
      <c r="A312" s="162"/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</row>
    <row r="313">
      <c r="A313" s="162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</row>
    <row r="314">
      <c r="A314" s="162"/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</row>
    <row r="315">
      <c r="A315" s="162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</row>
    <row r="316">
      <c r="A316" s="162"/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</row>
    <row r="317">
      <c r="A317" s="162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</row>
    <row r="318">
      <c r="A318" s="162"/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</row>
    <row r="319">
      <c r="A319" s="162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</row>
    <row r="320">
      <c r="A320" s="162"/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</row>
    <row r="321">
      <c r="A321" s="162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</row>
    <row r="322">
      <c r="A322" s="162"/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</row>
    <row r="323">
      <c r="A323" s="162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</row>
    <row r="324">
      <c r="A324" s="162"/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</row>
    <row r="325">
      <c r="A325" s="162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</row>
    <row r="326">
      <c r="A326" s="162"/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</row>
    <row r="327">
      <c r="A327" s="162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</row>
    <row r="328">
      <c r="A328" s="162"/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</row>
    <row r="329">
      <c r="A329" s="162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</row>
    <row r="330">
      <c r="A330" s="162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</row>
    <row r="331">
      <c r="A331" s="162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</row>
    <row r="332">
      <c r="A332" s="162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</row>
    <row r="333">
      <c r="A333" s="162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</row>
    <row r="334">
      <c r="A334" s="162"/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</row>
    <row r="335">
      <c r="A335" s="162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</row>
    <row r="336">
      <c r="A336" s="162"/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</row>
    <row r="337">
      <c r="A337" s="162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</row>
    <row r="338">
      <c r="A338" s="162"/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</row>
    <row r="339">
      <c r="A339" s="162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</row>
    <row r="340">
      <c r="A340" s="162"/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</row>
    <row r="341">
      <c r="A341" s="162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</row>
    <row r="342">
      <c r="A342" s="162"/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</row>
    <row r="343">
      <c r="A343" s="162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</row>
    <row r="344">
      <c r="A344" s="162"/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</row>
    <row r="345">
      <c r="A345" s="162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</row>
    <row r="346">
      <c r="A346" s="162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</row>
    <row r="347">
      <c r="A347" s="162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</row>
    <row r="348">
      <c r="A348" s="162"/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</row>
    <row r="349">
      <c r="A349" s="162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</row>
    <row r="350">
      <c r="A350" s="162"/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</row>
    <row r="351">
      <c r="A351" s="162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</row>
    <row r="352">
      <c r="A352" s="162"/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</row>
    <row r="353">
      <c r="A353" s="162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</row>
    <row r="354">
      <c r="A354" s="162"/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</row>
    <row r="355">
      <c r="A355" s="162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</row>
    <row r="356">
      <c r="A356" s="162"/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</row>
    <row r="357">
      <c r="A357" s="162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</row>
    <row r="358">
      <c r="A358" s="162"/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</row>
    <row r="359">
      <c r="A359" s="162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</row>
    <row r="360">
      <c r="A360" s="162"/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</row>
    <row r="361">
      <c r="A361" s="162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</row>
    <row r="362">
      <c r="A362" s="162"/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</row>
    <row r="363">
      <c r="A363" s="162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</row>
    <row r="364">
      <c r="A364" s="162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</row>
    <row r="365">
      <c r="A365" s="162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</row>
    <row r="366">
      <c r="A366" s="162"/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</row>
    <row r="367">
      <c r="A367" s="162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</row>
    <row r="368">
      <c r="A368" s="162"/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</row>
    <row r="369">
      <c r="A369" s="162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</row>
    <row r="370">
      <c r="A370" s="162"/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</row>
    <row r="371">
      <c r="A371" s="162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</row>
    <row r="372">
      <c r="A372" s="162"/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</row>
    <row r="373">
      <c r="A373" s="162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</row>
    <row r="374">
      <c r="A374" s="162"/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</row>
    <row r="375">
      <c r="A375" s="162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</row>
    <row r="376">
      <c r="A376" s="162"/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</row>
    <row r="377">
      <c r="A377" s="162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</row>
    <row r="378">
      <c r="A378" s="162"/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</row>
    <row r="379">
      <c r="A379" s="162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</row>
    <row r="380">
      <c r="A380" s="162"/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</row>
    <row r="381">
      <c r="A381" s="162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</row>
    <row r="382">
      <c r="A382" s="162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</row>
    <row r="383">
      <c r="A383" s="162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</row>
    <row r="384">
      <c r="A384" s="162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</row>
    <row r="385">
      <c r="A385" s="162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</row>
    <row r="386">
      <c r="A386" s="162"/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</row>
    <row r="387">
      <c r="A387" s="162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</row>
    <row r="388">
      <c r="A388" s="162"/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</row>
    <row r="389">
      <c r="A389" s="162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</row>
    <row r="390">
      <c r="A390" s="162"/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</row>
    <row r="391">
      <c r="A391" s="162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</row>
    <row r="392">
      <c r="A392" s="162"/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</row>
    <row r="393">
      <c r="A393" s="162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</row>
    <row r="394">
      <c r="A394" s="162"/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</row>
    <row r="395">
      <c r="A395" s="162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</row>
    <row r="396">
      <c r="A396" s="162"/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</row>
    <row r="397">
      <c r="A397" s="162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</row>
    <row r="398">
      <c r="A398" s="162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</row>
    <row r="399">
      <c r="A399" s="162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</row>
    <row r="400">
      <c r="A400" s="162"/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</row>
    <row r="401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</row>
    <row r="402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</row>
    <row r="403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</row>
    <row r="404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</row>
    <row r="405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</row>
    <row r="406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</row>
    <row r="407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</row>
    <row r="408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</row>
    <row r="409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</row>
    <row r="410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</row>
    <row r="411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</row>
    <row r="412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</row>
    <row r="413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</row>
    <row r="414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</row>
    <row r="415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</row>
    <row r="416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</row>
    <row r="417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</row>
    <row r="418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</row>
    <row r="419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</row>
    <row r="420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</row>
    <row r="421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</row>
    <row r="422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</row>
    <row r="423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</row>
    <row r="424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</row>
    <row r="425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</row>
    <row r="426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</row>
    <row r="427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</row>
    <row r="428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</row>
    <row r="429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</row>
    <row r="430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</row>
    <row r="431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</row>
    <row r="432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</row>
    <row r="433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</row>
    <row r="434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</row>
    <row r="435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</row>
    <row r="436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</row>
    <row r="437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</row>
    <row r="438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</row>
    <row r="439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</row>
    <row r="440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</row>
    <row r="441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</row>
    <row r="442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</row>
    <row r="443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</row>
    <row r="444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</row>
    <row r="445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</row>
    <row r="446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</row>
    <row r="447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</row>
    <row r="448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</row>
    <row r="449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</row>
    <row r="450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</row>
    <row r="451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</row>
    <row r="452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</row>
    <row r="453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</row>
    <row r="454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</row>
    <row r="455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</row>
    <row r="456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</row>
    <row r="457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</row>
    <row r="458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</row>
    <row r="459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</row>
    <row r="460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</row>
    <row r="461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</row>
    <row r="462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</row>
    <row r="463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</row>
    <row r="464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</row>
    <row r="465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</row>
    <row r="466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</row>
    <row r="467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</row>
    <row r="468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</row>
    <row r="469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</row>
    <row r="470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</row>
    <row r="471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</row>
    <row r="472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</row>
    <row r="473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</row>
    <row r="474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</row>
    <row r="475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</row>
    <row r="476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</row>
    <row r="477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</row>
    <row r="478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</row>
    <row r="479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</row>
    <row r="480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</row>
    <row r="481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</row>
    <row r="482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</row>
    <row r="483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</row>
    <row r="484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</row>
    <row r="485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</row>
    <row r="486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</row>
    <row r="487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</row>
    <row r="488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</row>
    <row r="489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</row>
    <row r="490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</row>
    <row r="491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</row>
    <row r="492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</row>
    <row r="493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</row>
    <row r="494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</row>
    <row r="495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</row>
    <row r="496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</row>
    <row r="497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</row>
    <row r="498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</row>
    <row r="499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</row>
    <row r="500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</row>
    <row r="501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</row>
    <row r="502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</row>
    <row r="503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</row>
    <row r="504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</row>
    <row r="505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</row>
    <row r="506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</row>
    <row r="507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</row>
    <row r="508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</row>
    <row r="509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</row>
    <row r="510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</row>
    <row r="511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</row>
    <row r="512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</row>
    <row r="513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</row>
    <row r="514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</row>
    <row r="515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</row>
    <row r="516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</row>
    <row r="517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</row>
    <row r="518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</row>
    <row r="519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</row>
    <row r="520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</row>
    <row r="521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</row>
    <row r="522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</row>
    <row r="523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</row>
    <row r="524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</row>
    <row r="525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</row>
    <row r="526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</row>
    <row r="527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</row>
    <row r="528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</row>
    <row r="529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</row>
    <row r="530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</row>
    <row r="531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</row>
    <row r="532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</row>
    <row r="533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</row>
    <row r="534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</row>
    <row r="535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</row>
    <row r="536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</row>
    <row r="537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</row>
    <row r="538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</row>
    <row r="539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</row>
    <row r="540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</row>
    <row r="541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</row>
    <row r="542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</row>
    <row r="543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</row>
    <row r="544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</row>
    <row r="545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</row>
    <row r="546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</row>
    <row r="547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</row>
    <row r="548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</row>
    <row r="549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</row>
    <row r="550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</row>
    <row r="551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</row>
    <row r="552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</row>
    <row r="553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</row>
    <row r="554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</row>
    <row r="555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</row>
    <row r="556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</row>
    <row r="557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</row>
    <row r="558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</row>
    <row r="559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</row>
    <row r="560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</row>
    <row r="561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</row>
    <row r="562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</row>
    <row r="563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</row>
    <row r="564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</row>
    <row r="565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</row>
    <row r="566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</row>
    <row r="567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</row>
    <row r="568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</row>
    <row r="569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</row>
    <row r="570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</row>
    <row r="571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</row>
    <row r="572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</row>
    <row r="573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</row>
    <row r="574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</row>
    <row r="575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</row>
    <row r="576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</row>
    <row r="577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</row>
    <row r="578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</row>
    <row r="579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</row>
    <row r="580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</row>
    <row r="581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</row>
    <row r="582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</row>
    <row r="583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</row>
    <row r="584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</row>
    <row r="585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</row>
    <row r="586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</row>
    <row r="587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</row>
    <row r="588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</row>
    <row r="589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</row>
    <row r="590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</row>
    <row r="591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</row>
    <row r="592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</row>
    <row r="593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</row>
    <row r="594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</row>
    <row r="595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</row>
    <row r="596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</row>
    <row r="597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</row>
    <row r="598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</row>
    <row r="599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</row>
    <row r="600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</row>
    <row r="601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</row>
    <row r="602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</row>
    <row r="603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</row>
    <row r="604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</row>
    <row r="605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</row>
    <row r="606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</row>
    <row r="607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</row>
    <row r="608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</row>
    <row r="609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</row>
    <row r="610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</row>
    <row r="611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</row>
    <row r="612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</row>
    <row r="613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</row>
    <row r="614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</row>
    <row r="615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</row>
    <row r="616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</row>
    <row r="617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</row>
    <row r="618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</row>
    <row r="619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</row>
    <row r="620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</row>
    <row r="621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</row>
    <row r="622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</row>
    <row r="623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</row>
    <row r="624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</row>
    <row r="625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</row>
    <row r="626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</row>
    <row r="627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</row>
    <row r="628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</row>
    <row r="629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</row>
    <row r="630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</row>
    <row r="631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</row>
    <row r="632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</row>
    <row r="633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</row>
    <row r="634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</row>
    <row r="635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</row>
    <row r="636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</row>
    <row r="637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</row>
    <row r="638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</row>
    <row r="639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</row>
    <row r="640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</row>
    <row r="641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</row>
    <row r="642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</row>
    <row r="643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</row>
    <row r="644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</row>
    <row r="645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</row>
    <row r="646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</row>
    <row r="647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</row>
    <row r="648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</row>
    <row r="649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</row>
    <row r="650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</row>
    <row r="651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</row>
    <row r="652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</row>
    <row r="653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</row>
    <row r="654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</row>
    <row r="655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</row>
    <row r="656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</row>
    <row r="657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</row>
    <row r="658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</row>
    <row r="659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</row>
    <row r="660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</row>
    <row r="661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</row>
    <row r="662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</row>
    <row r="663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</row>
    <row r="664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</row>
    <row r="665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</row>
    <row r="666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</row>
    <row r="667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</row>
    <row r="668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</row>
    <row r="669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</row>
    <row r="670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</row>
    <row r="671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</row>
    <row r="672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</row>
    <row r="673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</row>
    <row r="674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</row>
    <row r="675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</row>
    <row r="676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</row>
    <row r="677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</row>
    <row r="678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</row>
    <row r="679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</row>
    <row r="680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</row>
    <row r="681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</row>
    <row r="682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</row>
    <row r="683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</row>
    <row r="684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</row>
    <row r="685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</row>
    <row r="686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</row>
    <row r="687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</row>
    <row r="688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</row>
    <row r="689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</row>
    <row r="690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</row>
    <row r="691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</row>
    <row r="692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</row>
    <row r="693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</row>
    <row r="694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</row>
    <row r="695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</row>
    <row r="696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</row>
    <row r="697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</row>
    <row r="698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</row>
    <row r="699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</row>
    <row r="700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</row>
    <row r="701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</row>
    <row r="702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</row>
    <row r="703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</row>
    <row r="704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</row>
    <row r="705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</row>
    <row r="706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</row>
    <row r="707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</row>
    <row r="708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</row>
    <row r="709">
      <c r="A709" s="162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</row>
    <row r="710">
      <c r="A710" s="162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</row>
    <row r="711">
      <c r="A711" s="162"/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</row>
    <row r="712">
      <c r="A712" s="162"/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</row>
    <row r="713">
      <c r="A713" s="162"/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</row>
    <row r="714">
      <c r="A714" s="162"/>
      <c r="B714" s="162"/>
      <c r="C714" s="162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</row>
    <row r="715">
      <c r="A715" s="162"/>
      <c r="B715" s="162"/>
      <c r="C715" s="162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</row>
    <row r="716">
      <c r="A716" s="162"/>
      <c r="B716" s="162"/>
      <c r="C716" s="162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</row>
    <row r="717">
      <c r="A717" s="162"/>
      <c r="B717" s="162"/>
      <c r="C717" s="162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</row>
    <row r="718">
      <c r="A718" s="162"/>
      <c r="B718" s="162"/>
      <c r="C718" s="162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</row>
    <row r="719">
      <c r="A719" s="162"/>
      <c r="B719" s="162"/>
      <c r="C719" s="162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</row>
    <row r="720">
      <c r="A720" s="162"/>
      <c r="B720" s="162"/>
      <c r="C720" s="162"/>
      <c r="D720" s="162"/>
      <c r="E720" s="162"/>
      <c r="F720" s="162"/>
      <c r="G720" s="162"/>
      <c r="H720" s="162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  <c r="W720" s="162"/>
      <c r="X720" s="162"/>
      <c r="Y720" s="162"/>
      <c r="Z720" s="162"/>
    </row>
    <row r="721">
      <c r="A721" s="162"/>
      <c r="B721" s="162"/>
      <c r="C721" s="162"/>
      <c r="D721" s="162"/>
      <c r="E721" s="162"/>
      <c r="F721" s="162"/>
      <c r="G721" s="162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  <c r="X721" s="162"/>
      <c r="Y721" s="162"/>
      <c r="Z721" s="162"/>
    </row>
    <row r="722">
      <c r="A722" s="162"/>
      <c r="B722" s="162"/>
      <c r="C722" s="162"/>
      <c r="D722" s="162"/>
      <c r="E722" s="162"/>
      <c r="F722" s="162"/>
      <c r="G722" s="162"/>
      <c r="H722" s="162"/>
      <c r="I722" s="162"/>
      <c r="J722" s="162"/>
      <c r="K722" s="162"/>
      <c r="L722" s="162"/>
      <c r="M722" s="162"/>
      <c r="N722" s="162"/>
      <c r="O722" s="162"/>
      <c r="P722" s="162"/>
      <c r="Q722" s="162"/>
      <c r="R722" s="162"/>
      <c r="S722" s="162"/>
      <c r="T722" s="162"/>
      <c r="U722" s="162"/>
      <c r="V722" s="162"/>
      <c r="W722" s="162"/>
      <c r="X722" s="162"/>
      <c r="Y722" s="162"/>
      <c r="Z722" s="162"/>
    </row>
    <row r="723">
      <c r="A723" s="162"/>
      <c r="B723" s="162"/>
      <c r="C723" s="162"/>
      <c r="D723" s="162"/>
      <c r="E723" s="162"/>
      <c r="F723" s="162"/>
      <c r="G723" s="162"/>
      <c r="H723" s="162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  <c r="W723" s="162"/>
      <c r="X723" s="162"/>
      <c r="Y723" s="162"/>
      <c r="Z723" s="162"/>
    </row>
    <row r="724">
      <c r="A724" s="162"/>
      <c r="B724" s="162"/>
      <c r="C724" s="162"/>
      <c r="D724" s="162"/>
      <c r="E724" s="162"/>
      <c r="F724" s="162"/>
      <c r="G724" s="162"/>
      <c r="H724" s="162"/>
      <c r="I724" s="162"/>
      <c r="J724" s="162"/>
      <c r="K724" s="162"/>
      <c r="L724" s="162"/>
      <c r="M724" s="162"/>
      <c r="N724" s="162"/>
      <c r="O724" s="162"/>
      <c r="P724" s="162"/>
      <c r="Q724" s="162"/>
      <c r="R724" s="162"/>
      <c r="S724" s="162"/>
      <c r="T724" s="162"/>
      <c r="U724" s="162"/>
      <c r="V724" s="162"/>
      <c r="W724" s="162"/>
      <c r="X724" s="162"/>
      <c r="Y724" s="162"/>
      <c r="Z724" s="162"/>
    </row>
    <row r="725">
      <c r="A725" s="162"/>
      <c r="B725" s="162"/>
      <c r="C725" s="162"/>
      <c r="D725" s="162"/>
      <c r="E725" s="162"/>
      <c r="F725" s="162"/>
      <c r="G725" s="162"/>
      <c r="H725" s="162"/>
      <c r="I725" s="162"/>
      <c r="J725" s="162"/>
      <c r="K725" s="162"/>
      <c r="L725" s="162"/>
      <c r="M725" s="162"/>
      <c r="N725" s="162"/>
      <c r="O725" s="162"/>
      <c r="P725" s="162"/>
      <c r="Q725" s="162"/>
      <c r="R725" s="162"/>
      <c r="S725" s="162"/>
      <c r="T725" s="162"/>
      <c r="U725" s="162"/>
      <c r="V725" s="162"/>
      <c r="W725" s="162"/>
      <c r="X725" s="162"/>
      <c r="Y725" s="162"/>
      <c r="Z725" s="162"/>
    </row>
    <row r="726">
      <c r="A726" s="162"/>
      <c r="B726" s="162"/>
      <c r="C726" s="162"/>
      <c r="D726" s="162"/>
      <c r="E726" s="162"/>
      <c r="F726" s="162"/>
      <c r="G726" s="162"/>
      <c r="H726" s="162"/>
      <c r="I726" s="162"/>
      <c r="J726" s="162"/>
      <c r="K726" s="162"/>
      <c r="L726" s="162"/>
      <c r="M726" s="162"/>
      <c r="N726" s="162"/>
      <c r="O726" s="162"/>
      <c r="P726" s="162"/>
      <c r="Q726" s="162"/>
      <c r="R726" s="162"/>
      <c r="S726" s="162"/>
      <c r="T726" s="162"/>
      <c r="U726" s="162"/>
      <c r="V726" s="162"/>
      <c r="W726" s="162"/>
      <c r="X726" s="162"/>
      <c r="Y726" s="162"/>
      <c r="Z726" s="162"/>
    </row>
    <row r="727">
      <c r="A727" s="162"/>
      <c r="B727" s="162"/>
      <c r="C727" s="162"/>
      <c r="D727" s="162"/>
      <c r="E727" s="162"/>
      <c r="F727" s="162"/>
      <c r="G727" s="162"/>
      <c r="H727" s="162"/>
      <c r="I727" s="162"/>
      <c r="J727" s="162"/>
      <c r="K727" s="162"/>
      <c r="L727" s="162"/>
      <c r="M727" s="162"/>
      <c r="N727" s="162"/>
      <c r="O727" s="162"/>
      <c r="P727" s="162"/>
      <c r="Q727" s="162"/>
      <c r="R727" s="162"/>
      <c r="S727" s="162"/>
      <c r="T727" s="162"/>
      <c r="U727" s="162"/>
      <c r="V727" s="162"/>
      <c r="W727" s="162"/>
      <c r="X727" s="162"/>
      <c r="Y727" s="162"/>
      <c r="Z727" s="162"/>
    </row>
    <row r="728">
      <c r="A728" s="162"/>
      <c r="B728" s="162"/>
      <c r="C728" s="162"/>
      <c r="D728" s="162"/>
      <c r="E728" s="162"/>
      <c r="F728" s="162"/>
      <c r="G728" s="162"/>
      <c r="H728" s="162"/>
      <c r="I728" s="162"/>
      <c r="J728" s="162"/>
      <c r="K728" s="162"/>
      <c r="L728" s="162"/>
      <c r="M728" s="162"/>
      <c r="N728" s="162"/>
      <c r="O728" s="162"/>
      <c r="P728" s="162"/>
      <c r="Q728" s="162"/>
      <c r="R728" s="162"/>
      <c r="S728" s="162"/>
      <c r="T728" s="162"/>
      <c r="U728" s="162"/>
      <c r="V728" s="162"/>
      <c r="W728" s="162"/>
      <c r="X728" s="162"/>
      <c r="Y728" s="162"/>
      <c r="Z728" s="162"/>
    </row>
    <row r="729">
      <c r="A729" s="162"/>
      <c r="B729" s="162"/>
      <c r="C729" s="162"/>
      <c r="D729" s="162"/>
      <c r="E729" s="162"/>
      <c r="F729" s="162"/>
      <c r="G729" s="162"/>
      <c r="H729" s="162"/>
      <c r="I729" s="162"/>
      <c r="J729" s="162"/>
      <c r="K729" s="162"/>
      <c r="L729" s="162"/>
      <c r="M729" s="162"/>
      <c r="N729" s="162"/>
      <c r="O729" s="162"/>
      <c r="P729" s="162"/>
      <c r="Q729" s="162"/>
      <c r="R729" s="162"/>
      <c r="S729" s="162"/>
      <c r="T729" s="162"/>
      <c r="U729" s="162"/>
      <c r="V729" s="162"/>
      <c r="W729" s="162"/>
      <c r="X729" s="162"/>
      <c r="Y729" s="162"/>
      <c r="Z729" s="162"/>
    </row>
    <row r="730">
      <c r="A730" s="162"/>
      <c r="B730" s="162"/>
      <c r="C730" s="162"/>
      <c r="D730" s="162"/>
      <c r="E730" s="162"/>
      <c r="F730" s="162"/>
      <c r="G730" s="162"/>
      <c r="H730" s="162"/>
      <c r="I730" s="162"/>
      <c r="J730" s="162"/>
      <c r="K730" s="162"/>
      <c r="L730" s="162"/>
      <c r="M730" s="162"/>
      <c r="N730" s="162"/>
      <c r="O730" s="162"/>
      <c r="P730" s="162"/>
      <c r="Q730" s="162"/>
      <c r="R730" s="162"/>
      <c r="S730" s="162"/>
      <c r="T730" s="162"/>
      <c r="U730" s="162"/>
      <c r="V730" s="162"/>
      <c r="W730" s="162"/>
      <c r="X730" s="162"/>
      <c r="Y730" s="162"/>
      <c r="Z730" s="162"/>
    </row>
    <row r="731">
      <c r="A731" s="162"/>
      <c r="B731" s="162"/>
      <c r="C731" s="162"/>
      <c r="D731" s="162"/>
      <c r="E731" s="162"/>
      <c r="F731" s="162"/>
      <c r="G731" s="162"/>
      <c r="H731" s="162"/>
      <c r="I731" s="162"/>
      <c r="J731" s="162"/>
      <c r="K731" s="162"/>
      <c r="L731" s="162"/>
      <c r="M731" s="162"/>
      <c r="N731" s="162"/>
      <c r="O731" s="162"/>
      <c r="P731" s="162"/>
      <c r="Q731" s="162"/>
      <c r="R731" s="162"/>
      <c r="S731" s="162"/>
      <c r="T731" s="162"/>
      <c r="U731" s="162"/>
      <c r="V731" s="162"/>
      <c r="W731" s="162"/>
      <c r="X731" s="162"/>
      <c r="Y731" s="162"/>
      <c r="Z731" s="162"/>
    </row>
    <row r="732">
      <c r="A732" s="162"/>
      <c r="B732" s="162"/>
      <c r="C732" s="162"/>
      <c r="D732" s="162"/>
      <c r="E732" s="162"/>
      <c r="F732" s="162"/>
      <c r="G732" s="162"/>
      <c r="H732" s="162"/>
      <c r="I732" s="162"/>
      <c r="J732" s="162"/>
      <c r="K732" s="162"/>
      <c r="L732" s="162"/>
      <c r="M732" s="162"/>
      <c r="N732" s="162"/>
      <c r="O732" s="162"/>
      <c r="P732" s="162"/>
      <c r="Q732" s="162"/>
      <c r="R732" s="162"/>
      <c r="S732" s="162"/>
      <c r="T732" s="162"/>
      <c r="U732" s="162"/>
      <c r="V732" s="162"/>
      <c r="W732" s="162"/>
      <c r="X732" s="162"/>
      <c r="Y732" s="162"/>
      <c r="Z732" s="162"/>
    </row>
    <row r="733">
      <c r="A733" s="162"/>
      <c r="B733" s="162"/>
      <c r="C733" s="162"/>
      <c r="D733" s="162"/>
      <c r="E733" s="162"/>
      <c r="F733" s="162"/>
      <c r="G733" s="162"/>
      <c r="H733" s="162"/>
      <c r="I733" s="162"/>
      <c r="J733" s="162"/>
      <c r="K733" s="162"/>
      <c r="L733" s="162"/>
      <c r="M733" s="162"/>
      <c r="N733" s="162"/>
      <c r="O733" s="162"/>
      <c r="P733" s="162"/>
      <c r="Q733" s="162"/>
      <c r="R733" s="162"/>
      <c r="S733" s="162"/>
      <c r="T733" s="162"/>
      <c r="U733" s="162"/>
      <c r="V733" s="162"/>
      <c r="W733" s="162"/>
      <c r="X733" s="162"/>
      <c r="Y733" s="162"/>
      <c r="Z733" s="162"/>
    </row>
    <row r="734">
      <c r="A734" s="162"/>
      <c r="B734" s="162"/>
      <c r="C734" s="162"/>
      <c r="D734" s="162"/>
      <c r="E734" s="162"/>
      <c r="F734" s="162"/>
      <c r="G734" s="162"/>
      <c r="H734" s="162"/>
      <c r="I734" s="162"/>
      <c r="J734" s="162"/>
      <c r="K734" s="162"/>
      <c r="L734" s="162"/>
      <c r="M734" s="162"/>
      <c r="N734" s="162"/>
      <c r="O734" s="162"/>
      <c r="P734" s="162"/>
      <c r="Q734" s="162"/>
      <c r="R734" s="162"/>
      <c r="S734" s="162"/>
      <c r="T734" s="162"/>
      <c r="U734" s="162"/>
      <c r="V734" s="162"/>
      <c r="W734" s="162"/>
      <c r="X734" s="162"/>
      <c r="Y734" s="162"/>
      <c r="Z734" s="162"/>
    </row>
    <row r="735">
      <c r="A735" s="162"/>
      <c r="B735" s="162"/>
      <c r="C735" s="162"/>
      <c r="D735" s="162"/>
      <c r="E735" s="162"/>
      <c r="F735" s="162"/>
      <c r="G735" s="162"/>
      <c r="H735" s="162"/>
      <c r="I735" s="162"/>
      <c r="J735" s="162"/>
      <c r="K735" s="162"/>
      <c r="L735" s="162"/>
      <c r="M735" s="162"/>
      <c r="N735" s="162"/>
      <c r="O735" s="162"/>
      <c r="P735" s="162"/>
      <c r="Q735" s="162"/>
      <c r="R735" s="162"/>
      <c r="S735" s="162"/>
      <c r="T735" s="162"/>
      <c r="U735" s="162"/>
      <c r="V735" s="162"/>
      <c r="W735" s="162"/>
      <c r="X735" s="162"/>
      <c r="Y735" s="162"/>
      <c r="Z735" s="162"/>
    </row>
    <row r="736">
      <c r="A736" s="162"/>
      <c r="B736" s="162"/>
      <c r="C736" s="162"/>
      <c r="D736" s="162"/>
      <c r="E736" s="162"/>
      <c r="F736" s="162"/>
      <c r="G736" s="162"/>
      <c r="H736" s="162"/>
      <c r="I736" s="162"/>
      <c r="J736" s="162"/>
      <c r="K736" s="162"/>
      <c r="L736" s="162"/>
      <c r="M736" s="162"/>
      <c r="N736" s="162"/>
      <c r="O736" s="162"/>
      <c r="P736" s="162"/>
      <c r="Q736" s="162"/>
      <c r="R736" s="162"/>
      <c r="S736" s="162"/>
      <c r="T736" s="162"/>
      <c r="U736" s="162"/>
      <c r="V736" s="162"/>
      <c r="W736" s="162"/>
      <c r="X736" s="162"/>
      <c r="Y736" s="162"/>
      <c r="Z736" s="162"/>
    </row>
    <row r="737">
      <c r="A737" s="162"/>
      <c r="B737" s="162"/>
      <c r="C737" s="162"/>
      <c r="D737" s="162"/>
      <c r="E737" s="162"/>
      <c r="F737" s="162"/>
      <c r="G737" s="162"/>
      <c r="H737" s="162"/>
      <c r="I737" s="162"/>
      <c r="J737" s="162"/>
      <c r="K737" s="162"/>
      <c r="L737" s="162"/>
      <c r="M737" s="162"/>
      <c r="N737" s="162"/>
      <c r="O737" s="162"/>
      <c r="P737" s="162"/>
      <c r="Q737" s="162"/>
      <c r="R737" s="162"/>
      <c r="S737" s="162"/>
      <c r="T737" s="162"/>
      <c r="U737" s="162"/>
      <c r="V737" s="162"/>
      <c r="W737" s="162"/>
      <c r="X737" s="162"/>
      <c r="Y737" s="162"/>
      <c r="Z737" s="162"/>
    </row>
    <row r="738">
      <c r="A738" s="162"/>
      <c r="B738" s="162"/>
      <c r="C738" s="162"/>
      <c r="D738" s="162"/>
      <c r="E738" s="162"/>
      <c r="F738" s="162"/>
      <c r="G738" s="162"/>
      <c r="H738" s="162"/>
      <c r="I738" s="162"/>
      <c r="J738" s="162"/>
      <c r="K738" s="162"/>
      <c r="L738" s="162"/>
      <c r="M738" s="162"/>
      <c r="N738" s="162"/>
      <c r="O738" s="162"/>
      <c r="P738" s="162"/>
      <c r="Q738" s="162"/>
      <c r="R738" s="162"/>
      <c r="S738" s="162"/>
      <c r="T738" s="162"/>
      <c r="U738" s="162"/>
      <c r="V738" s="162"/>
      <c r="W738" s="162"/>
      <c r="X738" s="162"/>
      <c r="Y738" s="162"/>
      <c r="Z738" s="162"/>
    </row>
    <row r="739">
      <c r="A739" s="162"/>
      <c r="B739" s="162"/>
      <c r="C739" s="162"/>
      <c r="D739" s="162"/>
      <c r="E739" s="162"/>
      <c r="F739" s="162"/>
      <c r="G739" s="162"/>
      <c r="H739" s="162"/>
      <c r="I739" s="162"/>
      <c r="J739" s="162"/>
      <c r="K739" s="162"/>
      <c r="L739" s="162"/>
      <c r="M739" s="162"/>
      <c r="N739" s="162"/>
      <c r="O739" s="162"/>
      <c r="P739" s="162"/>
      <c r="Q739" s="162"/>
      <c r="R739" s="162"/>
      <c r="S739" s="162"/>
      <c r="T739" s="162"/>
      <c r="U739" s="162"/>
      <c r="V739" s="162"/>
      <c r="W739" s="162"/>
      <c r="X739" s="162"/>
      <c r="Y739" s="162"/>
      <c r="Z739" s="162"/>
    </row>
    <row r="740">
      <c r="A740" s="162"/>
      <c r="B740" s="162"/>
      <c r="C740" s="162"/>
      <c r="D740" s="162"/>
      <c r="E740" s="162"/>
      <c r="F740" s="162"/>
      <c r="G740" s="162"/>
      <c r="H740" s="162"/>
      <c r="I740" s="162"/>
      <c r="J740" s="162"/>
      <c r="K740" s="162"/>
      <c r="L740" s="162"/>
      <c r="M740" s="162"/>
      <c r="N740" s="162"/>
      <c r="O740" s="162"/>
      <c r="P740" s="162"/>
      <c r="Q740" s="162"/>
      <c r="R740" s="162"/>
      <c r="S740" s="162"/>
      <c r="T740" s="162"/>
      <c r="U740" s="162"/>
      <c r="V740" s="162"/>
      <c r="W740" s="162"/>
      <c r="X740" s="162"/>
      <c r="Y740" s="162"/>
      <c r="Z740" s="162"/>
    </row>
    <row r="741">
      <c r="A741" s="162"/>
      <c r="B741" s="162"/>
      <c r="C741" s="162"/>
      <c r="D741" s="162"/>
      <c r="E741" s="162"/>
      <c r="F741" s="162"/>
      <c r="G741" s="162"/>
      <c r="H741" s="162"/>
      <c r="I741" s="162"/>
      <c r="J741" s="162"/>
      <c r="K741" s="162"/>
      <c r="L741" s="162"/>
      <c r="M741" s="162"/>
      <c r="N741" s="162"/>
      <c r="O741" s="162"/>
      <c r="P741" s="162"/>
      <c r="Q741" s="162"/>
      <c r="R741" s="162"/>
      <c r="S741" s="162"/>
      <c r="T741" s="162"/>
      <c r="U741" s="162"/>
      <c r="V741" s="162"/>
      <c r="W741" s="162"/>
      <c r="X741" s="162"/>
      <c r="Y741" s="162"/>
      <c r="Z741" s="162"/>
    </row>
    <row r="742">
      <c r="A742" s="162"/>
      <c r="B742" s="162"/>
      <c r="C742" s="162"/>
      <c r="D742" s="162"/>
      <c r="E742" s="162"/>
      <c r="F742" s="162"/>
      <c r="G742" s="162"/>
      <c r="H742" s="162"/>
      <c r="I742" s="162"/>
      <c r="J742" s="162"/>
      <c r="K742" s="162"/>
      <c r="L742" s="162"/>
      <c r="M742" s="162"/>
      <c r="N742" s="162"/>
      <c r="O742" s="162"/>
      <c r="P742" s="162"/>
      <c r="Q742" s="162"/>
      <c r="R742" s="162"/>
      <c r="S742" s="162"/>
      <c r="T742" s="162"/>
      <c r="U742" s="162"/>
      <c r="V742" s="162"/>
      <c r="W742" s="162"/>
      <c r="X742" s="162"/>
      <c r="Y742" s="162"/>
      <c r="Z742" s="162"/>
    </row>
    <row r="743">
      <c r="A743" s="162"/>
      <c r="B743" s="162"/>
      <c r="C743" s="162"/>
      <c r="D743" s="162"/>
      <c r="E743" s="162"/>
      <c r="F743" s="162"/>
      <c r="G743" s="162"/>
      <c r="H743" s="162"/>
      <c r="I743" s="162"/>
      <c r="J743" s="162"/>
      <c r="K743" s="162"/>
      <c r="L743" s="162"/>
      <c r="M743" s="162"/>
      <c r="N743" s="162"/>
      <c r="O743" s="162"/>
      <c r="P743" s="162"/>
      <c r="Q743" s="162"/>
      <c r="R743" s="162"/>
      <c r="S743" s="162"/>
      <c r="T743" s="162"/>
      <c r="U743" s="162"/>
      <c r="V743" s="162"/>
      <c r="W743" s="162"/>
      <c r="X743" s="162"/>
      <c r="Y743" s="162"/>
      <c r="Z743" s="162"/>
    </row>
    <row r="744">
      <c r="A744" s="162"/>
      <c r="B744" s="162"/>
      <c r="C744" s="162"/>
      <c r="D744" s="162"/>
      <c r="E744" s="162"/>
      <c r="F744" s="162"/>
      <c r="G744" s="162"/>
      <c r="H744" s="162"/>
      <c r="I744" s="162"/>
      <c r="J744" s="162"/>
      <c r="K744" s="162"/>
      <c r="L744" s="162"/>
      <c r="M744" s="162"/>
      <c r="N744" s="162"/>
      <c r="O744" s="162"/>
      <c r="P744" s="162"/>
      <c r="Q744" s="162"/>
      <c r="R744" s="162"/>
      <c r="S744" s="162"/>
      <c r="T744" s="162"/>
      <c r="U744" s="162"/>
      <c r="V744" s="162"/>
      <c r="W744" s="162"/>
      <c r="X744" s="162"/>
      <c r="Y744" s="162"/>
      <c r="Z744" s="162"/>
    </row>
    <row r="745">
      <c r="A745" s="162"/>
      <c r="B745" s="162"/>
      <c r="C745" s="162"/>
      <c r="D745" s="162"/>
      <c r="E745" s="162"/>
      <c r="F745" s="162"/>
      <c r="G745" s="162"/>
      <c r="H745" s="162"/>
      <c r="I745" s="162"/>
      <c r="J745" s="162"/>
      <c r="K745" s="162"/>
      <c r="L745" s="162"/>
      <c r="M745" s="162"/>
      <c r="N745" s="162"/>
      <c r="O745" s="162"/>
      <c r="P745" s="162"/>
      <c r="Q745" s="162"/>
      <c r="R745" s="162"/>
      <c r="S745" s="162"/>
      <c r="T745" s="162"/>
      <c r="U745" s="162"/>
      <c r="V745" s="162"/>
      <c r="W745" s="162"/>
      <c r="X745" s="162"/>
      <c r="Y745" s="162"/>
      <c r="Z745" s="162"/>
    </row>
    <row r="746">
      <c r="A746" s="162"/>
      <c r="B746" s="162"/>
      <c r="C746" s="162"/>
      <c r="D746" s="162"/>
      <c r="E746" s="162"/>
      <c r="F746" s="162"/>
      <c r="G746" s="162"/>
      <c r="H746" s="162"/>
      <c r="I746" s="162"/>
      <c r="J746" s="162"/>
      <c r="K746" s="162"/>
      <c r="L746" s="162"/>
      <c r="M746" s="162"/>
      <c r="N746" s="162"/>
      <c r="O746" s="162"/>
      <c r="P746" s="162"/>
      <c r="Q746" s="162"/>
      <c r="R746" s="162"/>
      <c r="S746" s="162"/>
      <c r="T746" s="162"/>
      <c r="U746" s="162"/>
      <c r="V746" s="162"/>
      <c r="W746" s="162"/>
      <c r="X746" s="162"/>
      <c r="Y746" s="162"/>
      <c r="Z746" s="162"/>
    </row>
    <row r="747">
      <c r="A747" s="162"/>
      <c r="B747" s="162"/>
      <c r="C747" s="162"/>
      <c r="D747" s="162"/>
      <c r="E747" s="162"/>
      <c r="F747" s="162"/>
      <c r="G747" s="162"/>
      <c r="H747" s="162"/>
      <c r="I747" s="162"/>
      <c r="J747" s="162"/>
      <c r="K747" s="162"/>
      <c r="L747" s="162"/>
      <c r="M747" s="162"/>
      <c r="N747" s="162"/>
      <c r="O747" s="162"/>
      <c r="P747" s="162"/>
      <c r="Q747" s="162"/>
      <c r="R747" s="162"/>
      <c r="S747" s="162"/>
      <c r="T747" s="162"/>
      <c r="U747" s="162"/>
      <c r="V747" s="162"/>
      <c r="W747" s="162"/>
      <c r="X747" s="162"/>
      <c r="Y747" s="162"/>
      <c r="Z747" s="162"/>
    </row>
    <row r="748">
      <c r="A748" s="162"/>
      <c r="B748" s="162"/>
      <c r="C748" s="162"/>
      <c r="D748" s="162"/>
      <c r="E748" s="162"/>
      <c r="F748" s="162"/>
      <c r="G748" s="162"/>
      <c r="H748" s="162"/>
      <c r="I748" s="162"/>
      <c r="J748" s="162"/>
      <c r="K748" s="162"/>
      <c r="L748" s="162"/>
      <c r="M748" s="162"/>
      <c r="N748" s="162"/>
      <c r="O748" s="162"/>
      <c r="P748" s="162"/>
      <c r="Q748" s="162"/>
      <c r="R748" s="162"/>
      <c r="S748" s="162"/>
      <c r="T748" s="162"/>
      <c r="U748" s="162"/>
      <c r="V748" s="162"/>
      <c r="W748" s="162"/>
      <c r="X748" s="162"/>
      <c r="Y748" s="162"/>
      <c r="Z748" s="162"/>
    </row>
    <row r="749">
      <c r="A749" s="162"/>
      <c r="B749" s="162"/>
      <c r="C749" s="162"/>
      <c r="D749" s="162"/>
      <c r="E749" s="162"/>
      <c r="F749" s="162"/>
      <c r="G749" s="162"/>
      <c r="H749" s="162"/>
      <c r="I749" s="162"/>
      <c r="J749" s="162"/>
      <c r="K749" s="162"/>
      <c r="L749" s="162"/>
      <c r="M749" s="162"/>
      <c r="N749" s="162"/>
      <c r="O749" s="162"/>
      <c r="P749" s="162"/>
      <c r="Q749" s="162"/>
      <c r="R749" s="162"/>
      <c r="S749" s="162"/>
      <c r="T749" s="162"/>
      <c r="U749" s="162"/>
      <c r="V749" s="162"/>
      <c r="W749" s="162"/>
      <c r="X749" s="162"/>
      <c r="Y749" s="162"/>
      <c r="Z749" s="162"/>
    </row>
    <row r="750">
      <c r="A750" s="162"/>
      <c r="B750" s="162"/>
      <c r="C750" s="162"/>
      <c r="D750" s="162"/>
      <c r="E750" s="162"/>
      <c r="F750" s="162"/>
      <c r="G750" s="162"/>
      <c r="H750" s="162"/>
      <c r="I750" s="162"/>
      <c r="J750" s="162"/>
      <c r="K750" s="162"/>
      <c r="L750" s="162"/>
      <c r="M750" s="162"/>
      <c r="N750" s="162"/>
      <c r="O750" s="162"/>
      <c r="P750" s="162"/>
      <c r="Q750" s="162"/>
      <c r="R750" s="162"/>
      <c r="S750" s="162"/>
      <c r="T750" s="162"/>
      <c r="U750" s="162"/>
      <c r="V750" s="162"/>
      <c r="W750" s="162"/>
      <c r="X750" s="162"/>
      <c r="Y750" s="162"/>
      <c r="Z750" s="162"/>
    </row>
    <row r="751">
      <c r="A751" s="162"/>
      <c r="B751" s="162"/>
      <c r="C751" s="162"/>
      <c r="D751" s="162"/>
      <c r="E751" s="162"/>
      <c r="F751" s="162"/>
      <c r="G751" s="162"/>
      <c r="H751" s="162"/>
      <c r="I751" s="162"/>
      <c r="J751" s="162"/>
      <c r="K751" s="162"/>
      <c r="L751" s="162"/>
      <c r="M751" s="162"/>
      <c r="N751" s="162"/>
      <c r="O751" s="162"/>
      <c r="P751" s="162"/>
      <c r="Q751" s="162"/>
      <c r="R751" s="162"/>
      <c r="S751" s="162"/>
      <c r="T751" s="162"/>
      <c r="U751" s="162"/>
      <c r="V751" s="162"/>
      <c r="W751" s="162"/>
      <c r="X751" s="162"/>
      <c r="Y751" s="162"/>
      <c r="Z751" s="162"/>
    </row>
    <row r="752">
      <c r="A752" s="162"/>
      <c r="B752" s="162"/>
      <c r="C752" s="162"/>
      <c r="D752" s="162"/>
      <c r="E752" s="162"/>
      <c r="F752" s="162"/>
      <c r="G752" s="162"/>
      <c r="H752" s="162"/>
      <c r="I752" s="162"/>
      <c r="J752" s="162"/>
      <c r="K752" s="162"/>
      <c r="L752" s="162"/>
      <c r="M752" s="162"/>
      <c r="N752" s="162"/>
      <c r="O752" s="162"/>
      <c r="P752" s="162"/>
      <c r="Q752" s="162"/>
      <c r="R752" s="162"/>
      <c r="S752" s="162"/>
      <c r="T752" s="162"/>
      <c r="U752" s="162"/>
      <c r="V752" s="162"/>
      <c r="W752" s="162"/>
      <c r="X752" s="162"/>
      <c r="Y752" s="162"/>
      <c r="Z752" s="162"/>
    </row>
    <row r="753">
      <c r="A753" s="162"/>
      <c r="B753" s="162"/>
      <c r="C753" s="162"/>
      <c r="D753" s="162"/>
      <c r="E753" s="162"/>
      <c r="F753" s="162"/>
      <c r="G753" s="162"/>
      <c r="H753" s="162"/>
      <c r="I753" s="162"/>
      <c r="J753" s="162"/>
      <c r="K753" s="162"/>
      <c r="L753" s="162"/>
      <c r="M753" s="162"/>
      <c r="N753" s="162"/>
      <c r="O753" s="162"/>
      <c r="P753" s="162"/>
      <c r="Q753" s="162"/>
      <c r="R753" s="162"/>
      <c r="S753" s="162"/>
      <c r="T753" s="162"/>
      <c r="U753" s="162"/>
      <c r="V753" s="162"/>
      <c r="W753" s="162"/>
      <c r="X753" s="162"/>
      <c r="Y753" s="162"/>
      <c r="Z753" s="162"/>
    </row>
    <row r="754">
      <c r="A754" s="162"/>
      <c r="B754" s="162"/>
      <c r="C754" s="162"/>
      <c r="D754" s="162"/>
      <c r="E754" s="162"/>
      <c r="F754" s="162"/>
      <c r="G754" s="162"/>
      <c r="H754" s="162"/>
      <c r="I754" s="162"/>
      <c r="J754" s="162"/>
      <c r="K754" s="162"/>
      <c r="L754" s="162"/>
      <c r="M754" s="162"/>
      <c r="N754" s="162"/>
      <c r="O754" s="162"/>
      <c r="P754" s="162"/>
      <c r="Q754" s="162"/>
      <c r="R754" s="162"/>
      <c r="S754" s="162"/>
      <c r="T754" s="162"/>
      <c r="U754" s="162"/>
      <c r="V754" s="162"/>
      <c r="W754" s="162"/>
      <c r="X754" s="162"/>
      <c r="Y754" s="162"/>
      <c r="Z754" s="162"/>
    </row>
    <row r="755">
      <c r="A755" s="162"/>
      <c r="B755" s="162"/>
      <c r="C755" s="162"/>
      <c r="D755" s="162"/>
      <c r="E755" s="162"/>
      <c r="F755" s="162"/>
      <c r="G755" s="162"/>
      <c r="H755" s="162"/>
      <c r="I755" s="162"/>
      <c r="J755" s="162"/>
      <c r="K755" s="162"/>
      <c r="L755" s="162"/>
      <c r="M755" s="162"/>
      <c r="N755" s="162"/>
      <c r="O755" s="162"/>
      <c r="P755" s="162"/>
      <c r="Q755" s="162"/>
      <c r="R755" s="162"/>
      <c r="S755" s="162"/>
      <c r="T755" s="162"/>
      <c r="U755" s="162"/>
      <c r="V755" s="162"/>
      <c r="W755" s="162"/>
      <c r="X755" s="162"/>
      <c r="Y755" s="162"/>
      <c r="Z755" s="162"/>
    </row>
    <row r="756">
      <c r="A756" s="162"/>
      <c r="B756" s="162"/>
      <c r="C756" s="162"/>
      <c r="D756" s="162"/>
      <c r="E756" s="162"/>
      <c r="F756" s="162"/>
      <c r="G756" s="162"/>
      <c r="H756" s="162"/>
      <c r="I756" s="162"/>
      <c r="J756" s="162"/>
      <c r="K756" s="162"/>
      <c r="L756" s="162"/>
      <c r="M756" s="162"/>
      <c r="N756" s="162"/>
      <c r="O756" s="162"/>
      <c r="P756" s="162"/>
      <c r="Q756" s="162"/>
      <c r="R756" s="162"/>
      <c r="S756" s="162"/>
      <c r="T756" s="162"/>
      <c r="U756" s="162"/>
      <c r="V756" s="162"/>
      <c r="W756" s="162"/>
      <c r="X756" s="162"/>
      <c r="Y756" s="162"/>
      <c r="Z756" s="162"/>
    </row>
    <row r="757">
      <c r="A757" s="162"/>
      <c r="B757" s="162"/>
      <c r="C757" s="162"/>
      <c r="D757" s="162"/>
      <c r="E757" s="162"/>
      <c r="F757" s="162"/>
      <c r="G757" s="162"/>
      <c r="H757" s="162"/>
      <c r="I757" s="162"/>
      <c r="J757" s="162"/>
      <c r="K757" s="162"/>
      <c r="L757" s="162"/>
      <c r="M757" s="162"/>
      <c r="N757" s="162"/>
      <c r="O757" s="162"/>
      <c r="P757" s="162"/>
      <c r="Q757" s="162"/>
      <c r="R757" s="162"/>
      <c r="S757" s="162"/>
      <c r="T757" s="162"/>
      <c r="U757" s="162"/>
      <c r="V757" s="162"/>
      <c r="W757" s="162"/>
      <c r="X757" s="162"/>
      <c r="Y757" s="162"/>
      <c r="Z757" s="162"/>
    </row>
    <row r="758">
      <c r="A758" s="162"/>
      <c r="B758" s="162"/>
      <c r="C758" s="162"/>
      <c r="D758" s="162"/>
      <c r="E758" s="162"/>
      <c r="F758" s="162"/>
      <c r="G758" s="162"/>
      <c r="H758" s="162"/>
      <c r="I758" s="162"/>
      <c r="J758" s="162"/>
      <c r="K758" s="162"/>
      <c r="L758" s="162"/>
      <c r="M758" s="162"/>
      <c r="N758" s="162"/>
      <c r="O758" s="162"/>
      <c r="P758" s="162"/>
      <c r="Q758" s="162"/>
      <c r="R758" s="162"/>
      <c r="S758" s="162"/>
      <c r="T758" s="162"/>
      <c r="U758" s="162"/>
      <c r="V758" s="162"/>
      <c r="W758" s="162"/>
      <c r="X758" s="162"/>
      <c r="Y758" s="162"/>
      <c r="Z758" s="162"/>
    </row>
    <row r="759">
      <c r="A759" s="162"/>
      <c r="B759" s="162"/>
      <c r="C759" s="162"/>
      <c r="D759" s="162"/>
      <c r="E759" s="162"/>
      <c r="F759" s="162"/>
      <c r="G759" s="162"/>
      <c r="H759" s="162"/>
      <c r="I759" s="162"/>
      <c r="J759" s="162"/>
      <c r="K759" s="162"/>
      <c r="L759" s="162"/>
      <c r="M759" s="162"/>
      <c r="N759" s="162"/>
      <c r="O759" s="162"/>
      <c r="P759" s="162"/>
      <c r="Q759" s="162"/>
      <c r="R759" s="162"/>
      <c r="S759" s="162"/>
      <c r="T759" s="162"/>
      <c r="U759" s="162"/>
      <c r="V759" s="162"/>
      <c r="W759" s="162"/>
      <c r="X759" s="162"/>
      <c r="Y759" s="162"/>
      <c r="Z759" s="162"/>
    </row>
    <row r="760">
      <c r="A760" s="162"/>
      <c r="B760" s="162"/>
      <c r="C760" s="162"/>
      <c r="D760" s="162"/>
      <c r="E760" s="162"/>
      <c r="F760" s="162"/>
      <c r="G760" s="162"/>
      <c r="H760" s="162"/>
      <c r="I760" s="162"/>
      <c r="J760" s="162"/>
      <c r="K760" s="162"/>
      <c r="L760" s="162"/>
      <c r="M760" s="162"/>
      <c r="N760" s="162"/>
      <c r="O760" s="162"/>
      <c r="P760" s="162"/>
      <c r="Q760" s="162"/>
      <c r="R760" s="162"/>
      <c r="S760" s="162"/>
      <c r="T760" s="162"/>
      <c r="U760" s="162"/>
      <c r="V760" s="162"/>
      <c r="W760" s="162"/>
      <c r="X760" s="162"/>
      <c r="Y760" s="162"/>
      <c r="Z760" s="162"/>
    </row>
    <row r="761">
      <c r="A761" s="162"/>
      <c r="B761" s="162"/>
      <c r="C761" s="162"/>
      <c r="D761" s="162"/>
      <c r="E761" s="162"/>
      <c r="F761" s="162"/>
      <c r="G761" s="162"/>
      <c r="H761" s="162"/>
      <c r="I761" s="162"/>
      <c r="J761" s="162"/>
      <c r="K761" s="162"/>
      <c r="L761" s="162"/>
      <c r="M761" s="162"/>
      <c r="N761" s="162"/>
      <c r="O761" s="162"/>
      <c r="P761" s="162"/>
      <c r="Q761" s="162"/>
      <c r="R761" s="162"/>
      <c r="S761" s="162"/>
      <c r="T761" s="162"/>
      <c r="U761" s="162"/>
      <c r="V761" s="162"/>
      <c r="W761" s="162"/>
      <c r="X761" s="162"/>
      <c r="Y761" s="162"/>
      <c r="Z761" s="162"/>
    </row>
    <row r="762">
      <c r="A762" s="162"/>
      <c r="B762" s="162"/>
      <c r="C762" s="162"/>
      <c r="D762" s="162"/>
      <c r="E762" s="162"/>
      <c r="F762" s="162"/>
      <c r="G762" s="162"/>
      <c r="H762" s="162"/>
      <c r="I762" s="162"/>
      <c r="J762" s="162"/>
      <c r="K762" s="162"/>
      <c r="L762" s="162"/>
      <c r="M762" s="162"/>
      <c r="N762" s="162"/>
      <c r="O762" s="162"/>
      <c r="P762" s="162"/>
      <c r="Q762" s="162"/>
      <c r="R762" s="162"/>
      <c r="S762" s="162"/>
      <c r="T762" s="162"/>
      <c r="U762" s="162"/>
      <c r="V762" s="162"/>
      <c r="W762" s="162"/>
      <c r="X762" s="162"/>
      <c r="Y762" s="162"/>
      <c r="Z762" s="162"/>
    </row>
    <row r="763">
      <c r="A763" s="162"/>
      <c r="B763" s="162"/>
      <c r="C763" s="162"/>
      <c r="D763" s="162"/>
      <c r="E763" s="162"/>
      <c r="F763" s="162"/>
      <c r="G763" s="162"/>
      <c r="H763" s="162"/>
      <c r="I763" s="162"/>
      <c r="J763" s="162"/>
      <c r="K763" s="162"/>
      <c r="L763" s="162"/>
      <c r="M763" s="162"/>
      <c r="N763" s="162"/>
      <c r="O763" s="162"/>
      <c r="P763" s="162"/>
      <c r="Q763" s="162"/>
      <c r="R763" s="162"/>
      <c r="S763" s="162"/>
      <c r="T763" s="162"/>
      <c r="U763" s="162"/>
      <c r="V763" s="162"/>
      <c r="W763" s="162"/>
      <c r="X763" s="162"/>
      <c r="Y763" s="162"/>
      <c r="Z763" s="162"/>
    </row>
    <row r="764">
      <c r="A764" s="162"/>
      <c r="B764" s="162"/>
      <c r="C764" s="162"/>
      <c r="D764" s="162"/>
      <c r="E764" s="162"/>
      <c r="F764" s="162"/>
      <c r="G764" s="162"/>
      <c r="H764" s="162"/>
      <c r="I764" s="162"/>
      <c r="J764" s="162"/>
      <c r="K764" s="162"/>
      <c r="L764" s="162"/>
      <c r="M764" s="162"/>
      <c r="N764" s="162"/>
      <c r="O764" s="162"/>
      <c r="P764" s="162"/>
      <c r="Q764" s="162"/>
      <c r="R764" s="162"/>
      <c r="S764" s="162"/>
      <c r="T764" s="162"/>
      <c r="U764" s="162"/>
      <c r="V764" s="162"/>
      <c r="W764" s="162"/>
      <c r="X764" s="162"/>
      <c r="Y764" s="162"/>
      <c r="Z764" s="162"/>
    </row>
    <row r="765">
      <c r="A765" s="162"/>
      <c r="B765" s="162"/>
      <c r="C765" s="162"/>
      <c r="D765" s="162"/>
      <c r="E765" s="162"/>
      <c r="F765" s="162"/>
      <c r="G765" s="162"/>
      <c r="H765" s="162"/>
      <c r="I765" s="162"/>
      <c r="J765" s="162"/>
      <c r="K765" s="162"/>
      <c r="L765" s="162"/>
      <c r="M765" s="162"/>
      <c r="N765" s="162"/>
      <c r="O765" s="162"/>
      <c r="P765" s="162"/>
      <c r="Q765" s="162"/>
      <c r="R765" s="162"/>
      <c r="S765" s="162"/>
      <c r="T765" s="162"/>
      <c r="U765" s="162"/>
      <c r="V765" s="162"/>
      <c r="W765" s="162"/>
      <c r="X765" s="162"/>
      <c r="Y765" s="162"/>
      <c r="Z765" s="162"/>
    </row>
    <row r="766">
      <c r="A766" s="162"/>
      <c r="B766" s="162"/>
      <c r="C766" s="162"/>
      <c r="D766" s="162"/>
      <c r="E766" s="162"/>
      <c r="F766" s="162"/>
      <c r="G766" s="162"/>
      <c r="H766" s="162"/>
      <c r="I766" s="162"/>
      <c r="J766" s="162"/>
      <c r="K766" s="162"/>
      <c r="L766" s="162"/>
      <c r="M766" s="162"/>
      <c r="N766" s="162"/>
      <c r="O766" s="162"/>
      <c r="P766" s="162"/>
      <c r="Q766" s="162"/>
      <c r="R766" s="162"/>
      <c r="S766" s="162"/>
      <c r="T766" s="162"/>
      <c r="U766" s="162"/>
      <c r="V766" s="162"/>
      <c r="W766" s="162"/>
      <c r="X766" s="162"/>
      <c r="Y766" s="162"/>
      <c r="Z766" s="162"/>
    </row>
    <row r="767">
      <c r="A767" s="162"/>
      <c r="B767" s="162"/>
      <c r="C767" s="162"/>
      <c r="D767" s="162"/>
      <c r="E767" s="162"/>
      <c r="F767" s="162"/>
      <c r="G767" s="162"/>
      <c r="H767" s="162"/>
      <c r="I767" s="162"/>
      <c r="J767" s="162"/>
      <c r="K767" s="162"/>
      <c r="L767" s="162"/>
      <c r="M767" s="162"/>
      <c r="N767" s="162"/>
      <c r="O767" s="162"/>
      <c r="P767" s="162"/>
      <c r="Q767" s="162"/>
      <c r="R767" s="162"/>
      <c r="S767" s="162"/>
      <c r="T767" s="162"/>
      <c r="U767" s="162"/>
      <c r="V767" s="162"/>
      <c r="W767" s="162"/>
      <c r="X767" s="162"/>
      <c r="Y767" s="162"/>
      <c r="Z767" s="162"/>
    </row>
    <row r="768">
      <c r="A768" s="162"/>
      <c r="B768" s="162"/>
      <c r="C768" s="162"/>
      <c r="D768" s="162"/>
      <c r="E768" s="162"/>
      <c r="F768" s="162"/>
      <c r="G768" s="162"/>
      <c r="H768" s="162"/>
      <c r="I768" s="162"/>
      <c r="J768" s="162"/>
      <c r="K768" s="162"/>
      <c r="L768" s="162"/>
      <c r="M768" s="162"/>
      <c r="N768" s="162"/>
      <c r="O768" s="162"/>
      <c r="P768" s="162"/>
      <c r="Q768" s="162"/>
      <c r="R768" s="162"/>
      <c r="S768" s="162"/>
      <c r="T768" s="162"/>
      <c r="U768" s="162"/>
      <c r="V768" s="162"/>
      <c r="W768" s="162"/>
      <c r="X768" s="162"/>
      <c r="Y768" s="162"/>
      <c r="Z768" s="162"/>
    </row>
    <row r="769">
      <c r="A769" s="162"/>
      <c r="B769" s="162"/>
      <c r="C769" s="162"/>
      <c r="D769" s="162"/>
      <c r="E769" s="162"/>
      <c r="F769" s="162"/>
      <c r="G769" s="162"/>
      <c r="H769" s="162"/>
      <c r="I769" s="162"/>
      <c r="J769" s="162"/>
      <c r="K769" s="162"/>
      <c r="L769" s="162"/>
      <c r="M769" s="162"/>
      <c r="N769" s="162"/>
      <c r="O769" s="162"/>
      <c r="P769" s="162"/>
      <c r="Q769" s="162"/>
      <c r="R769" s="162"/>
      <c r="S769" s="162"/>
      <c r="T769" s="162"/>
      <c r="U769" s="162"/>
      <c r="V769" s="162"/>
      <c r="W769" s="162"/>
      <c r="X769" s="162"/>
      <c r="Y769" s="162"/>
      <c r="Z769" s="162"/>
    </row>
    <row r="770">
      <c r="A770" s="162"/>
      <c r="B770" s="162"/>
      <c r="C770" s="162"/>
      <c r="D770" s="162"/>
      <c r="E770" s="162"/>
      <c r="F770" s="162"/>
      <c r="G770" s="162"/>
      <c r="H770" s="162"/>
      <c r="I770" s="162"/>
      <c r="J770" s="162"/>
      <c r="K770" s="162"/>
      <c r="L770" s="162"/>
      <c r="M770" s="162"/>
      <c r="N770" s="162"/>
      <c r="O770" s="162"/>
      <c r="P770" s="162"/>
      <c r="Q770" s="162"/>
      <c r="R770" s="162"/>
      <c r="S770" s="162"/>
      <c r="T770" s="162"/>
      <c r="U770" s="162"/>
      <c r="V770" s="162"/>
      <c r="W770" s="162"/>
      <c r="X770" s="162"/>
      <c r="Y770" s="162"/>
      <c r="Z770" s="162"/>
    </row>
    <row r="771">
      <c r="A771" s="162"/>
      <c r="B771" s="162"/>
      <c r="C771" s="162"/>
      <c r="D771" s="162"/>
      <c r="E771" s="162"/>
      <c r="F771" s="162"/>
      <c r="G771" s="162"/>
      <c r="H771" s="162"/>
      <c r="I771" s="162"/>
      <c r="J771" s="162"/>
      <c r="K771" s="162"/>
      <c r="L771" s="162"/>
      <c r="M771" s="162"/>
      <c r="N771" s="162"/>
      <c r="O771" s="162"/>
      <c r="P771" s="162"/>
      <c r="Q771" s="162"/>
      <c r="R771" s="162"/>
      <c r="S771" s="162"/>
      <c r="T771" s="162"/>
      <c r="U771" s="162"/>
      <c r="V771" s="162"/>
      <c r="W771" s="162"/>
      <c r="X771" s="162"/>
      <c r="Y771" s="162"/>
      <c r="Z771" s="162"/>
    </row>
    <row r="772">
      <c r="A772" s="162"/>
      <c r="B772" s="162"/>
      <c r="C772" s="162"/>
      <c r="D772" s="162"/>
      <c r="E772" s="162"/>
      <c r="F772" s="162"/>
      <c r="G772" s="162"/>
      <c r="H772" s="162"/>
      <c r="I772" s="162"/>
      <c r="J772" s="162"/>
      <c r="K772" s="162"/>
      <c r="L772" s="162"/>
      <c r="M772" s="162"/>
      <c r="N772" s="162"/>
      <c r="O772" s="162"/>
      <c r="P772" s="162"/>
      <c r="Q772" s="162"/>
      <c r="R772" s="162"/>
      <c r="S772" s="162"/>
      <c r="T772" s="162"/>
      <c r="U772" s="162"/>
      <c r="V772" s="162"/>
      <c r="W772" s="162"/>
      <c r="X772" s="162"/>
      <c r="Y772" s="162"/>
      <c r="Z772" s="162"/>
    </row>
    <row r="773">
      <c r="A773" s="162"/>
      <c r="B773" s="162"/>
      <c r="C773" s="162"/>
      <c r="D773" s="162"/>
      <c r="E773" s="162"/>
      <c r="F773" s="162"/>
      <c r="G773" s="162"/>
      <c r="H773" s="162"/>
      <c r="I773" s="162"/>
      <c r="J773" s="162"/>
      <c r="K773" s="162"/>
      <c r="L773" s="162"/>
      <c r="M773" s="162"/>
      <c r="N773" s="162"/>
      <c r="O773" s="162"/>
      <c r="P773" s="162"/>
      <c r="Q773" s="162"/>
      <c r="R773" s="162"/>
      <c r="S773" s="162"/>
      <c r="T773" s="162"/>
      <c r="U773" s="162"/>
      <c r="V773" s="162"/>
      <c r="W773" s="162"/>
      <c r="X773" s="162"/>
      <c r="Y773" s="162"/>
      <c r="Z773" s="162"/>
    </row>
    <row r="774">
      <c r="A774" s="162"/>
      <c r="B774" s="162"/>
      <c r="C774" s="162"/>
      <c r="D774" s="162"/>
      <c r="E774" s="162"/>
      <c r="F774" s="162"/>
      <c r="G774" s="162"/>
      <c r="H774" s="162"/>
      <c r="I774" s="162"/>
      <c r="J774" s="162"/>
      <c r="K774" s="162"/>
      <c r="L774" s="162"/>
      <c r="M774" s="162"/>
      <c r="N774" s="162"/>
      <c r="O774" s="162"/>
      <c r="P774" s="162"/>
      <c r="Q774" s="162"/>
      <c r="R774" s="162"/>
      <c r="S774" s="162"/>
      <c r="T774" s="162"/>
      <c r="U774" s="162"/>
      <c r="V774" s="162"/>
      <c r="W774" s="162"/>
      <c r="X774" s="162"/>
      <c r="Y774" s="162"/>
      <c r="Z774" s="162"/>
    </row>
    <row r="775">
      <c r="A775" s="162"/>
      <c r="B775" s="162"/>
      <c r="C775" s="162"/>
      <c r="D775" s="162"/>
      <c r="E775" s="162"/>
      <c r="F775" s="162"/>
      <c r="G775" s="162"/>
      <c r="H775" s="162"/>
      <c r="I775" s="162"/>
      <c r="J775" s="162"/>
      <c r="K775" s="162"/>
      <c r="L775" s="162"/>
      <c r="M775" s="162"/>
      <c r="N775" s="162"/>
      <c r="O775" s="162"/>
      <c r="P775" s="162"/>
      <c r="Q775" s="162"/>
      <c r="R775" s="162"/>
      <c r="S775" s="162"/>
      <c r="T775" s="162"/>
      <c r="U775" s="162"/>
      <c r="V775" s="162"/>
      <c r="W775" s="162"/>
      <c r="X775" s="162"/>
      <c r="Y775" s="162"/>
      <c r="Z775" s="162"/>
    </row>
    <row r="776">
      <c r="A776" s="162"/>
      <c r="B776" s="162"/>
      <c r="C776" s="162"/>
      <c r="D776" s="162"/>
      <c r="E776" s="162"/>
      <c r="F776" s="162"/>
      <c r="G776" s="162"/>
      <c r="H776" s="162"/>
      <c r="I776" s="162"/>
      <c r="J776" s="162"/>
      <c r="K776" s="162"/>
      <c r="L776" s="162"/>
      <c r="M776" s="162"/>
      <c r="N776" s="162"/>
      <c r="O776" s="162"/>
      <c r="P776" s="162"/>
      <c r="Q776" s="162"/>
      <c r="R776" s="162"/>
      <c r="S776" s="162"/>
      <c r="T776" s="162"/>
      <c r="U776" s="162"/>
      <c r="V776" s="162"/>
      <c r="W776" s="162"/>
      <c r="X776" s="162"/>
      <c r="Y776" s="162"/>
      <c r="Z776" s="162"/>
    </row>
    <row r="777">
      <c r="A777" s="162"/>
      <c r="B777" s="162"/>
      <c r="C777" s="162"/>
      <c r="D777" s="162"/>
      <c r="E777" s="162"/>
      <c r="F777" s="162"/>
      <c r="G777" s="162"/>
      <c r="H777" s="162"/>
      <c r="I777" s="162"/>
      <c r="J777" s="162"/>
      <c r="K777" s="162"/>
      <c r="L777" s="162"/>
      <c r="M777" s="162"/>
      <c r="N777" s="162"/>
      <c r="O777" s="162"/>
      <c r="P777" s="162"/>
      <c r="Q777" s="162"/>
      <c r="R777" s="162"/>
      <c r="S777" s="162"/>
      <c r="T777" s="162"/>
      <c r="U777" s="162"/>
      <c r="V777" s="162"/>
      <c r="W777" s="162"/>
      <c r="X777" s="162"/>
      <c r="Y777" s="162"/>
      <c r="Z777" s="162"/>
    </row>
    <row r="778">
      <c r="A778" s="162"/>
      <c r="B778" s="162"/>
      <c r="C778" s="162"/>
      <c r="D778" s="162"/>
      <c r="E778" s="162"/>
      <c r="F778" s="162"/>
      <c r="G778" s="162"/>
      <c r="H778" s="162"/>
      <c r="I778" s="162"/>
      <c r="J778" s="162"/>
      <c r="K778" s="162"/>
      <c r="L778" s="162"/>
      <c r="M778" s="162"/>
      <c r="N778" s="162"/>
      <c r="O778" s="162"/>
      <c r="P778" s="162"/>
      <c r="Q778" s="162"/>
      <c r="R778" s="162"/>
      <c r="S778" s="162"/>
      <c r="T778" s="162"/>
      <c r="U778" s="162"/>
      <c r="V778" s="162"/>
      <c r="W778" s="162"/>
      <c r="X778" s="162"/>
      <c r="Y778" s="162"/>
      <c r="Z778" s="162"/>
    </row>
    <row r="779">
      <c r="A779" s="162"/>
      <c r="B779" s="162"/>
      <c r="C779" s="162"/>
      <c r="D779" s="162"/>
      <c r="E779" s="162"/>
      <c r="F779" s="162"/>
      <c r="G779" s="162"/>
      <c r="H779" s="162"/>
      <c r="I779" s="162"/>
      <c r="J779" s="162"/>
      <c r="K779" s="162"/>
      <c r="L779" s="162"/>
      <c r="M779" s="162"/>
      <c r="N779" s="162"/>
      <c r="O779" s="162"/>
      <c r="P779" s="162"/>
      <c r="Q779" s="162"/>
      <c r="R779" s="162"/>
      <c r="S779" s="162"/>
      <c r="T779" s="162"/>
      <c r="U779" s="162"/>
      <c r="V779" s="162"/>
      <c r="W779" s="162"/>
      <c r="X779" s="162"/>
      <c r="Y779" s="162"/>
      <c r="Z779" s="162"/>
    </row>
    <row r="780">
      <c r="A780" s="162"/>
      <c r="B780" s="162"/>
      <c r="C780" s="162"/>
      <c r="D780" s="162"/>
      <c r="E780" s="162"/>
      <c r="F780" s="162"/>
      <c r="G780" s="162"/>
      <c r="H780" s="162"/>
      <c r="I780" s="162"/>
      <c r="J780" s="162"/>
      <c r="K780" s="162"/>
      <c r="L780" s="162"/>
      <c r="M780" s="162"/>
      <c r="N780" s="162"/>
      <c r="O780" s="162"/>
      <c r="P780" s="162"/>
      <c r="Q780" s="162"/>
      <c r="R780" s="162"/>
      <c r="S780" s="162"/>
      <c r="T780" s="162"/>
      <c r="U780" s="162"/>
      <c r="V780" s="162"/>
      <c r="W780" s="162"/>
      <c r="X780" s="162"/>
      <c r="Y780" s="162"/>
      <c r="Z780" s="162"/>
    </row>
    <row r="781">
      <c r="A781" s="162"/>
      <c r="B781" s="162"/>
      <c r="C781" s="162"/>
      <c r="D781" s="162"/>
      <c r="E781" s="162"/>
      <c r="F781" s="162"/>
      <c r="G781" s="162"/>
      <c r="H781" s="162"/>
      <c r="I781" s="162"/>
      <c r="J781" s="162"/>
      <c r="K781" s="162"/>
      <c r="L781" s="162"/>
      <c r="M781" s="162"/>
      <c r="N781" s="162"/>
      <c r="O781" s="162"/>
      <c r="P781" s="162"/>
      <c r="Q781" s="162"/>
      <c r="R781" s="162"/>
      <c r="S781" s="162"/>
      <c r="T781" s="162"/>
      <c r="U781" s="162"/>
      <c r="V781" s="162"/>
      <c r="W781" s="162"/>
      <c r="X781" s="162"/>
      <c r="Y781" s="162"/>
      <c r="Z781" s="162"/>
    </row>
    <row r="782">
      <c r="A782" s="162"/>
      <c r="B782" s="162"/>
      <c r="C782" s="162"/>
      <c r="D782" s="162"/>
      <c r="E782" s="162"/>
      <c r="F782" s="162"/>
      <c r="G782" s="162"/>
      <c r="H782" s="162"/>
      <c r="I782" s="162"/>
      <c r="J782" s="162"/>
      <c r="K782" s="162"/>
      <c r="L782" s="162"/>
      <c r="M782" s="162"/>
      <c r="N782" s="162"/>
      <c r="O782" s="162"/>
      <c r="P782" s="162"/>
      <c r="Q782" s="162"/>
      <c r="R782" s="162"/>
      <c r="S782" s="162"/>
      <c r="T782" s="162"/>
      <c r="U782" s="162"/>
      <c r="V782" s="162"/>
      <c r="W782" s="162"/>
      <c r="X782" s="162"/>
      <c r="Y782" s="162"/>
      <c r="Z782" s="162"/>
    </row>
    <row r="783">
      <c r="A783" s="162"/>
      <c r="B783" s="162"/>
      <c r="C783" s="162"/>
      <c r="D783" s="162"/>
      <c r="E783" s="162"/>
      <c r="F783" s="162"/>
      <c r="G783" s="162"/>
      <c r="H783" s="162"/>
      <c r="I783" s="162"/>
      <c r="J783" s="162"/>
      <c r="K783" s="162"/>
      <c r="L783" s="162"/>
      <c r="M783" s="162"/>
      <c r="N783" s="162"/>
      <c r="O783" s="162"/>
      <c r="P783" s="162"/>
      <c r="Q783" s="162"/>
      <c r="R783" s="162"/>
      <c r="S783" s="162"/>
      <c r="T783" s="162"/>
      <c r="U783" s="162"/>
      <c r="V783" s="162"/>
      <c r="W783" s="162"/>
      <c r="X783" s="162"/>
      <c r="Y783" s="162"/>
      <c r="Z783" s="162"/>
    </row>
    <row r="784">
      <c r="A784" s="162"/>
      <c r="B784" s="162"/>
      <c r="C784" s="162"/>
      <c r="D784" s="162"/>
      <c r="E784" s="162"/>
      <c r="F784" s="162"/>
      <c r="G784" s="162"/>
      <c r="H784" s="162"/>
      <c r="I784" s="162"/>
      <c r="J784" s="162"/>
      <c r="K784" s="162"/>
      <c r="L784" s="162"/>
      <c r="M784" s="162"/>
      <c r="N784" s="162"/>
      <c r="O784" s="162"/>
      <c r="P784" s="162"/>
      <c r="Q784" s="162"/>
      <c r="R784" s="162"/>
      <c r="S784" s="162"/>
      <c r="T784" s="162"/>
      <c r="U784" s="162"/>
      <c r="V784" s="162"/>
      <c r="W784" s="162"/>
      <c r="X784" s="162"/>
      <c r="Y784" s="162"/>
      <c r="Z784" s="162"/>
    </row>
    <row r="785">
      <c r="A785" s="162"/>
      <c r="B785" s="162"/>
      <c r="C785" s="162"/>
      <c r="D785" s="162"/>
      <c r="E785" s="162"/>
      <c r="F785" s="162"/>
      <c r="G785" s="162"/>
      <c r="H785" s="162"/>
      <c r="I785" s="162"/>
      <c r="J785" s="162"/>
      <c r="K785" s="162"/>
      <c r="L785" s="162"/>
      <c r="M785" s="162"/>
      <c r="N785" s="162"/>
      <c r="O785" s="162"/>
      <c r="P785" s="162"/>
      <c r="Q785" s="162"/>
      <c r="R785" s="162"/>
      <c r="S785" s="162"/>
      <c r="T785" s="162"/>
      <c r="U785" s="162"/>
      <c r="V785" s="162"/>
      <c r="W785" s="162"/>
      <c r="X785" s="162"/>
      <c r="Y785" s="162"/>
      <c r="Z785" s="162"/>
    </row>
    <row r="786">
      <c r="A786" s="162"/>
      <c r="B786" s="162"/>
      <c r="C786" s="162"/>
      <c r="D786" s="162"/>
      <c r="E786" s="162"/>
      <c r="F786" s="162"/>
      <c r="G786" s="162"/>
      <c r="H786" s="162"/>
      <c r="I786" s="162"/>
      <c r="J786" s="162"/>
      <c r="K786" s="162"/>
      <c r="L786" s="162"/>
      <c r="M786" s="162"/>
      <c r="N786" s="162"/>
      <c r="O786" s="162"/>
      <c r="P786" s="162"/>
      <c r="Q786" s="162"/>
      <c r="R786" s="162"/>
      <c r="S786" s="162"/>
      <c r="T786" s="162"/>
      <c r="U786" s="162"/>
      <c r="V786" s="162"/>
      <c r="W786" s="162"/>
      <c r="X786" s="162"/>
      <c r="Y786" s="162"/>
      <c r="Z786" s="162"/>
    </row>
    <row r="787">
      <c r="A787" s="162"/>
      <c r="B787" s="162"/>
      <c r="C787" s="162"/>
      <c r="D787" s="162"/>
      <c r="E787" s="162"/>
      <c r="F787" s="162"/>
      <c r="G787" s="162"/>
      <c r="H787" s="162"/>
      <c r="I787" s="162"/>
      <c r="J787" s="162"/>
      <c r="K787" s="162"/>
      <c r="L787" s="162"/>
      <c r="M787" s="162"/>
      <c r="N787" s="162"/>
      <c r="O787" s="162"/>
      <c r="P787" s="162"/>
      <c r="Q787" s="162"/>
      <c r="R787" s="162"/>
      <c r="S787" s="162"/>
      <c r="T787" s="162"/>
      <c r="U787" s="162"/>
      <c r="V787" s="162"/>
      <c r="W787" s="162"/>
      <c r="X787" s="162"/>
      <c r="Y787" s="162"/>
      <c r="Z787" s="162"/>
    </row>
    <row r="788">
      <c r="A788" s="162"/>
      <c r="B788" s="162"/>
      <c r="C788" s="162"/>
      <c r="D788" s="162"/>
      <c r="E788" s="162"/>
      <c r="F788" s="162"/>
      <c r="G788" s="162"/>
      <c r="H788" s="162"/>
      <c r="I788" s="162"/>
      <c r="J788" s="162"/>
      <c r="K788" s="162"/>
      <c r="L788" s="162"/>
      <c r="M788" s="162"/>
      <c r="N788" s="162"/>
      <c r="O788" s="162"/>
      <c r="P788" s="162"/>
      <c r="Q788" s="162"/>
      <c r="R788" s="162"/>
      <c r="S788" s="162"/>
      <c r="T788" s="162"/>
      <c r="U788" s="162"/>
      <c r="V788" s="162"/>
      <c r="W788" s="162"/>
      <c r="X788" s="162"/>
      <c r="Y788" s="162"/>
      <c r="Z788" s="162"/>
    </row>
    <row r="789">
      <c r="A789" s="162"/>
      <c r="B789" s="162"/>
      <c r="C789" s="162"/>
      <c r="D789" s="162"/>
      <c r="E789" s="162"/>
      <c r="F789" s="162"/>
      <c r="G789" s="162"/>
      <c r="H789" s="162"/>
      <c r="I789" s="162"/>
      <c r="J789" s="162"/>
      <c r="K789" s="162"/>
      <c r="L789" s="162"/>
      <c r="M789" s="162"/>
      <c r="N789" s="162"/>
      <c r="O789" s="162"/>
      <c r="P789" s="162"/>
      <c r="Q789" s="162"/>
      <c r="R789" s="162"/>
      <c r="S789" s="162"/>
      <c r="T789" s="162"/>
      <c r="U789" s="162"/>
      <c r="V789" s="162"/>
      <c r="W789" s="162"/>
      <c r="X789" s="162"/>
      <c r="Y789" s="162"/>
      <c r="Z789" s="162"/>
    </row>
    <row r="790">
      <c r="A790" s="162"/>
      <c r="B790" s="162"/>
      <c r="C790" s="162"/>
      <c r="D790" s="162"/>
      <c r="E790" s="162"/>
      <c r="F790" s="162"/>
      <c r="G790" s="162"/>
      <c r="H790" s="162"/>
      <c r="I790" s="162"/>
      <c r="J790" s="162"/>
      <c r="K790" s="162"/>
      <c r="L790" s="162"/>
      <c r="M790" s="162"/>
      <c r="N790" s="162"/>
      <c r="O790" s="162"/>
      <c r="P790" s="162"/>
      <c r="Q790" s="162"/>
      <c r="R790" s="162"/>
      <c r="S790" s="162"/>
      <c r="T790" s="162"/>
      <c r="U790" s="162"/>
      <c r="V790" s="162"/>
      <c r="W790" s="162"/>
      <c r="X790" s="162"/>
      <c r="Y790" s="162"/>
      <c r="Z790" s="162"/>
    </row>
    <row r="791">
      <c r="A791" s="162"/>
      <c r="B791" s="162"/>
      <c r="C791" s="162"/>
      <c r="D791" s="162"/>
      <c r="E791" s="162"/>
      <c r="F791" s="162"/>
      <c r="G791" s="162"/>
      <c r="H791" s="162"/>
      <c r="I791" s="162"/>
      <c r="J791" s="162"/>
      <c r="K791" s="162"/>
      <c r="L791" s="162"/>
      <c r="M791" s="162"/>
      <c r="N791" s="162"/>
      <c r="O791" s="162"/>
      <c r="P791" s="162"/>
      <c r="Q791" s="162"/>
      <c r="R791" s="162"/>
      <c r="S791" s="162"/>
      <c r="T791" s="162"/>
      <c r="U791" s="162"/>
      <c r="V791" s="162"/>
      <c r="W791" s="162"/>
      <c r="X791" s="162"/>
      <c r="Y791" s="162"/>
      <c r="Z791" s="162"/>
    </row>
    <row r="792">
      <c r="A792" s="162"/>
      <c r="B792" s="162"/>
      <c r="C792" s="162"/>
      <c r="D792" s="162"/>
      <c r="E792" s="162"/>
      <c r="F792" s="162"/>
      <c r="G792" s="162"/>
      <c r="H792" s="162"/>
      <c r="I792" s="162"/>
      <c r="J792" s="162"/>
      <c r="K792" s="162"/>
      <c r="L792" s="162"/>
      <c r="M792" s="162"/>
      <c r="N792" s="162"/>
      <c r="O792" s="162"/>
      <c r="P792" s="162"/>
      <c r="Q792" s="162"/>
      <c r="R792" s="162"/>
      <c r="S792" s="162"/>
      <c r="T792" s="162"/>
      <c r="U792" s="162"/>
      <c r="V792" s="162"/>
      <c r="W792" s="162"/>
      <c r="X792" s="162"/>
      <c r="Y792" s="162"/>
      <c r="Z792" s="162"/>
    </row>
    <row r="793">
      <c r="A793" s="162"/>
      <c r="B793" s="162"/>
      <c r="C793" s="162"/>
      <c r="D793" s="162"/>
      <c r="E793" s="162"/>
      <c r="F793" s="162"/>
      <c r="G793" s="162"/>
      <c r="H793" s="162"/>
      <c r="I793" s="162"/>
      <c r="J793" s="162"/>
      <c r="K793" s="162"/>
      <c r="L793" s="162"/>
      <c r="M793" s="162"/>
      <c r="N793" s="162"/>
      <c r="O793" s="162"/>
      <c r="P793" s="162"/>
      <c r="Q793" s="162"/>
      <c r="R793" s="162"/>
      <c r="S793" s="162"/>
      <c r="T793" s="162"/>
      <c r="U793" s="162"/>
      <c r="V793" s="162"/>
      <c r="W793" s="162"/>
      <c r="X793" s="162"/>
      <c r="Y793" s="162"/>
      <c r="Z793" s="162"/>
    </row>
    <row r="794">
      <c r="A794" s="162"/>
      <c r="B794" s="162"/>
      <c r="C794" s="162"/>
      <c r="D794" s="162"/>
      <c r="E794" s="162"/>
      <c r="F794" s="162"/>
      <c r="G794" s="162"/>
      <c r="H794" s="162"/>
      <c r="I794" s="162"/>
      <c r="J794" s="162"/>
      <c r="K794" s="162"/>
      <c r="L794" s="162"/>
      <c r="M794" s="162"/>
      <c r="N794" s="162"/>
      <c r="O794" s="162"/>
      <c r="P794" s="162"/>
      <c r="Q794" s="162"/>
      <c r="R794" s="162"/>
      <c r="S794" s="162"/>
      <c r="T794" s="162"/>
      <c r="U794" s="162"/>
      <c r="V794" s="162"/>
      <c r="W794" s="162"/>
      <c r="X794" s="162"/>
      <c r="Y794" s="162"/>
      <c r="Z794" s="162"/>
    </row>
    <row r="795">
      <c r="A795" s="162"/>
      <c r="B795" s="162"/>
      <c r="C795" s="162"/>
      <c r="D795" s="162"/>
      <c r="E795" s="162"/>
      <c r="F795" s="162"/>
      <c r="G795" s="162"/>
      <c r="H795" s="162"/>
      <c r="I795" s="162"/>
      <c r="J795" s="162"/>
      <c r="K795" s="162"/>
      <c r="L795" s="162"/>
      <c r="M795" s="162"/>
      <c r="N795" s="162"/>
      <c r="O795" s="162"/>
      <c r="P795" s="162"/>
      <c r="Q795" s="162"/>
      <c r="R795" s="162"/>
      <c r="S795" s="162"/>
      <c r="T795" s="162"/>
      <c r="U795" s="162"/>
      <c r="V795" s="162"/>
      <c r="W795" s="162"/>
      <c r="X795" s="162"/>
      <c r="Y795" s="162"/>
      <c r="Z795" s="162"/>
    </row>
    <row r="796">
      <c r="A796" s="162"/>
      <c r="B796" s="162"/>
      <c r="C796" s="162"/>
      <c r="D796" s="162"/>
      <c r="E796" s="162"/>
      <c r="F796" s="162"/>
      <c r="G796" s="162"/>
      <c r="H796" s="162"/>
      <c r="I796" s="162"/>
      <c r="J796" s="162"/>
      <c r="K796" s="162"/>
      <c r="L796" s="162"/>
      <c r="M796" s="162"/>
      <c r="N796" s="162"/>
      <c r="O796" s="162"/>
      <c r="P796" s="162"/>
      <c r="Q796" s="162"/>
      <c r="R796" s="162"/>
      <c r="S796" s="162"/>
      <c r="T796" s="162"/>
      <c r="U796" s="162"/>
      <c r="V796" s="162"/>
      <c r="W796" s="162"/>
      <c r="X796" s="162"/>
      <c r="Y796" s="162"/>
      <c r="Z796" s="162"/>
    </row>
    <row r="797">
      <c r="A797" s="162"/>
      <c r="B797" s="162"/>
      <c r="C797" s="162"/>
      <c r="D797" s="162"/>
      <c r="E797" s="162"/>
      <c r="F797" s="162"/>
      <c r="G797" s="162"/>
      <c r="H797" s="162"/>
      <c r="I797" s="162"/>
      <c r="J797" s="162"/>
      <c r="K797" s="162"/>
      <c r="L797" s="162"/>
      <c r="M797" s="162"/>
      <c r="N797" s="162"/>
      <c r="O797" s="162"/>
      <c r="P797" s="162"/>
      <c r="Q797" s="162"/>
      <c r="R797" s="162"/>
      <c r="S797" s="162"/>
      <c r="T797" s="162"/>
      <c r="U797" s="162"/>
      <c r="V797" s="162"/>
      <c r="W797" s="162"/>
      <c r="X797" s="162"/>
      <c r="Y797" s="162"/>
      <c r="Z797" s="162"/>
    </row>
    <row r="798">
      <c r="A798" s="162"/>
      <c r="B798" s="162"/>
      <c r="C798" s="162"/>
      <c r="D798" s="162"/>
      <c r="E798" s="162"/>
      <c r="F798" s="162"/>
      <c r="G798" s="162"/>
      <c r="H798" s="162"/>
      <c r="I798" s="162"/>
      <c r="J798" s="162"/>
      <c r="K798" s="162"/>
      <c r="L798" s="162"/>
      <c r="M798" s="162"/>
      <c r="N798" s="162"/>
      <c r="O798" s="162"/>
      <c r="P798" s="162"/>
      <c r="Q798" s="162"/>
      <c r="R798" s="162"/>
      <c r="S798" s="162"/>
      <c r="T798" s="162"/>
      <c r="U798" s="162"/>
      <c r="V798" s="162"/>
      <c r="W798" s="162"/>
      <c r="X798" s="162"/>
      <c r="Y798" s="162"/>
      <c r="Z798" s="162"/>
    </row>
    <row r="799">
      <c r="A799" s="162"/>
      <c r="B799" s="162"/>
      <c r="C799" s="162"/>
      <c r="D799" s="162"/>
      <c r="E799" s="162"/>
      <c r="F799" s="162"/>
      <c r="G799" s="162"/>
      <c r="H799" s="162"/>
      <c r="I799" s="162"/>
      <c r="J799" s="162"/>
      <c r="K799" s="162"/>
      <c r="L799" s="162"/>
      <c r="M799" s="162"/>
      <c r="N799" s="162"/>
      <c r="O799" s="162"/>
      <c r="P799" s="162"/>
      <c r="Q799" s="162"/>
      <c r="R799" s="162"/>
      <c r="S799" s="162"/>
      <c r="T799" s="162"/>
      <c r="U799" s="162"/>
      <c r="V799" s="162"/>
      <c r="W799" s="162"/>
      <c r="X799" s="162"/>
      <c r="Y799" s="162"/>
      <c r="Z799" s="162"/>
    </row>
    <row r="800">
      <c r="A800" s="162"/>
      <c r="B800" s="162"/>
      <c r="C800" s="162"/>
      <c r="D800" s="162"/>
      <c r="E800" s="162"/>
      <c r="F800" s="162"/>
      <c r="G800" s="162"/>
      <c r="H800" s="162"/>
      <c r="I800" s="162"/>
      <c r="J800" s="162"/>
      <c r="K800" s="162"/>
      <c r="L800" s="162"/>
      <c r="M800" s="162"/>
      <c r="N800" s="162"/>
      <c r="O800" s="162"/>
      <c r="P800" s="162"/>
      <c r="Q800" s="162"/>
      <c r="R800" s="162"/>
      <c r="S800" s="162"/>
      <c r="T800" s="162"/>
      <c r="U800" s="162"/>
      <c r="V800" s="162"/>
      <c r="W800" s="162"/>
      <c r="X800" s="162"/>
      <c r="Y800" s="162"/>
      <c r="Z800" s="162"/>
    </row>
    <row r="801">
      <c r="A801" s="162"/>
      <c r="B801" s="162"/>
      <c r="C801" s="162"/>
      <c r="D801" s="162"/>
      <c r="E801" s="162"/>
      <c r="F801" s="162"/>
      <c r="G801" s="162"/>
      <c r="H801" s="162"/>
      <c r="I801" s="162"/>
      <c r="J801" s="162"/>
      <c r="K801" s="162"/>
      <c r="L801" s="162"/>
      <c r="M801" s="162"/>
      <c r="N801" s="162"/>
      <c r="O801" s="162"/>
      <c r="P801" s="162"/>
      <c r="Q801" s="162"/>
      <c r="R801" s="162"/>
      <c r="S801" s="162"/>
      <c r="T801" s="162"/>
      <c r="U801" s="162"/>
      <c r="V801" s="162"/>
      <c r="W801" s="162"/>
      <c r="X801" s="162"/>
      <c r="Y801" s="162"/>
      <c r="Z801" s="162"/>
    </row>
    <row r="802">
      <c r="A802" s="162"/>
      <c r="B802" s="162"/>
      <c r="C802" s="162"/>
      <c r="D802" s="162"/>
      <c r="E802" s="162"/>
      <c r="F802" s="162"/>
      <c r="G802" s="162"/>
      <c r="H802" s="162"/>
      <c r="I802" s="162"/>
      <c r="J802" s="162"/>
      <c r="K802" s="162"/>
      <c r="L802" s="162"/>
      <c r="M802" s="162"/>
      <c r="N802" s="162"/>
      <c r="O802" s="162"/>
      <c r="P802" s="162"/>
      <c r="Q802" s="162"/>
      <c r="R802" s="162"/>
      <c r="S802" s="162"/>
      <c r="T802" s="162"/>
      <c r="U802" s="162"/>
      <c r="V802" s="162"/>
      <c r="W802" s="162"/>
      <c r="X802" s="162"/>
      <c r="Y802" s="162"/>
      <c r="Z802" s="162"/>
    </row>
    <row r="803">
      <c r="A803" s="162"/>
      <c r="B803" s="162"/>
      <c r="C803" s="162"/>
      <c r="D803" s="162"/>
      <c r="E803" s="162"/>
      <c r="F803" s="162"/>
      <c r="G803" s="162"/>
      <c r="H803" s="162"/>
      <c r="I803" s="162"/>
      <c r="J803" s="162"/>
      <c r="K803" s="162"/>
      <c r="L803" s="162"/>
      <c r="M803" s="162"/>
      <c r="N803" s="162"/>
      <c r="O803" s="162"/>
      <c r="P803" s="162"/>
      <c r="Q803" s="162"/>
      <c r="R803" s="162"/>
      <c r="S803" s="162"/>
      <c r="T803" s="162"/>
      <c r="U803" s="162"/>
      <c r="V803" s="162"/>
      <c r="W803" s="162"/>
      <c r="X803" s="162"/>
      <c r="Y803" s="162"/>
      <c r="Z803" s="162"/>
    </row>
    <row r="804">
      <c r="A804" s="162"/>
      <c r="B804" s="162"/>
      <c r="C804" s="162"/>
      <c r="D804" s="162"/>
      <c r="E804" s="162"/>
      <c r="F804" s="162"/>
      <c r="G804" s="162"/>
      <c r="H804" s="162"/>
      <c r="I804" s="162"/>
      <c r="J804" s="162"/>
      <c r="K804" s="162"/>
      <c r="L804" s="162"/>
      <c r="M804" s="162"/>
      <c r="N804" s="162"/>
      <c r="O804" s="162"/>
      <c r="P804" s="162"/>
      <c r="Q804" s="162"/>
      <c r="R804" s="162"/>
      <c r="S804" s="162"/>
      <c r="T804" s="162"/>
      <c r="U804" s="162"/>
      <c r="V804" s="162"/>
      <c r="W804" s="162"/>
      <c r="X804" s="162"/>
      <c r="Y804" s="162"/>
      <c r="Z804" s="162"/>
    </row>
    <row r="805">
      <c r="A805" s="162"/>
      <c r="B805" s="162"/>
      <c r="C805" s="162"/>
      <c r="D805" s="162"/>
      <c r="E805" s="162"/>
      <c r="F805" s="162"/>
      <c r="G805" s="162"/>
      <c r="H805" s="162"/>
      <c r="I805" s="162"/>
      <c r="J805" s="162"/>
      <c r="K805" s="162"/>
      <c r="L805" s="162"/>
      <c r="M805" s="162"/>
      <c r="N805" s="162"/>
      <c r="O805" s="162"/>
      <c r="P805" s="162"/>
      <c r="Q805" s="162"/>
      <c r="R805" s="162"/>
      <c r="S805" s="162"/>
      <c r="T805" s="162"/>
      <c r="U805" s="162"/>
      <c r="V805" s="162"/>
      <c r="W805" s="162"/>
      <c r="X805" s="162"/>
      <c r="Y805" s="162"/>
      <c r="Z805" s="162"/>
    </row>
    <row r="806">
      <c r="A806" s="162"/>
      <c r="B806" s="162"/>
      <c r="C806" s="162"/>
      <c r="D806" s="162"/>
      <c r="E806" s="162"/>
      <c r="F806" s="162"/>
      <c r="G806" s="162"/>
      <c r="H806" s="162"/>
      <c r="I806" s="162"/>
      <c r="J806" s="162"/>
      <c r="K806" s="162"/>
      <c r="L806" s="162"/>
      <c r="M806" s="162"/>
      <c r="N806" s="162"/>
      <c r="O806" s="162"/>
      <c r="P806" s="162"/>
      <c r="Q806" s="162"/>
      <c r="R806" s="162"/>
      <c r="S806" s="162"/>
      <c r="T806" s="162"/>
      <c r="U806" s="162"/>
      <c r="V806" s="162"/>
      <c r="W806" s="162"/>
      <c r="X806" s="162"/>
      <c r="Y806" s="162"/>
      <c r="Z806" s="162"/>
    </row>
    <row r="807">
      <c r="A807" s="162"/>
      <c r="B807" s="162"/>
      <c r="C807" s="162"/>
      <c r="D807" s="162"/>
      <c r="E807" s="162"/>
      <c r="F807" s="162"/>
      <c r="G807" s="162"/>
      <c r="H807" s="162"/>
      <c r="I807" s="162"/>
      <c r="J807" s="162"/>
      <c r="K807" s="162"/>
      <c r="L807" s="162"/>
      <c r="M807" s="162"/>
      <c r="N807" s="162"/>
      <c r="O807" s="162"/>
      <c r="P807" s="162"/>
      <c r="Q807" s="162"/>
      <c r="R807" s="162"/>
      <c r="S807" s="162"/>
      <c r="T807" s="162"/>
      <c r="U807" s="162"/>
      <c r="V807" s="162"/>
      <c r="W807" s="162"/>
      <c r="X807" s="162"/>
      <c r="Y807" s="162"/>
      <c r="Z807" s="162"/>
    </row>
    <row r="808">
      <c r="A808" s="162"/>
      <c r="B808" s="162"/>
      <c r="C808" s="162"/>
      <c r="D808" s="162"/>
      <c r="E808" s="162"/>
      <c r="F808" s="162"/>
      <c r="G808" s="162"/>
      <c r="H808" s="162"/>
      <c r="I808" s="162"/>
      <c r="J808" s="162"/>
      <c r="K808" s="162"/>
      <c r="L808" s="162"/>
      <c r="M808" s="162"/>
      <c r="N808" s="162"/>
      <c r="O808" s="162"/>
      <c r="P808" s="162"/>
      <c r="Q808" s="162"/>
      <c r="R808" s="162"/>
      <c r="S808" s="162"/>
      <c r="T808" s="162"/>
      <c r="U808" s="162"/>
      <c r="V808" s="162"/>
      <c r="W808" s="162"/>
      <c r="X808" s="162"/>
      <c r="Y808" s="162"/>
      <c r="Z808" s="162"/>
    </row>
    <row r="809">
      <c r="A809" s="162"/>
      <c r="B809" s="162"/>
      <c r="C809" s="162"/>
      <c r="D809" s="162"/>
      <c r="E809" s="162"/>
      <c r="F809" s="162"/>
      <c r="G809" s="162"/>
      <c r="H809" s="162"/>
      <c r="I809" s="162"/>
      <c r="J809" s="162"/>
      <c r="K809" s="162"/>
      <c r="L809" s="162"/>
      <c r="M809" s="162"/>
      <c r="N809" s="162"/>
      <c r="O809" s="162"/>
      <c r="P809" s="162"/>
      <c r="Q809" s="162"/>
      <c r="R809" s="162"/>
      <c r="S809" s="162"/>
      <c r="T809" s="162"/>
      <c r="U809" s="162"/>
      <c r="V809" s="162"/>
      <c r="W809" s="162"/>
      <c r="X809" s="162"/>
      <c r="Y809" s="162"/>
      <c r="Z809" s="162"/>
    </row>
    <row r="810">
      <c r="A810" s="162"/>
      <c r="B810" s="162"/>
      <c r="C810" s="162"/>
      <c r="D810" s="162"/>
      <c r="E810" s="162"/>
      <c r="F810" s="162"/>
      <c r="G810" s="162"/>
      <c r="H810" s="162"/>
      <c r="I810" s="162"/>
      <c r="J810" s="162"/>
      <c r="K810" s="162"/>
      <c r="L810" s="162"/>
      <c r="M810" s="162"/>
      <c r="N810" s="162"/>
      <c r="O810" s="162"/>
      <c r="P810" s="162"/>
      <c r="Q810" s="162"/>
      <c r="R810" s="162"/>
      <c r="S810" s="162"/>
      <c r="T810" s="162"/>
      <c r="U810" s="162"/>
      <c r="V810" s="162"/>
      <c r="W810" s="162"/>
      <c r="X810" s="162"/>
      <c r="Y810" s="162"/>
      <c r="Z810" s="162"/>
    </row>
    <row r="811">
      <c r="A811" s="162"/>
      <c r="B811" s="162"/>
      <c r="C811" s="162"/>
      <c r="D811" s="162"/>
      <c r="E811" s="162"/>
      <c r="F811" s="162"/>
      <c r="G811" s="162"/>
      <c r="H811" s="162"/>
      <c r="I811" s="162"/>
      <c r="J811" s="162"/>
      <c r="K811" s="162"/>
      <c r="L811" s="162"/>
      <c r="M811" s="162"/>
      <c r="N811" s="162"/>
      <c r="O811" s="162"/>
      <c r="P811" s="162"/>
      <c r="Q811" s="162"/>
      <c r="R811" s="162"/>
      <c r="S811" s="162"/>
      <c r="T811" s="162"/>
      <c r="U811" s="162"/>
      <c r="V811" s="162"/>
      <c r="W811" s="162"/>
      <c r="X811" s="162"/>
      <c r="Y811" s="162"/>
      <c r="Z811" s="162"/>
    </row>
    <row r="812">
      <c r="A812" s="162"/>
      <c r="B812" s="162"/>
      <c r="C812" s="162"/>
      <c r="D812" s="162"/>
      <c r="E812" s="162"/>
      <c r="F812" s="162"/>
      <c r="G812" s="162"/>
      <c r="H812" s="162"/>
      <c r="I812" s="162"/>
      <c r="J812" s="162"/>
      <c r="K812" s="162"/>
      <c r="L812" s="162"/>
      <c r="M812" s="162"/>
      <c r="N812" s="162"/>
      <c r="O812" s="162"/>
      <c r="P812" s="162"/>
      <c r="Q812" s="162"/>
      <c r="R812" s="162"/>
      <c r="S812" s="162"/>
      <c r="T812" s="162"/>
      <c r="U812" s="162"/>
      <c r="V812" s="162"/>
      <c r="W812" s="162"/>
      <c r="X812" s="162"/>
      <c r="Y812" s="162"/>
      <c r="Z812" s="162"/>
    </row>
    <row r="813">
      <c r="A813" s="162"/>
      <c r="B813" s="162"/>
      <c r="C813" s="162"/>
      <c r="D813" s="162"/>
      <c r="E813" s="162"/>
      <c r="F813" s="162"/>
      <c r="G813" s="162"/>
      <c r="H813" s="162"/>
      <c r="I813" s="162"/>
      <c r="J813" s="162"/>
      <c r="K813" s="162"/>
      <c r="L813" s="162"/>
      <c r="M813" s="162"/>
      <c r="N813" s="162"/>
      <c r="O813" s="162"/>
      <c r="P813" s="162"/>
      <c r="Q813" s="162"/>
      <c r="R813" s="162"/>
      <c r="S813" s="162"/>
      <c r="T813" s="162"/>
      <c r="U813" s="162"/>
      <c r="V813" s="162"/>
      <c r="W813" s="162"/>
      <c r="X813" s="162"/>
      <c r="Y813" s="162"/>
      <c r="Z813" s="162"/>
    </row>
    <row r="814">
      <c r="A814" s="162"/>
      <c r="B814" s="162"/>
      <c r="C814" s="162"/>
      <c r="D814" s="162"/>
      <c r="E814" s="162"/>
      <c r="F814" s="162"/>
      <c r="G814" s="162"/>
      <c r="H814" s="162"/>
      <c r="I814" s="162"/>
      <c r="J814" s="162"/>
      <c r="K814" s="162"/>
      <c r="L814" s="162"/>
      <c r="M814" s="162"/>
      <c r="N814" s="162"/>
      <c r="O814" s="162"/>
      <c r="P814" s="162"/>
      <c r="Q814" s="162"/>
      <c r="R814" s="162"/>
      <c r="S814" s="162"/>
      <c r="T814" s="162"/>
      <c r="U814" s="162"/>
      <c r="V814" s="162"/>
      <c r="W814" s="162"/>
      <c r="X814" s="162"/>
      <c r="Y814" s="162"/>
      <c r="Z814" s="162"/>
    </row>
    <row r="815">
      <c r="A815" s="162"/>
      <c r="B815" s="162"/>
      <c r="C815" s="162"/>
      <c r="D815" s="162"/>
      <c r="E815" s="162"/>
      <c r="F815" s="162"/>
      <c r="G815" s="162"/>
      <c r="H815" s="162"/>
      <c r="I815" s="162"/>
      <c r="J815" s="162"/>
      <c r="K815" s="162"/>
      <c r="L815" s="162"/>
      <c r="M815" s="162"/>
      <c r="N815" s="162"/>
      <c r="O815" s="162"/>
      <c r="P815" s="162"/>
      <c r="Q815" s="162"/>
      <c r="R815" s="162"/>
      <c r="S815" s="162"/>
      <c r="T815" s="162"/>
      <c r="U815" s="162"/>
      <c r="V815" s="162"/>
      <c r="W815" s="162"/>
      <c r="X815" s="162"/>
      <c r="Y815" s="162"/>
      <c r="Z815" s="162"/>
    </row>
    <row r="816">
      <c r="A816" s="162"/>
      <c r="B816" s="162"/>
      <c r="C816" s="162"/>
      <c r="D816" s="162"/>
      <c r="E816" s="162"/>
      <c r="F816" s="162"/>
      <c r="G816" s="162"/>
      <c r="H816" s="162"/>
      <c r="I816" s="162"/>
      <c r="J816" s="162"/>
      <c r="K816" s="162"/>
      <c r="L816" s="162"/>
      <c r="M816" s="162"/>
      <c r="N816" s="162"/>
      <c r="O816" s="162"/>
      <c r="P816" s="162"/>
      <c r="Q816" s="162"/>
      <c r="R816" s="162"/>
      <c r="S816" s="162"/>
      <c r="T816" s="162"/>
      <c r="U816" s="162"/>
      <c r="V816" s="162"/>
      <c r="W816" s="162"/>
      <c r="X816" s="162"/>
      <c r="Y816" s="162"/>
      <c r="Z816" s="162"/>
    </row>
    <row r="817">
      <c r="A817" s="162"/>
      <c r="B817" s="162"/>
      <c r="C817" s="162"/>
      <c r="D817" s="162"/>
      <c r="E817" s="162"/>
      <c r="F817" s="162"/>
      <c r="G817" s="162"/>
      <c r="H817" s="162"/>
      <c r="I817" s="162"/>
      <c r="J817" s="162"/>
      <c r="K817" s="162"/>
      <c r="L817" s="162"/>
      <c r="M817" s="162"/>
      <c r="N817" s="162"/>
      <c r="O817" s="162"/>
      <c r="P817" s="162"/>
      <c r="Q817" s="162"/>
      <c r="R817" s="162"/>
      <c r="S817" s="162"/>
      <c r="T817" s="162"/>
      <c r="U817" s="162"/>
      <c r="V817" s="162"/>
      <c r="W817" s="162"/>
      <c r="X817" s="162"/>
      <c r="Y817" s="162"/>
      <c r="Z817" s="162"/>
    </row>
    <row r="818">
      <c r="A818" s="162"/>
      <c r="B818" s="162"/>
      <c r="C818" s="162"/>
      <c r="D818" s="162"/>
      <c r="E818" s="162"/>
      <c r="F818" s="162"/>
      <c r="G818" s="162"/>
      <c r="H818" s="162"/>
      <c r="I818" s="162"/>
      <c r="J818" s="162"/>
      <c r="K818" s="162"/>
      <c r="L818" s="162"/>
      <c r="M818" s="162"/>
      <c r="N818" s="162"/>
      <c r="O818" s="162"/>
      <c r="P818" s="162"/>
      <c r="Q818" s="162"/>
      <c r="R818" s="162"/>
      <c r="S818" s="162"/>
      <c r="T818" s="162"/>
      <c r="U818" s="162"/>
      <c r="V818" s="162"/>
      <c r="W818" s="162"/>
      <c r="X818" s="162"/>
      <c r="Y818" s="162"/>
      <c r="Z818" s="162"/>
    </row>
    <row r="819">
      <c r="A819" s="162"/>
      <c r="B819" s="162"/>
      <c r="C819" s="162"/>
      <c r="D819" s="162"/>
      <c r="E819" s="162"/>
      <c r="F819" s="162"/>
      <c r="G819" s="162"/>
      <c r="H819" s="162"/>
      <c r="I819" s="162"/>
      <c r="J819" s="162"/>
      <c r="K819" s="162"/>
      <c r="L819" s="162"/>
      <c r="M819" s="162"/>
      <c r="N819" s="162"/>
      <c r="O819" s="162"/>
      <c r="P819" s="162"/>
      <c r="Q819" s="162"/>
      <c r="R819" s="162"/>
      <c r="S819" s="162"/>
      <c r="T819" s="162"/>
      <c r="U819" s="162"/>
      <c r="V819" s="162"/>
      <c r="W819" s="162"/>
      <c r="X819" s="162"/>
      <c r="Y819" s="162"/>
      <c r="Z819" s="162"/>
    </row>
    <row r="820">
      <c r="A820" s="162"/>
      <c r="B820" s="162"/>
      <c r="C820" s="162"/>
      <c r="D820" s="162"/>
      <c r="E820" s="162"/>
      <c r="F820" s="162"/>
      <c r="G820" s="162"/>
      <c r="H820" s="162"/>
      <c r="I820" s="162"/>
      <c r="J820" s="162"/>
      <c r="K820" s="162"/>
      <c r="L820" s="162"/>
      <c r="M820" s="162"/>
      <c r="N820" s="162"/>
      <c r="O820" s="162"/>
      <c r="P820" s="162"/>
      <c r="Q820" s="162"/>
      <c r="R820" s="162"/>
      <c r="S820" s="162"/>
      <c r="T820" s="162"/>
      <c r="U820" s="162"/>
      <c r="V820" s="162"/>
      <c r="W820" s="162"/>
      <c r="X820" s="162"/>
      <c r="Y820" s="162"/>
      <c r="Z820" s="162"/>
    </row>
    <row r="821">
      <c r="A821" s="162"/>
      <c r="B821" s="162"/>
      <c r="C821" s="162"/>
      <c r="D821" s="162"/>
      <c r="E821" s="162"/>
      <c r="F821" s="162"/>
      <c r="G821" s="162"/>
      <c r="H821" s="162"/>
      <c r="I821" s="162"/>
      <c r="J821" s="162"/>
      <c r="K821" s="162"/>
      <c r="L821" s="162"/>
      <c r="M821" s="162"/>
      <c r="N821" s="162"/>
      <c r="O821" s="162"/>
      <c r="P821" s="162"/>
      <c r="Q821" s="162"/>
      <c r="R821" s="162"/>
      <c r="S821" s="162"/>
      <c r="T821" s="162"/>
      <c r="U821" s="162"/>
      <c r="V821" s="162"/>
      <c r="W821" s="162"/>
      <c r="X821" s="162"/>
      <c r="Y821" s="162"/>
      <c r="Z821" s="162"/>
    </row>
    <row r="822">
      <c r="A822" s="162"/>
      <c r="B822" s="162"/>
      <c r="C822" s="162"/>
      <c r="D822" s="162"/>
      <c r="E822" s="162"/>
      <c r="F822" s="162"/>
      <c r="G822" s="162"/>
      <c r="H822" s="162"/>
      <c r="I822" s="162"/>
      <c r="J822" s="162"/>
      <c r="K822" s="162"/>
      <c r="L822" s="162"/>
      <c r="M822" s="162"/>
      <c r="N822" s="162"/>
      <c r="O822" s="162"/>
      <c r="P822" s="162"/>
      <c r="Q822" s="162"/>
      <c r="R822" s="162"/>
      <c r="S822" s="162"/>
      <c r="T822" s="162"/>
      <c r="U822" s="162"/>
      <c r="V822" s="162"/>
      <c r="W822" s="162"/>
      <c r="X822" s="162"/>
      <c r="Y822" s="162"/>
      <c r="Z822" s="162"/>
    </row>
    <row r="823">
      <c r="A823" s="162"/>
      <c r="B823" s="162"/>
      <c r="C823" s="162"/>
      <c r="D823" s="162"/>
      <c r="E823" s="162"/>
      <c r="F823" s="162"/>
      <c r="G823" s="162"/>
      <c r="H823" s="162"/>
      <c r="I823" s="162"/>
      <c r="J823" s="162"/>
      <c r="K823" s="162"/>
      <c r="L823" s="162"/>
      <c r="M823" s="162"/>
      <c r="N823" s="162"/>
      <c r="O823" s="162"/>
      <c r="P823" s="162"/>
      <c r="Q823" s="162"/>
      <c r="R823" s="162"/>
      <c r="S823" s="162"/>
      <c r="T823" s="162"/>
      <c r="U823" s="162"/>
      <c r="V823" s="162"/>
      <c r="W823" s="162"/>
      <c r="X823" s="162"/>
      <c r="Y823" s="162"/>
      <c r="Z823" s="162"/>
    </row>
    <row r="824">
      <c r="A824" s="162"/>
      <c r="B824" s="162"/>
      <c r="C824" s="162"/>
      <c r="D824" s="162"/>
      <c r="E824" s="162"/>
      <c r="F824" s="162"/>
      <c r="G824" s="162"/>
      <c r="H824" s="162"/>
      <c r="I824" s="162"/>
      <c r="J824" s="162"/>
      <c r="K824" s="162"/>
      <c r="L824" s="162"/>
      <c r="M824" s="162"/>
      <c r="N824" s="162"/>
      <c r="O824" s="162"/>
      <c r="P824" s="162"/>
      <c r="Q824" s="162"/>
      <c r="R824" s="162"/>
      <c r="S824" s="162"/>
      <c r="T824" s="162"/>
      <c r="U824" s="162"/>
      <c r="V824" s="162"/>
      <c r="W824" s="162"/>
      <c r="X824" s="162"/>
      <c r="Y824" s="162"/>
      <c r="Z824" s="162"/>
    </row>
    <row r="825">
      <c r="A825" s="162"/>
      <c r="B825" s="162"/>
      <c r="C825" s="162"/>
      <c r="D825" s="162"/>
      <c r="E825" s="162"/>
      <c r="F825" s="162"/>
      <c r="G825" s="162"/>
      <c r="H825" s="162"/>
      <c r="I825" s="162"/>
      <c r="J825" s="162"/>
      <c r="K825" s="162"/>
      <c r="L825" s="162"/>
      <c r="M825" s="162"/>
      <c r="N825" s="162"/>
      <c r="O825" s="162"/>
      <c r="P825" s="162"/>
      <c r="Q825" s="162"/>
      <c r="R825" s="162"/>
      <c r="S825" s="162"/>
      <c r="T825" s="162"/>
      <c r="U825" s="162"/>
      <c r="V825" s="162"/>
      <c r="W825" s="162"/>
      <c r="X825" s="162"/>
      <c r="Y825" s="162"/>
      <c r="Z825" s="162"/>
    </row>
    <row r="826">
      <c r="A826" s="162"/>
      <c r="B826" s="162"/>
      <c r="C826" s="162"/>
      <c r="D826" s="162"/>
      <c r="E826" s="162"/>
      <c r="F826" s="162"/>
      <c r="G826" s="162"/>
      <c r="H826" s="162"/>
      <c r="I826" s="162"/>
      <c r="J826" s="162"/>
      <c r="K826" s="162"/>
      <c r="L826" s="162"/>
      <c r="M826" s="162"/>
      <c r="N826" s="162"/>
      <c r="O826" s="162"/>
      <c r="P826" s="162"/>
      <c r="Q826" s="162"/>
      <c r="R826" s="162"/>
      <c r="S826" s="162"/>
      <c r="T826" s="162"/>
      <c r="U826" s="162"/>
      <c r="V826" s="162"/>
      <c r="W826" s="162"/>
      <c r="X826" s="162"/>
      <c r="Y826" s="162"/>
      <c r="Z826" s="162"/>
    </row>
    <row r="827">
      <c r="A827" s="162"/>
      <c r="B827" s="162"/>
      <c r="C827" s="162"/>
      <c r="D827" s="162"/>
      <c r="E827" s="162"/>
      <c r="F827" s="162"/>
      <c r="G827" s="162"/>
      <c r="H827" s="162"/>
      <c r="I827" s="162"/>
      <c r="J827" s="162"/>
      <c r="K827" s="162"/>
      <c r="L827" s="162"/>
      <c r="M827" s="162"/>
      <c r="N827" s="162"/>
      <c r="O827" s="162"/>
      <c r="P827" s="162"/>
      <c r="Q827" s="162"/>
      <c r="R827" s="162"/>
      <c r="S827" s="162"/>
      <c r="T827" s="162"/>
      <c r="U827" s="162"/>
      <c r="V827" s="162"/>
      <c r="W827" s="162"/>
      <c r="X827" s="162"/>
      <c r="Y827" s="162"/>
      <c r="Z827" s="162"/>
    </row>
    <row r="828">
      <c r="A828" s="162"/>
      <c r="B828" s="162"/>
      <c r="C828" s="162"/>
      <c r="D828" s="162"/>
      <c r="E828" s="162"/>
      <c r="F828" s="162"/>
      <c r="G828" s="162"/>
      <c r="H828" s="162"/>
      <c r="I828" s="162"/>
      <c r="J828" s="162"/>
      <c r="K828" s="162"/>
      <c r="L828" s="162"/>
      <c r="M828" s="162"/>
      <c r="N828" s="162"/>
      <c r="O828" s="162"/>
      <c r="P828" s="162"/>
      <c r="Q828" s="162"/>
      <c r="R828" s="162"/>
      <c r="S828" s="162"/>
      <c r="T828" s="162"/>
      <c r="U828" s="162"/>
      <c r="V828" s="162"/>
      <c r="W828" s="162"/>
      <c r="X828" s="162"/>
      <c r="Y828" s="162"/>
      <c r="Z828" s="162"/>
    </row>
    <row r="829">
      <c r="A829" s="162"/>
      <c r="B829" s="162"/>
      <c r="C829" s="162"/>
      <c r="D829" s="162"/>
      <c r="E829" s="162"/>
      <c r="F829" s="162"/>
      <c r="G829" s="162"/>
      <c r="H829" s="162"/>
      <c r="I829" s="162"/>
      <c r="J829" s="162"/>
      <c r="K829" s="162"/>
      <c r="L829" s="162"/>
      <c r="M829" s="162"/>
      <c r="N829" s="162"/>
      <c r="O829" s="162"/>
      <c r="P829" s="162"/>
      <c r="Q829" s="162"/>
      <c r="R829" s="162"/>
      <c r="S829" s="162"/>
      <c r="T829" s="162"/>
      <c r="U829" s="162"/>
      <c r="V829" s="162"/>
      <c r="W829" s="162"/>
      <c r="X829" s="162"/>
      <c r="Y829" s="162"/>
      <c r="Z829" s="162"/>
    </row>
    <row r="830">
      <c r="A830" s="162"/>
      <c r="B830" s="162"/>
      <c r="C830" s="162"/>
      <c r="D830" s="162"/>
      <c r="E830" s="162"/>
      <c r="F830" s="162"/>
      <c r="G830" s="162"/>
      <c r="H830" s="162"/>
      <c r="I830" s="162"/>
      <c r="J830" s="162"/>
      <c r="K830" s="162"/>
      <c r="L830" s="162"/>
      <c r="M830" s="162"/>
      <c r="N830" s="162"/>
      <c r="O830" s="162"/>
      <c r="P830" s="162"/>
      <c r="Q830" s="162"/>
      <c r="R830" s="162"/>
      <c r="S830" s="162"/>
      <c r="T830" s="162"/>
      <c r="U830" s="162"/>
      <c r="V830" s="162"/>
      <c r="W830" s="162"/>
      <c r="X830" s="162"/>
      <c r="Y830" s="162"/>
      <c r="Z830" s="162"/>
    </row>
    <row r="831">
      <c r="A831" s="162"/>
      <c r="B831" s="162"/>
      <c r="C831" s="162"/>
      <c r="D831" s="162"/>
      <c r="E831" s="162"/>
      <c r="F831" s="162"/>
      <c r="G831" s="162"/>
      <c r="H831" s="162"/>
      <c r="I831" s="162"/>
      <c r="J831" s="162"/>
      <c r="K831" s="162"/>
      <c r="L831" s="162"/>
      <c r="M831" s="162"/>
      <c r="N831" s="162"/>
      <c r="O831" s="162"/>
      <c r="P831" s="162"/>
      <c r="Q831" s="162"/>
      <c r="R831" s="162"/>
      <c r="S831" s="162"/>
      <c r="T831" s="162"/>
      <c r="U831" s="162"/>
      <c r="V831" s="162"/>
      <c r="W831" s="162"/>
      <c r="X831" s="162"/>
      <c r="Y831" s="162"/>
      <c r="Z831" s="162"/>
    </row>
    <row r="832">
      <c r="A832" s="162"/>
      <c r="B832" s="162"/>
      <c r="C832" s="162"/>
      <c r="D832" s="162"/>
      <c r="E832" s="162"/>
      <c r="F832" s="162"/>
      <c r="G832" s="162"/>
      <c r="H832" s="162"/>
      <c r="I832" s="162"/>
      <c r="J832" s="162"/>
      <c r="K832" s="162"/>
      <c r="L832" s="162"/>
      <c r="M832" s="162"/>
      <c r="N832" s="162"/>
      <c r="O832" s="162"/>
      <c r="P832" s="162"/>
      <c r="Q832" s="162"/>
      <c r="R832" s="162"/>
      <c r="S832" s="162"/>
      <c r="T832" s="162"/>
      <c r="U832" s="162"/>
      <c r="V832" s="162"/>
      <c r="W832" s="162"/>
      <c r="X832" s="162"/>
      <c r="Y832" s="162"/>
      <c r="Z832" s="162"/>
    </row>
    <row r="833">
      <c r="A833" s="162"/>
      <c r="B833" s="162"/>
      <c r="C833" s="162"/>
      <c r="D833" s="162"/>
      <c r="E833" s="162"/>
      <c r="F833" s="162"/>
      <c r="G833" s="162"/>
      <c r="H833" s="162"/>
      <c r="I833" s="162"/>
      <c r="J833" s="162"/>
      <c r="K833" s="162"/>
      <c r="L833" s="162"/>
      <c r="M833" s="162"/>
      <c r="N833" s="162"/>
      <c r="O833" s="162"/>
      <c r="P833" s="162"/>
      <c r="Q833" s="162"/>
      <c r="R833" s="162"/>
      <c r="S833" s="162"/>
      <c r="T833" s="162"/>
      <c r="U833" s="162"/>
      <c r="V833" s="162"/>
      <c r="W833" s="162"/>
      <c r="X833" s="162"/>
      <c r="Y833" s="162"/>
      <c r="Z833" s="162"/>
    </row>
    <row r="834">
      <c r="A834" s="162"/>
      <c r="B834" s="162"/>
      <c r="C834" s="162"/>
      <c r="D834" s="162"/>
      <c r="E834" s="162"/>
      <c r="F834" s="162"/>
      <c r="G834" s="162"/>
      <c r="H834" s="162"/>
      <c r="I834" s="162"/>
      <c r="J834" s="162"/>
      <c r="K834" s="162"/>
      <c r="L834" s="162"/>
      <c r="M834" s="162"/>
      <c r="N834" s="162"/>
      <c r="O834" s="162"/>
      <c r="P834" s="162"/>
      <c r="Q834" s="162"/>
      <c r="R834" s="162"/>
      <c r="S834" s="162"/>
      <c r="T834" s="162"/>
      <c r="U834" s="162"/>
      <c r="V834" s="162"/>
      <c r="W834" s="162"/>
      <c r="X834" s="162"/>
      <c r="Y834" s="162"/>
      <c r="Z834" s="162"/>
    </row>
    <row r="835">
      <c r="A835" s="162"/>
      <c r="B835" s="162"/>
      <c r="C835" s="162"/>
      <c r="D835" s="162"/>
      <c r="E835" s="162"/>
      <c r="F835" s="162"/>
      <c r="G835" s="162"/>
      <c r="H835" s="162"/>
      <c r="I835" s="162"/>
      <c r="J835" s="162"/>
      <c r="K835" s="162"/>
      <c r="L835" s="162"/>
      <c r="M835" s="162"/>
      <c r="N835" s="162"/>
      <c r="O835" s="162"/>
      <c r="P835" s="162"/>
      <c r="Q835" s="162"/>
      <c r="R835" s="162"/>
      <c r="S835" s="162"/>
      <c r="T835" s="162"/>
      <c r="U835" s="162"/>
      <c r="V835" s="162"/>
      <c r="W835" s="162"/>
      <c r="X835" s="162"/>
      <c r="Y835" s="162"/>
      <c r="Z835" s="162"/>
    </row>
    <row r="836">
      <c r="A836" s="162"/>
      <c r="B836" s="162"/>
      <c r="C836" s="162"/>
      <c r="D836" s="162"/>
      <c r="E836" s="162"/>
      <c r="F836" s="162"/>
      <c r="G836" s="162"/>
      <c r="H836" s="162"/>
      <c r="I836" s="162"/>
      <c r="J836" s="162"/>
      <c r="K836" s="162"/>
      <c r="L836" s="162"/>
      <c r="M836" s="162"/>
      <c r="N836" s="162"/>
      <c r="O836" s="162"/>
      <c r="P836" s="162"/>
      <c r="Q836" s="162"/>
      <c r="R836" s="162"/>
      <c r="S836" s="162"/>
      <c r="T836" s="162"/>
      <c r="U836" s="162"/>
      <c r="V836" s="162"/>
      <c r="W836" s="162"/>
      <c r="X836" s="162"/>
      <c r="Y836" s="162"/>
      <c r="Z836" s="162"/>
    </row>
    <row r="837">
      <c r="A837" s="162"/>
      <c r="B837" s="162"/>
      <c r="C837" s="162"/>
      <c r="D837" s="162"/>
      <c r="E837" s="162"/>
      <c r="F837" s="162"/>
      <c r="G837" s="162"/>
      <c r="H837" s="162"/>
      <c r="I837" s="162"/>
      <c r="J837" s="162"/>
      <c r="K837" s="162"/>
      <c r="L837" s="162"/>
      <c r="M837" s="162"/>
      <c r="N837" s="162"/>
      <c r="O837" s="162"/>
      <c r="P837" s="162"/>
      <c r="Q837" s="162"/>
      <c r="R837" s="162"/>
      <c r="S837" s="162"/>
      <c r="T837" s="162"/>
      <c r="U837" s="162"/>
      <c r="V837" s="162"/>
      <c r="W837" s="162"/>
      <c r="X837" s="162"/>
      <c r="Y837" s="162"/>
      <c r="Z837" s="162"/>
    </row>
    <row r="838">
      <c r="A838" s="162"/>
      <c r="B838" s="162"/>
      <c r="C838" s="162"/>
      <c r="D838" s="162"/>
      <c r="E838" s="162"/>
      <c r="F838" s="162"/>
      <c r="G838" s="162"/>
      <c r="H838" s="162"/>
      <c r="I838" s="162"/>
      <c r="J838" s="162"/>
      <c r="K838" s="162"/>
      <c r="L838" s="162"/>
      <c r="M838" s="162"/>
      <c r="N838" s="162"/>
      <c r="O838" s="162"/>
      <c r="P838" s="162"/>
      <c r="Q838" s="162"/>
      <c r="R838" s="162"/>
      <c r="S838" s="162"/>
      <c r="T838" s="162"/>
      <c r="U838" s="162"/>
      <c r="V838" s="162"/>
      <c r="W838" s="162"/>
      <c r="X838" s="162"/>
      <c r="Y838" s="162"/>
      <c r="Z838" s="162"/>
    </row>
    <row r="839">
      <c r="A839" s="162"/>
      <c r="B839" s="162"/>
      <c r="C839" s="162"/>
      <c r="D839" s="162"/>
      <c r="E839" s="162"/>
      <c r="F839" s="162"/>
      <c r="G839" s="162"/>
      <c r="H839" s="162"/>
      <c r="I839" s="162"/>
      <c r="J839" s="162"/>
      <c r="K839" s="162"/>
      <c r="L839" s="162"/>
      <c r="M839" s="162"/>
      <c r="N839" s="162"/>
      <c r="O839" s="162"/>
      <c r="P839" s="162"/>
      <c r="Q839" s="162"/>
      <c r="R839" s="162"/>
      <c r="S839" s="162"/>
      <c r="T839" s="162"/>
      <c r="U839" s="162"/>
      <c r="V839" s="162"/>
      <c r="W839" s="162"/>
      <c r="X839" s="162"/>
      <c r="Y839" s="162"/>
      <c r="Z839" s="162"/>
    </row>
    <row r="840">
      <c r="A840" s="162"/>
      <c r="B840" s="162"/>
      <c r="C840" s="162"/>
      <c r="D840" s="162"/>
      <c r="E840" s="162"/>
      <c r="F840" s="162"/>
      <c r="G840" s="162"/>
      <c r="H840" s="162"/>
      <c r="I840" s="162"/>
      <c r="J840" s="162"/>
      <c r="K840" s="162"/>
      <c r="L840" s="162"/>
      <c r="M840" s="162"/>
      <c r="N840" s="162"/>
      <c r="O840" s="162"/>
      <c r="P840" s="162"/>
      <c r="Q840" s="162"/>
      <c r="R840" s="162"/>
      <c r="S840" s="162"/>
      <c r="T840" s="162"/>
      <c r="U840" s="162"/>
      <c r="V840" s="162"/>
      <c r="W840" s="162"/>
      <c r="X840" s="162"/>
      <c r="Y840" s="162"/>
      <c r="Z840" s="162"/>
    </row>
    <row r="841">
      <c r="A841" s="162"/>
      <c r="B841" s="162"/>
      <c r="C841" s="162"/>
      <c r="D841" s="162"/>
      <c r="E841" s="162"/>
      <c r="F841" s="162"/>
      <c r="G841" s="162"/>
      <c r="H841" s="162"/>
      <c r="I841" s="162"/>
      <c r="J841" s="162"/>
      <c r="K841" s="162"/>
      <c r="L841" s="162"/>
      <c r="M841" s="162"/>
      <c r="N841" s="162"/>
      <c r="O841" s="162"/>
      <c r="P841" s="162"/>
      <c r="Q841" s="162"/>
      <c r="R841" s="162"/>
      <c r="S841" s="162"/>
      <c r="T841" s="162"/>
      <c r="U841" s="162"/>
      <c r="V841" s="162"/>
      <c r="W841" s="162"/>
      <c r="X841" s="162"/>
      <c r="Y841" s="162"/>
      <c r="Z841" s="162"/>
    </row>
    <row r="842">
      <c r="A842" s="162"/>
      <c r="B842" s="162"/>
      <c r="C842" s="162"/>
      <c r="D842" s="162"/>
      <c r="E842" s="162"/>
      <c r="F842" s="162"/>
      <c r="G842" s="162"/>
      <c r="H842" s="162"/>
      <c r="I842" s="162"/>
      <c r="J842" s="162"/>
      <c r="K842" s="162"/>
      <c r="L842" s="162"/>
      <c r="M842" s="162"/>
      <c r="N842" s="162"/>
      <c r="O842" s="162"/>
      <c r="P842" s="162"/>
      <c r="Q842" s="162"/>
      <c r="R842" s="162"/>
      <c r="S842" s="162"/>
      <c r="T842" s="162"/>
      <c r="U842" s="162"/>
      <c r="V842" s="162"/>
      <c r="W842" s="162"/>
      <c r="X842" s="162"/>
      <c r="Y842" s="162"/>
      <c r="Z842" s="162"/>
    </row>
    <row r="843">
      <c r="A843" s="162"/>
      <c r="B843" s="162"/>
      <c r="C843" s="162"/>
      <c r="D843" s="162"/>
      <c r="E843" s="162"/>
      <c r="F843" s="162"/>
      <c r="G843" s="162"/>
      <c r="H843" s="162"/>
      <c r="I843" s="162"/>
      <c r="J843" s="162"/>
      <c r="K843" s="162"/>
      <c r="L843" s="162"/>
      <c r="M843" s="162"/>
      <c r="N843" s="162"/>
      <c r="O843" s="162"/>
      <c r="P843" s="162"/>
      <c r="Q843" s="162"/>
      <c r="R843" s="162"/>
      <c r="S843" s="162"/>
      <c r="T843" s="162"/>
      <c r="U843" s="162"/>
      <c r="V843" s="162"/>
      <c r="W843" s="162"/>
      <c r="X843" s="162"/>
      <c r="Y843" s="162"/>
      <c r="Z843" s="162"/>
    </row>
    <row r="844">
      <c r="A844" s="162"/>
      <c r="B844" s="162"/>
      <c r="C844" s="162"/>
      <c r="D844" s="162"/>
      <c r="E844" s="162"/>
      <c r="F844" s="162"/>
      <c r="G844" s="162"/>
      <c r="H844" s="162"/>
      <c r="I844" s="162"/>
      <c r="J844" s="162"/>
      <c r="K844" s="162"/>
      <c r="L844" s="162"/>
      <c r="M844" s="162"/>
      <c r="N844" s="162"/>
      <c r="O844" s="162"/>
      <c r="P844" s="162"/>
      <c r="Q844" s="162"/>
      <c r="R844" s="162"/>
      <c r="S844" s="162"/>
      <c r="T844" s="162"/>
      <c r="U844" s="162"/>
      <c r="V844" s="162"/>
      <c r="W844" s="162"/>
      <c r="X844" s="162"/>
      <c r="Y844" s="162"/>
      <c r="Z844" s="162"/>
    </row>
    <row r="845">
      <c r="A845" s="162"/>
      <c r="B845" s="162"/>
      <c r="C845" s="162"/>
      <c r="D845" s="162"/>
      <c r="E845" s="162"/>
      <c r="F845" s="162"/>
      <c r="G845" s="162"/>
      <c r="H845" s="162"/>
      <c r="I845" s="162"/>
      <c r="J845" s="162"/>
      <c r="K845" s="162"/>
      <c r="L845" s="162"/>
      <c r="M845" s="162"/>
      <c r="N845" s="162"/>
      <c r="O845" s="162"/>
      <c r="P845" s="162"/>
      <c r="Q845" s="162"/>
      <c r="R845" s="162"/>
      <c r="S845" s="162"/>
      <c r="T845" s="162"/>
      <c r="U845" s="162"/>
      <c r="V845" s="162"/>
      <c r="W845" s="162"/>
      <c r="X845" s="162"/>
      <c r="Y845" s="162"/>
      <c r="Z845" s="162"/>
    </row>
    <row r="846">
      <c r="A846" s="162"/>
      <c r="B846" s="162"/>
      <c r="C846" s="162"/>
      <c r="D846" s="162"/>
      <c r="E846" s="162"/>
      <c r="F846" s="162"/>
      <c r="G846" s="162"/>
      <c r="H846" s="162"/>
      <c r="I846" s="162"/>
      <c r="J846" s="162"/>
      <c r="K846" s="162"/>
      <c r="L846" s="162"/>
      <c r="M846" s="162"/>
      <c r="N846" s="162"/>
      <c r="O846" s="162"/>
      <c r="P846" s="162"/>
      <c r="Q846" s="162"/>
      <c r="R846" s="162"/>
      <c r="S846" s="162"/>
      <c r="T846" s="162"/>
      <c r="U846" s="162"/>
      <c r="V846" s="162"/>
      <c r="W846" s="162"/>
      <c r="X846" s="162"/>
      <c r="Y846" s="162"/>
      <c r="Z846" s="162"/>
    </row>
    <row r="847">
      <c r="A847" s="162"/>
      <c r="B847" s="162"/>
      <c r="C847" s="162"/>
      <c r="D847" s="162"/>
      <c r="E847" s="162"/>
      <c r="F847" s="162"/>
      <c r="G847" s="162"/>
      <c r="H847" s="162"/>
      <c r="I847" s="162"/>
      <c r="J847" s="162"/>
      <c r="K847" s="162"/>
      <c r="L847" s="162"/>
      <c r="M847" s="162"/>
      <c r="N847" s="162"/>
      <c r="O847" s="162"/>
      <c r="P847" s="162"/>
      <c r="Q847" s="162"/>
      <c r="R847" s="162"/>
      <c r="S847" s="162"/>
      <c r="T847" s="162"/>
      <c r="U847" s="162"/>
      <c r="V847" s="162"/>
      <c r="W847" s="162"/>
      <c r="X847" s="162"/>
      <c r="Y847" s="162"/>
      <c r="Z847" s="162"/>
    </row>
    <row r="848">
      <c r="A848" s="162"/>
      <c r="B848" s="162"/>
      <c r="C848" s="162"/>
      <c r="D848" s="162"/>
      <c r="E848" s="162"/>
      <c r="F848" s="162"/>
      <c r="G848" s="162"/>
      <c r="H848" s="162"/>
      <c r="I848" s="162"/>
      <c r="J848" s="162"/>
      <c r="K848" s="162"/>
      <c r="L848" s="162"/>
      <c r="M848" s="162"/>
      <c r="N848" s="162"/>
      <c r="O848" s="162"/>
      <c r="P848" s="162"/>
      <c r="Q848" s="162"/>
      <c r="R848" s="162"/>
      <c r="S848" s="162"/>
      <c r="T848" s="162"/>
      <c r="U848" s="162"/>
      <c r="V848" s="162"/>
      <c r="W848" s="162"/>
      <c r="X848" s="162"/>
      <c r="Y848" s="162"/>
      <c r="Z848" s="162"/>
    </row>
    <row r="849">
      <c r="A849" s="162"/>
      <c r="B849" s="162"/>
      <c r="C849" s="162"/>
      <c r="D849" s="162"/>
      <c r="E849" s="162"/>
      <c r="F849" s="162"/>
      <c r="G849" s="162"/>
      <c r="H849" s="162"/>
      <c r="I849" s="162"/>
      <c r="J849" s="162"/>
      <c r="K849" s="162"/>
      <c r="L849" s="162"/>
      <c r="M849" s="162"/>
      <c r="N849" s="162"/>
      <c r="O849" s="162"/>
      <c r="P849" s="162"/>
      <c r="Q849" s="162"/>
      <c r="R849" s="162"/>
      <c r="S849" s="162"/>
      <c r="T849" s="162"/>
      <c r="U849" s="162"/>
      <c r="V849" s="162"/>
      <c r="W849" s="162"/>
      <c r="X849" s="162"/>
      <c r="Y849" s="162"/>
      <c r="Z849" s="162"/>
    </row>
    <row r="850">
      <c r="A850" s="162"/>
      <c r="B850" s="162"/>
      <c r="C850" s="162"/>
      <c r="D850" s="162"/>
      <c r="E850" s="162"/>
      <c r="F850" s="162"/>
      <c r="G850" s="162"/>
      <c r="H850" s="162"/>
      <c r="I850" s="162"/>
      <c r="J850" s="162"/>
      <c r="K850" s="162"/>
      <c r="L850" s="162"/>
      <c r="M850" s="162"/>
      <c r="N850" s="162"/>
      <c r="O850" s="162"/>
      <c r="P850" s="162"/>
      <c r="Q850" s="162"/>
      <c r="R850" s="162"/>
      <c r="S850" s="162"/>
      <c r="T850" s="162"/>
      <c r="U850" s="162"/>
      <c r="V850" s="162"/>
      <c r="W850" s="162"/>
      <c r="X850" s="162"/>
      <c r="Y850" s="162"/>
      <c r="Z850" s="162"/>
    </row>
    <row r="851">
      <c r="A851" s="162"/>
      <c r="B851" s="162"/>
      <c r="C851" s="162"/>
      <c r="D851" s="162"/>
      <c r="E851" s="162"/>
      <c r="F851" s="162"/>
      <c r="G851" s="162"/>
      <c r="H851" s="162"/>
      <c r="I851" s="162"/>
      <c r="J851" s="162"/>
      <c r="K851" s="162"/>
      <c r="L851" s="162"/>
      <c r="M851" s="162"/>
      <c r="N851" s="162"/>
      <c r="O851" s="162"/>
      <c r="P851" s="162"/>
      <c r="Q851" s="162"/>
      <c r="R851" s="162"/>
      <c r="S851" s="162"/>
      <c r="T851" s="162"/>
      <c r="U851" s="162"/>
      <c r="V851" s="162"/>
      <c r="W851" s="162"/>
      <c r="X851" s="162"/>
      <c r="Y851" s="162"/>
      <c r="Z851" s="162"/>
    </row>
    <row r="852">
      <c r="A852" s="162"/>
      <c r="B852" s="162"/>
      <c r="C852" s="162"/>
      <c r="D852" s="162"/>
      <c r="E852" s="162"/>
      <c r="F852" s="162"/>
      <c r="G852" s="162"/>
      <c r="H852" s="162"/>
      <c r="I852" s="162"/>
      <c r="J852" s="162"/>
      <c r="K852" s="162"/>
      <c r="L852" s="162"/>
      <c r="M852" s="162"/>
      <c r="N852" s="162"/>
      <c r="O852" s="162"/>
      <c r="P852" s="162"/>
      <c r="Q852" s="162"/>
      <c r="R852" s="162"/>
      <c r="S852" s="162"/>
      <c r="T852" s="162"/>
      <c r="U852" s="162"/>
      <c r="V852" s="162"/>
      <c r="W852" s="162"/>
      <c r="X852" s="162"/>
      <c r="Y852" s="162"/>
      <c r="Z852" s="162"/>
    </row>
    <row r="853">
      <c r="A853" s="162"/>
      <c r="B853" s="162"/>
      <c r="C853" s="162"/>
      <c r="D853" s="162"/>
      <c r="E853" s="162"/>
      <c r="F853" s="162"/>
      <c r="G853" s="162"/>
      <c r="H853" s="162"/>
      <c r="I853" s="162"/>
      <c r="J853" s="162"/>
      <c r="K853" s="162"/>
      <c r="L853" s="162"/>
      <c r="M853" s="162"/>
      <c r="N853" s="162"/>
      <c r="O853" s="162"/>
      <c r="P853" s="162"/>
      <c r="Q853" s="162"/>
      <c r="R853" s="162"/>
      <c r="S853" s="162"/>
      <c r="T853" s="162"/>
      <c r="U853" s="162"/>
      <c r="V853" s="162"/>
      <c r="W853" s="162"/>
      <c r="X853" s="162"/>
      <c r="Y853" s="162"/>
      <c r="Z853" s="162"/>
    </row>
    <row r="854">
      <c r="A854" s="162"/>
      <c r="B854" s="162"/>
      <c r="C854" s="162"/>
      <c r="D854" s="162"/>
      <c r="E854" s="162"/>
      <c r="F854" s="162"/>
      <c r="G854" s="162"/>
      <c r="H854" s="162"/>
      <c r="I854" s="162"/>
      <c r="J854" s="162"/>
      <c r="K854" s="162"/>
      <c r="L854" s="162"/>
      <c r="M854" s="162"/>
      <c r="N854" s="162"/>
      <c r="O854" s="162"/>
      <c r="P854" s="162"/>
      <c r="Q854" s="162"/>
      <c r="R854" s="162"/>
      <c r="S854" s="162"/>
      <c r="T854" s="162"/>
      <c r="U854" s="162"/>
      <c r="V854" s="162"/>
      <c r="W854" s="162"/>
      <c r="X854" s="162"/>
      <c r="Y854" s="162"/>
      <c r="Z854" s="162"/>
    </row>
    <row r="855">
      <c r="A855" s="162"/>
      <c r="B855" s="162"/>
      <c r="C855" s="162"/>
      <c r="D855" s="162"/>
      <c r="E855" s="162"/>
      <c r="F855" s="162"/>
      <c r="G855" s="162"/>
      <c r="H855" s="162"/>
      <c r="I855" s="162"/>
      <c r="J855" s="162"/>
      <c r="K855" s="162"/>
      <c r="L855" s="162"/>
      <c r="M855" s="162"/>
      <c r="N855" s="162"/>
      <c r="O855" s="162"/>
      <c r="P855" s="162"/>
      <c r="Q855" s="162"/>
      <c r="R855" s="162"/>
      <c r="S855" s="162"/>
      <c r="T855" s="162"/>
      <c r="U855" s="162"/>
      <c r="V855" s="162"/>
      <c r="W855" s="162"/>
      <c r="X855" s="162"/>
      <c r="Y855" s="162"/>
      <c r="Z855" s="162"/>
    </row>
    <row r="856">
      <c r="A856" s="162"/>
      <c r="B856" s="162"/>
      <c r="C856" s="162"/>
      <c r="D856" s="162"/>
      <c r="E856" s="162"/>
      <c r="F856" s="162"/>
      <c r="G856" s="162"/>
      <c r="H856" s="162"/>
      <c r="I856" s="162"/>
      <c r="J856" s="162"/>
      <c r="K856" s="162"/>
      <c r="L856" s="162"/>
      <c r="M856" s="162"/>
      <c r="N856" s="162"/>
      <c r="O856" s="162"/>
      <c r="P856" s="162"/>
      <c r="Q856" s="162"/>
      <c r="R856" s="162"/>
      <c r="S856" s="162"/>
      <c r="T856" s="162"/>
      <c r="U856" s="162"/>
      <c r="V856" s="162"/>
      <c r="W856" s="162"/>
      <c r="X856" s="162"/>
      <c r="Y856" s="162"/>
      <c r="Z856" s="162"/>
    </row>
    <row r="857">
      <c r="A857" s="162"/>
      <c r="B857" s="162"/>
      <c r="C857" s="162"/>
      <c r="D857" s="162"/>
      <c r="E857" s="162"/>
      <c r="F857" s="162"/>
      <c r="G857" s="162"/>
      <c r="H857" s="162"/>
      <c r="I857" s="162"/>
      <c r="J857" s="162"/>
      <c r="K857" s="162"/>
      <c r="L857" s="162"/>
      <c r="M857" s="162"/>
      <c r="N857" s="162"/>
      <c r="O857" s="162"/>
      <c r="P857" s="162"/>
      <c r="Q857" s="162"/>
      <c r="R857" s="162"/>
      <c r="S857" s="162"/>
      <c r="T857" s="162"/>
      <c r="U857" s="162"/>
      <c r="V857" s="162"/>
      <c r="W857" s="162"/>
      <c r="X857" s="162"/>
      <c r="Y857" s="162"/>
      <c r="Z857" s="162"/>
    </row>
    <row r="858">
      <c r="A858" s="162"/>
      <c r="B858" s="162"/>
      <c r="C858" s="162"/>
      <c r="D858" s="162"/>
      <c r="E858" s="162"/>
      <c r="F858" s="162"/>
      <c r="G858" s="162"/>
      <c r="H858" s="162"/>
      <c r="I858" s="162"/>
      <c r="J858" s="162"/>
      <c r="K858" s="162"/>
      <c r="L858" s="162"/>
      <c r="M858" s="162"/>
      <c r="N858" s="162"/>
      <c r="O858" s="162"/>
      <c r="P858" s="162"/>
      <c r="Q858" s="162"/>
      <c r="R858" s="162"/>
      <c r="S858" s="162"/>
      <c r="T858" s="162"/>
      <c r="U858" s="162"/>
      <c r="V858" s="162"/>
      <c r="W858" s="162"/>
      <c r="X858" s="162"/>
      <c r="Y858" s="162"/>
      <c r="Z858" s="162"/>
    </row>
    <row r="859">
      <c r="A859" s="162"/>
      <c r="B859" s="162"/>
      <c r="C859" s="162"/>
      <c r="D859" s="162"/>
      <c r="E859" s="162"/>
      <c r="F859" s="162"/>
      <c r="G859" s="162"/>
      <c r="H859" s="162"/>
      <c r="I859" s="162"/>
      <c r="J859" s="162"/>
      <c r="K859" s="162"/>
      <c r="L859" s="162"/>
      <c r="M859" s="162"/>
      <c r="N859" s="162"/>
      <c r="O859" s="162"/>
      <c r="P859" s="162"/>
      <c r="Q859" s="162"/>
      <c r="R859" s="162"/>
      <c r="S859" s="162"/>
      <c r="T859" s="162"/>
      <c r="U859" s="162"/>
      <c r="V859" s="162"/>
      <c r="W859" s="162"/>
      <c r="X859" s="162"/>
      <c r="Y859" s="162"/>
      <c r="Z859" s="162"/>
    </row>
    <row r="860">
      <c r="A860" s="162"/>
      <c r="B860" s="162"/>
      <c r="C860" s="162"/>
      <c r="D860" s="162"/>
      <c r="E860" s="162"/>
      <c r="F860" s="162"/>
      <c r="G860" s="162"/>
      <c r="H860" s="162"/>
      <c r="I860" s="162"/>
      <c r="J860" s="162"/>
      <c r="K860" s="162"/>
      <c r="L860" s="162"/>
      <c r="M860" s="162"/>
      <c r="N860" s="162"/>
      <c r="O860" s="162"/>
      <c r="P860" s="162"/>
      <c r="Q860" s="162"/>
      <c r="R860" s="162"/>
      <c r="S860" s="162"/>
      <c r="T860" s="162"/>
      <c r="U860" s="162"/>
      <c r="V860" s="162"/>
      <c r="W860" s="162"/>
      <c r="X860" s="162"/>
      <c r="Y860" s="162"/>
      <c r="Z860" s="162"/>
    </row>
    <row r="861">
      <c r="A861" s="162"/>
      <c r="B861" s="162"/>
      <c r="C861" s="162"/>
      <c r="D861" s="162"/>
      <c r="E861" s="162"/>
      <c r="F861" s="162"/>
      <c r="G861" s="162"/>
      <c r="H861" s="162"/>
      <c r="I861" s="162"/>
      <c r="J861" s="162"/>
      <c r="K861" s="162"/>
      <c r="L861" s="162"/>
      <c r="M861" s="162"/>
      <c r="N861" s="162"/>
      <c r="O861" s="162"/>
      <c r="P861" s="162"/>
      <c r="Q861" s="162"/>
      <c r="R861" s="162"/>
      <c r="S861" s="162"/>
      <c r="T861" s="162"/>
      <c r="U861" s="162"/>
      <c r="V861" s="162"/>
      <c r="W861" s="162"/>
      <c r="X861" s="162"/>
      <c r="Y861" s="162"/>
      <c r="Z861" s="162"/>
    </row>
    <row r="862">
      <c r="A862" s="162"/>
      <c r="B862" s="162"/>
      <c r="C862" s="162"/>
      <c r="D862" s="162"/>
      <c r="E862" s="162"/>
      <c r="F862" s="162"/>
      <c r="G862" s="162"/>
      <c r="H862" s="162"/>
      <c r="I862" s="162"/>
      <c r="J862" s="162"/>
      <c r="K862" s="162"/>
      <c r="L862" s="162"/>
      <c r="M862" s="162"/>
      <c r="N862" s="162"/>
      <c r="O862" s="162"/>
      <c r="P862" s="162"/>
      <c r="Q862" s="162"/>
      <c r="R862" s="162"/>
      <c r="S862" s="162"/>
      <c r="T862" s="162"/>
      <c r="U862" s="162"/>
      <c r="V862" s="162"/>
      <c r="W862" s="162"/>
      <c r="X862" s="162"/>
      <c r="Y862" s="162"/>
      <c r="Z862" s="162"/>
    </row>
    <row r="863">
      <c r="A863" s="162"/>
      <c r="B863" s="162"/>
      <c r="C863" s="162"/>
      <c r="D863" s="162"/>
      <c r="E863" s="162"/>
      <c r="F863" s="162"/>
      <c r="G863" s="162"/>
      <c r="H863" s="162"/>
      <c r="I863" s="162"/>
      <c r="J863" s="162"/>
      <c r="K863" s="162"/>
      <c r="L863" s="162"/>
      <c r="M863" s="162"/>
      <c r="N863" s="162"/>
      <c r="O863" s="162"/>
      <c r="P863" s="162"/>
      <c r="Q863" s="162"/>
      <c r="R863" s="162"/>
      <c r="S863" s="162"/>
      <c r="T863" s="162"/>
      <c r="U863" s="162"/>
      <c r="V863" s="162"/>
      <c r="W863" s="162"/>
      <c r="X863" s="162"/>
      <c r="Y863" s="162"/>
      <c r="Z863" s="162"/>
    </row>
    <row r="864">
      <c r="A864" s="162"/>
      <c r="B864" s="162"/>
      <c r="C864" s="162"/>
      <c r="D864" s="162"/>
      <c r="E864" s="162"/>
      <c r="F864" s="162"/>
      <c r="G864" s="162"/>
      <c r="H864" s="162"/>
      <c r="I864" s="162"/>
      <c r="J864" s="162"/>
      <c r="K864" s="162"/>
      <c r="L864" s="162"/>
      <c r="M864" s="162"/>
      <c r="N864" s="162"/>
      <c r="O864" s="162"/>
      <c r="P864" s="162"/>
      <c r="Q864" s="162"/>
      <c r="R864" s="162"/>
      <c r="S864" s="162"/>
      <c r="T864" s="162"/>
      <c r="U864" s="162"/>
      <c r="V864" s="162"/>
      <c r="W864" s="162"/>
      <c r="X864" s="162"/>
      <c r="Y864" s="162"/>
      <c r="Z864" s="162"/>
    </row>
    <row r="865">
      <c r="A865" s="162"/>
      <c r="B865" s="162"/>
      <c r="C865" s="162"/>
      <c r="D865" s="162"/>
      <c r="E865" s="162"/>
      <c r="F865" s="162"/>
      <c r="G865" s="162"/>
      <c r="H865" s="162"/>
      <c r="I865" s="162"/>
      <c r="J865" s="162"/>
      <c r="K865" s="162"/>
      <c r="L865" s="162"/>
      <c r="M865" s="162"/>
      <c r="N865" s="162"/>
      <c r="O865" s="162"/>
      <c r="P865" s="162"/>
      <c r="Q865" s="162"/>
      <c r="R865" s="162"/>
      <c r="S865" s="162"/>
      <c r="T865" s="162"/>
      <c r="U865" s="162"/>
      <c r="V865" s="162"/>
      <c r="W865" s="162"/>
      <c r="X865" s="162"/>
      <c r="Y865" s="162"/>
      <c r="Z865" s="162"/>
    </row>
    <row r="866">
      <c r="A866" s="162"/>
      <c r="B866" s="162"/>
      <c r="C866" s="162"/>
      <c r="D866" s="162"/>
      <c r="E866" s="162"/>
      <c r="F866" s="162"/>
      <c r="G866" s="162"/>
      <c r="H866" s="162"/>
      <c r="I866" s="162"/>
      <c r="J866" s="162"/>
      <c r="K866" s="162"/>
      <c r="L866" s="162"/>
      <c r="M866" s="162"/>
      <c r="N866" s="162"/>
      <c r="O866" s="162"/>
      <c r="P866" s="162"/>
      <c r="Q866" s="162"/>
      <c r="R866" s="162"/>
      <c r="S866" s="162"/>
      <c r="T866" s="162"/>
      <c r="U866" s="162"/>
      <c r="V866" s="162"/>
      <c r="W866" s="162"/>
      <c r="X866" s="162"/>
      <c r="Y866" s="162"/>
      <c r="Z866" s="162"/>
    </row>
    <row r="867">
      <c r="A867" s="162"/>
      <c r="B867" s="162"/>
      <c r="C867" s="162"/>
      <c r="D867" s="162"/>
      <c r="E867" s="162"/>
      <c r="F867" s="162"/>
      <c r="G867" s="162"/>
      <c r="H867" s="162"/>
      <c r="I867" s="162"/>
      <c r="J867" s="162"/>
      <c r="K867" s="162"/>
      <c r="L867" s="162"/>
      <c r="M867" s="162"/>
      <c r="N867" s="162"/>
      <c r="O867" s="162"/>
      <c r="P867" s="162"/>
      <c r="Q867" s="162"/>
      <c r="R867" s="162"/>
      <c r="S867" s="162"/>
      <c r="T867" s="162"/>
      <c r="U867" s="162"/>
      <c r="V867" s="162"/>
      <c r="W867" s="162"/>
      <c r="X867" s="162"/>
      <c r="Y867" s="162"/>
      <c r="Z867" s="162"/>
    </row>
    <row r="868">
      <c r="A868" s="162"/>
      <c r="B868" s="162"/>
      <c r="C868" s="162"/>
      <c r="D868" s="162"/>
      <c r="E868" s="162"/>
      <c r="F868" s="162"/>
      <c r="G868" s="162"/>
      <c r="H868" s="162"/>
      <c r="I868" s="162"/>
      <c r="J868" s="162"/>
      <c r="K868" s="162"/>
      <c r="L868" s="162"/>
      <c r="M868" s="162"/>
      <c r="N868" s="162"/>
      <c r="O868" s="162"/>
      <c r="P868" s="162"/>
      <c r="Q868" s="162"/>
      <c r="R868" s="162"/>
      <c r="S868" s="162"/>
      <c r="T868" s="162"/>
      <c r="U868" s="162"/>
      <c r="V868" s="162"/>
      <c r="W868" s="162"/>
      <c r="X868" s="162"/>
      <c r="Y868" s="162"/>
      <c r="Z868" s="162"/>
    </row>
    <row r="869">
      <c r="A869" s="162"/>
      <c r="B869" s="162"/>
      <c r="C869" s="162"/>
      <c r="D869" s="162"/>
      <c r="E869" s="162"/>
      <c r="F869" s="162"/>
      <c r="G869" s="162"/>
      <c r="H869" s="162"/>
      <c r="I869" s="162"/>
      <c r="J869" s="162"/>
      <c r="K869" s="162"/>
      <c r="L869" s="162"/>
      <c r="M869" s="162"/>
      <c r="N869" s="162"/>
      <c r="O869" s="162"/>
      <c r="P869" s="162"/>
      <c r="Q869" s="162"/>
      <c r="R869" s="162"/>
      <c r="S869" s="162"/>
      <c r="T869" s="162"/>
      <c r="U869" s="162"/>
      <c r="V869" s="162"/>
      <c r="W869" s="162"/>
      <c r="X869" s="162"/>
      <c r="Y869" s="162"/>
      <c r="Z869" s="162"/>
    </row>
    <row r="870">
      <c r="A870" s="162"/>
      <c r="B870" s="162"/>
      <c r="C870" s="162"/>
      <c r="D870" s="162"/>
      <c r="E870" s="162"/>
      <c r="F870" s="162"/>
      <c r="G870" s="162"/>
      <c r="H870" s="162"/>
      <c r="I870" s="162"/>
      <c r="J870" s="162"/>
      <c r="K870" s="162"/>
      <c r="L870" s="162"/>
      <c r="M870" s="162"/>
      <c r="N870" s="162"/>
      <c r="O870" s="162"/>
      <c r="P870" s="162"/>
      <c r="Q870" s="162"/>
      <c r="R870" s="162"/>
      <c r="S870" s="162"/>
      <c r="T870" s="162"/>
      <c r="U870" s="162"/>
      <c r="V870" s="162"/>
      <c r="W870" s="162"/>
      <c r="X870" s="162"/>
      <c r="Y870" s="162"/>
      <c r="Z870" s="162"/>
    </row>
    <row r="871">
      <c r="A871" s="162"/>
      <c r="B871" s="162"/>
      <c r="C871" s="162"/>
      <c r="D871" s="162"/>
      <c r="E871" s="162"/>
      <c r="F871" s="162"/>
      <c r="G871" s="162"/>
      <c r="H871" s="162"/>
      <c r="I871" s="162"/>
      <c r="J871" s="162"/>
      <c r="K871" s="162"/>
      <c r="L871" s="162"/>
      <c r="M871" s="162"/>
      <c r="N871" s="162"/>
      <c r="O871" s="162"/>
      <c r="P871" s="162"/>
      <c r="Q871" s="162"/>
      <c r="R871" s="162"/>
      <c r="S871" s="162"/>
      <c r="T871" s="162"/>
      <c r="U871" s="162"/>
      <c r="V871" s="162"/>
      <c r="W871" s="162"/>
      <c r="X871" s="162"/>
      <c r="Y871" s="162"/>
      <c r="Z871" s="162"/>
    </row>
    <row r="872">
      <c r="A872" s="162"/>
      <c r="B872" s="162"/>
      <c r="C872" s="162"/>
      <c r="D872" s="162"/>
      <c r="E872" s="162"/>
      <c r="F872" s="162"/>
      <c r="G872" s="162"/>
      <c r="H872" s="162"/>
      <c r="I872" s="162"/>
      <c r="J872" s="162"/>
      <c r="K872" s="162"/>
      <c r="L872" s="162"/>
      <c r="M872" s="162"/>
      <c r="N872" s="162"/>
      <c r="O872" s="162"/>
      <c r="P872" s="162"/>
      <c r="Q872" s="162"/>
      <c r="R872" s="162"/>
      <c r="S872" s="162"/>
      <c r="T872" s="162"/>
      <c r="U872" s="162"/>
      <c r="V872" s="162"/>
      <c r="W872" s="162"/>
      <c r="X872" s="162"/>
      <c r="Y872" s="162"/>
      <c r="Z872" s="162"/>
    </row>
    <row r="873">
      <c r="A873" s="162"/>
      <c r="B873" s="162"/>
      <c r="C873" s="162"/>
      <c r="D873" s="162"/>
      <c r="E873" s="162"/>
      <c r="F873" s="162"/>
      <c r="G873" s="162"/>
      <c r="H873" s="162"/>
      <c r="I873" s="162"/>
      <c r="J873" s="162"/>
      <c r="K873" s="162"/>
      <c r="L873" s="162"/>
      <c r="M873" s="162"/>
      <c r="N873" s="162"/>
      <c r="O873" s="162"/>
      <c r="P873" s="162"/>
      <c r="Q873" s="162"/>
      <c r="R873" s="162"/>
      <c r="S873" s="162"/>
      <c r="T873" s="162"/>
      <c r="U873" s="162"/>
      <c r="V873" s="162"/>
      <c r="W873" s="162"/>
      <c r="X873" s="162"/>
      <c r="Y873" s="162"/>
      <c r="Z873" s="162"/>
    </row>
    <row r="874">
      <c r="A874" s="162"/>
      <c r="B874" s="162"/>
      <c r="C874" s="162"/>
      <c r="D874" s="162"/>
      <c r="E874" s="162"/>
      <c r="F874" s="162"/>
      <c r="G874" s="162"/>
      <c r="H874" s="162"/>
      <c r="I874" s="162"/>
      <c r="J874" s="162"/>
      <c r="K874" s="162"/>
      <c r="L874" s="162"/>
      <c r="M874" s="162"/>
      <c r="N874" s="162"/>
      <c r="O874" s="162"/>
      <c r="P874" s="162"/>
      <c r="Q874" s="162"/>
      <c r="R874" s="162"/>
      <c r="S874" s="162"/>
      <c r="T874" s="162"/>
      <c r="U874" s="162"/>
      <c r="V874" s="162"/>
      <c r="W874" s="162"/>
      <c r="X874" s="162"/>
      <c r="Y874" s="162"/>
      <c r="Z874" s="162"/>
    </row>
    <row r="875">
      <c r="A875" s="162"/>
      <c r="B875" s="162"/>
      <c r="C875" s="162"/>
      <c r="D875" s="162"/>
      <c r="E875" s="162"/>
      <c r="F875" s="162"/>
      <c r="G875" s="162"/>
      <c r="H875" s="162"/>
      <c r="I875" s="162"/>
      <c r="J875" s="162"/>
      <c r="K875" s="162"/>
      <c r="L875" s="162"/>
      <c r="M875" s="162"/>
      <c r="N875" s="162"/>
      <c r="O875" s="162"/>
      <c r="P875" s="162"/>
      <c r="Q875" s="162"/>
      <c r="R875" s="162"/>
      <c r="S875" s="162"/>
      <c r="T875" s="162"/>
      <c r="U875" s="162"/>
      <c r="V875" s="162"/>
      <c r="W875" s="162"/>
      <c r="X875" s="162"/>
      <c r="Y875" s="162"/>
      <c r="Z875" s="162"/>
    </row>
    <row r="876">
      <c r="A876" s="162"/>
      <c r="B876" s="162"/>
      <c r="C876" s="162"/>
      <c r="D876" s="162"/>
      <c r="E876" s="162"/>
      <c r="F876" s="162"/>
      <c r="G876" s="162"/>
      <c r="H876" s="162"/>
      <c r="I876" s="162"/>
      <c r="J876" s="162"/>
      <c r="K876" s="162"/>
      <c r="L876" s="162"/>
      <c r="M876" s="162"/>
      <c r="N876" s="162"/>
      <c r="O876" s="162"/>
      <c r="P876" s="162"/>
      <c r="Q876" s="162"/>
      <c r="R876" s="162"/>
      <c r="S876" s="162"/>
      <c r="T876" s="162"/>
      <c r="U876" s="162"/>
      <c r="V876" s="162"/>
      <c r="W876" s="162"/>
      <c r="X876" s="162"/>
      <c r="Y876" s="162"/>
      <c r="Z876" s="162"/>
    </row>
    <row r="877">
      <c r="A877" s="162"/>
      <c r="B877" s="162"/>
      <c r="C877" s="162"/>
      <c r="D877" s="162"/>
      <c r="E877" s="162"/>
      <c r="F877" s="162"/>
      <c r="G877" s="162"/>
      <c r="H877" s="162"/>
      <c r="I877" s="162"/>
      <c r="J877" s="162"/>
      <c r="K877" s="162"/>
      <c r="L877" s="162"/>
      <c r="M877" s="162"/>
      <c r="N877" s="162"/>
      <c r="O877" s="162"/>
      <c r="P877" s="162"/>
      <c r="Q877" s="162"/>
      <c r="R877" s="162"/>
      <c r="S877" s="162"/>
      <c r="T877" s="162"/>
      <c r="U877" s="162"/>
      <c r="V877" s="162"/>
      <c r="W877" s="162"/>
      <c r="X877" s="162"/>
      <c r="Y877" s="162"/>
      <c r="Z877" s="162"/>
    </row>
    <row r="878">
      <c r="A878" s="162"/>
      <c r="B878" s="162"/>
      <c r="C878" s="162"/>
      <c r="D878" s="162"/>
      <c r="E878" s="162"/>
      <c r="F878" s="162"/>
      <c r="G878" s="162"/>
      <c r="H878" s="162"/>
      <c r="I878" s="162"/>
      <c r="J878" s="162"/>
      <c r="K878" s="162"/>
      <c r="L878" s="162"/>
      <c r="M878" s="162"/>
      <c r="N878" s="162"/>
      <c r="O878" s="162"/>
      <c r="P878" s="162"/>
      <c r="Q878" s="162"/>
      <c r="R878" s="162"/>
      <c r="S878" s="162"/>
      <c r="T878" s="162"/>
      <c r="U878" s="162"/>
      <c r="V878" s="162"/>
      <c r="W878" s="162"/>
      <c r="X878" s="162"/>
      <c r="Y878" s="162"/>
      <c r="Z878" s="162"/>
    </row>
    <row r="879">
      <c r="A879" s="162"/>
      <c r="B879" s="162"/>
      <c r="C879" s="162"/>
      <c r="D879" s="162"/>
      <c r="E879" s="162"/>
      <c r="F879" s="162"/>
      <c r="G879" s="162"/>
      <c r="H879" s="162"/>
      <c r="I879" s="162"/>
      <c r="J879" s="162"/>
      <c r="K879" s="162"/>
      <c r="L879" s="162"/>
      <c r="M879" s="162"/>
      <c r="N879" s="162"/>
      <c r="O879" s="162"/>
      <c r="P879" s="162"/>
      <c r="Q879" s="162"/>
      <c r="R879" s="162"/>
      <c r="S879" s="162"/>
      <c r="T879" s="162"/>
      <c r="U879" s="162"/>
      <c r="V879" s="162"/>
      <c r="W879" s="162"/>
      <c r="X879" s="162"/>
      <c r="Y879" s="162"/>
      <c r="Z879" s="162"/>
    </row>
    <row r="880">
      <c r="A880" s="162"/>
      <c r="B880" s="162"/>
      <c r="C880" s="162"/>
      <c r="D880" s="162"/>
      <c r="E880" s="162"/>
      <c r="F880" s="162"/>
      <c r="G880" s="162"/>
      <c r="H880" s="162"/>
      <c r="I880" s="162"/>
      <c r="J880" s="162"/>
      <c r="K880" s="162"/>
      <c r="L880" s="162"/>
      <c r="M880" s="162"/>
      <c r="N880" s="162"/>
      <c r="O880" s="162"/>
      <c r="P880" s="162"/>
      <c r="Q880" s="162"/>
      <c r="R880" s="162"/>
      <c r="S880" s="162"/>
      <c r="T880" s="162"/>
      <c r="U880" s="162"/>
      <c r="V880" s="162"/>
      <c r="W880" s="162"/>
      <c r="X880" s="162"/>
      <c r="Y880" s="162"/>
      <c r="Z880" s="162"/>
    </row>
    <row r="881">
      <c r="A881" s="162"/>
      <c r="B881" s="162"/>
      <c r="C881" s="162"/>
      <c r="D881" s="162"/>
      <c r="E881" s="162"/>
      <c r="F881" s="162"/>
      <c r="G881" s="162"/>
      <c r="H881" s="162"/>
      <c r="I881" s="162"/>
      <c r="J881" s="162"/>
      <c r="K881" s="162"/>
      <c r="L881" s="162"/>
      <c r="M881" s="162"/>
      <c r="N881" s="162"/>
      <c r="O881" s="162"/>
      <c r="P881" s="162"/>
      <c r="Q881" s="162"/>
      <c r="R881" s="162"/>
      <c r="S881" s="162"/>
      <c r="T881" s="162"/>
      <c r="U881" s="162"/>
      <c r="V881" s="162"/>
      <c r="W881" s="162"/>
      <c r="X881" s="162"/>
      <c r="Y881" s="162"/>
      <c r="Z881" s="162"/>
    </row>
    <row r="882">
      <c r="A882" s="162"/>
      <c r="B882" s="162"/>
      <c r="C882" s="162"/>
      <c r="D882" s="162"/>
      <c r="E882" s="162"/>
      <c r="F882" s="162"/>
      <c r="G882" s="162"/>
      <c r="H882" s="162"/>
      <c r="I882" s="162"/>
      <c r="J882" s="162"/>
      <c r="K882" s="162"/>
      <c r="L882" s="162"/>
      <c r="M882" s="162"/>
      <c r="N882" s="162"/>
      <c r="O882" s="162"/>
      <c r="P882" s="162"/>
      <c r="Q882" s="162"/>
      <c r="R882" s="162"/>
      <c r="S882" s="162"/>
      <c r="T882" s="162"/>
      <c r="U882" s="162"/>
      <c r="V882" s="162"/>
      <c r="W882" s="162"/>
      <c r="X882" s="162"/>
      <c r="Y882" s="162"/>
      <c r="Z882" s="162"/>
    </row>
    <row r="883">
      <c r="A883" s="162"/>
      <c r="B883" s="162"/>
      <c r="C883" s="162"/>
      <c r="D883" s="162"/>
      <c r="E883" s="162"/>
      <c r="F883" s="162"/>
      <c r="G883" s="162"/>
      <c r="H883" s="162"/>
      <c r="I883" s="162"/>
      <c r="J883" s="162"/>
      <c r="K883" s="162"/>
      <c r="L883" s="162"/>
      <c r="M883" s="162"/>
      <c r="N883" s="162"/>
      <c r="O883" s="162"/>
      <c r="P883" s="162"/>
      <c r="Q883" s="162"/>
      <c r="R883" s="162"/>
      <c r="S883" s="162"/>
      <c r="T883" s="162"/>
      <c r="U883" s="162"/>
      <c r="V883" s="162"/>
      <c r="W883" s="162"/>
      <c r="X883" s="162"/>
      <c r="Y883" s="162"/>
      <c r="Z883" s="162"/>
    </row>
    <row r="884">
      <c r="A884" s="162"/>
      <c r="B884" s="162"/>
      <c r="C884" s="162"/>
      <c r="D884" s="162"/>
      <c r="E884" s="162"/>
      <c r="F884" s="162"/>
      <c r="G884" s="162"/>
      <c r="H884" s="162"/>
      <c r="I884" s="162"/>
      <c r="J884" s="162"/>
      <c r="K884" s="162"/>
      <c r="L884" s="162"/>
      <c r="M884" s="162"/>
      <c r="N884" s="162"/>
      <c r="O884" s="162"/>
      <c r="P884" s="162"/>
      <c r="Q884" s="162"/>
      <c r="R884" s="162"/>
      <c r="S884" s="162"/>
      <c r="T884" s="162"/>
      <c r="U884" s="162"/>
      <c r="V884" s="162"/>
      <c r="W884" s="162"/>
      <c r="X884" s="162"/>
      <c r="Y884" s="162"/>
      <c r="Z884" s="162"/>
    </row>
    <row r="885">
      <c r="A885" s="162"/>
      <c r="B885" s="162"/>
      <c r="C885" s="162"/>
      <c r="D885" s="162"/>
      <c r="E885" s="162"/>
      <c r="F885" s="162"/>
      <c r="G885" s="162"/>
      <c r="H885" s="162"/>
      <c r="I885" s="162"/>
      <c r="J885" s="162"/>
      <c r="K885" s="162"/>
      <c r="L885" s="162"/>
      <c r="M885" s="162"/>
      <c r="N885" s="162"/>
      <c r="O885" s="162"/>
      <c r="P885" s="162"/>
      <c r="Q885" s="162"/>
      <c r="R885" s="162"/>
      <c r="S885" s="162"/>
      <c r="T885" s="162"/>
      <c r="U885" s="162"/>
      <c r="V885" s="162"/>
      <c r="W885" s="162"/>
      <c r="X885" s="162"/>
      <c r="Y885" s="162"/>
      <c r="Z885" s="162"/>
    </row>
    <row r="886">
      <c r="A886" s="162"/>
      <c r="B886" s="162"/>
      <c r="C886" s="162"/>
      <c r="D886" s="162"/>
      <c r="E886" s="162"/>
      <c r="F886" s="162"/>
      <c r="G886" s="162"/>
      <c r="H886" s="162"/>
      <c r="I886" s="162"/>
      <c r="J886" s="162"/>
      <c r="K886" s="162"/>
      <c r="L886" s="162"/>
      <c r="M886" s="162"/>
      <c r="N886" s="162"/>
      <c r="O886" s="162"/>
      <c r="P886" s="162"/>
      <c r="Q886" s="162"/>
      <c r="R886" s="162"/>
      <c r="S886" s="162"/>
      <c r="T886" s="162"/>
      <c r="U886" s="162"/>
      <c r="V886" s="162"/>
      <c r="W886" s="162"/>
      <c r="X886" s="162"/>
      <c r="Y886" s="162"/>
      <c r="Z886" s="162"/>
    </row>
    <row r="887">
      <c r="A887" s="162"/>
      <c r="B887" s="162"/>
      <c r="C887" s="162"/>
      <c r="D887" s="162"/>
      <c r="E887" s="162"/>
      <c r="F887" s="162"/>
      <c r="G887" s="162"/>
      <c r="H887" s="162"/>
      <c r="I887" s="162"/>
      <c r="J887" s="162"/>
      <c r="K887" s="162"/>
      <c r="L887" s="162"/>
      <c r="M887" s="162"/>
      <c r="N887" s="162"/>
      <c r="O887" s="162"/>
      <c r="P887" s="162"/>
      <c r="Q887" s="162"/>
      <c r="R887" s="162"/>
      <c r="S887" s="162"/>
      <c r="T887" s="162"/>
      <c r="U887" s="162"/>
      <c r="V887" s="162"/>
      <c r="W887" s="162"/>
      <c r="X887" s="162"/>
      <c r="Y887" s="162"/>
      <c r="Z887" s="162"/>
    </row>
    <row r="888">
      <c r="A888" s="162"/>
      <c r="B888" s="162"/>
      <c r="C888" s="162"/>
      <c r="D888" s="162"/>
      <c r="E888" s="162"/>
      <c r="F888" s="162"/>
      <c r="G888" s="162"/>
      <c r="H888" s="162"/>
      <c r="I888" s="162"/>
      <c r="J888" s="162"/>
      <c r="K888" s="162"/>
      <c r="L888" s="162"/>
      <c r="M888" s="162"/>
      <c r="N888" s="162"/>
      <c r="O888" s="162"/>
      <c r="P888" s="162"/>
      <c r="Q888" s="162"/>
      <c r="R888" s="162"/>
      <c r="S888" s="162"/>
      <c r="T888" s="162"/>
      <c r="U888" s="162"/>
      <c r="V888" s="162"/>
      <c r="W888" s="162"/>
      <c r="X888" s="162"/>
      <c r="Y888" s="162"/>
      <c r="Z888" s="162"/>
    </row>
    <row r="889">
      <c r="A889" s="162"/>
      <c r="B889" s="162"/>
      <c r="C889" s="162"/>
      <c r="D889" s="162"/>
      <c r="E889" s="162"/>
      <c r="F889" s="162"/>
      <c r="G889" s="162"/>
      <c r="H889" s="162"/>
      <c r="I889" s="162"/>
      <c r="J889" s="162"/>
      <c r="K889" s="162"/>
      <c r="L889" s="162"/>
      <c r="M889" s="162"/>
      <c r="N889" s="162"/>
      <c r="O889" s="162"/>
      <c r="P889" s="162"/>
      <c r="Q889" s="162"/>
      <c r="R889" s="162"/>
      <c r="S889" s="162"/>
      <c r="T889" s="162"/>
      <c r="U889" s="162"/>
      <c r="V889" s="162"/>
      <c r="W889" s="162"/>
      <c r="X889" s="162"/>
      <c r="Y889" s="162"/>
      <c r="Z889" s="162"/>
    </row>
    <row r="890">
      <c r="A890" s="162"/>
      <c r="B890" s="162"/>
      <c r="C890" s="162"/>
      <c r="D890" s="162"/>
      <c r="E890" s="162"/>
      <c r="F890" s="162"/>
      <c r="G890" s="162"/>
      <c r="H890" s="162"/>
      <c r="I890" s="162"/>
      <c r="J890" s="162"/>
      <c r="K890" s="162"/>
      <c r="L890" s="162"/>
      <c r="M890" s="162"/>
      <c r="N890" s="162"/>
      <c r="O890" s="162"/>
      <c r="P890" s="162"/>
      <c r="Q890" s="162"/>
      <c r="R890" s="162"/>
      <c r="S890" s="162"/>
      <c r="T890" s="162"/>
      <c r="U890" s="162"/>
      <c r="V890" s="162"/>
      <c r="W890" s="162"/>
      <c r="X890" s="162"/>
      <c r="Y890" s="162"/>
      <c r="Z890" s="162"/>
    </row>
    <row r="891">
      <c r="A891" s="162"/>
      <c r="B891" s="162"/>
      <c r="C891" s="162"/>
      <c r="D891" s="162"/>
      <c r="E891" s="162"/>
      <c r="F891" s="162"/>
      <c r="G891" s="162"/>
      <c r="H891" s="162"/>
      <c r="I891" s="162"/>
      <c r="J891" s="162"/>
      <c r="K891" s="162"/>
      <c r="L891" s="162"/>
      <c r="M891" s="162"/>
      <c r="N891" s="162"/>
      <c r="O891" s="162"/>
      <c r="P891" s="162"/>
      <c r="Q891" s="162"/>
      <c r="R891" s="162"/>
      <c r="S891" s="162"/>
      <c r="T891" s="162"/>
      <c r="U891" s="162"/>
      <c r="V891" s="162"/>
      <c r="W891" s="162"/>
      <c r="X891" s="162"/>
      <c r="Y891" s="162"/>
      <c r="Z891" s="162"/>
    </row>
    <row r="892">
      <c r="A892" s="162"/>
      <c r="B892" s="162"/>
      <c r="C892" s="162"/>
      <c r="D892" s="162"/>
      <c r="E892" s="162"/>
      <c r="F892" s="162"/>
      <c r="G892" s="162"/>
      <c r="H892" s="162"/>
      <c r="I892" s="162"/>
      <c r="J892" s="162"/>
      <c r="K892" s="162"/>
      <c r="L892" s="162"/>
      <c r="M892" s="162"/>
      <c r="N892" s="162"/>
      <c r="O892" s="162"/>
      <c r="P892" s="162"/>
      <c r="Q892" s="162"/>
      <c r="R892" s="162"/>
      <c r="S892" s="162"/>
      <c r="T892" s="162"/>
      <c r="U892" s="162"/>
      <c r="V892" s="162"/>
      <c r="W892" s="162"/>
      <c r="X892" s="162"/>
      <c r="Y892" s="162"/>
      <c r="Z892" s="162"/>
    </row>
    <row r="893">
      <c r="A893" s="162"/>
      <c r="B893" s="162"/>
      <c r="C893" s="162"/>
      <c r="D893" s="162"/>
      <c r="E893" s="162"/>
      <c r="F893" s="162"/>
      <c r="G893" s="162"/>
      <c r="H893" s="162"/>
      <c r="I893" s="162"/>
      <c r="J893" s="162"/>
      <c r="K893" s="162"/>
      <c r="L893" s="162"/>
      <c r="M893" s="162"/>
      <c r="N893" s="162"/>
      <c r="O893" s="162"/>
      <c r="P893" s="162"/>
      <c r="Q893" s="162"/>
      <c r="R893" s="162"/>
      <c r="S893" s="162"/>
      <c r="T893" s="162"/>
      <c r="U893" s="162"/>
      <c r="V893" s="162"/>
      <c r="W893" s="162"/>
      <c r="X893" s="162"/>
      <c r="Y893" s="162"/>
      <c r="Z893" s="162"/>
    </row>
    <row r="894">
      <c r="A894" s="162"/>
      <c r="B894" s="162"/>
      <c r="C894" s="162"/>
      <c r="D894" s="162"/>
      <c r="E894" s="162"/>
      <c r="F894" s="162"/>
      <c r="G894" s="162"/>
      <c r="H894" s="162"/>
      <c r="I894" s="162"/>
      <c r="J894" s="162"/>
      <c r="K894" s="162"/>
      <c r="L894" s="162"/>
      <c r="M894" s="162"/>
      <c r="N894" s="162"/>
      <c r="O894" s="162"/>
      <c r="P894" s="162"/>
      <c r="Q894" s="162"/>
      <c r="R894" s="162"/>
      <c r="S894" s="162"/>
      <c r="T894" s="162"/>
      <c r="U894" s="162"/>
      <c r="V894" s="162"/>
      <c r="W894" s="162"/>
      <c r="X894" s="162"/>
      <c r="Y894" s="162"/>
      <c r="Z894" s="162"/>
    </row>
    <row r="895">
      <c r="A895" s="162"/>
      <c r="B895" s="162"/>
      <c r="C895" s="162"/>
      <c r="D895" s="162"/>
      <c r="E895" s="162"/>
      <c r="F895" s="162"/>
      <c r="G895" s="162"/>
      <c r="H895" s="162"/>
      <c r="I895" s="162"/>
      <c r="J895" s="162"/>
      <c r="K895" s="162"/>
      <c r="L895" s="162"/>
      <c r="M895" s="162"/>
      <c r="N895" s="162"/>
      <c r="O895" s="162"/>
      <c r="P895" s="162"/>
      <c r="Q895" s="162"/>
      <c r="R895" s="162"/>
      <c r="S895" s="162"/>
      <c r="T895" s="162"/>
      <c r="U895" s="162"/>
      <c r="V895" s="162"/>
      <c r="W895" s="162"/>
      <c r="X895" s="162"/>
      <c r="Y895" s="162"/>
      <c r="Z895" s="162"/>
    </row>
    <row r="896">
      <c r="A896" s="162"/>
      <c r="B896" s="162"/>
      <c r="C896" s="162"/>
      <c r="D896" s="162"/>
      <c r="E896" s="162"/>
      <c r="F896" s="162"/>
      <c r="G896" s="162"/>
      <c r="H896" s="162"/>
      <c r="I896" s="162"/>
      <c r="J896" s="162"/>
      <c r="K896" s="162"/>
      <c r="L896" s="162"/>
      <c r="M896" s="162"/>
      <c r="N896" s="162"/>
      <c r="O896" s="162"/>
      <c r="P896" s="162"/>
      <c r="Q896" s="162"/>
      <c r="R896" s="162"/>
      <c r="S896" s="162"/>
      <c r="T896" s="162"/>
      <c r="U896" s="162"/>
      <c r="V896" s="162"/>
      <c r="W896" s="162"/>
      <c r="X896" s="162"/>
      <c r="Y896" s="162"/>
      <c r="Z896" s="162"/>
    </row>
    <row r="897">
      <c r="A897" s="162"/>
      <c r="B897" s="162"/>
      <c r="C897" s="162"/>
      <c r="D897" s="162"/>
      <c r="E897" s="162"/>
      <c r="F897" s="162"/>
      <c r="G897" s="162"/>
      <c r="H897" s="162"/>
      <c r="I897" s="162"/>
      <c r="J897" s="162"/>
      <c r="K897" s="162"/>
      <c r="L897" s="162"/>
      <c r="M897" s="162"/>
      <c r="N897" s="162"/>
      <c r="O897" s="162"/>
      <c r="P897" s="162"/>
      <c r="Q897" s="162"/>
      <c r="R897" s="162"/>
      <c r="S897" s="162"/>
      <c r="T897" s="162"/>
      <c r="U897" s="162"/>
      <c r="V897" s="162"/>
      <c r="W897" s="162"/>
      <c r="X897" s="162"/>
      <c r="Y897" s="162"/>
      <c r="Z897" s="162"/>
    </row>
    <row r="898">
      <c r="A898" s="162"/>
      <c r="B898" s="162"/>
      <c r="C898" s="162"/>
      <c r="D898" s="162"/>
      <c r="E898" s="162"/>
      <c r="F898" s="162"/>
      <c r="G898" s="162"/>
      <c r="H898" s="162"/>
      <c r="I898" s="162"/>
      <c r="J898" s="162"/>
      <c r="K898" s="162"/>
      <c r="L898" s="162"/>
      <c r="M898" s="162"/>
      <c r="N898" s="162"/>
      <c r="O898" s="162"/>
      <c r="P898" s="162"/>
      <c r="Q898" s="162"/>
      <c r="R898" s="162"/>
      <c r="S898" s="162"/>
      <c r="T898" s="162"/>
      <c r="U898" s="162"/>
      <c r="V898" s="162"/>
      <c r="W898" s="162"/>
      <c r="X898" s="162"/>
      <c r="Y898" s="162"/>
      <c r="Z898" s="162"/>
    </row>
    <row r="899">
      <c r="A899" s="162"/>
      <c r="B899" s="162"/>
      <c r="C899" s="162"/>
      <c r="D899" s="162"/>
      <c r="E899" s="162"/>
      <c r="F899" s="162"/>
      <c r="G899" s="162"/>
      <c r="H899" s="162"/>
      <c r="I899" s="162"/>
      <c r="J899" s="162"/>
      <c r="K899" s="162"/>
      <c r="L899" s="162"/>
      <c r="M899" s="162"/>
      <c r="N899" s="162"/>
      <c r="O899" s="162"/>
      <c r="P899" s="162"/>
      <c r="Q899" s="162"/>
      <c r="R899" s="162"/>
      <c r="S899" s="162"/>
      <c r="T899" s="162"/>
      <c r="U899" s="162"/>
      <c r="V899" s="162"/>
      <c r="W899" s="162"/>
      <c r="X899" s="162"/>
      <c r="Y899" s="162"/>
      <c r="Z899" s="162"/>
    </row>
    <row r="900">
      <c r="A900" s="162"/>
      <c r="B900" s="162"/>
      <c r="C900" s="162"/>
      <c r="D900" s="162"/>
      <c r="E900" s="162"/>
      <c r="F900" s="162"/>
      <c r="G900" s="162"/>
      <c r="H900" s="162"/>
      <c r="I900" s="162"/>
      <c r="J900" s="162"/>
      <c r="K900" s="162"/>
      <c r="L900" s="162"/>
      <c r="M900" s="162"/>
      <c r="N900" s="162"/>
      <c r="O900" s="162"/>
      <c r="P900" s="162"/>
      <c r="Q900" s="162"/>
      <c r="R900" s="162"/>
      <c r="S900" s="162"/>
      <c r="T900" s="162"/>
      <c r="U900" s="162"/>
      <c r="V900" s="162"/>
      <c r="W900" s="162"/>
      <c r="X900" s="162"/>
      <c r="Y900" s="162"/>
      <c r="Z900" s="162"/>
    </row>
    <row r="901">
      <c r="A901" s="162"/>
      <c r="B901" s="162"/>
      <c r="C901" s="162"/>
      <c r="D901" s="162"/>
      <c r="E901" s="162"/>
      <c r="F901" s="162"/>
      <c r="G901" s="162"/>
      <c r="H901" s="162"/>
      <c r="I901" s="162"/>
      <c r="J901" s="162"/>
      <c r="K901" s="162"/>
      <c r="L901" s="162"/>
      <c r="M901" s="162"/>
      <c r="N901" s="162"/>
      <c r="O901" s="162"/>
      <c r="P901" s="162"/>
      <c r="Q901" s="162"/>
      <c r="R901" s="162"/>
      <c r="S901" s="162"/>
      <c r="T901" s="162"/>
      <c r="U901" s="162"/>
      <c r="V901" s="162"/>
      <c r="W901" s="162"/>
      <c r="X901" s="162"/>
      <c r="Y901" s="162"/>
      <c r="Z901" s="162"/>
    </row>
    <row r="902">
      <c r="A902" s="162"/>
      <c r="B902" s="162"/>
      <c r="C902" s="162"/>
      <c r="D902" s="162"/>
      <c r="E902" s="162"/>
      <c r="F902" s="162"/>
      <c r="G902" s="162"/>
      <c r="H902" s="162"/>
      <c r="I902" s="162"/>
      <c r="J902" s="162"/>
      <c r="K902" s="162"/>
      <c r="L902" s="162"/>
      <c r="M902" s="162"/>
      <c r="N902" s="162"/>
      <c r="O902" s="162"/>
      <c r="P902" s="162"/>
      <c r="Q902" s="162"/>
      <c r="R902" s="162"/>
      <c r="S902" s="162"/>
      <c r="T902" s="162"/>
      <c r="U902" s="162"/>
      <c r="V902" s="162"/>
      <c r="W902" s="162"/>
      <c r="X902" s="162"/>
      <c r="Y902" s="162"/>
      <c r="Z902" s="162"/>
    </row>
    <row r="903">
      <c r="A903" s="162"/>
      <c r="B903" s="162"/>
      <c r="C903" s="162"/>
      <c r="D903" s="162"/>
      <c r="E903" s="162"/>
      <c r="F903" s="162"/>
      <c r="G903" s="162"/>
      <c r="H903" s="162"/>
      <c r="I903" s="162"/>
      <c r="J903" s="162"/>
      <c r="K903" s="162"/>
      <c r="L903" s="162"/>
      <c r="M903" s="162"/>
      <c r="N903" s="162"/>
      <c r="O903" s="162"/>
      <c r="P903" s="162"/>
      <c r="Q903" s="162"/>
      <c r="R903" s="162"/>
      <c r="S903" s="162"/>
      <c r="T903" s="162"/>
      <c r="U903" s="162"/>
      <c r="V903" s="162"/>
      <c r="W903" s="162"/>
      <c r="X903" s="162"/>
      <c r="Y903" s="162"/>
      <c r="Z903" s="162"/>
    </row>
    <row r="904">
      <c r="A904" s="162"/>
      <c r="B904" s="162"/>
      <c r="C904" s="162"/>
      <c r="D904" s="162"/>
      <c r="E904" s="162"/>
      <c r="F904" s="162"/>
      <c r="G904" s="162"/>
      <c r="H904" s="162"/>
      <c r="I904" s="162"/>
      <c r="J904" s="162"/>
      <c r="K904" s="162"/>
      <c r="L904" s="162"/>
      <c r="M904" s="162"/>
      <c r="N904" s="162"/>
      <c r="O904" s="162"/>
      <c r="P904" s="162"/>
      <c r="Q904" s="162"/>
      <c r="R904" s="162"/>
      <c r="S904" s="162"/>
      <c r="T904" s="162"/>
      <c r="U904" s="162"/>
      <c r="V904" s="162"/>
      <c r="W904" s="162"/>
      <c r="X904" s="162"/>
      <c r="Y904" s="162"/>
      <c r="Z904" s="162"/>
    </row>
    <row r="905">
      <c r="A905" s="162"/>
      <c r="B905" s="162"/>
      <c r="C905" s="162"/>
      <c r="D905" s="162"/>
      <c r="E905" s="162"/>
      <c r="F905" s="162"/>
      <c r="G905" s="162"/>
      <c r="H905" s="162"/>
      <c r="I905" s="162"/>
      <c r="J905" s="162"/>
      <c r="K905" s="162"/>
      <c r="L905" s="162"/>
      <c r="M905" s="162"/>
      <c r="N905" s="162"/>
      <c r="O905" s="162"/>
      <c r="P905" s="162"/>
      <c r="Q905" s="162"/>
      <c r="R905" s="162"/>
      <c r="S905" s="162"/>
      <c r="T905" s="162"/>
      <c r="U905" s="162"/>
      <c r="V905" s="162"/>
      <c r="W905" s="162"/>
      <c r="X905" s="162"/>
      <c r="Y905" s="162"/>
      <c r="Z905" s="162"/>
    </row>
    <row r="906">
      <c r="A906" s="162"/>
      <c r="B906" s="162"/>
      <c r="C906" s="162"/>
      <c r="D906" s="162"/>
      <c r="E906" s="162"/>
      <c r="F906" s="162"/>
      <c r="G906" s="162"/>
      <c r="H906" s="162"/>
      <c r="I906" s="162"/>
      <c r="J906" s="162"/>
      <c r="K906" s="162"/>
      <c r="L906" s="162"/>
      <c r="M906" s="162"/>
      <c r="N906" s="162"/>
      <c r="O906" s="162"/>
      <c r="P906" s="162"/>
      <c r="Q906" s="162"/>
      <c r="R906" s="162"/>
      <c r="S906" s="162"/>
      <c r="T906" s="162"/>
      <c r="U906" s="162"/>
      <c r="V906" s="162"/>
      <c r="W906" s="162"/>
      <c r="X906" s="162"/>
      <c r="Y906" s="162"/>
      <c r="Z906" s="162"/>
    </row>
    <row r="907">
      <c r="A907" s="162"/>
      <c r="B907" s="162"/>
      <c r="C907" s="162"/>
      <c r="D907" s="162"/>
      <c r="E907" s="162"/>
      <c r="F907" s="162"/>
      <c r="G907" s="162"/>
      <c r="H907" s="162"/>
      <c r="I907" s="162"/>
      <c r="J907" s="162"/>
      <c r="K907" s="162"/>
      <c r="L907" s="162"/>
      <c r="M907" s="162"/>
      <c r="N907" s="162"/>
      <c r="O907" s="162"/>
      <c r="P907" s="162"/>
      <c r="Q907" s="162"/>
      <c r="R907" s="162"/>
      <c r="S907" s="162"/>
      <c r="T907" s="162"/>
      <c r="U907" s="162"/>
      <c r="V907" s="162"/>
      <c r="W907" s="162"/>
      <c r="X907" s="162"/>
      <c r="Y907" s="162"/>
      <c r="Z907" s="162"/>
    </row>
    <row r="908">
      <c r="A908" s="162"/>
      <c r="B908" s="162"/>
      <c r="C908" s="162"/>
      <c r="D908" s="162"/>
      <c r="E908" s="162"/>
      <c r="F908" s="162"/>
      <c r="G908" s="162"/>
      <c r="H908" s="162"/>
      <c r="I908" s="162"/>
      <c r="J908" s="162"/>
      <c r="K908" s="162"/>
      <c r="L908" s="162"/>
      <c r="M908" s="162"/>
      <c r="N908" s="162"/>
      <c r="O908" s="162"/>
      <c r="P908" s="162"/>
      <c r="Q908" s="162"/>
      <c r="R908" s="162"/>
      <c r="S908" s="162"/>
      <c r="T908" s="162"/>
      <c r="U908" s="162"/>
      <c r="V908" s="162"/>
      <c r="W908" s="162"/>
      <c r="X908" s="162"/>
      <c r="Y908" s="162"/>
      <c r="Z908" s="162"/>
    </row>
    <row r="909">
      <c r="A909" s="162"/>
      <c r="B909" s="162"/>
      <c r="C909" s="162"/>
      <c r="D909" s="162"/>
      <c r="E909" s="162"/>
      <c r="F909" s="162"/>
      <c r="G909" s="162"/>
      <c r="H909" s="162"/>
      <c r="I909" s="162"/>
      <c r="J909" s="162"/>
      <c r="K909" s="162"/>
      <c r="L909" s="162"/>
      <c r="M909" s="162"/>
      <c r="N909" s="162"/>
      <c r="O909" s="162"/>
      <c r="P909" s="162"/>
      <c r="Q909" s="162"/>
      <c r="R909" s="162"/>
      <c r="S909" s="162"/>
      <c r="T909" s="162"/>
      <c r="U909" s="162"/>
      <c r="V909" s="162"/>
      <c r="W909" s="162"/>
      <c r="X909" s="162"/>
      <c r="Y909" s="162"/>
      <c r="Z909" s="162"/>
    </row>
    <row r="910">
      <c r="A910" s="162"/>
      <c r="B910" s="162"/>
      <c r="C910" s="162"/>
      <c r="D910" s="162"/>
      <c r="E910" s="162"/>
      <c r="F910" s="162"/>
      <c r="G910" s="162"/>
      <c r="H910" s="162"/>
      <c r="I910" s="162"/>
      <c r="J910" s="162"/>
      <c r="K910" s="162"/>
      <c r="L910" s="162"/>
      <c r="M910" s="162"/>
      <c r="N910" s="162"/>
      <c r="O910" s="162"/>
      <c r="P910" s="162"/>
      <c r="Q910" s="162"/>
      <c r="R910" s="162"/>
      <c r="S910" s="162"/>
      <c r="T910" s="162"/>
      <c r="U910" s="162"/>
      <c r="V910" s="162"/>
      <c r="W910" s="162"/>
      <c r="X910" s="162"/>
      <c r="Y910" s="162"/>
      <c r="Z910" s="162"/>
    </row>
    <row r="911">
      <c r="A911" s="162"/>
      <c r="B911" s="162"/>
      <c r="C911" s="162"/>
      <c r="D911" s="162"/>
      <c r="E911" s="162"/>
      <c r="F911" s="162"/>
      <c r="G911" s="162"/>
      <c r="H911" s="162"/>
      <c r="I911" s="162"/>
      <c r="J911" s="162"/>
      <c r="K911" s="162"/>
      <c r="L911" s="162"/>
      <c r="M911" s="162"/>
      <c r="N911" s="162"/>
      <c r="O911" s="162"/>
      <c r="P911" s="162"/>
      <c r="Q911" s="162"/>
      <c r="R911" s="162"/>
      <c r="S911" s="162"/>
      <c r="T911" s="162"/>
      <c r="U911" s="162"/>
      <c r="V911" s="162"/>
      <c r="W911" s="162"/>
      <c r="X911" s="162"/>
      <c r="Y911" s="162"/>
      <c r="Z911" s="162"/>
    </row>
    <row r="912">
      <c r="A912" s="162"/>
      <c r="B912" s="162"/>
      <c r="C912" s="162"/>
      <c r="D912" s="162"/>
      <c r="E912" s="162"/>
      <c r="F912" s="162"/>
      <c r="G912" s="162"/>
      <c r="H912" s="162"/>
      <c r="I912" s="162"/>
      <c r="J912" s="162"/>
      <c r="K912" s="162"/>
      <c r="L912" s="162"/>
      <c r="M912" s="162"/>
      <c r="N912" s="162"/>
      <c r="O912" s="162"/>
      <c r="P912" s="162"/>
      <c r="Q912" s="162"/>
      <c r="R912" s="162"/>
      <c r="S912" s="162"/>
      <c r="T912" s="162"/>
      <c r="U912" s="162"/>
      <c r="V912" s="162"/>
      <c r="W912" s="162"/>
      <c r="X912" s="162"/>
      <c r="Y912" s="162"/>
      <c r="Z912" s="162"/>
    </row>
    <row r="913">
      <c r="A913" s="162"/>
      <c r="B913" s="162"/>
      <c r="C913" s="162"/>
      <c r="D913" s="162"/>
      <c r="E913" s="162"/>
      <c r="F913" s="162"/>
      <c r="G913" s="162"/>
      <c r="H913" s="162"/>
      <c r="I913" s="162"/>
      <c r="J913" s="162"/>
      <c r="K913" s="162"/>
      <c r="L913" s="162"/>
      <c r="M913" s="162"/>
      <c r="N913" s="162"/>
      <c r="O913" s="162"/>
      <c r="P913" s="162"/>
      <c r="Q913" s="162"/>
      <c r="R913" s="162"/>
      <c r="S913" s="162"/>
      <c r="T913" s="162"/>
      <c r="U913" s="162"/>
      <c r="V913" s="162"/>
      <c r="W913" s="162"/>
      <c r="X913" s="162"/>
      <c r="Y913" s="162"/>
      <c r="Z913" s="162"/>
    </row>
    <row r="914">
      <c r="A914" s="162"/>
      <c r="B914" s="162"/>
      <c r="C914" s="162"/>
      <c r="D914" s="162"/>
      <c r="E914" s="162"/>
      <c r="F914" s="162"/>
      <c r="G914" s="162"/>
      <c r="H914" s="162"/>
      <c r="I914" s="162"/>
      <c r="J914" s="162"/>
      <c r="K914" s="162"/>
      <c r="L914" s="162"/>
      <c r="M914" s="162"/>
      <c r="N914" s="162"/>
      <c r="O914" s="162"/>
      <c r="P914" s="162"/>
      <c r="Q914" s="162"/>
      <c r="R914" s="162"/>
      <c r="S914" s="162"/>
      <c r="T914" s="162"/>
      <c r="U914" s="162"/>
      <c r="V914" s="162"/>
      <c r="W914" s="162"/>
      <c r="X914" s="162"/>
      <c r="Y914" s="162"/>
      <c r="Z914" s="162"/>
    </row>
    <row r="915">
      <c r="A915" s="162"/>
      <c r="B915" s="162"/>
      <c r="C915" s="162"/>
      <c r="D915" s="162"/>
      <c r="E915" s="162"/>
      <c r="F915" s="162"/>
      <c r="G915" s="162"/>
      <c r="H915" s="162"/>
      <c r="I915" s="162"/>
      <c r="J915" s="162"/>
      <c r="K915" s="162"/>
      <c r="L915" s="162"/>
      <c r="M915" s="162"/>
      <c r="N915" s="162"/>
      <c r="O915" s="162"/>
      <c r="P915" s="162"/>
      <c r="Q915" s="162"/>
      <c r="R915" s="162"/>
      <c r="S915" s="162"/>
      <c r="T915" s="162"/>
      <c r="U915" s="162"/>
      <c r="V915" s="162"/>
      <c r="W915" s="162"/>
      <c r="X915" s="162"/>
      <c r="Y915" s="162"/>
      <c r="Z915" s="162"/>
    </row>
    <row r="916">
      <c r="A916" s="162"/>
      <c r="B916" s="162"/>
      <c r="C916" s="162"/>
      <c r="D916" s="162"/>
      <c r="E916" s="162"/>
      <c r="F916" s="162"/>
      <c r="G916" s="162"/>
      <c r="H916" s="162"/>
      <c r="I916" s="162"/>
      <c r="J916" s="162"/>
      <c r="K916" s="162"/>
      <c r="L916" s="162"/>
      <c r="M916" s="162"/>
      <c r="N916" s="162"/>
      <c r="O916" s="162"/>
      <c r="P916" s="162"/>
      <c r="Q916" s="162"/>
      <c r="R916" s="162"/>
      <c r="S916" s="162"/>
      <c r="T916" s="162"/>
      <c r="U916" s="162"/>
      <c r="V916" s="162"/>
      <c r="W916" s="162"/>
      <c r="X916" s="162"/>
      <c r="Y916" s="162"/>
      <c r="Z916" s="162"/>
    </row>
    <row r="917">
      <c r="A917" s="162"/>
      <c r="B917" s="162"/>
      <c r="C917" s="162"/>
      <c r="D917" s="162"/>
      <c r="E917" s="162"/>
      <c r="F917" s="162"/>
      <c r="G917" s="162"/>
      <c r="H917" s="162"/>
      <c r="I917" s="162"/>
      <c r="J917" s="162"/>
      <c r="K917" s="162"/>
      <c r="L917" s="162"/>
      <c r="M917" s="162"/>
      <c r="N917" s="162"/>
      <c r="O917" s="162"/>
      <c r="P917" s="162"/>
      <c r="Q917" s="162"/>
      <c r="R917" s="162"/>
      <c r="S917" s="162"/>
      <c r="T917" s="162"/>
      <c r="U917" s="162"/>
      <c r="V917" s="162"/>
      <c r="W917" s="162"/>
      <c r="X917" s="162"/>
      <c r="Y917" s="162"/>
      <c r="Z917" s="162"/>
    </row>
    <row r="918">
      <c r="A918" s="162"/>
      <c r="B918" s="162"/>
      <c r="C918" s="162"/>
      <c r="D918" s="162"/>
      <c r="E918" s="162"/>
      <c r="F918" s="162"/>
      <c r="G918" s="162"/>
      <c r="H918" s="162"/>
      <c r="I918" s="162"/>
      <c r="J918" s="162"/>
      <c r="K918" s="162"/>
      <c r="L918" s="162"/>
      <c r="M918" s="162"/>
      <c r="N918" s="162"/>
      <c r="O918" s="162"/>
      <c r="P918" s="162"/>
      <c r="Q918" s="162"/>
      <c r="R918" s="162"/>
      <c r="S918" s="162"/>
      <c r="T918" s="162"/>
      <c r="U918" s="162"/>
      <c r="V918" s="162"/>
      <c r="W918" s="162"/>
      <c r="X918" s="162"/>
      <c r="Y918" s="162"/>
      <c r="Z918" s="162"/>
    </row>
    <row r="919">
      <c r="A919" s="162"/>
      <c r="B919" s="162"/>
      <c r="C919" s="162"/>
      <c r="D919" s="162"/>
      <c r="E919" s="162"/>
      <c r="F919" s="162"/>
      <c r="G919" s="162"/>
      <c r="H919" s="162"/>
      <c r="I919" s="162"/>
      <c r="J919" s="162"/>
      <c r="K919" s="162"/>
      <c r="L919" s="162"/>
      <c r="M919" s="162"/>
      <c r="N919" s="162"/>
      <c r="O919" s="162"/>
      <c r="P919" s="162"/>
      <c r="Q919" s="162"/>
      <c r="R919" s="162"/>
      <c r="S919" s="162"/>
      <c r="T919" s="162"/>
      <c r="U919" s="162"/>
      <c r="V919" s="162"/>
      <c r="W919" s="162"/>
      <c r="X919" s="162"/>
      <c r="Y919" s="162"/>
      <c r="Z919" s="162"/>
    </row>
    <row r="920">
      <c r="A920" s="162"/>
      <c r="B920" s="162"/>
      <c r="C920" s="162"/>
      <c r="D920" s="162"/>
      <c r="E920" s="162"/>
      <c r="F920" s="162"/>
      <c r="G920" s="162"/>
      <c r="H920" s="162"/>
      <c r="I920" s="162"/>
      <c r="J920" s="162"/>
      <c r="K920" s="162"/>
      <c r="L920" s="162"/>
      <c r="M920" s="162"/>
      <c r="N920" s="162"/>
      <c r="O920" s="162"/>
      <c r="P920" s="162"/>
      <c r="Q920" s="162"/>
      <c r="R920" s="162"/>
      <c r="S920" s="162"/>
      <c r="T920" s="162"/>
      <c r="U920" s="162"/>
      <c r="V920" s="162"/>
      <c r="W920" s="162"/>
      <c r="X920" s="162"/>
      <c r="Y920" s="162"/>
      <c r="Z920" s="162"/>
    </row>
    <row r="921">
      <c r="A921" s="162"/>
      <c r="B921" s="162"/>
      <c r="C921" s="162"/>
      <c r="D921" s="162"/>
      <c r="E921" s="162"/>
      <c r="F921" s="162"/>
      <c r="G921" s="162"/>
      <c r="H921" s="162"/>
      <c r="I921" s="162"/>
      <c r="J921" s="162"/>
      <c r="K921" s="162"/>
      <c r="L921" s="162"/>
      <c r="M921" s="162"/>
      <c r="N921" s="162"/>
      <c r="O921" s="162"/>
      <c r="P921" s="162"/>
      <c r="Q921" s="162"/>
      <c r="R921" s="162"/>
      <c r="S921" s="162"/>
      <c r="T921" s="162"/>
      <c r="U921" s="162"/>
      <c r="V921" s="162"/>
      <c r="W921" s="162"/>
      <c r="X921" s="162"/>
      <c r="Y921" s="162"/>
      <c r="Z921" s="162"/>
    </row>
    <row r="922">
      <c r="A922" s="162"/>
      <c r="B922" s="162"/>
      <c r="C922" s="162"/>
      <c r="D922" s="162"/>
      <c r="E922" s="162"/>
      <c r="F922" s="162"/>
      <c r="G922" s="162"/>
      <c r="H922" s="162"/>
      <c r="I922" s="162"/>
      <c r="J922" s="162"/>
      <c r="K922" s="162"/>
      <c r="L922" s="162"/>
      <c r="M922" s="162"/>
      <c r="N922" s="162"/>
      <c r="O922" s="162"/>
      <c r="P922" s="162"/>
      <c r="Q922" s="162"/>
      <c r="R922" s="162"/>
      <c r="S922" s="162"/>
      <c r="T922" s="162"/>
      <c r="U922" s="162"/>
      <c r="V922" s="162"/>
      <c r="W922" s="162"/>
      <c r="X922" s="162"/>
      <c r="Y922" s="162"/>
      <c r="Z922" s="162"/>
    </row>
    <row r="923">
      <c r="A923" s="162"/>
      <c r="B923" s="162"/>
      <c r="C923" s="162"/>
      <c r="D923" s="162"/>
      <c r="E923" s="162"/>
      <c r="F923" s="162"/>
      <c r="G923" s="162"/>
      <c r="H923" s="162"/>
      <c r="I923" s="162"/>
      <c r="J923" s="162"/>
      <c r="K923" s="162"/>
      <c r="L923" s="162"/>
      <c r="M923" s="162"/>
      <c r="N923" s="162"/>
      <c r="O923" s="162"/>
      <c r="P923" s="162"/>
      <c r="Q923" s="162"/>
      <c r="R923" s="162"/>
      <c r="S923" s="162"/>
      <c r="T923" s="162"/>
      <c r="U923" s="162"/>
      <c r="V923" s="162"/>
      <c r="W923" s="162"/>
      <c r="X923" s="162"/>
      <c r="Y923" s="162"/>
      <c r="Z923" s="162"/>
    </row>
    <row r="924">
      <c r="A924" s="162"/>
      <c r="B924" s="162"/>
      <c r="C924" s="162"/>
      <c r="D924" s="162"/>
      <c r="E924" s="162"/>
      <c r="F924" s="162"/>
      <c r="G924" s="162"/>
      <c r="H924" s="162"/>
      <c r="I924" s="162"/>
      <c r="J924" s="162"/>
      <c r="K924" s="162"/>
      <c r="L924" s="162"/>
      <c r="M924" s="162"/>
      <c r="N924" s="162"/>
      <c r="O924" s="162"/>
      <c r="P924" s="162"/>
      <c r="Q924" s="162"/>
      <c r="R924" s="162"/>
      <c r="S924" s="162"/>
      <c r="T924" s="162"/>
      <c r="U924" s="162"/>
      <c r="V924" s="162"/>
      <c r="W924" s="162"/>
      <c r="X924" s="162"/>
      <c r="Y924" s="162"/>
      <c r="Z924" s="162"/>
    </row>
    <row r="925">
      <c r="A925" s="162"/>
      <c r="B925" s="162"/>
      <c r="C925" s="162"/>
      <c r="D925" s="162"/>
      <c r="E925" s="162"/>
      <c r="F925" s="162"/>
      <c r="G925" s="162"/>
      <c r="H925" s="162"/>
      <c r="I925" s="162"/>
      <c r="J925" s="162"/>
      <c r="K925" s="162"/>
      <c r="L925" s="162"/>
      <c r="M925" s="162"/>
      <c r="N925" s="162"/>
      <c r="O925" s="162"/>
      <c r="P925" s="162"/>
      <c r="Q925" s="162"/>
      <c r="R925" s="162"/>
      <c r="S925" s="162"/>
      <c r="T925" s="162"/>
      <c r="U925" s="162"/>
      <c r="V925" s="162"/>
      <c r="W925" s="162"/>
      <c r="X925" s="162"/>
      <c r="Y925" s="162"/>
      <c r="Z925" s="162"/>
    </row>
    <row r="926">
      <c r="A926" s="162"/>
      <c r="B926" s="162"/>
      <c r="C926" s="162"/>
      <c r="D926" s="162"/>
      <c r="E926" s="162"/>
      <c r="F926" s="162"/>
      <c r="G926" s="162"/>
      <c r="H926" s="162"/>
      <c r="I926" s="162"/>
      <c r="J926" s="162"/>
      <c r="K926" s="162"/>
      <c r="L926" s="162"/>
      <c r="M926" s="162"/>
      <c r="N926" s="162"/>
      <c r="O926" s="162"/>
      <c r="P926" s="162"/>
      <c r="Q926" s="162"/>
      <c r="R926" s="162"/>
      <c r="S926" s="162"/>
      <c r="T926" s="162"/>
      <c r="U926" s="162"/>
      <c r="V926" s="162"/>
      <c r="W926" s="162"/>
      <c r="X926" s="162"/>
      <c r="Y926" s="162"/>
      <c r="Z926" s="162"/>
    </row>
    <row r="927">
      <c r="A927" s="162"/>
      <c r="B927" s="162"/>
      <c r="C927" s="162"/>
      <c r="D927" s="162"/>
      <c r="E927" s="162"/>
      <c r="F927" s="162"/>
      <c r="G927" s="162"/>
      <c r="H927" s="162"/>
      <c r="I927" s="162"/>
      <c r="J927" s="162"/>
      <c r="K927" s="162"/>
      <c r="L927" s="162"/>
      <c r="M927" s="162"/>
      <c r="N927" s="162"/>
      <c r="O927" s="162"/>
      <c r="P927" s="162"/>
      <c r="Q927" s="162"/>
      <c r="R927" s="162"/>
      <c r="S927" s="162"/>
      <c r="T927" s="162"/>
      <c r="U927" s="162"/>
      <c r="V927" s="162"/>
      <c r="W927" s="162"/>
      <c r="X927" s="162"/>
      <c r="Y927" s="162"/>
      <c r="Z927" s="162"/>
    </row>
    <row r="928">
      <c r="A928" s="162"/>
      <c r="B928" s="162"/>
      <c r="C928" s="162"/>
      <c r="D928" s="162"/>
      <c r="E928" s="162"/>
      <c r="F928" s="162"/>
      <c r="G928" s="162"/>
      <c r="H928" s="162"/>
      <c r="I928" s="162"/>
      <c r="J928" s="162"/>
      <c r="K928" s="162"/>
      <c r="L928" s="162"/>
      <c r="M928" s="162"/>
      <c r="N928" s="162"/>
      <c r="O928" s="162"/>
      <c r="P928" s="162"/>
      <c r="Q928" s="162"/>
      <c r="R928" s="162"/>
      <c r="S928" s="162"/>
      <c r="T928" s="162"/>
      <c r="U928" s="162"/>
      <c r="V928" s="162"/>
      <c r="W928" s="162"/>
      <c r="X928" s="162"/>
      <c r="Y928" s="162"/>
      <c r="Z928" s="162"/>
    </row>
    <row r="929">
      <c r="A929" s="162"/>
      <c r="B929" s="162"/>
      <c r="C929" s="162"/>
      <c r="D929" s="162"/>
      <c r="E929" s="162"/>
      <c r="F929" s="162"/>
      <c r="G929" s="162"/>
      <c r="H929" s="162"/>
      <c r="I929" s="162"/>
      <c r="J929" s="162"/>
      <c r="K929" s="162"/>
      <c r="L929" s="162"/>
      <c r="M929" s="162"/>
      <c r="N929" s="162"/>
      <c r="O929" s="162"/>
      <c r="P929" s="162"/>
      <c r="Q929" s="162"/>
      <c r="R929" s="162"/>
      <c r="S929" s="162"/>
      <c r="T929" s="162"/>
      <c r="U929" s="162"/>
      <c r="V929" s="162"/>
      <c r="W929" s="162"/>
      <c r="X929" s="162"/>
      <c r="Y929" s="162"/>
      <c r="Z929" s="162"/>
    </row>
    <row r="930">
      <c r="A930" s="162"/>
      <c r="B930" s="162"/>
      <c r="C930" s="162"/>
      <c r="D930" s="162"/>
      <c r="E930" s="162"/>
      <c r="F930" s="162"/>
      <c r="G930" s="162"/>
      <c r="H930" s="162"/>
      <c r="I930" s="162"/>
      <c r="J930" s="162"/>
      <c r="K930" s="162"/>
      <c r="L930" s="162"/>
      <c r="M930" s="162"/>
      <c r="N930" s="162"/>
      <c r="O930" s="162"/>
      <c r="P930" s="162"/>
      <c r="Q930" s="162"/>
      <c r="R930" s="162"/>
      <c r="S930" s="162"/>
      <c r="T930" s="162"/>
      <c r="U930" s="162"/>
      <c r="V930" s="162"/>
      <c r="W930" s="162"/>
      <c r="X930" s="162"/>
      <c r="Y930" s="162"/>
      <c r="Z930" s="162"/>
    </row>
    <row r="931">
      <c r="A931" s="162"/>
      <c r="B931" s="162"/>
      <c r="C931" s="162"/>
      <c r="D931" s="162"/>
      <c r="E931" s="162"/>
      <c r="F931" s="162"/>
      <c r="G931" s="162"/>
      <c r="H931" s="162"/>
      <c r="I931" s="162"/>
      <c r="J931" s="162"/>
      <c r="K931" s="162"/>
      <c r="L931" s="162"/>
      <c r="M931" s="162"/>
      <c r="N931" s="162"/>
      <c r="O931" s="162"/>
      <c r="P931" s="162"/>
      <c r="Q931" s="162"/>
      <c r="R931" s="162"/>
      <c r="S931" s="162"/>
      <c r="T931" s="162"/>
      <c r="U931" s="162"/>
      <c r="V931" s="162"/>
      <c r="W931" s="162"/>
      <c r="X931" s="162"/>
      <c r="Y931" s="162"/>
      <c r="Z931" s="162"/>
    </row>
    <row r="932">
      <c r="A932" s="162"/>
      <c r="B932" s="162"/>
      <c r="C932" s="162"/>
      <c r="D932" s="162"/>
      <c r="E932" s="162"/>
      <c r="F932" s="162"/>
      <c r="G932" s="162"/>
      <c r="H932" s="162"/>
      <c r="I932" s="162"/>
      <c r="J932" s="162"/>
      <c r="K932" s="162"/>
      <c r="L932" s="162"/>
      <c r="M932" s="162"/>
      <c r="N932" s="162"/>
      <c r="O932" s="162"/>
      <c r="P932" s="162"/>
      <c r="Q932" s="162"/>
      <c r="R932" s="162"/>
      <c r="S932" s="162"/>
      <c r="T932" s="162"/>
      <c r="U932" s="162"/>
      <c r="V932" s="162"/>
      <c r="W932" s="162"/>
      <c r="X932" s="162"/>
      <c r="Y932" s="162"/>
      <c r="Z932" s="162"/>
    </row>
    <row r="933">
      <c r="A933" s="162"/>
      <c r="B933" s="162"/>
      <c r="C933" s="162"/>
      <c r="D933" s="162"/>
      <c r="E933" s="162"/>
      <c r="F933" s="162"/>
      <c r="G933" s="162"/>
      <c r="H933" s="162"/>
      <c r="I933" s="162"/>
      <c r="J933" s="162"/>
      <c r="K933" s="162"/>
      <c r="L933" s="162"/>
      <c r="M933" s="162"/>
      <c r="N933" s="162"/>
      <c r="O933" s="162"/>
      <c r="P933" s="162"/>
      <c r="Q933" s="162"/>
      <c r="R933" s="162"/>
      <c r="S933" s="162"/>
      <c r="T933" s="162"/>
      <c r="U933" s="162"/>
      <c r="V933" s="162"/>
      <c r="W933" s="162"/>
      <c r="X933" s="162"/>
      <c r="Y933" s="162"/>
      <c r="Z933" s="162"/>
    </row>
    <row r="934">
      <c r="A934" s="162"/>
      <c r="B934" s="162"/>
      <c r="C934" s="162"/>
      <c r="D934" s="162"/>
      <c r="E934" s="162"/>
      <c r="F934" s="162"/>
      <c r="G934" s="162"/>
      <c r="H934" s="162"/>
      <c r="I934" s="162"/>
      <c r="J934" s="162"/>
      <c r="K934" s="162"/>
      <c r="L934" s="162"/>
      <c r="M934" s="162"/>
      <c r="N934" s="162"/>
      <c r="O934" s="162"/>
      <c r="P934" s="162"/>
      <c r="Q934" s="162"/>
      <c r="R934" s="162"/>
      <c r="S934" s="162"/>
      <c r="T934" s="162"/>
      <c r="U934" s="162"/>
      <c r="V934" s="162"/>
      <c r="W934" s="162"/>
      <c r="X934" s="162"/>
      <c r="Y934" s="162"/>
      <c r="Z934" s="162"/>
    </row>
    <row r="935">
      <c r="A935" s="162"/>
      <c r="B935" s="162"/>
      <c r="C935" s="162"/>
      <c r="D935" s="162"/>
      <c r="E935" s="162"/>
      <c r="F935" s="162"/>
      <c r="G935" s="162"/>
      <c r="H935" s="162"/>
      <c r="I935" s="162"/>
      <c r="J935" s="162"/>
      <c r="K935" s="162"/>
      <c r="L935" s="162"/>
      <c r="M935" s="162"/>
      <c r="N935" s="162"/>
      <c r="O935" s="162"/>
      <c r="P935" s="162"/>
      <c r="Q935" s="162"/>
      <c r="R935" s="162"/>
      <c r="S935" s="162"/>
      <c r="T935" s="162"/>
      <c r="U935" s="162"/>
      <c r="V935" s="162"/>
      <c r="W935" s="162"/>
      <c r="X935" s="162"/>
      <c r="Y935" s="162"/>
      <c r="Z935" s="162"/>
    </row>
    <row r="936">
      <c r="A936" s="162"/>
      <c r="B936" s="162"/>
      <c r="C936" s="162"/>
      <c r="D936" s="162"/>
      <c r="E936" s="162"/>
      <c r="F936" s="162"/>
      <c r="G936" s="162"/>
      <c r="H936" s="162"/>
      <c r="I936" s="162"/>
      <c r="J936" s="162"/>
      <c r="K936" s="162"/>
      <c r="L936" s="162"/>
      <c r="M936" s="162"/>
      <c r="N936" s="162"/>
      <c r="O936" s="162"/>
      <c r="P936" s="162"/>
      <c r="Q936" s="162"/>
      <c r="R936" s="162"/>
      <c r="S936" s="162"/>
      <c r="T936" s="162"/>
      <c r="U936" s="162"/>
      <c r="V936" s="162"/>
      <c r="W936" s="162"/>
      <c r="X936" s="162"/>
      <c r="Y936" s="162"/>
      <c r="Z936" s="162"/>
    </row>
    <row r="937">
      <c r="A937" s="162"/>
      <c r="B937" s="162"/>
      <c r="C937" s="162"/>
      <c r="D937" s="162"/>
      <c r="E937" s="162"/>
      <c r="F937" s="162"/>
      <c r="G937" s="162"/>
      <c r="H937" s="162"/>
      <c r="I937" s="162"/>
      <c r="J937" s="162"/>
      <c r="K937" s="162"/>
      <c r="L937" s="162"/>
      <c r="M937" s="162"/>
      <c r="N937" s="162"/>
      <c r="O937" s="162"/>
      <c r="P937" s="162"/>
      <c r="Q937" s="162"/>
      <c r="R937" s="162"/>
      <c r="S937" s="162"/>
      <c r="T937" s="162"/>
      <c r="U937" s="162"/>
      <c r="V937" s="162"/>
      <c r="W937" s="162"/>
      <c r="X937" s="162"/>
      <c r="Y937" s="162"/>
      <c r="Z937" s="162"/>
    </row>
    <row r="938">
      <c r="A938" s="162"/>
      <c r="B938" s="162"/>
      <c r="C938" s="162"/>
      <c r="D938" s="162"/>
      <c r="E938" s="162"/>
      <c r="F938" s="162"/>
      <c r="G938" s="162"/>
      <c r="H938" s="162"/>
      <c r="I938" s="162"/>
      <c r="J938" s="162"/>
      <c r="K938" s="162"/>
      <c r="L938" s="162"/>
      <c r="M938" s="162"/>
      <c r="N938" s="162"/>
      <c r="O938" s="162"/>
      <c r="P938" s="162"/>
      <c r="Q938" s="162"/>
      <c r="R938" s="162"/>
      <c r="S938" s="162"/>
      <c r="T938" s="162"/>
      <c r="U938" s="162"/>
      <c r="V938" s="162"/>
      <c r="W938" s="162"/>
      <c r="X938" s="162"/>
      <c r="Y938" s="162"/>
      <c r="Z938" s="162"/>
    </row>
    <row r="939">
      <c r="A939" s="162"/>
      <c r="B939" s="162"/>
      <c r="C939" s="162"/>
      <c r="D939" s="162"/>
      <c r="E939" s="162"/>
      <c r="F939" s="162"/>
      <c r="G939" s="162"/>
      <c r="H939" s="162"/>
      <c r="I939" s="162"/>
      <c r="J939" s="162"/>
      <c r="K939" s="162"/>
      <c r="L939" s="162"/>
      <c r="M939" s="162"/>
      <c r="N939" s="162"/>
      <c r="O939" s="162"/>
      <c r="P939" s="162"/>
      <c r="Q939" s="162"/>
      <c r="R939" s="162"/>
      <c r="S939" s="162"/>
      <c r="T939" s="162"/>
      <c r="U939" s="162"/>
      <c r="V939" s="162"/>
      <c r="W939" s="162"/>
      <c r="X939" s="162"/>
      <c r="Y939" s="162"/>
      <c r="Z939" s="162"/>
    </row>
    <row r="940">
      <c r="A940" s="162"/>
      <c r="B940" s="162"/>
      <c r="C940" s="162"/>
      <c r="D940" s="162"/>
      <c r="E940" s="162"/>
      <c r="F940" s="162"/>
      <c r="G940" s="162"/>
      <c r="H940" s="162"/>
      <c r="I940" s="162"/>
      <c r="J940" s="162"/>
      <c r="K940" s="162"/>
      <c r="L940" s="162"/>
      <c r="M940" s="162"/>
      <c r="N940" s="162"/>
      <c r="O940" s="162"/>
      <c r="P940" s="162"/>
      <c r="Q940" s="162"/>
      <c r="R940" s="162"/>
      <c r="S940" s="162"/>
      <c r="T940" s="162"/>
      <c r="U940" s="162"/>
      <c r="V940" s="162"/>
      <c r="W940" s="162"/>
      <c r="X940" s="162"/>
      <c r="Y940" s="162"/>
      <c r="Z940" s="162"/>
    </row>
    <row r="941">
      <c r="A941" s="162"/>
      <c r="B941" s="162"/>
      <c r="C941" s="162"/>
      <c r="D941" s="162"/>
      <c r="E941" s="162"/>
      <c r="F941" s="162"/>
      <c r="G941" s="162"/>
      <c r="H941" s="162"/>
      <c r="I941" s="162"/>
      <c r="J941" s="162"/>
      <c r="K941" s="162"/>
      <c r="L941" s="162"/>
      <c r="M941" s="162"/>
      <c r="N941" s="162"/>
      <c r="O941" s="162"/>
      <c r="P941" s="162"/>
      <c r="Q941" s="162"/>
      <c r="R941" s="162"/>
      <c r="S941" s="162"/>
      <c r="T941" s="162"/>
      <c r="U941" s="162"/>
      <c r="V941" s="162"/>
      <c r="W941" s="162"/>
      <c r="X941" s="162"/>
      <c r="Y941" s="162"/>
      <c r="Z941" s="162"/>
    </row>
    <row r="942">
      <c r="A942" s="162"/>
      <c r="B942" s="162"/>
      <c r="C942" s="162"/>
      <c r="D942" s="162"/>
      <c r="E942" s="162"/>
      <c r="F942" s="162"/>
      <c r="G942" s="162"/>
      <c r="H942" s="162"/>
      <c r="I942" s="162"/>
      <c r="J942" s="162"/>
      <c r="K942" s="162"/>
      <c r="L942" s="162"/>
      <c r="M942" s="162"/>
      <c r="N942" s="162"/>
      <c r="O942" s="162"/>
      <c r="P942" s="162"/>
      <c r="Q942" s="162"/>
      <c r="R942" s="162"/>
      <c r="S942" s="162"/>
      <c r="T942" s="162"/>
      <c r="U942" s="162"/>
      <c r="V942" s="162"/>
      <c r="W942" s="162"/>
      <c r="X942" s="162"/>
      <c r="Y942" s="162"/>
      <c r="Z942" s="162"/>
    </row>
    <row r="943">
      <c r="A943" s="162"/>
      <c r="B943" s="162"/>
      <c r="C943" s="162"/>
      <c r="D943" s="162"/>
      <c r="E943" s="162"/>
      <c r="F943" s="162"/>
      <c r="G943" s="162"/>
      <c r="H943" s="162"/>
      <c r="I943" s="162"/>
      <c r="J943" s="162"/>
      <c r="K943" s="162"/>
      <c r="L943" s="162"/>
      <c r="M943" s="162"/>
      <c r="N943" s="162"/>
      <c r="O943" s="162"/>
      <c r="P943" s="162"/>
      <c r="Q943" s="162"/>
      <c r="R943" s="162"/>
      <c r="S943" s="162"/>
      <c r="T943" s="162"/>
      <c r="U943" s="162"/>
      <c r="V943" s="162"/>
      <c r="W943" s="162"/>
      <c r="X943" s="162"/>
      <c r="Y943" s="162"/>
      <c r="Z943" s="162"/>
    </row>
    <row r="944">
      <c r="A944" s="162"/>
      <c r="B944" s="162"/>
      <c r="C944" s="162"/>
      <c r="D944" s="162"/>
      <c r="E944" s="162"/>
      <c r="F944" s="162"/>
      <c r="G944" s="162"/>
      <c r="H944" s="162"/>
      <c r="I944" s="162"/>
      <c r="J944" s="162"/>
      <c r="K944" s="162"/>
      <c r="L944" s="162"/>
      <c r="M944" s="162"/>
      <c r="N944" s="162"/>
      <c r="O944" s="162"/>
      <c r="P944" s="162"/>
      <c r="Q944" s="162"/>
      <c r="R944" s="162"/>
      <c r="S944" s="162"/>
      <c r="T944" s="162"/>
      <c r="U944" s="162"/>
      <c r="V944" s="162"/>
      <c r="W944" s="162"/>
      <c r="X944" s="162"/>
      <c r="Y944" s="162"/>
      <c r="Z944" s="162"/>
    </row>
    <row r="945">
      <c r="A945" s="162"/>
      <c r="B945" s="162"/>
      <c r="C945" s="162"/>
      <c r="D945" s="162"/>
      <c r="E945" s="162"/>
      <c r="F945" s="162"/>
      <c r="G945" s="162"/>
      <c r="H945" s="162"/>
      <c r="I945" s="162"/>
      <c r="J945" s="162"/>
      <c r="K945" s="162"/>
      <c r="L945" s="162"/>
      <c r="M945" s="162"/>
      <c r="N945" s="162"/>
      <c r="O945" s="162"/>
      <c r="P945" s="162"/>
      <c r="Q945" s="162"/>
      <c r="R945" s="162"/>
      <c r="S945" s="162"/>
      <c r="T945" s="162"/>
      <c r="U945" s="162"/>
      <c r="V945" s="162"/>
      <c r="W945" s="162"/>
      <c r="X945" s="162"/>
      <c r="Y945" s="162"/>
      <c r="Z945" s="162"/>
    </row>
    <row r="946">
      <c r="A946" s="162"/>
      <c r="B946" s="162"/>
      <c r="C946" s="162"/>
      <c r="D946" s="162"/>
      <c r="E946" s="162"/>
      <c r="F946" s="162"/>
      <c r="G946" s="162"/>
      <c r="H946" s="162"/>
      <c r="I946" s="162"/>
      <c r="J946" s="162"/>
      <c r="K946" s="162"/>
      <c r="L946" s="162"/>
      <c r="M946" s="162"/>
      <c r="N946" s="162"/>
      <c r="O946" s="162"/>
      <c r="P946" s="162"/>
      <c r="Q946" s="162"/>
      <c r="R946" s="162"/>
      <c r="S946" s="162"/>
      <c r="T946" s="162"/>
      <c r="U946" s="162"/>
      <c r="V946" s="162"/>
      <c r="W946" s="162"/>
      <c r="X946" s="162"/>
      <c r="Y946" s="162"/>
      <c r="Z946" s="162"/>
    </row>
    <row r="947">
      <c r="A947" s="162"/>
      <c r="B947" s="162"/>
      <c r="C947" s="162"/>
      <c r="D947" s="162"/>
      <c r="E947" s="162"/>
      <c r="F947" s="162"/>
      <c r="G947" s="162"/>
      <c r="H947" s="162"/>
      <c r="I947" s="162"/>
      <c r="J947" s="162"/>
      <c r="K947" s="162"/>
      <c r="L947" s="162"/>
      <c r="M947" s="162"/>
      <c r="N947" s="162"/>
      <c r="O947" s="162"/>
      <c r="P947" s="162"/>
      <c r="Q947" s="162"/>
      <c r="R947" s="162"/>
      <c r="S947" s="162"/>
      <c r="T947" s="162"/>
      <c r="U947" s="162"/>
      <c r="V947" s="162"/>
      <c r="W947" s="162"/>
      <c r="X947" s="162"/>
      <c r="Y947" s="162"/>
      <c r="Z947" s="162"/>
    </row>
    <row r="948">
      <c r="A948" s="162"/>
      <c r="B948" s="162"/>
      <c r="C948" s="162"/>
      <c r="D948" s="162"/>
      <c r="E948" s="162"/>
      <c r="F948" s="162"/>
      <c r="G948" s="162"/>
      <c r="H948" s="162"/>
      <c r="I948" s="162"/>
      <c r="J948" s="162"/>
      <c r="K948" s="162"/>
      <c r="L948" s="162"/>
      <c r="M948" s="162"/>
      <c r="N948" s="162"/>
      <c r="O948" s="162"/>
      <c r="P948" s="162"/>
      <c r="Q948" s="162"/>
      <c r="R948" s="162"/>
      <c r="S948" s="162"/>
      <c r="T948" s="162"/>
      <c r="U948" s="162"/>
      <c r="V948" s="162"/>
      <c r="W948" s="162"/>
      <c r="X948" s="162"/>
      <c r="Y948" s="162"/>
      <c r="Z948" s="162"/>
    </row>
    <row r="949">
      <c r="A949" s="162"/>
      <c r="B949" s="162"/>
      <c r="C949" s="162"/>
      <c r="D949" s="162"/>
      <c r="E949" s="162"/>
      <c r="F949" s="162"/>
      <c r="G949" s="162"/>
      <c r="H949" s="162"/>
      <c r="I949" s="162"/>
      <c r="J949" s="162"/>
      <c r="K949" s="162"/>
      <c r="L949" s="162"/>
      <c r="M949" s="162"/>
      <c r="N949" s="162"/>
      <c r="O949" s="162"/>
      <c r="P949" s="162"/>
      <c r="Q949" s="162"/>
      <c r="R949" s="162"/>
      <c r="S949" s="162"/>
      <c r="T949" s="162"/>
      <c r="U949" s="162"/>
      <c r="V949" s="162"/>
      <c r="W949" s="162"/>
      <c r="X949" s="162"/>
      <c r="Y949" s="162"/>
      <c r="Z949" s="162"/>
    </row>
    <row r="950">
      <c r="A950" s="162"/>
      <c r="B950" s="162"/>
      <c r="C950" s="162"/>
      <c r="D950" s="162"/>
      <c r="E950" s="162"/>
      <c r="F950" s="162"/>
      <c r="G950" s="162"/>
      <c r="H950" s="162"/>
      <c r="I950" s="162"/>
      <c r="J950" s="162"/>
      <c r="K950" s="162"/>
      <c r="L950" s="162"/>
      <c r="M950" s="162"/>
      <c r="N950" s="162"/>
      <c r="O950" s="162"/>
      <c r="P950" s="162"/>
      <c r="Q950" s="162"/>
      <c r="R950" s="162"/>
      <c r="S950" s="162"/>
      <c r="T950" s="162"/>
      <c r="U950" s="162"/>
      <c r="V950" s="162"/>
      <c r="W950" s="162"/>
      <c r="X950" s="162"/>
      <c r="Y950" s="162"/>
      <c r="Z950" s="162"/>
    </row>
    <row r="951">
      <c r="A951" s="162"/>
      <c r="B951" s="162"/>
      <c r="C951" s="162"/>
      <c r="D951" s="162"/>
      <c r="E951" s="162"/>
      <c r="F951" s="162"/>
      <c r="G951" s="162"/>
      <c r="H951" s="162"/>
      <c r="I951" s="162"/>
      <c r="J951" s="162"/>
      <c r="K951" s="162"/>
      <c r="L951" s="162"/>
      <c r="M951" s="162"/>
      <c r="N951" s="162"/>
      <c r="O951" s="162"/>
      <c r="P951" s="162"/>
      <c r="Q951" s="162"/>
      <c r="R951" s="162"/>
      <c r="S951" s="162"/>
      <c r="T951" s="162"/>
      <c r="U951" s="162"/>
      <c r="V951" s="162"/>
      <c r="W951" s="162"/>
      <c r="X951" s="162"/>
      <c r="Y951" s="162"/>
      <c r="Z951" s="162"/>
    </row>
    <row r="952">
      <c r="A952" s="162"/>
      <c r="B952" s="162"/>
      <c r="C952" s="162"/>
      <c r="D952" s="162"/>
      <c r="E952" s="162"/>
      <c r="F952" s="162"/>
      <c r="G952" s="162"/>
      <c r="H952" s="162"/>
      <c r="I952" s="162"/>
      <c r="J952" s="162"/>
      <c r="K952" s="162"/>
      <c r="L952" s="162"/>
      <c r="M952" s="162"/>
      <c r="N952" s="162"/>
      <c r="O952" s="162"/>
      <c r="P952" s="162"/>
      <c r="Q952" s="162"/>
      <c r="R952" s="162"/>
      <c r="S952" s="162"/>
      <c r="T952" s="162"/>
      <c r="U952" s="162"/>
      <c r="V952" s="162"/>
      <c r="W952" s="162"/>
      <c r="X952" s="162"/>
      <c r="Y952" s="162"/>
      <c r="Z952" s="162"/>
    </row>
    <row r="953">
      <c r="A953" s="162"/>
      <c r="B953" s="162"/>
      <c r="C953" s="162"/>
      <c r="D953" s="162"/>
      <c r="E953" s="162"/>
      <c r="F953" s="162"/>
      <c r="G953" s="162"/>
      <c r="H953" s="162"/>
      <c r="I953" s="162"/>
      <c r="J953" s="162"/>
      <c r="K953" s="162"/>
      <c r="L953" s="162"/>
      <c r="M953" s="162"/>
      <c r="N953" s="162"/>
      <c r="O953" s="162"/>
      <c r="P953" s="162"/>
      <c r="Q953" s="162"/>
      <c r="R953" s="162"/>
      <c r="S953" s="162"/>
      <c r="T953" s="162"/>
      <c r="U953" s="162"/>
      <c r="V953" s="162"/>
      <c r="W953" s="162"/>
      <c r="X953" s="162"/>
      <c r="Y953" s="162"/>
      <c r="Z953" s="162"/>
    </row>
    <row r="954">
      <c r="A954" s="162"/>
      <c r="B954" s="162"/>
      <c r="C954" s="162"/>
      <c r="D954" s="162"/>
      <c r="E954" s="162"/>
      <c r="F954" s="162"/>
      <c r="G954" s="162"/>
      <c r="H954" s="162"/>
      <c r="I954" s="162"/>
      <c r="J954" s="162"/>
      <c r="K954" s="162"/>
      <c r="L954" s="162"/>
      <c r="M954" s="162"/>
      <c r="N954" s="162"/>
      <c r="O954" s="162"/>
      <c r="P954" s="162"/>
      <c r="Q954" s="162"/>
      <c r="R954" s="162"/>
      <c r="S954" s="162"/>
      <c r="T954" s="162"/>
      <c r="U954" s="162"/>
      <c r="V954" s="162"/>
      <c r="W954" s="162"/>
      <c r="X954" s="162"/>
      <c r="Y954" s="162"/>
      <c r="Z954" s="162"/>
    </row>
    <row r="955">
      <c r="A955" s="162"/>
      <c r="B955" s="162"/>
      <c r="C955" s="162"/>
      <c r="D955" s="162"/>
      <c r="E955" s="162"/>
      <c r="F955" s="162"/>
      <c r="G955" s="162"/>
      <c r="H955" s="162"/>
      <c r="I955" s="162"/>
      <c r="J955" s="162"/>
      <c r="K955" s="162"/>
      <c r="L955" s="162"/>
      <c r="M955" s="162"/>
      <c r="N955" s="162"/>
      <c r="O955" s="162"/>
      <c r="P955" s="162"/>
      <c r="Q955" s="162"/>
      <c r="R955" s="162"/>
      <c r="S955" s="162"/>
      <c r="T955" s="162"/>
      <c r="U955" s="162"/>
      <c r="V955" s="162"/>
      <c r="W955" s="162"/>
      <c r="X955" s="162"/>
      <c r="Y955" s="162"/>
      <c r="Z955" s="162"/>
    </row>
    <row r="956">
      <c r="A956" s="162"/>
      <c r="B956" s="162"/>
      <c r="C956" s="162"/>
      <c r="D956" s="162"/>
      <c r="E956" s="162"/>
      <c r="F956" s="162"/>
      <c r="G956" s="162"/>
      <c r="H956" s="162"/>
      <c r="I956" s="162"/>
      <c r="J956" s="162"/>
      <c r="K956" s="162"/>
      <c r="L956" s="162"/>
      <c r="M956" s="162"/>
      <c r="N956" s="162"/>
      <c r="O956" s="162"/>
      <c r="P956" s="162"/>
      <c r="Q956" s="162"/>
      <c r="R956" s="162"/>
      <c r="S956" s="162"/>
      <c r="T956" s="162"/>
      <c r="U956" s="162"/>
      <c r="V956" s="162"/>
      <c r="W956" s="162"/>
      <c r="X956" s="162"/>
      <c r="Y956" s="162"/>
      <c r="Z956" s="162"/>
    </row>
    <row r="957">
      <c r="A957" s="162"/>
      <c r="B957" s="162"/>
      <c r="C957" s="162"/>
      <c r="D957" s="162"/>
      <c r="E957" s="162"/>
      <c r="F957" s="162"/>
      <c r="G957" s="162"/>
      <c r="H957" s="162"/>
      <c r="I957" s="162"/>
      <c r="J957" s="162"/>
      <c r="K957" s="162"/>
      <c r="L957" s="162"/>
      <c r="M957" s="162"/>
      <c r="N957" s="162"/>
      <c r="O957" s="162"/>
      <c r="P957" s="162"/>
      <c r="Q957" s="162"/>
      <c r="R957" s="162"/>
      <c r="S957" s="162"/>
      <c r="T957" s="162"/>
      <c r="U957" s="162"/>
      <c r="V957" s="162"/>
      <c r="W957" s="162"/>
      <c r="X957" s="162"/>
      <c r="Y957" s="162"/>
      <c r="Z957" s="162"/>
    </row>
    <row r="958">
      <c r="A958" s="162"/>
      <c r="B958" s="162"/>
      <c r="C958" s="162"/>
      <c r="D958" s="162"/>
      <c r="E958" s="162"/>
      <c r="F958" s="162"/>
      <c r="G958" s="162"/>
      <c r="H958" s="162"/>
      <c r="I958" s="162"/>
      <c r="J958" s="162"/>
      <c r="K958" s="162"/>
      <c r="L958" s="162"/>
      <c r="M958" s="162"/>
      <c r="N958" s="162"/>
      <c r="O958" s="162"/>
      <c r="P958" s="162"/>
      <c r="Q958" s="162"/>
      <c r="R958" s="162"/>
      <c r="S958" s="162"/>
      <c r="T958" s="162"/>
      <c r="U958" s="162"/>
      <c r="V958" s="162"/>
      <c r="W958" s="162"/>
      <c r="X958" s="162"/>
      <c r="Y958" s="162"/>
      <c r="Z958" s="162"/>
    </row>
    <row r="959">
      <c r="A959" s="162"/>
      <c r="B959" s="162"/>
      <c r="C959" s="162"/>
      <c r="D959" s="162"/>
      <c r="E959" s="162"/>
      <c r="F959" s="162"/>
      <c r="G959" s="162"/>
      <c r="H959" s="162"/>
      <c r="I959" s="162"/>
      <c r="J959" s="162"/>
      <c r="K959" s="162"/>
      <c r="L959" s="162"/>
      <c r="M959" s="162"/>
      <c r="N959" s="162"/>
      <c r="O959" s="162"/>
      <c r="P959" s="162"/>
      <c r="Q959" s="162"/>
      <c r="R959" s="162"/>
      <c r="S959" s="162"/>
      <c r="T959" s="162"/>
      <c r="U959" s="162"/>
      <c r="V959" s="162"/>
      <c r="W959" s="162"/>
      <c r="X959" s="162"/>
      <c r="Y959" s="162"/>
      <c r="Z959" s="162"/>
    </row>
    <row r="960">
      <c r="A960" s="162"/>
      <c r="B960" s="162"/>
      <c r="C960" s="162"/>
      <c r="D960" s="162"/>
      <c r="E960" s="162"/>
      <c r="F960" s="162"/>
      <c r="G960" s="162"/>
      <c r="H960" s="162"/>
      <c r="I960" s="162"/>
      <c r="J960" s="162"/>
      <c r="K960" s="162"/>
      <c r="L960" s="162"/>
      <c r="M960" s="162"/>
      <c r="N960" s="162"/>
      <c r="O960" s="162"/>
      <c r="P960" s="162"/>
      <c r="Q960" s="162"/>
      <c r="R960" s="162"/>
      <c r="S960" s="162"/>
      <c r="T960" s="162"/>
      <c r="U960" s="162"/>
      <c r="V960" s="162"/>
      <c r="W960" s="162"/>
      <c r="X960" s="162"/>
      <c r="Y960" s="162"/>
      <c r="Z960" s="162"/>
    </row>
    <row r="961">
      <c r="A961" s="162"/>
      <c r="B961" s="162"/>
      <c r="C961" s="162"/>
      <c r="D961" s="162"/>
      <c r="E961" s="162"/>
      <c r="F961" s="162"/>
      <c r="G961" s="162"/>
      <c r="H961" s="162"/>
      <c r="I961" s="162"/>
      <c r="J961" s="162"/>
      <c r="K961" s="162"/>
      <c r="L961" s="162"/>
      <c r="M961" s="162"/>
      <c r="N961" s="162"/>
      <c r="O961" s="162"/>
      <c r="P961" s="162"/>
      <c r="Q961" s="162"/>
      <c r="R961" s="162"/>
      <c r="S961" s="162"/>
      <c r="T961" s="162"/>
      <c r="U961" s="162"/>
      <c r="V961" s="162"/>
      <c r="W961" s="162"/>
      <c r="X961" s="162"/>
      <c r="Y961" s="162"/>
      <c r="Z961" s="162"/>
    </row>
    <row r="962">
      <c r="A962" s="162"/>
      <c r="B962" s="162"/>
      <c r="C962" s="162"/>
      <c r="D962" s="162"/>
      <c r="E962" s="162"/>
      <c r="F962" s="162"/>
      <c r="G962" s="162"/>
      <c r="H962" s="162"/>
      <c r="I962" s="162"/>
      <c r="J962" s="162"/>
      <c r="K962" s="162"/>
      <c r="L962" s="162"/>
      <c r="M962" s="162"/>
      <c r="N962" s="162"/>
      <c r="O962" s="162"/>
      <c r="P962" s="162"/>
      <c r="Q962" s="162"/>
      <c r="R962" s="162"/>
      <c r="S962" s="162"/>
      <c r="T962" s="162"/>
      <c r="U962" s="162"/>
      <c r="V962" s="162"/>
      <c r="W962" s="162"/>
      <c r="X962" s="162"/>
      <c r="Y962" s="162"/>
      <c r="Z962" s="162"/>
    </row>
    <row r="963">
      <c r="A963" s="162"/>
      <c r="B963" s="162"/>
      <c r="C963" s="162"/>
      <c r="D963" s="162"/>
      <c r="E963" s="162"/>
      <c r="F963" s="162"/>
      <c r="G963" s="162"/>
      <c r="H963" s="162"/>
      <c r="I963" s="162"/>
      <c r="J963" s="162"/>
      <c r="K963" s="162"/>
      <c r="L963" s="162"/>
      <c r="M963" s="162"/>
      <c r="N963" s="162"/>
      <c r="O963" s="162"/>
      <c r="P963" s="162"/>
      <c r="Q963" s="162"/>
      <c r="R963" s="162"/>
      <c r="S963" s="162"/>
      <c r="T963" s="162"/>
      <c r="U963" s="162"/>
      <c r="V963" s="162"/>
      <c r="W963" s="162"/>
      <c r="X963" s="162"/>
      <c r="Y963" s="162"/>
      <c r="Z963" s="162"/>
    </row>
    <row r="964">
      <c r="A964" s="162"/>
      <c r="B964" s="162"/>
      <c r="C964" s="162"/>
      <c r="D964" s="162"/>
      <c r="E964" s="162"/>
      <c r="F964" s="162"/>
      <c r="G964" s="162"/>
      <c r="H964" s="162"/>
      <c r="I964" s="162"/>
      <c r="J964" s="162"/>
      <c r="K964" s="162"/>
      <c r="L964" s="162"/>
      <c r="M964" s="162"/>
      <c r="N964" s="162"/>
      <c r="O964" s="162"/>
      <c r="P964" s="162"/>
      <c r="Q964" s="162"/>
      <c r="R964" s="162"/>
      <c r="S964" s="162"/>
      <c r="T964" s="162"/>
      <c r="U964" s="162"/>
      <c r="V964" s="162"/>
      <c r="W964" s="162"/>
      <c r="X964" s="162"/>
      <c r="Y964" s="162"/>
      <c r="Z964" s="162"/>
    </row>
    <row r="965">
      <c r="A965" s="162"/>
      <c r="B965" s="162"/>
      <c r="C965" s="162"/>
      <c r="D965" s="162"/>
      <c r="E965" s="162"/>
      <c r="F965" s="162"/>
      <c r="G965" s="162"/>
      <c r="H965" s="162"/>
      <c r="I965" s="162"/>
      <c r="J965" s="162"/>
      <c r="K965" s="162"/>
      <c r="L965" s="162"/>
      <c r="M965" s="162"/>
      <c r="N965" s="162"/>
      <c r="O965" s="162"/>
      <c r="P965" s="162"/>
      <c r="Q965" s="162"/>
      <c r="R965" s="162"/>
      <c r="S965" s="162"/>
      <c r="T965" s="162"/>
      <c r="U965" s="162"/>
      <c r="V965" s="162"/>
      <c r="W965" s="162"/>
      <c r="X965" s="162"/>
      <c r="Y965" s="162"/>
      <c r="Z965" s="162"/>
    </row>
    <row r="966">
      <c r="A966" s="162"/>
      <c r="B966" s="162"/>
      <c r="C966" s="162"/>
      <c r="D966" s="162"/>
      <c r="E966" s="162"/>
      <c r="F966" s="162"/>
      <c r="G966" s="162"/>
      <c r="H966" s="162"/>
      <c r="I966" s="162"/>
      <c r="J966" s="162"/>
      <c r="K966" s="162"/>
      <c r="L966" s="162"/>
      <c r="M966" s="162"/>
      <c r="N966" s="162"/>
      <c r="O966" s="162"/>
      <c r="P966" s="162"/>
      <c r="Q966" s="162"/>
      <c r="R966" s="162"/>
      <c r="S966" s="162"/>
      <c r="T966" s="162"/>
      <c r="U966" s="162"/>
      <c r="V966" s="162"/>
      <c r="W966" s="162"/>
      <c r="X966" s="162"/>
      <c r="Y966" s="162"/>
      <c r="Z966" s="162"/>
    </row>
    <row r="967">
      <c r="A967" s="162"/>
      <c r="B967" s="162"/>
      <c r="C967" s="162"/>
      <c r="D967" s="162"/>
      <c r="E967" s="162"/>
      <c r="F967" s="162"/>
      <c r="G967" s="162"/>
      <c r="H967" s="162"/>
      <c r="I967" s="162"/>
      <c r="J967" s="162"/>
      <c r="K967" s="162"/>
      <c r="L967" s="162"/>
      <c r="M967" s="162"/>
      <c r="N967" s="162"/>
      <c r="O967" s="162"/>
      <c r="P967" s="162"/>
      <c r="Q967" s="162"/>
      <c r="R967" s="162"/>
      <c r="S967" s="162"/>
      <c r="T967" s="162"/>
      <c r="U967" s="162"/>
      <c r="V967" s="162"/>
      <c r="W967" s="162"/>
      <c r="X967" s="162"/>
      <c r="Y967" s="162"/>
      <c r="Z967" s="162"/>
    </row>
    <row r="968">
      <c r="A968" s="162"/>
      <c r="B968" s="162"/>
      <c r="C968" s="162"/>
      <c r="D968" s="162"/>
      <c r="E968" s="162"/>
      <c r="F968" s="162"/>
      <c r="G968" s="162"/>
      <c r="H968" s="162"/>
      <c r="I968" s="162"/>
      <c r="J968" s="162"/>
      <c r="K968" s="162"/>
      <c r="L968" s="162"/>
      <c r="M968" s="162"/>
      <c r="N968" s="162"/>
      <c r="O968" s="162"/>
      <c r="P968" s="162"/>
      <c r="Q968" s="162"/>
      <c r="R968" s="162"/>
      <c r="S968" s="162"/>
      <c r="T968" s="162"/>
      <c r="U968" s="162"/>
      <c r="V968" s="162"/>
      <c r="W968" s="162"/>
      <c r="X968" s="162"/>
      <c r="Y968" s="162"/>
      <c r="Z968" s="162"/>
    </row>
    <row r="969">
      <c r="A969" s="162"/>
      <c r="B969" s="162"/>
      <c r="C969" s="162"/>
      <c r="D969" s="162"/>
      <c r="E969" s="162"/>
      <c r="F969" s="162"/>
      <c r="G969" s="162"/>
      <c r="H969" s="162"/>
      <c r="I969" s="162"/>
      <c r="J969" s="162"/>
      <c r="K969" s="162"/>
      <c r="L969" s="162"/>
      <c r="M969" s="162"/>
      <c r="N969" s="162"/>
      <c r="O969" s="162"/>
      <c r="P969" s="162"/>
      <c r="Q969" s="162"/>
      <c r="R969" s="162"/>
      <c r="S969" s="162"/>
      <c r="T969" s="162"/>
      <c r="U969" s="162"/>
      <c r="V969" s="162"/>
      <c r="W969" s="162"/>
      <c r="X969" s="162"/>
      <c r="Y969" s="162"/>
      <c r="Z969" s="162"/>
    </row>
    <row r="970">
      <c r="A970" s="162"/>
      <c r="B970" s="162"/>
      <c r="C970" s="162"/>
      <c r="D970" s="162"/>
      <c r="E970" s="162"/>
      <c r="F970" s="162"/>
      <c r="G970" s="162"/>
      <c r="H970" s="162"/>
      <c r="I970" s="162"/>
      <c r="J970" s="162"/>
      <c r="K970" s="162"/>
      <c r="L970" s="162"/>
      <c r="M970" s="162"/>
      <c r="N970" s="162"/>
      <c r="O970" s="162"/>
      <c r="P970" s="162"/>
      <c r="Q970" s="162"/>
      <c r="R970" s="162"/>
      <c r="S970" s="162"/>
      <c r="T970" s="162"/>
      <c r="U970" s="162"/>
      <c r="V970" s="162"/>
      <c r="W970" s="162"/>
      <c r="X970" s="162"/>
      <c r="Y970" s="162"/>
      <c r="Z970" s="162"/>
    </row>
    <row r="971">
      <c r="A971" s="162"/>
      <c r="B971" s="162"/>
      <c r="C971" s="162"/>
      <c r="D971" s="162"/>
      <c r="E971" s="162"/>
      <c r="F971" s="162"/>
      <c r="G971" s="162"/>
      <c r="H971" s="162"/>
      <c r="I971" s="162"/>
      <c r="J971" s="162"/>
      <c r="K971" s="162"/>
      <c r="L971" s="162"/>
      <c r="M971" s="162"/>
      <c r="N971" s="162"/>
      <c r="O971" s="162"/>
      <c r="P971" s="162"/>
      <c r="Q971" s="162"/>
      <c r="R971" s="162"/>
      <c r="S971" s="162"/>
      <c r="T971" s="162"/>
      <c r="U971" s="162"/>
      <c r="V971" s="162"/>
      <c r="W971" s="162"/>
      <c r="X971" s="162"/>
      <c r="Y971" s="162"/>
      <c r="Z971" s="162"/>
    </row>
    <row r="972">
      <c r="A972" s="162"/>
      <c r="B972" s="162"/>
      <c r="C972" s="162"/>
      <c r="D972" s="162"/>
      <c r="E972" s="162"/>
      <c r="F972" s="162"/>
      <c r="G972" s="162"/>
      <c r="H972" s="162"/>
      <c r="I972" s="162"/>
      <c r="J972" s="162"/>
      <c r="K972" s="162"/>
      <c r="L972" s="162"/>
      <c r="M972" s="162"/>
      <c r="N972" s="162"/>
      <c r="O972" s="162"/>
      <c r="P972" s="162"/>
      <c r="Q972" s="162"/>
      <c r="R972" s="162"/>
      <c r="S972" s="162"/>
      <c r="T972" s="162"/>
      <c r="U972" s="162"/>
      <c r="V972" s="162"/>
      <c r="W972" s="162"/>
      <c r="X972" s="162"/>
      <c r="Y972" s="162"/>
      <c r="Z972" s="162"/>
    </row>
    <row r="973">
      <c r="A973" s="162"/>
      <c r="B973" s="162"/>
      <c r="C973" s="162"/>
      <c r="D973" s="162"/>
      <c r="E973" s="162"/>
      <c r="F973" s="162"/>
      <c r="G973" s="162"/>
      <c r="H973" s="162"/>
      <c r="I973" s="162"/>
      <c r="J973" s="162"/>
      <c r="K973" s="162"/>
      <c r="L973" s="162"/>
      <c r="M973" s="162"/>
      <c r="N973" s="162"/>
      <c r="O973" s="162"/>
      <c r="P973" s="162"/>
      <c r="Q973" s="162"/>
      <c r="R973" s="162"/>
      <c r="S973" s="162"/>
      <c r="T973" s="162"/>
      <c r="U973" s="162"/>
      <c r="V973" s="162"/>
      <c r="W973" s="162"/>
      <c r="X973" s="162"/>
      <c r="Y973" s="162"/>
      <c r="Z973" s="162"/>
    </row>
    <row r="974">
      <c r="A974" s="162"/>
      <c r="B974" s="162"/>
      <c r="C974" s="162"/>
      <c r="D974" s="162"/>
      <c r="E974" s="162"/>
      <c r="F974" s="162"/>
      <c r="G974" s="162"/>
      <c r="H974" s="162"/>
      <c r="I974" s="162"/>
      <c r="J974" s="162"/>
      <c r="K974" s="162"/>
      <c r="L974" s="162"/>
      <c r="M974" s="162"/>
      <c r="N974" s="162"/>
      <c r="O974" s="162"/>
      <c r="P974" s="162"/>
      <c r="Q974" s="162"/>
      <c r="R974" s="162"/>
      <c r="S974" s="162"/>
      <c r="T974" s="162"/>
      <c r="U974" s="162"/>
      <c r="V974" s="162"/>
      <c r="W974" s="162"/>
      <c r="X974" s="162"/>
      <c r="Y974" s="162"/>
      <c r="Z974" s="162"/>
    </row>
    <row r="975">
      <c r="A975" s="162"/>
      <c r="B975" s="162"/>
      <c r="C975" s="162"/>
      <c r="D975" s="162"/>
      <c r="E975" s="162"/>
      <c r="F975" s="162"/>
      <c r="G975" s="162"/>
      <c r="H975" s="162"/>
      <c r="I975" s="162"/>
      <c r="J975" s="162"/>
      <c r="K975" s="162"/>
      <c r="L975" s="162"/>
      <c r="M975" s="162"/>
      <c r="N975" s="162"/>
      <c r="O975" s="162"/>
      <c r="P975" s="162"/>
      <c r="Q975" s="162"/>
      <c r="R975" s="162"/>
      <c r="S975" s="162"/>
      <c r="T975" s="162"/>
      <c r="U975" s="162"/>
      <c r="V975" s="162"/>
      <c r="W975" s="162"/>
      <c r="X975" s="162"/>
      <c r="Y975" s="162"/>
      <c r="Z975" s="162"/>
    </row>
    <row r="976">
      <c r="A976" s="162"/>
      <c r="B976" s="162"/>
      <c r="C976" s="162"/>
      <c r="D976" s="162"/>
      <c r="E976" s="162"/>
      <c r="F976" s="162"/>
      <c r="G976" s="162"/>
      <c r="H976" s="162"/>
      <c r="I976" s="162"/>
      <c r="J976" s="162"/>
      <c r="K976" s="162"/>
      <c r="L976" s="162"/>
      <c r="M976" s="162"/>
      <c r="N976" s="162"/>
      <c r="O976" s="162"/>
      <c r="P976" s="162"/>
      <c r="Q976" s="162"/>
      <c r="R976" s="162"/>
      <c r="S976" s="162"/>
      <c r="T976" s="162"/>
      <c r="U976" s="162"/>
      <c r="V976" s="162"/>
      <c r="W976" s="162"/>
      <c r="X976" s="162"/>
      <c r="Y976" s="162"/>
      <c r="Z976" s="162"/>
    </row>
    <row r="977">
      <c r="A977" s="162"/>
      <c r="B977" s="162"/>
      <c r="C977" s="162"/>
      <c r="D977" s="162"/>
      <c r="E977" s="162"/>
      <c r="F977" s="162"/>
      <c r="G977" s="162"/>
      <c r="H977" s="162"/>
      <c r="I977" s="162"/>
      <c r="J977" s="162"/>
      <c r="K977" s="162"/>
      <c r="L977" s="162"/>
      <c r="M977" s="162"/>
      <c r="N977" s="162"/>
      <c r="O977" s="162"/>
      <c r="P977" s="162"/>
      <c r="Q977" s="162"/>
      <c r="R977" s="162"/>
      <c r="S977" s="162"/>
      <c r="T977" s="162"/>
      <c r="U977" s="162"/>
      <c r="V977" s="162"/>
      <c r="W977" s="162"/>
      <c r="X977" s="162"/>
      <c r="Y977" s="162"/>
      <c r="Z977" s="162"/>
    </row>
    <row r="978">
      <c r="A978" s="162"/>
      <c r="B978" s="162"/>
      <c r="C978" s="162"/>
      <c r="D978" s="162"/>
      <c r="E978" s="162"/>
      <c r="F978" s="162"/>
      <c r="G978" s="162"/>
      <c r="H978" s="162"/>
      <c r="I978" s="162"/>
      <c r="J978" s="162"/>
      <c r="K978" s="162"/>
      <c r="L978" s="162"/>
      <c r="M978" s="162"/>
      <c r="N978" s="162"/>
      <c r="O978" s="162"/>
      <c r="P978" s="162"/>
      <c r="Q978" s="162"/>
      <c r="R978" s="162"/>
      <c r="S978" s="162"/>
      <c r="T978" s="162"/>
      <c r="U978" s="162"/>
      <c r="V978" s="162"/>
      <c r="W978" s="162"/>
      <c r="X978" s="162"/>
      <c r="Y978" s="162"/>
      <c r="Z978" s="162"/>
    </row>
    <row r="979">
      <c r="A979" s="162"/>
      <c r="B979" s="162"/>
      <c r="C979" s="162"/>
      <c r="D979" s="162"/>
      <c r="E979" s="162"/>
      <c r="F979" s="162"/>
      <c r="G979" s="162"/>
      <c r="H979" s="162"/>
      <c r="I979" s="162"/>
      <c r="J979" s="162"/>
      <c r="K979" s="162"/>
      <c r="L979" s="162"/>
      <c r="M979" s="162"/>
      <c r="N979" s="162"/>
      <c r="O979" s="162"/>
      <c r="P979" s="162"/>
      <c r="Q979" s="162"/>
      <c r="R979" s="162"/>
      <c r="S979" s="162"/>
      <c r="T979" s="162"/>
      <c r="U979" s="162"/>
      <c r="V979" s="162"/>
      <c r="W979" s="162"/>
      <c r="X979" s="162"/>
      <c r="Y979" s="162"/>
      <c r="Z979" s="162"/>
    </row>
    <row r="980">
      <c r="A980" s="162"/>
      <c r="B980" s="162"/>
      <c r="C980" s="162"/>
      <c r="D980" s="162"/>
      <c r="E980" s="162"/>
      <c r="F980" s="162"/>
      <c r="G980" s="162"/>
      <c r="H980" s="162"/>
      <c r="I980" s="162"/>
      <c r="J980" s="162"/>
      <c r="K980" s="162"/>
      <c r="L980" s="162"/>
      <c r="M980" s="162"/>
      <c r="N980" s="162"/>
      <c r="O980" s="162"/>
      <c r="P980" s="162"/>
      <c r="Q980" s="162"/>
      <c r="R980" s="162"/>
      <c r="S980" s="162"/>
      <c r="T980" s="162"/>
      <c r="U980" s="162"/>
      <c r="V980" s="162"/>
      <c r="W980" s="162"/>
      <c r="X980" s="162"/>
      <c r="Y980" s="162"/>
      <c r="Z980" s="162"/>
    </row>
    <row r="981">
      <c r="A981" s="162"/>
      <c r="B981" s="162"/>
      <c r="C981" s="162"/>
      <c r="D981" s="162"/>
      <c r="E981" s="162"/>
      <c r="F981" s="162"/>
      <c r="G981" s="162"/>
      <c r="H981" s="162"/>
      <c r="I981" s="162"/>
      <c r="J981" s="162"/>
      <c r="K981" s="162"/>
      <c r="L981" s="162"/>
      <c r="M981" s="162"/>
      <c r="N981" s="162"/>
      <c r="O981" s="162"/>
      <c r="P981" s="162"/>
      <c r="Q981" s="162"/>
      <c r="R981" s="162"/>
      <c r="S981" s="162"/>
      <c r="T981" s="162"/>
      <c r="U981" s="162"/>
      <c r="V981" s="162"/>
      <c r="W981" s="162"/>
      <c r="X981" s="162"/>
      <c r="Y981" s="162"/>
      <c r="Z981" s="162"/>
    </row>
    <row r="982">
      <c r="A982" s="162"/>
      <c r="B982" s="162"/>
      <c r="C982" s="162"/>
      <c r="D982" s="162"/>
      <c r="E982" s="162"/>
      <c r="F982" s="162"/>
      <c r="G982" s="162"/>
      <c r="H982" s="162"/>
      <c r="I982" s="162"/>
      <c r="J982" s="162"/>
      <c r="K982" s="162"/>
      <c r="L982" s="162"/>
      <c r="M982" s="162"/>
      <c r="N982" s="162"/>
      <c r="O982" s="162"/>
      <c r="P982" s="162"/>
      <c r="Q982" s="162"/>
      <c r="R982" s="162"/>
      <c r="S982" s="162"/>
      <c r="T982" s="162"/>
      <c r="U982" s="162"/>
      <c r="V982" s="162"/>
      <c r="W982" s="162"/>
      <c r="X982" s="162"/>
      <c r="Y982" s="162"/>
      <c r="Z982" s="162"/>
    </row>
    <row r="983">
      <c r="A983" s="162"/>
      <c r="B983" s="162"/>
      <c r="C983" s="162"/>
      <c r="D983" s="162"/>
      <c r="E983" s="162"/>
      <c r="F983" s="162"/>
      <c r="G983" s="162"/>
      <c r="H983" s="162"/>
      <c r="I983" s="162"/>
      <c r="J983" s="162"/>
      <c r="K983" s="162"/>
      <c r="L983" s="162"/>
      <c r="M983" s="162"/>
      <c r="N983" s="162"/>
      <c r="O983" s="162"/>
      <c r="P983" s="162"/>
      <c r="Q983" s="162"/>
      <c r="R983" s="162"/>
      <c r="S983" s="162"/>
      <c r="T983" s="162"/>
      <c r="U983" s="162"/>
      <c r="V983" s="162"/>
      <c r="W983" s="162"/>
      <c r="X983" s="162"/>
      <c r="Y983" s="162"/>
      <c r="Z983" s="162"/>
    </row>
    <row r="984">
      <c r="A984" s="162"/>
      <c r="B984" s="162"/>
      <c r="C984" s="162"/>
      <c r="D984" s="162"/>
      <c r="E984" s="162"/>
      <c r="F984" s="162"/>
      <c r="G984" s="162"/>
      <c r="H984" s="162"/>
      <c r="I984" s="162"/>
      <c r="J984" s="162"/>
      <c r="K984" s="162"/>
      <c r="L984" s="162"/>
      <c r="M984" s="162"/>
      <c r="N984" s="162"/>
      <c r="O984" s="162"/>
      <c r="P984" s="162"/>
      <c r="Q984" s="162"/>
      <c r="R984" s="162"/>
      <c r="S984" s="162"/>
      <c r="T984" s="162"/>
      <c r="U984" s="162"/>
      <c r="V984" s="162"/>
      <c r="W984" s="162"/>
      <c r="X984" s="162"/>
      <c r="Y984" s="162"/>
      <c r="Z984" s="162"/>
    </row>
    <row r="985">
      <c r="A985" s="162"/>
      <c r="B985" s="162"/>
      <c r="C985" s="162"/>
      <c r="D985" s="162"/>
      <c r="E985" s="162"/>
      <c r="F985" s="162"/>
      <c r="G985" s="162"/>
      <c r="H985" s="162"/>
      <c r="I985" s="162"/>
      <c r="J985" s="162"/>
      <c r="K985" s="162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2"/>
      <c r="X985" s="162"/>
      <c r="Y985" s="162"/>
      <c r="Z985" s="162"/>
    </row>
    <row r="986">
      <c r="A986" s="162"/>
      <c r="B986" s="162"/>
      <c r="C986" s="162"/>
      <c r="D986" s="162"/>
      <c r="E986" s="162"/>
      <c r="F986" s="162"/>
      <c r="G986" s="162"/>
      <c r="H986" s="162"/>
      <c r="I986" s="162"/>
      <c r="J986" s="162"/>
      <c r="K986" s="162"/>
      <c r="L986" s="162"/>
      <c r="M986" s="162"/>
      <c r="N986" s="162"/>
      <c r="O986" s="162"/>
      <c r="P986" s="162"/>
      <c r="Q986" s="162"/>
      <c r="R986" s="162"/>
      <c r="S986" s="162"/>
      <c r="T986" s="162"/>
      <c r="U986" s="162"/>
      <c r="V986" s="162"/>
      <c r="W986" s="162"/>
      <c r="X986" s="162"/>
      <c r="Y986" s="162"/>
      <c r="Z986" s="162"/>
    </row>
    <row r="987">
      <c r="A987" s="162"/>
      <c r="B987" s="162"/>
      <c r="C987" s="162"/>
      <c r="D987" s="162"/>
      <c r="E987" s="162"/>
      <c r="F987" s="162"/>
      <c r="G987" s="162"/>
      <c r="H987" s="162"/>
      <c r="I987" s="162"/>
      <c r="J987" s="162"/>
      <c r="K987" s="162"/>
      <c r="L987" s="162"/>
      <c r="M987" s="162"/>
      <c r="N987" s="162"/>
      <c r="O987" s="162"/>
      <c r="P987" s="162"/>
      <c r="Q987" s="162"/>
      <c r="R987" s="162"/>
      <c r="S987" s="162"/>
      <c r="T987" s="162"/>
      <c r="U987" s="162"/>
      <c r="V987" s="162"/>
      <c r="W987" s="162"/>
      <c r="X987" s="162"/>
      <c r="Y987" s="162"/>
      <c r="Z987" s="162"/>
    </row>
    <row r="988">
      <c r="A988" s="162"/>
      <c r="B988" s="162"/>
      <c r="C988" s="162"/>
      <c r="D988" s="162"/>
      <c r="E988" s="162"/>
      <c r="F988" s="162"/>
      <c r="G988" s="162"/>
      <c r="H988" s="162"/>
      <c r="I988" s="162"/>
      <c r="J988" s="162"/>
      <c r="K988" s="162"/>
      <c r="L988" s="162"/>
      <c r="M988" s="162"/>
      <c r="N988" s="162"/>
      <c r="O988" s="162"/>
      <c r="P988" s="162"/>
      <c r="Q988" s="162"/>
      <c r="R988" s="162"/>
      <c r="S988" s="162"/>
      <c r="T988" s="162"/>
      <c r="U988" s="162"/>
      <c r="V988" s="162"/>
      <c r="W988" s="162"/>
      <c r="X988" s="162"/>
      <c r="Y988" s="162"/>
      <c r="Z988" s="162"/>
    </row>
    <row r="989">
      <c r="A989" s="162"/>
      <c r="B989" s="162"/>
      <c r="C989" s="162"/>
      <c r="D989" s="162"/>
      <c r="E989" s="162"/>
      <c r="F989" s="162"/>
      <c r="G989" s="162"/>
      <c r="H989" s="162"/>
      <c r="I989" s="162"/>
      <c r="J989" s="162"/>
      <c r="K989" s="162"/>
      <c r="L989" s="162"/>
      <c r="M989" s="162"/>
      <c r="N989" s="162"/>
      <c r="O989" s="162"/>
      <c r="P989" s="162"/>
      <c r="Q989" s="162"/>
      <c r="R989" s="162"/>
      <c r="S989" s="162"/>
      <c r="T989" s="162"/>
      <c r="U989" s="162"/>
      <c r="V989" s="162"/>
      <c r="W989" s="162"/>
      <c r="X989" s="162"/>
      <c r="Y989" s="162"/>
      <c r="Z989" s="162"/>
    </row>
    <row r="990">
      <c r="A990" s="162"/>
      <c r="B990" s="162"/>
      <c r="C990" s="162"/>
      <c r="D990" s="162"/>
      <c r="E990" s="162"/>
      <c r="F990" s="162"/>
      <c r="G990" s="162"/>
      <c r="H990" s="162"/>
      <c r="I990" s="162"/>
      <c r="J990" s="162"/>
      <c r="K990" s="162"/>
      <c r="L990" s="162"/>
      <c r="M990" s="162"/>
      <c r="N990" s="162"/>
      <c r="O990" s="162"/>
      <c r="P990" s="162"/>
      <c r="Q990" s="162"/>
      <c r="R990" s="162"/>
      <c r="S990" s="162"/>
      <c r="T990" s="162"/>
      <c r="U990" s="162"/>
      <c r="V990" s="162"/>
      <c r="W990" s="162"/>
      <c r="X990" s="162"/>
      <c r="Y990" s="162"/>
      <c r="Z990" s="162"/>
    </row>
    <row r="991">
      <c r="A991" s="162"/>
      <c r="B991" s="162"/>
      <c r="C991" s="162"/>
      <c r="D991" s="162"/>
      <c r="E991" s="162"/>
      <c r="F991" s="162"/>
      <c r="G991" s="162"/>
      <c r="H991" s="162"/>
      <c r="I991" s="162"/>
      <c r="J991" s="162"/>
      <c r="K991" s="162"/>
      <c r="L991" s="162"/>
      <c r="M991" s="162"/>
      <c r="N991" s="162"/>
      <c r="O991" s="162"/>
      <c r="P991" s="162"/>
      <c r="Q991" s="162"/>
      <c r="R991" s="162"/>
      <c r="S991" s="162"/>
      <c r="T991" s="162"/>
      <c r="U991" s="162"/>
      <c r="V991" s="162"/>
      <c r="W991" s="162"/>
      <c r="X991" s="162"/>
      <c r="Y991" s="162"/>
      <c r="Z991" s="162"/>
    </row>
    <row r="992">
      <c r="A992" s="162"/>
      <c r="B992" s="162"/>
      <c r="C992" s="162"/>
      <c r="D992" s="162"/>
      <c r="E992" s="162"/>
      <c r="F992" s="162"/>
      <c r="G992" s="162"/>
      <c r="H992" s="162"/>
      <c r="I992" s="162"/>
      <c r="J992" s="162"/>
      <c r="K992" s="162"/>
      <c r="L992" s="162"/>
      <c r="M992" s="162"/>
      <c r="N992" s="162"/>
      <c r="O992" s="162"/>
      <c r="P992" s="162"/>
      <c r="Q992" s="162"/>
      <c r="R992" s="162"/>
      <c r="S992" s="162"/>
      <c r="T992" s="162"/>
      <c r="U992" s="162"/>
      <c r="V992" s="162"/>
      <c r="W992" s="162"/>
      <c r="X992" s="162"/>
      <c r="Y992" s="162"/>
      <c r="Z992" s="162"/>
    </row>
    <row r="993">
      <c r="A993" s="162"/>
      <c r="B993" s="162"/>
      <c r="C993" s="162"/>
      <c r="D993" s="162"/>
      <c r="E993" s="162"/>
      <c r="F993" s="162"/>
      <c r="G993" s="162"/>
      <c r="H993" s="162"/>
      <c r="I993" s="162"/>
      <c r="J993" s="162"/>
      <c r="K993" s="162"/>
      <c r="L993" s="162"/>
      <c r="M993" s="162"/>
      <c r="N993" s="162"/>
      <c r="O993" s="162"/>
      <c r="P993" s="162"/>
      <c r="Q993" s="162"/>
      <c r="R993" s="162"/>
      <c r="S993" s="162"/>
      <c r="T993" s="162"/>
      <c r="U993" s="162"/>
      <c r="V993" s="162"/>
      <c r="W993" s="162"/>
      <c r="X993" s="162"/>
      <c r="Y993" s="162"/>
      <c r="Z993" s="162"/>
    </row>
    <row r="994">
      <c r="A994" s="162"/>
      <c r="B994" s="162"/>
      <c r="C994" s="162"/>
      <c r="D994" s="162"/>
      <c r="E994" s="162"/>
      <c r="F994" s="162"/>
      <c r="G994" s="162"/>
      <c r="H994" s="162"/>
      <c r="I994" s="162"/>
      <c r="J994" s="162"/>
      <c r="K994" s="162"/>
      <c r="L994" s="162"/>
      <c r="M994" s="162"/>
      <c r="N994" s="162"/>
      <c r="O994" s="162"/>
      <c r="P994" s="162"/>
      <c r="Q994" s="162"/>
      <c r="R994" s="162"/>
      <c r="S994" s="162"/>
      <c r="T994" s="162"/>
      <c r="U994" s="162"/>
      <c r="V994" s="162"/>
      <c r="W994" s="162"/>
      <c r="X994" s="162"/>
      <c r="Y994" s="162"/>
      <c r="Z994" s="162"/>
    </row>
    <row r="995">
      <c r="A995" s="162"/>
      <c r="B995" s="162"/>
      <c r="C995" s="162"/>
      <c r="D995" s="162"/>
      <c r="E995" s="162"/>
      <c r="F995" s="162"/>
      <c r="G995" s="162"/>
      <c r="H995" s="162"/>
      <c r="I995" s="162"/>
      <c r="J995" s="162"/>
      <c r="K995" s="162"/>
      <c r="L995" s="162"/>
      <c r="M995" s="162"/>
      <c r="N995" s="162"/>
      <c r="O995" s="162"/>
      <c r="P995" s="162"/>
      <c r="Q995" s="162"/>
      <c r="R995" s="162"/>
      <c r="S995" s="162"/>
      <c r="T995" s="162"/>
      <c r="U995" s="162"/>
      <c r="V995" s="162"/>
      <c r="W995" s="162"/>
      <c r="X995" s="162"/>
      <c r="Y995" s="162"/>
      <c r="Z995" s="162"/>
    </row>
    <row r="996">
      <c r="A996" s="162"/>
      <c r="B996" s="162"/>
      <c r="C996" s="162"/>
      <c r="D996" s="162"/>
      <c r="E996" s="162"/>
      <c r="F996" s="162"/>
      <c r="G996" s="162"/>
      <c r="H996" s="162"/>
      <c r="I996" s="162"/>
      <c r="J996" s="162"/>
      <c r="K996" s="162"/>
      <c r="L996" s="162"/>
      <c r="M996" s="162"/>
      <c r="N996" s="162"/>
      <c r="O996" s="162"/>
      <c r="P996" s="162"/>
      <c r="Q996" s="162"/>
      <c r="R996" s="162"/>
      <c r="S996" s="162"/>
      <c r="T996" s="162"/>
      <c r="U996" s="162"/>
      <c r="V996" s="162"/>
      <c r="W996" s="162"/>
      <c r="X996" s="162"/>
      <c r="Y996" s="162"/>
      <c r="Z996" s="162"/>
    </row>
    <row r="997">
      <c r="A997" s="162"/>
      <c r="B997" s="162"/>
      <c r="C997" s="162"/>
      <c r="D997" s="162"/>
      <c r="E997" s="162"/>
      <c r="F997" s="162"/>
      <c r="G997" s="162"/>
      <c r="H997" s="162"/>
      <c r="I997" s="162"/>
      <c r="J997" s="162"/>
      <c r="K997" s="162"/>
      <c r="L997" s="162"/>
      <c r="M997" s="162"/>
      <c r="N997" s="162"/>
      <c r="O997" s="162"/>
      <c r="P997" s="162"/>
      <c r="Q997" s="162"/>
      <c r="R997" s="162"/>
      <c r="S997" s="162"/>
      <c r="T997" s="162"/>
      <c r="U997" s="162"/>
      <c r="V997" s="162"/>
      <c r="W997" s="162"/>
      <c r="X997" s="162"/>
      <c r="Y997" s="162"/>
      <c r="Z997" s="162"/>
    </row>
    <row r="998">
      <c r="A998" s="162"/>
      <c r="B998" s="162"/>
      <c r="C998" s="162"/>
      <c r="D998" s="162"/>
      <c r="E998" s="162"/>
      <c r="F998" s="162"/>
      <c r="G998" s="162"/>
      <c r="H998" s="162"/>
      <c r="I998" s="162"/>
      <c r="J998" s="162"/>
      <c r="K998" s="162"/>
      <c r="L998" s="162"/>
      <c r="M998" s="162"/>
      <c r="N998" s="162"/>
      <c r="O998" s="162"/>
      <c r="P998" s="162"/>
      <c r="Q998" s="162"/>
      <c r="R998" s="162"/>
      <c r="S998" s="162"/>
      <c r="T998" s="162"/>
      <c r="U998" s="162"/>
      <c r="V998" s="162"/>
      <c r="W998" s="162"/>
      <c r="X998" s="162"/>
      <c r="Y998" s="162"/>
      <c r="Z998" s="162"/>
    </row>
    <row r="999">
      <c r="A999" s="162"/>
      <c r="B999" s="162"/>
      <c r="C999" s="162"/>
      <c r="D999" s="162"/>
      <c r="E999" s="162"/>
      <c r="F999" s="162"/>
      <c r="G999" s="162"/>
      <c r="H999" s="162"/>
      <c r="I999" s="162"/>
      <c r="J999" s="162"/>
      <c r="K999" s="162"/>
      <c r="L999" s="162"/>
      <c r="M999" s="162"/>
      <c r="N999" s="162"/>
      <c r="O999" s="162"/>
      <c r="P999" s="162"/>
      <c r="Q999" s="162"/>
      <c r="R999" s="162"/>
      <c r="S999" s="162"/>
      <c r="T999" s="162"/>
      <c r="U999" s="162"/>
      <c r="V999" s="162"/>
      <c r="W999" s="162"/>
      <c r="X999" s="162"/>
      <c r="Y999" s="162"/>
      <c r="Z999" s="162"/>
    </row>
    <row r="1000">
      <c r="A1000" s="162"/>
      <c r="B1000" s="162"/>
      <c r="C1000" s="162"/>
      <c r="D1000" s="162"/>
      <c r="E1000" s="162"/>
      <c r="F1000" s="162"/>
      <c r="G1000" s="162"/>
      <c r="H1000" s="162"/>
      <c r="I1000" s="162"/>
      <c r="J1000" s="162"/>
      <c r="K1000" s="162"/>
      <c r="L1000" s="162"/>
      <c r="M1000" s="162"/>
      <c r="N1000" s="162"/>
      <c r="O1000" s="162"/>
      <c r="P1000" s="162"/>
      <c r="Q1000" s="162"/>
      <c r="R1000" s="162"/>
      <c r="S1000" s="162"/>
      <c r="T1000" s="162"/>
      <c r="U1000" s="162"/>
      <c r="V1000" s="162"/>
      <c r="W1000" s="162"/>
      <c r="X1000" s="162"/>
      <c r="Y1000" s="162"/>
      <c r="Z1000" s="162"/>
    </row>
    <row r="1001">
      <c r="A1001" s="162"/>
      <c r="B1001" s="162"/>
      <c r="C1001" s="162"/>
      <c r="D1001" s="162"/>
      <c r="E1001" s="162"/>
      <c r="F1001" s="162"/>
      <c r="G1001" s="162"/>
      <c r="H1001" s="162"/>
      <c r="I1001" s="162"/>
      <c r="J1001" s="162"/>
      <c r="K1001" s="162"/>
      <c r="L1001" s="162"/>
      <c r="M1001" s="162"/>
      <c r="N1001" s="162"/>
      <c r="O1001" s="162"/>
      <c r="P1001" s="162"/>
      <c r="Q1001" s="162"/>
      <c r="R1001" s="162"/>
      <c r="S1001" s="162"/>
      <c r="T1001" s="162"/>
      <c r="U1001" s="162"/>
      <c r="V1001" s="162"/>
      <c r="W1001" s="162"/>
      <c r="X1001" s="162"/>
      <c r="Y1001" s="162"/>
      <c r="Z1001" s="162"/>
    </row>
    <row r="1002">
      <c r="A1002" s="162"/>
      <c r="B1002" s="162"/>
      <c r="C1002" s="162"/>
      <c r="D1002" s="162"/>
      <c r="E1002" s="162"/>
      <c r="F1002" s="162"/>
      <c r="G1002" s="162"/>
      <c r="H1002" s="162"/>
      <c r="I1002" s="162"/>
      <c r="J1002" s="162"/>
      <c r="K1002" s="162"/>
      <c r="L1002" s="162"/>
      <c r="M1002" s="162"/>
      <c r="N1002" s="162"/>
      <c r="O1002" s="162"/>
      <c r="P1002" s="162"/>
      <c r="Q1002" s="162"/>
      <c r="R1002" s="162"/>
      <c r="S1002" s="162"/>
      <c r="T1002" s="162"/>
      <c r="U1002" s="162"/>
      <c r="V1002" s="162"/>
      <c r="W1002" s="162"/>
      <c r="X1002" s="162"/>
      <c r="Y1002" s="162"/>
      <c r="Z1002" s="162"/>
    </row>
  </sheetData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37.5"/>
    <col customWidth="1" min="3" max="3" width="22.38"/>
    <col customWidth="1" min="5" max="5" width="9.13"/>
    <col customWidth="1" min="6" max="6" width="56.5"/>
    <col customWidth="1" min="7" max="7" width="3.63"/>
  </cols>
  <sheetData>
    <row r="1">
      <c r="A1" s="173"/>
      <c r="B1" s="525"/>
      <c r="C1" s="173"/>
      <c r="D1" s="526"/>
      <c r="E1" s="193"/>
      <c r="F1" s="526"/>
      <c r="G1" s="193"/>
    </row>
    <row r="2">
      <c r="A2" s="527"/>
      <c r="B2" s="528" t="s">
        <v>113</v>
      </c>
      <c r="C2" s="528" t="s">
        <v>110</v>
      </c>
      <c r="D2" s="528" t="s">
        <v>902</v>
      </c>
      <c r="E2" s="528" t="s">
        <v>903</v>
      </c>
      <c r="F2" s="270" t="s">
        <v>904</v>
      </c>
      <c r="G2" s="529"/>
    </row>
    <row r="3">
      <c r="A3" s="173"/>
      <c r="B3" s="174" t="s">
        <v>11609</v>
      </c>
      <c r="C3" s="253" t="s">
        <v>9022</v>
      </c>
      <c r="D3" s="192"/>
      <c r="E3" s="530"/>
      <c r="F3" s="192"/>
      <c r="G3" s="193"/>
    </row>
    <row r="4">
      <c r="A4" s="173"/>
      <c r="B4" s="174" t="s">
        <v>11610</v>
      </c>
      <c r="C4" s="253" t="s">
        <v>11611</v>
      </c>
      <c r="D4" s="192"/>
      <c r="E4" s="530"/>
      <c r="F4" s="192"/>
      <c r="G4" s="193"/>
    </row>
    <row r="5">
      <c r="A5" s="173"/>
      <c r="B5" s="176" t="s">
        <v>147</v>
      </c>
      <c r="C5" s="368" t="s">
        <v>148</v>
      </c>
      <c r="D5" s="140">
        <v>43060.0</v>
      </c>
      <c r="E5" s="103" t="s">
        <v>15</v>
      </c>
      <c r="F5" s="139" t="s">
        <v>4376</v>
      </c>
      <c r="G5" s="193"/>
    </row>
    <row r="6">
      <c r="A6" s="173"/>
      <c r="B6" s="174" t="s">
        <v>11612</v>
      </c>
      <c r="C6" s="253" t="s">
        <v>11613</v>
      </c>
      <c r="D6" s="192"/>
      <c r="E6" s="530"/>
      <c r="F6" s="192"/>
      <c r="G6" s="193"/>
    </row>
    <row r="7">
      <c r="A7" s="173"/>
      <c r="B7" s="176" t="s">
        <v>8055</v>
      </c>
      <c r="C7" s="368" t="s">
        <v>4599</v>
      </c>
      <c r="D7" s="177">
        <v>39798.0</v>
      </c>
      <c r="E7" s="368" t="s">
        <v>15</v>
      </c>
      <c r="F7" s="176" t="s">
        <v>11614</v>
      </c>
      <c r="G7" s="173"/>
    </row>
    <row r="8">
      <c r="A8" s="173"/>
      <c r="B8" s="174" t="s">
        <v>11615</v>
      </c>
      <c r="C8" s="253" t="s">
        <v>5784</v>
      </c>
      <c r="D8" s="192"/>
      <c r="E8" s="530"/>
      <c r="F8" s="192"/>
      <c r="G8" s="193"/>
    </row>
    <row r="9">
      <c r="A9" s="173"/>
      <c r="B9" s="176" t="s">
        <v>11616</v>
      </c>
      <c r="C9" s="368" t="s">
        <v>11617</v>
      </c>
      <c r="D9" s="177">
        <v>40421.0</v>
      </c>
      <c r="E9" s="368" t="s">
        <v>15</v>
      </c>
      <c r="F9" s="176" t="s">
        <v>11618</v>
      </c>
      <c r="G9" s="173"/>
    </row>
    <row r="10">
      <c r="A10" s="173"/>
      <c r="B10" s="174" t="s">
        <v>11619</v>
      </c>
      <c r="C10" s="253" t="s">
        <v>11620</v>
      </c>
      <c r="D10" s="192"/>
      <c r="E10" s="530"/>
      <c r="F10" s="192"/>
      <c r="G10" s="193"/>
    </row>
    <row r="11">
      <c r="A11" s="173"/>
      <c r="B11" s="174" t="s">
        <v>11621</v>
      </c>
      <c r="C11" s="253" t="s">
        <v>11620</v>
      </c>
      <c r="D11" s="192"/>
      <c r="E11" s="530"/>
      <c r="F11" s="192"/>
      <c r="G11" s="193"/>
    </row>
    <row r="12">
      <c r="A12" s="173"/>
      <c r="B12" s="174" t="s">
        <v>11622</v>
      </c>
      <c r="C12" s="253" t="s">
        <v>731</v>
      </c>
      <c r="D12" s="192"/>
      <c r="E12" s="530"/>
      <c r="F12" s="192"/>
      <c r="G12" s="193"/>
    </row>
    <row r="13">
      <c r="A13" s="173"/>
      <c r="B13" s="174" t="s">
        <v>11526</v>
      </c>
      <c r="C13" s="253" t="s">
        <v>11527</v>
      </c>
      <c r="D13" s="192"/>
      <c r="E13" s="530"/>
      <c r="F13" s="192"/>
      <c r="G13" s="193"/>
    </row>
    <row r="14">
      <c r="A14" s="173"/>
      <c r="B14" s="174" t="s">
        <v>8287</v>
      </c>
      <c r="C14" s="253" t="s">
        <v>8288</v>
      </c>
      <c r="D14" s="192"/>
      <c r="E14" s="530"/>
      <c r="F14" s="192"/>
      <c r="G14" s="193"/>
    </row>
    <row r="15">
      <c r="A15" s="173"/>
      <c r="B15" s="174" t="s">
        <v>11623</v>
      </c>
      <c r="C15" s="253" t="s">
        <v>11624</v>
      </c>
      <c r="D15" s="192"/>
      <c r="E15" s="530"/>
      <c r="F15" s="192"/>
      <c r="G15" s="193"/>
    </row>
    <row r="16">
      <c r="A16" s="173"/>
      <c r="B16" s="174" t="s">
        <v>11625</v>
      </c>
      <c r="C16" s="253" t="s">
        <v>11626</v>
      </c>
      <c r="D16" s="192"/>
      <c r="E16" s="530"/>
      <c r="F16" s="192"/>
      <c r="G16" s="193"/>
    </row>
    <row r="17">
      <c r="A17" s="173"/>
      <c r="B17" s="176" t="s">
        <v>11627</v>
      </c>
      <c r="C17" s="368" t="s">
        <v>5557</v>
      </c>
      <c r="D17" s="177">
        <v>40547.0</v>
      </c>
      <c r="E17" s="368" t="s">
        <v>15</v>
      </c>
      <c r="F17" s="176" t="s">
        <v>8453</v>
      </c>
      <c r="G17" s="173"/>
    </row>
    <row r="18">
      <c r="A18" s="173"/>
      <c r="B18" s="176" t="s">
        <v>11628</v>
      </c>
      <c r="C18" s="368" t="s">
        <v>11629</v>
      </c>
      <c r="D18" s="177">
        <v>40211.0</v>
      </c>
      <c r="E18" s="368" t="s">
        <v>15</v>
      </c>
      <c r="F18" s="176" t="s">
        <v>6036</v>
      </c>
      <c r="G18" s="173"/>
    </row>
    <row r="19">
      <c r="A19" s="173"/>
      <c r="B19" s="174" t="s">
        <v>11630</v>
      </c>
      <c r="C19" s="253" t="s">
        <v>11631</v>
      </c>
      <c r="D19" s="192"/>
      <c r="E19" s="530"/>
      <c r="F19" s="192"/>
      <c r="G19" s="193"/>
    </row>
    <row r="20">
      <c r="A20" s="173"/>
      <c r="B20" s="176" t="s">
        <v>8491</v>
      </c>
      <c r="C20" s="368" t="s">
        <v>8492</v>
      </c>
      <c r="D20" s="177">
        <v>40176.0</v>
      </c>
      <c r="E20" s="368" t="s">
        <v>15</v>
      </c>
      <c r="F20" s="139" t="s">
        <v>8493</v>
      </c>
      <c r="G20" s="173"/>
    </row>
    <row r="21">
      <c r="A21" s="173"/>
      <c r="B21" s="174" t="s">
        <v>11632</v>
      </c>
      <c r="C21" s="253" t="s">
        <v>11633</v>
      </c>
      <c r="D21" s="192"/>
      <c r="E21" s="530"/>
      <c r="F21" s="192"/>
      <c r="G21" s="193"/>
    </row>
    <row r="22">
      <c r="A22" s="173"/>
      <c r="B22" s="174" t="s">
        <v>11634</v>
      </c>
      <c r="C22" s="253" t="s">
        <v>11635</v>
      </c>
      <c r="D22" s="192"/>
      <c r="E22" s="530"/>
      <c r="F22" s="192"/>
      <c r="G22" s="193"/>
    </row>
    <row r="23">
      <c r="A23" s="173"/>
      <c r="B23" s="176" t="s">
        <v>11636</v>
      </c>
      <c r="C23" s="368" t="s">
        <v>11637</v>
      </c>
      <c r="D23" s="177">
        <v>40211.0</v>
      </c>
      <c r="E23" s="368" t="s">
        <v>15</v>
      </c>
      <c r="F23" s="176" t="s">
        <v>6036</v>
      </c>
      <c r="G23" s="173"/>
    </row>
    <row r="24">
      <c r="A24" s="173"/>
      <c r="B24" s="174" t="s">
        <v>3323</v>
      </c>
      <c r="C24" s="253" t="s">
        <v>11638</v>
      </c>
      <c r="D24" s="192"/>
      <c r="E24" s="530"/>
      <c r="F24" s="192"/>
      <c r="G24" s="193"/>
    </row>
    <row r="25">
      <c r="A25" s="173"/>
      <c r="B25" s="174" t="s">
        <v>11639</v>
      </c>
      <c r="C25" s="253" t="s">
        <v>1229</v>
      </c>
      <c r="D25" s="192"/>
      <c r="E25" s="530"/>
      <c r="F25" s="192"/>
      <c r="G25" s="193"/>
    </row>
    <row r="26">
      <c r="A26" s="173"/>
      <c r="B26" s="174" t="s">
        <v>11640</v>
      </c>
      <c r="C26" s="253" t="s">
        <v>11641</v>
      </c>
      <c r="D26" s="192"/>
      <c r="E26" s="530"/>
      <c r="F26" s="192"/>
      <c r="G26" s="193"/>
    </row>
    <row r="27">
      <c r="A27" s="173"/>
      <c r="B27" s="176" t="s">
        <v>11642</v>
      </c>
      <c r="C27" s="368" t="s">
        <v>11643</v>
      </c>
      <c r="D27" s="177">
        <v>40211.0</v>
      </c>
      <c r="E27" s="368" t="s">
        <v>15</v>
      </c>
      <c r="F27" s="176" t="s">
        <v>6036</v>
      </c>
      <c r="G27" s="173"/>
    </row>
    <row r="28">
      <c r="A28" s="173"/>
      <c r="B28" s="174" t="s">
        <v>11644</v>
      </c>
      <c r="C28" s="253" t="s">
        <v>11645</v>
      </c>
      <c r="D28" s="192"/>
      <c r="E28" s="530"/>
      <c r="F28" s="192"/>
      <c r="G28" s="193"/>
    </row>
    <row r="29">
      <c r="A29" s="173"/>
      <c r="B29" s="174" t="s">
        <v>11646</v>
      </c>
      <c r="C29" s="253" t="s">
        <v>11647</v>
      </c>
      <c r="D29" s="192"/>
      <c r="E29" s="530"/>
      <c r="F29" s="192"/>
      <c r="G29" s="193"/>
    </row>
    <row r="30">
      <c r="A30" s="173"/>
      <c r="B30" s="174" t="s">
        <v>11648</v>
      </c>
      <c r="C30" s="253" t="s">
        <v>9559</v>
      </c>
      <c r="D30" s="192"/>
      <c r="E30" s="530"/>
      <c r="F30" s="192"/>
      <c r="G30" s="193"/>
    </row>
    <row r="31">
      <c r="A31" s="173"/>
      <c r="B31" s="174" t="s">
        <v>11649</v>
      </c>
      <c r="C31" s="253" t="s">
        <v>11650</v>
      </c>
      <c r="D31" s="192"/>
      <c r="E31" s="530"/>
      <c r="F31" s="192"/>
      <c r="G31" s="193"/>
    </row>
    <row r="32">
      <c r="A32" s="173"/>
      <c r="B32" s="174" t="s">
        <v>11651</v>
      </c>
      <c r="C32" s="253" t="s">
        <v>11652</v>
      </c>
      <c r="D32" s="192"/>
      <c r="E32" s="530"/>
      <c r="F32" s="192"/>
      <c r="G32" s="193"/>
    </row>
    <row r="33">
      <c r="A33" s="173"/>
      <c r="B33" s="174" t="s">
        <v>11653</v>
      </c>
      <c r="C33" s="253" t="s">
        <v>11654</v>
      </c>
      <c r="D33" s="192"/>
      <c r="E33" s="530"/>
      <c r="F33" s="192"/>
      <c r="G33" s="193"/>
    </row>
    <row r="34">
      <c r="A34" s="173"/>
      <c r="B34" s="174" t="s">
        <v>11655</v>
      </c>
      <c r="C34" s="253" t="s">
        <v>11656</v>
      </c>
      <c r="D34" s="192"/>
      <c r="E34" s="530"/>
      <c r="F34" s="192"/>
      <c r="G34" s="193"/>
    </row>
    <row r="35">
      <c r="A35" s="173"/>
      <c r="B35" s="174" t="s">
        <v>11657</v>
      </c>
      <c r="C35" s="253" t="s">
        <v>9572</v>
      </c>
      <c r="D35" s="192"/>
      <c r="E35" s="530"/>
      <c r="F35" s="192"/>
      <c r="G35" s="193"/>
    </row>
    <row r="36">
      <c r="A36" s="173"/>
      <c r="B36" s="174" t="s">
        <v>11658</v>
      </c>
      <c r="C36" s="253" t="s">
        <v>11659</v>
      </c>
      <c r="D36" s="192"/>
      <c r="E36" s="530"/>
      <c r="F36" s="192"/>
      <c r="G36" s="193"/>
    </row>
    <row r="37">
      <c r="A37" s="173"/>
      <c r="B37" s="176" t="s">
        <v>8982</v>
      </c>
      <c r="C37" s="368" t="s">
        <v>5486</v>
      </c>
      <c r="D37" s="177">
        <v>40211.0</v>
      </c>
      <c r="E37" s="368" t="s">
        <v>15</v>
      </c>
      <c r="F37" s="176" t="s">
        <v>6036</v>
      </c>
      <c r="G37" s="173"/>
    </row>
    <row r="38">
      <c r="A38" s="193"/>
      <c r="B38" s="195"/>
      <c r="C38" s="193"/>
      <c r="D38" s="195"/>
      <c r="E38" s="193"/>
      <c r="F38" s="195"/>
      <c r="G38" s="193"/>
    </row>
    <row r="39">
      <c r="A39" s="193"/>
      <c r="B39" s="195"/>
      <c r="C39" s="193"/>
      <c r="D39" s="195"/>
      <c r="E39" s="193"/>
      <c r="F39" s="195"/>
      <c r="G39" s="193"/>
    </row>
    <row r="40">
      <c r="A40" s="75"/>
      <c r="B40" s="144" t="s">
        <v>1</v>
      </c>
      <c r="C40" s="145">
        <f>COUNT(D:D)</f>
        <v>9</v>
      </c>
      <c r="D40" s="195"/>
      <c r="E40" s="193"/>
      <c r="F40" s="195"/>
      <c r="G40" s="193"/>
    </row>
    <row r="41">
      <c r="A41" s="75"/>
      <c r="B41" s="144" t="s">
        <v>2</v>
      </c>
      <c r="C41" s="146">
        <v>35.0</v>
      </c>
      <c r="D41" s="195"/>
      <c r="E41" s="193"/>
      <c r="F41" s="195"/>
      <c r="G41" s="193"/>
    </row>
    <row r="42">
      <c r="A42" s="75"/>
      <c r="B42" s="144" t="s">
        <v>1014</v>
      </c>
      <c r="C42" s="147">
        <f>IFERROR(__xludf.DUMMYFUNCTION("TO_PERCENT(C40/C41)"),0.2571428571428571)</f>
        <v>0.2571428571</v>
      </c>
      <c r="D42" s="195"/>
      <c r="E42" s="193"/>
      <c r="F42" s="195"/>
      <c r="G42" s="193"/>
    </row>
    <row r="43">
      <c r="A43" s="193"/>
      <c r="B43" s="195"/>
      <c r="C43" s="193"/>
      <c r="D43" s="195"/>
      <c r="E43" s="193"/>
      <c r="F43" s="195"/>
      <c r="G43" s="193"/>
    </row>
    <row r="44">
      <c r="A44" s="193"/>
      <c r="B44" s="195"/>
      <c r="C44" s="193"/>
      <c r="D44" s="195"/>
      <c r="E44" s="193"/>
      <c r="F44" s="195"/>
      <c r="G44" s="193"/>
    </row>
    <row r="45">
      <c r="A45" s="193"/>
      <c r="B45" s="195"/>
      <c r="C45" s="193"/>
      <c r="D45" s="195"/>
      <c r="E45" s="193"/>
      <c r="F45" s="195"/>
      <c r="G45" s="193"/>
    </row>
    <row r="46">
      <c r="A46" s="193"/>
      <c r="B46" s="195"/>
      <c r="C46" s="193"/>
      <c r="D46" s="195"/>
      <c r="E46" s="193"/>
      <c r="F46" s="195"/>
      <c r="G46" s="193"/>
    </row>
    <row r="47">
      <c r="A47" s="193"/>
      <c r="B47" s="195"/>
      <c r="C47" s="193"/>
      <c r="D47" s="195"/>
      <c r="E47" s="193"/>
      <c r="F47" s="195"/>
      <c r="G47" s="193"/>
    </row>
  </sheetData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6.25"/>
    <col customWidth="1" min="3" max="3" width="21.5"/>
    <col customWidth="1" min="6" max="6" width="39.38"/>
    <col customWidth="1" min="7" max="7" width="3.88"/>
  </cols>
  <sheetData>
    <row r="1">
      <c r="A1" s="173"/>
      <c r="B1" s="531"/>
      <c r="C1" s="532"/>
      <c r="D1" s="531"/>
      <c r="E1" s="532"/>
      <c r="F1" s="533"/>
      <c r="G1" s="172"/>
    </row>
    <row r="2">
      <c r="A2" s="527"/>
      <c r="B2" s="528" t="s">
        <v>113</v>
      </c>
      <c r="C2" s="528" t="s">
        <v>110</v>
      </c>
      <c r="D2" s="528" t="s">
        <v>902</v>
      </c>
      <c r="E2" s="528" t="s">
        <v>903</v>
      </c>
      <c r="F2" s="270" t="s">
        <v>904</v>
      </c>
      <c r="G2" s="529"/>
    </row>
    <row r="3">
      <c r="A3" s="98"/>
      <c r="B3" s="141" t="s">
        <v>11660</v>
      </c>
      <c r="C3" s="112" t="s">
        <v>651</v>
      </c>
      <c r="D3" s="150"/>
      <c r="E3" s="162"/>
      <c r="F3" s="150"/>
      <c r="G3" s="102"/>
    </row>
    <row r="4">
      <c r="A4" s="98"/>
      <c r="B4" s="141" t="s">
        <v>10494</v>
      </c>
      <c r="C4" s="112" t="s">
        <v>11573</v>
      </c>
      <c r="D4" s="150"/>
      <c r="E4" s="162"/>
      <c r="F4" s="150"/>
      <c r="G4" s="102"/>
    </row>
    <row r="5">
      <c r="A5" s="98"/>
      <c r="B5" s="141" t="s">
        <v>11661</v>
      </c>
      <c r="C5" s="112" t="s">
        <v>7998</v>
      </c>
      <c r="D5" s="150"/>
      <c r="E5" s="162"/>
      <c r="F5" s="150"/>
      <c r="G5" s="102"/>
    </row>
    <row r="6">
      <c r="A6" s="98"/>
      <c r="B6" s="141" t="s">
        <v>11662</v>
      </c>
      <c r="C6" s="112" t="s">
        <v>11345</v>
      </c>
      <c r="D6" s="150"/>
      <c r="E6" s="162"/>
      <c r="F6" s="150"/>
      <c r="G6" s="102"/>
    </row>
    <row r="7">
      <c r="A7" s="98"/>
      <c r="B7" s="141" t="s">
        <v>11027</v>
      </c>
      <c r="C7" s="112" t="s">
        <v>11663</v>
      </c>
      <c r="D7" s="150"/>
      <c r="E7" s="162"/>
      <c r="F7" s="150"/>
      <c r="G7" s="102"/>
    </row>
    <row r="8">
      <c r="A8" s="98"/>
      <c r="B8" s="141" t="s">
        <v>11664</v>
      </c>
      <c r="C8" s="112" t="s">
        <v>9166</v>
      </c>
      <c r="D8" s="150"/>
      <c r="E8" s="162"/>
      <c r="F8" s="150"/>
      <c r="G8" s="102"/>
    </row>
    <row r="9">
      <c r="A9" s="98"/>
      <c r="B9" s="141" t="s">
        <v>11579</v>
      </c>
      <c r="C9" s="112" t="s">
        <v>11580</v>
      </c>
      <c r="D9" s="150"/>
      <c r="E9" s="162"/>
      <c r="F9" s="150"/>
      <c r="G9" s="102"/>
    </row>
    <row r="10">
      <c r="A10" s="98"/>
      <c r="B10" s="141" t="s">
        <v>11665</v>
      </c>
      <c r="C10" s="112" t="s">
        <v>9189</v>
      </c>
      <c r="D10" s="150"/>
      <c r="E10" s="162"/>
      <c r="F10" s="150"/>
      <c r="G10" s="102"/>
    </row>
    <row r="11">
      <c r="A11" s="98"/>
      <c r="B11" s="141" t="s">
        <v>11666</v>
      </c>
      <c r="C11" s="112" t="s">
        <v>11667</v>
      </c>
      <c r="D11" s="150"/>
      <c r="E11" s="162"/>
      <c r="F11" s="150"/>
      <c r="G11" s="102"/>
    </row>
    <row r="12">
      <c r="A12" s="98"/>
      <c r="B12" s="141" t="s">
        <v>11668</v>
      </c>
      <c r="C12" s="112" t="s">
        <v>11669</v>
      </c>
      <c r="D12" s="150"/>
      <c r="E12" s="162"/>
      <c r="F12" s="150"/>
      <c r="G12" s="102"/>
    </row>
    <row r="13">
      <c r="A13" s="98"/>
      <c r="B13" s="141" t="s">
        <v>11670</v>
      </c>
      <c r="C13" s="112" t="s">
        <v>11671</v>
      </c>
      <c r="D13" s="150"/>
      <c r="E13" s="162"/>
      <c r="F13" s="150"/>
      <c r="G13" s="102"/>
    </row>
    <row r="14">
      <c r="A14" s="98"/>
      <c r="B14" s="141" t="s">
        <v>11672</v>
      </c>
      <c r="C14" s="112" t="s">
        <v>11672</v>
      </c>
      <c r="D14" s="150"/>
      <c r="E14" s="162"/>
      <c r="F14" s="150"/>
      <c r="G14" s="102"/>
    </row>
    <row r="15">
      <c r="A15" s="98"/>
      <c r="B15" s="141" t="s">
        <v>5802</v>
      </c>
      <c r="C15" s="112" t="s">
        <v>10511</v>
      </c>
      <c r="D15" s="150"/>
      <c r="E15" s="162"/>
      <c r="F15" s="150"/>
      <c r="G15" s="102"/>
    </row>
    <row r="16">
      <c r="A16" s="98"/>
      <c r="B16" s="141" t="s">
        <v>11673</v>
      </c>
      <c r="C16" s="112" t="s">
        <v>11674</v>
      </c>
      <c r="D16" s="150"/>
      <c r="E16" s="162"/>
      <c r="F16" s="150"/>
      <c r="G16" s="102"/>
    </row>
    <row r="17">
      <c r="A17" s="98"/>
      <c r="B17" s="220" t="s">
        <v>1319</v>
      </c>
      <c r="C17" s="250" t="s">
        <v>1320</v>
      </c>
      <c r="D17" s="238">
        <v>43034.0</v>
      </c>
      <c r="E17" s="250" t="s">
        <v>4380</v>
      </c>
      <c r="F17" s="220" t="s">
        <v>4381</v>
      </c>
      <c r="G17" s="102"/>
    </row>
    <row r="18">
      <c r="A18" s="98"/>
      <c r="B18" s="141" t="s">
        <v>11675</v>
      </c>
      <c r="C18" s="112" t="s">
        <v>11676</v>
      </c>
      <c r="D18" s="150"/>
      <c r="E18" s="162"/>
      <c r="F18" s="150"/>
      <c r="G18" s="102"/>
    </row>
    <row r="19">
      <c r="A19" s="98"/>
      <c r="B19" s="153" t="s">
        <v>11677</v>
      </c>
      <c r="C19" s="131" t="s">
        <v>1086</v>
      </c>
      <c r="D19" s="154">
        <v>39903.0</v>
      </c>
      <c r="E19" s="131" t="s">
        <v>15</v>
      </c>
      <c r="F19" s="153" t="s">
        <v>1132</v>
      </c>
      <c r="G19" s="102"/>
    </row>
    <row r="20">
      <c r="A20" s="98"/>
      <c r="B20" s="141" t="s">
        <v>11678</v>
      </c>
      <c r="C20" s="112" t="s">
        <v>11679</v>
      </c>
      <c r="D20" s="150"/>
      <c r="E20" s="162"/>
      <c r="F20" s="150"/>
      <c r="G20" s="102"/>
    </row>
    <row r="21">
      <c r="A21" s="98"/>
      <c r="B21" s="141" t="s">
        <v>8486</v>
      </c>
      <c r="C21" s="112" t="s">
        <v>4835</v>
      </c>
      <c r="D21" s="150"/>
      <c r="E21" s="162"/>
      <c r="F21" s="150"/>
      <c r="G21" s="102"/>
    </row>
    <row r="22">
      <c r="A22" s="98"/>
      <c r="B22" s="141" t="s">
        <v>11027</v>
      </c>
      <c r="C22" s="112" t="s">
        <v>7105</v>
      </c>
      <c r="D22" s="150"/>
      <c r="E22" s="162"/>
      <c r="F22" s="150"/>
      <c r="G22" s="102"/>
    </row>
    <row r="23">
      <c r="A23" s="98"/>
      <c r="B23" s="141" t="s">
        <v>11315</v>
      </c>
      <c r="C23" s="112" t="s">
        <v>9787</v>
      </c>
      <c r="D23" s="150"/>
      <c r="E23" s="162"/>
      <c r="F23" s="150"/>
      <c r="G23" s="102"/>
    </row>
    <row r="24">
      <c r="A24" s="98"/>
      <c r="B24" s="141" t="s">
        <v>11597</v>
      </c>
      <c r="C24" s="112" t="s">
        <v>11598</v>
      </c>
      <c r="D24" s="150"/>
      <c r="E24" s="162"/>
      <c r="F24" s="150"/>
      <c r="G24" s="102"/>
    </row>
    <row r="25">
      <c r="A25" s="98"/>
      <c r="B25" s="141" t="s">
        <v>11680</v>
      </c>
      <c r="C25" s="112" t="s">
        <v>11681</v>
      </c>
      <c r="D25" s="150"/>
      <c r="E25" s="162"/>
      <c r="F25" s="150"/>
      <c r="G25" s="102"/>
    </row>
    <row r="26">
      <c r="A26" s="98"/>
      <c r="B26" s="220" t="s">
        <v>1340</v>
      </c>
      <c r="C26" s="250" t="s">
        <v>981</v>
      </c>
      <c r="D26" s="238">
        <v>43034.0</v>
      </c>
      <c r="E26" s="250" t="s">
        <v>4380</v>
      </c>
      <c r="F26" s="220" t="s">
        <v>4381</v>
      </c>
      <c r="G26" s="102"/>
    </row>
    <row r="27">
      <c r="A27" s="98"/>
      <c r="B27" s="141" t="s">
        <v>11682</v>
      </c>
      <c r="C27" s="112" t="s">
        <v>5120</v>
      </c>
      <c r="D27" s="150"/>
      <c r="E27" s="162"/>
      <c r="F27" s="150"/>
      <c r="G27" s="102"/>
    </row>
    <row r="28">
      <c r="A28" s="98"/>
      <c r="B28" s="139" t="s">
        <v>6015</v>
      </c>
      <c r="C28" s="103" t="s">
        <v>1225</v>
      </c>
      <c r="D28" s="140">
        <v>40106.0</v>
      </c>
      <c r="E28" s="103" t="s">
        <v>15</v>
      </c>
      <c r="F28" s="139" t="s">
        <v>5032</v>
      </c>
      <c r="G28" s="102"/>
    </row>
    <row r="29">
      <c r="A29" s="98"/>
      <c r="B29" s="141" t="s">
        <v>11683</v>
      </c>
      <c r="C29" s="112" t="s">
        <v>8696</v>
      </c>
      <c r="D29" s="150"/>
      <c r="E29" s="162"/>
      <c r="F29" s="150"/>
      <c r="G29" s="102"/>
    </row>
    <row r="30">
      <c r="A30" s="98"/>
      <c r="B30" s="141" t="s">
        <v>11684</v>
      </c>
      <c r="C30" s="112" t="s">
        <v>990</v>
      </c>
      <c r="D30" s="150"/>
      <c r="E30" s="162"/>
      <c r="F30" s="150"/>
      <c r="G30" s="102"/>
    </row>
    <row r="31">
      <c r="A31" s="98"/>
      <c r="B31" s="141" t="s">
        <v>4533</v>
      </c>
      <c r="C31" s="112" t="s">
        <v>10177</v>
      </c>
      <c r="D31" s="150"/>
      <c r="E31" s="162"/>
      <c r="F31" s="150"/>
      <c r="G31" s="102"/>
    </row>
    <row r="32">
      <c r="A32" s="98"/>
      <c r="B32" s="141" t="s">
        <v>11685</v>
      </c>
      <c r="C32" s="112" t="s">
        <v>11686</v>
      </c>
      <c r="D32" s="150"/>
      <c r="E32" s="162"/>
      <c r="F32" s="150"/>
      <c r="G32" s="102"/>
    </row>
    <row r="33">
      <c r="A33" s="98"/>
      <c r="B33" s="141" t="s">
        <v>7404</v>
      </c>
      <c r="C33" s="112" t="s">
        <v>4718</v>
      </c>
      <c r="D33" s="150"/>
      <c r="E33" s="162"/>
      <c r="F33" s="150"/>
      <c r="G33" s="102"/>
    </row>
    <row r="34">
      <c r="A34" s="102"/>
      <c r="B34" s="143"/>
      <c r="C34" s="102"/>
      <c r="D34" s="143"/>
      <c r="E34" s="102"/>
      <c r="F34" s="143"/>
      <c r="G34" s="102"/>
    </row>
    <row r="35">
      <c r="A35" s="102"/>
      <c r="B35" s="143"/>
      <c r="C35" s="102"/>
      <c r="D35" s="143"/>
      <c r="E35" s="102"/>
      <c r="F35" s="143"/>
      <c r="G35" s="102"/>
    </row>
    <row r="36">
      <c r="A36" s="196"/>
      <c r="B36" s="534" t="s">
        <v>1</v>
      </c>
      <c r="C36" s="535">
        <f>COUNT(D:D)</f>
        <v>4</v>
      </c>
      <c r="D36" s="143"/>
      <c r="E36" s="102"/>
      <c r="F36" s="143"/>
      <c r="G36" s="102"/>
    </row>
    <row r="37">
      <c r="A37" s="196"/>
      <c r="B37" s="534" t="s">
        <v>2</v>
      </c>
      <c r="C37" s="536">
        <v>31.0</v>
      </c>
      <c r="D37" s="143"/>
      <c r="E37" s="102"/>
      <c r="F37" s="143"/>
      <c r="G37" s="102"/>
    </row>
    <row r="38">
      <c r="A38" s="196"/>
      <c r="B38" s="534" t="s">
        <v>1014</v>
      </c>
      <c r="C38" s="537">
        <f>IFERROR(__xludf.DUMMYFUNCTION("TO_PERCENT(C36/C37)"),0.12903225806451613)</f>
        <v>0.1290322581</v>
      </c>
      <c r="D38" s="143"/>
      <c r="E38" s="102"/>
      <c r="F38" s="143"/>
      <c r="G38" s="102"/>
    </row>
    <row r="39">
      <c r="A39" s="102"/>
      <c r="B39" s="143"/>
      <c r="C39" s="102"/>
      <c r="D39" s="143"/>
      <c r="E39" s="102"/>
      <c r="F39" s="143"/>
      <c r="G39" s="102"/>
    </row>
    <row r="40">
      <c r="A40" s="102"/>
      <c r="B40" s="143"/>
      <c r="C40" s="102"/>
      <c r="D40" s="143"/>
      <c r="E40" s="102"/>
      <c r="F40" s="143"/>
      <c r="G40" s="102"/>
    </row>
    <row r="41">
      <c r="A41" s="102"/>
      <c r="B41" s="143"/>
      <c r="C41" s="102"/>
      <c r="D41" s="143"/>
      <c r="E41" s="102"/>
      <c r="F41" s="143"/>
      <c r="G41" s="102"/>
    </row>
    <row r="42">
      <c r="A42" s="102"/>
      <c r="B42" s="143"/>
      <c r="C42" s="102"/>
      <c r="D42" s="143"/>
      <c r="E42" s="102"/>
      <c r="F42" s="143"/>
      <c r="G42" s="102"/>
    </row>
    <row r="43">
      <c r="A43" s="102"/>
      <c r="B43" s="242"/>
      <c r="C43" s="102"/>
      <c r="D43" s="242"/>
      <c r="E43" s="102"/>
      <c r="F43" s="242"/>
      <c r="G43" s="102"/>
    </row>
  </sheetData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8.13"/>
    <col customWidth="1" min="3" max="3" width="22.88"/>
    <col customWidth="1" min="6" max="6" width="47.5"/>
    <col customWidth="1" min="7" max="7" width="3.88"/>
  </cols>
  <sheetData>
    <row r="1">
      <c r="A1" s="538"/>
      <c r="B1" s="531"/>
      <c r="C1" s="532"/>
      <c r="D1" s="531"/>
      <c r="E1" s="532"/>
      <c r="F1" s="533"/>
      <c r="G1" s="172"/>
    </row>
    <row r="2">
      <c r="A2" s="527"/>
      <c r="B2" s="528" t="s">
        <v>113</v>
      </c>
      <c r="C2" s="528" t="s">
        <v>110</v>
      </c>
      <c r="D2" s="528" t="s">
        <v>902</v>
      </c>
      <c r="E2" s="528" t="s">
        <v>903</v>
      </c>
      <c r="F2" s="270" t="s">
        <v>904</v>
      </c>
      <c r="G2" s="529"/>
    </row>
    <row r="3">
      <c r="A3" s="98"/>
      <c r="B3" s="139" t="s">
        <v>5301</v>
      </c>
      <c r="C3" s="103" t="s">
        <v>909</v>
      </c>
      <c r="D3" s="140">
        <v>41303.0</v>
      </c>
      <c r="E3" s="103" t="s">
        <v>15</v>
      </c>
      <c r="F3" s="139" t="s">
        <v>11687</v>
      </c>
      <c r="G3" s="98"/>
    </row>
    <row r="4">
      <c r="A4" s="98"/>
      <c r="B4" s="139" t="s">
        <v>5732</v>
      </c>
      <c r="C4" s="103" t="s">
        <v>1170</v>
      </c>
      <c r="D4" s="140">
        <v>40162.0</v>
      </c>
      <c r="E4" s="103" t="s">
        <v>15</v>
      </c>
      <c r="F4" s="139" t="s">
        <v>928</v>
      </c>
      <c r="G4" s="98"/>
    </row>
    <row r="5">
      <c r="A5" s="98"/>
      <c r="B5" s="139" t="s">
        <v>11688</v>
      </c>
      <c r="C5" s="103" t="s">
        <v>4751</v>
      </c>
      <c r="D5" s="140">
        <v>40585.0</v>
      </c>
      <c r="E5" s="103" t="s">
        <v>15</v>
      </c>
      <c r="F5" s="139" t="s">
        <v>11689</v>
      </c>
      <c r="G5" s="98"/>
    </row>
    <row r="6">
      <c r="A6" s="98"/>
      <c r="B6" s="141" t="s">
        <v>11690</v>
      </c>
      <c r="C6" s="112" t="s">
        <v>11691</v>
      </c>
      <c r="D6" s="150"/>
      <c r="E6" s="162"/>
      <c r="F6" s="150"/>
      <c r="G6" s="102"/>
    </row>
    <row r="7">
      <c r="A7" s="98"/>
      <c r="B7" s="141" t="s">
        <v>1561</v>
      </c>
      <c r="C7" s="112" t="s">
        <v>10638</v>
      </c>
      <c r="D7" s="150"/>
      <c r="E7" s="162"/>
      <c r="F7" s="150"/>
      <c r="G7" s="102"/>
    </row>
    <row r="8">
      <c r="A8" s="98"/>
      <c r="B8" s="141" t="s">
        <v>11692</v>
      </c>
      <c r="C8" s="112" t="s">
        <v>9189</v>
      </c>
      <c r="D8" s="150"/>
      <c r="E8" s="162"/>
      <c r="F8" s="150"/>
      <c r="G8" s="102"/>
    </row>
    <row r="9">
      <c r="A9" s="98"/>
      <c r="B9" s="139" t="s">
        <v>11693</v>
      </c>
      <c r="C9" s="103" t="s">
        <v>1286</v>
      </c>
      <c r="D9" s="140">
        <v>40477.0</v>
      </c>
      <c r="E9" s="103" t="s">
        <v>15</v>
      </c>
      <c r="F9" s="139" t="s">
        <v>11694</v>
      </c>
      <c r="G9" s="98"/>
    </row>
    <row r="10">
      <c r="A10" s="98"/>
      <c r="B10" s="141" t="s">
        <v>11695</v>
      </c>
      <c r="C10" s="112" t="s">
        <v>11696</v>
      </c>
      <c r="D10" s="150"/>
      <c r="E10" s="162"/>
      <c r="F10" s="150"/>
      <c r="G10" s="102"/>
    </row>
    <row r="11">
      <c r="A11" s="98"/>
      <c r="B11" s="141" t="s">
        <v>11697</v>
      </c>
      <c r="C11" s="112" t="s">
        <v>5555</v>
      </c>
      <c r="D11" s="150"/>
      <c r="E11" s="162"/>
      <c r="F11" s="150"/>
      <c r="G11" s="102"/>
    </row>
    <row r="12">
      <c r="A12" s="98"/>
      <c r="B12" s="141" t="s">
        <v>11698</v>
      </c>
      <c r="C12" s="112" t="s">
        <v>5566</v>
      </c>
      <c r="D12" s="150"/>
      <c r="E12" s="162"/>
      <c r="F12" s="150"/>
      <c r="G12" s="102"/>
    </row>
    <row r="13">
      <c r="A13" s="98"/>
      <c r="B13" s="141" t="s">
        <v>5565</v>
      </c>
      <c r="C13" s="112" t="s">
        <v>5566</v>
      </c>
      <c r="D13" s="150"/>
      <c r="E13" s="162"/>
      <c r="F13" s="150"/>
      <c r="G13" s="102"/>
    </row>
    <row r="14">
      <c r="A14" s="98"/>
      <c r="B14" s="139" t="s">
        <v>4949</v>
      </c>
      <c r="C14" s="103" t="s">
        <v>4478</v>
      </c>
      <c r="D14" s="140">
        <v>40253.0</v>
      </c>
      <c r="E14" s="103" t="s">
        <v>15</v>
      </c>
      <c r="F14" s="139" t="s">
        <v>5891</v>
      </c>
      <c r="G14" s="98"/>
    </row>
    <row r="15">
      <c r="A15" s="98"/>
      <c r="B15" s="141" t="s">
        <v>11699</v>
      </c>
      <c r="C15" s="112" t="s">
        <v>11700</v>
      </c>
      <c r="D15" s="150"/>
      <c r="E15" s="162"/>
      <c r="F15" s="150"/>
      <c r="G15" s="102"/>
    </row>
    <row r="16">
      <c r="A16" s="98"/>
      <c r="B16" s="141" t="s">
        <v>11490</v>
      </c>
      <c r="C16" s="112" t="s">
        <v>9787</v>
      </c>
      <c r="D16" s="150"/>
      <c r="E16" s="162"/>
      <c r="F16" s="150"/>
      <c r="G16" s="102"/>
    </row>
    <row r="17">
      <c r="A17" s="98"/>
      <c r="B17" s="141" t="s">
        <v>11701</v>
      </c>
      <c r="C17" s="112" t="s">
        <v>11277</v>
      </c>
      <c r="D17" s="150"/>
      <c r="E17" s="162"/>
      <c r="F17" s="150"/>
      <c r="G17" s="102"/>
    </row>
    <row r="18">
      <c r="A18" s="98"/>
      <c r="B18" s="141" t="s">
        <v>11702</v>
      </c>
      <c r="C18" s="112" t="s">
        <v>11703</v>
      </c>
      <c r="D18" s="150"/>
      <c r="E18" s="162"/>
      <c r="F18" s="150"/>
      <c r="G18" s="102"/>
    </row>
    <row r="19">
      <c r="A19" s="98"/>
      <c r="B19" s="141" t="s">
        <v>7372</v>
      </c>
      <c r="C19" s="112" t="s">
        <v>7373</v>
      </c>
      <c r="D19" s="150"/>
      <c r="E19" s="162"/>
      <c r="F19" s="150"/>
      <c r="G19" s="102"/>
    </row>
    <row r="20">
      <c r="A20" s="98"/>
      <c r="B20" s="139" t="s">
        <v>6043</v>
      </c>
      <c r="C20" s="103" t="s">
        <v>6044</v>
      </c>
      <c r="D20" s="140">
        <v>41289.0</v>
      </c>
      <c r="E20" s="103" t="s">
        <v>15</v>
      </c>
      <c r="F20" s="139" t="s">
        <v>9479</v>
      </c>
      <c r="G20" s="98"/>
    </row>
    <row r="21">
      <c r="A21" s="98"/>
      <c r="B21" s="141" t="s">
        <v>11704</v>
      </c>
      <c r="C21" s="112" t="s">
        <v>11705</v>
      </c>
      <c r="D21" s="150"/>
      <c r="E21" s="162"/>
      <c r="F21" s="150"/>
      <c r="G21" s="102"/>
    </row>
    <row r="22">
      <c r="A22" s="98"/>
      <c r="B22" s="139" t="s">
        <v>11706</v>
      </c>
      <c r="C22" s="103" t="s">
        <v>131</v>
      </c>
      <c r="D22" s="140">
        <v>42985.0</v>
      </c>
      <c r="E22" s="103" t="s">
        <v>15</v>
      </c>
      <c r="F22" s="139" t="s">
        <v>4528</v>
      </c>
      <c r="G22" s="98"/>
    </row>
    <row r="23">
      <c r="A23" s="102"/>
      <c r="B23" s="143"/>
      <c r="C23" s="102"/>
      <c r="D23" s="143"/>
      <c r="E23" s="102"/>
      <c r="F23" s="143"/>
      <c r="G23" s="102"/>
    </row>
    <row r="24">
      <c r="A24" s="102"/>
      <c r="B24" s="143"/>
      <c r="C24" s="102"/>
      <c r="D24" s="143"/>
      <c r="E24" s="102"/>
      <c r="F24" s="143"/>
      <c r="G24" s="102"/>
    </row>
    <row r="25">
      <c r="A25" s="196"/>
      <c r="B25" s="534" t="s">
        <v>1</v>
      </c>
      <c r="C25" s="535">
        <f>COUNT(D:D)</f>
        <v>7</v>
      </c>
      <c r="D25" s="143"/>
      <c r="E25" s="102"/>
      <c r="F25" s="143"/>
      <c r="G25" s="102"/>
    </row>
    <row r="26">
      <c r="A26" s="196"/>
      <c r="B26" s="534" t="s">
        <v>2</v>
      </c>
      <c r="C26" s="536">
        <v>20.0</v>
      </c>
      <c r="D26" s="143"/>
      <c r="E26" s="102"/>
      <c r="F26" s="143"/>
      <c r="G26" s="102"/>
    </row>
    <row r="27">
      <c r="A27" s="196"/>
      <c r="B27" s="534" t="s">
        <v>1014</v>
      </c>
      <c r="C27" s="537">
        <f>IFERROR(__xludf.DUMMYFUNCTION("TO_PERCENT(C25/C26)"),0.35)</f>
        <v>0.35</v>
      </c>
      <c r="D27" s="143"/>
      <c r="E27" s="102"/>
      <c r="F27" s="143"/>
      <c r="G27" s="102"/>
    </row>
    <row r="28">
      <c r="A28" s="102"/>
      <c r="B28" s="143"/>
      <c r="C28" s="102"/>
      <c r="D28" s="143"/>
      <c r="E28" s="102"/>
      <c r="F28" s="143"/>
      <c r="G28" s="102"/>
    </row>
    <row r="29">
      <c r="A29" s="102"/>
      <c r="B29" s="143"/>
      <c r="C29" s="102"/>
      <c r="D29" s="143"/>
      <c r="E29" s="102"/>
      <c r="F29" s="143"/>
      <c r="G29" s="102"/>
    </row>
    <row r="30">
      <c r="A30" s="102"/>
      <c r="B30" s="143"/>
      <c r="C30" s="102"/>
      <c r="D30" s="143"/>
      <c r="E30" s="102"/>
      <c r="F30" s="143"/>
      <c r="G30" s="102"/>
    </row>
    <row r="31">
      <c r="A31" s="102"/>
      <c r="B31" s="143"/>
      <c r="C31" s="102"/>
      <c r="D31" s="143"/>
      <c r="E31" s="102"/>
      <c r="F31" s="143"/>
      <c r="G31" s="102"/>
    </row>
    <row r="32">
      <c r="A32" s="102"/>
      <c r="B32" s="242"/>
      <c r="C32" s="102"/>
      <c r="D32" s="242"/>
      <c r="E32" s="102"/>
      <c r="F32" s="242"/>
      <c r="G32" s="102"/>
    </row>
  </sheetData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0.63"/>
    <col customWidth="1" min="3" max="3" width="24.0"/>
    <col customWidth="1" min="6" max="6" width="41.38"/>
    <col customWidth="1" min="7" max="7" width="3.13"/>
  </cols>
  <sheetData>
    <row r="1">
      <c r="A1" s="98"/>
      <c r="B1" s="466"/>
      <c r="C1" s="466"/>
      <c r="D1" s="467"/>
      <c r="E1" s="467"/>
      <c r="F1" s="467"/>
      <c r="G1" s="102"/>
    </row>
    <row r="2">
      <c r="A2" s="527"/>
      <c r="B2" s="528" t="s">
        <v>113</v>
      </c>
      <c r="C2" s="528" t="s">
        <v>110</v>
      </c>
      <c r="D2" s="528" t="s">
        <v>902</v>
      </c>
      <c r="E2" s="528" t="s">
        <v>903</v>
      </c>
      <c r="F2" s="270" t="s">
        <v>904</v>
      </c>
      <c r="G2" s="529"/>
    </row>
    <row r="3">
      <c r="A3" s="98"/>
      <c r="B3" s="141" t="s">
        <v>11707</v>
      </c>
      <c r="C3" s="141" t="s">
        <v>1253</v>
      </c>
      <c r="D3" s="150"/>
      <c r="E3" s="150"/>
      <c r="F3" s="150"/>
      <c r="G3" s="102"/>
    </row>
    <row r="4">
      <c r="A4" s="98"/>
      <c r="B4" s="141" t="s">
        <v>11708</v>
      </c>
      <c r="C4" s="141" t="s">
        <v>4412</v>
      </c>
      <c r="D4" s="150"/>
      <c r="E4" s="150"/>
      <c r="F4" s="150"/>
      <c r="G4" s="102"/>
    </row>
    <row r="5">
      <c r="A5" s="98"/>
      <c r="B5" s="153" t="s">
        <v>11709</v>
      </c>
      <c r="C5" s="153" t="s">
        <v>11543</v>
      </c>
      <c r="D5" s="154">
        <v>40065.0</v>
      </c>
      <c r="E5" s="153" t="s">
        <v>11544</v>
      </c>
      <c r="F5" s="153" t="s">
        <v>11710</v>
      </c>
      <c r="G5" s="98"/>
    </row>
    <row r="6">
      <c r="A6" s="98"/>
      <c r="B6" s="141" t="s">
        <v>10623</v>
      </c>
      <c r="C6" s="141" t="s">
        <v>10624</v>
      </c>
      <c r="D6" s="372"/>
      <c r="E6" s="372"/>
      <c r="F6" s="372"/>
      <c r="G6" s="16"/>
    </row>
    <row r="7">
      <c r="A7" s="98"/>
      <c r="B7" s="139" t="s">
        <v>8000</v>
      </c>
      <c r="C7" s="139" t="s">
        <v>8001</v>
      </c>
      <c r="D7" s="140">
        <v>40526.0</v>
      </c>
      <c r="E7" s="139" t="s">
        <v>15</v>
      </c>
      <c r="F7" s="139" t="s">
        <v>11711</v>
      </c>
      <c r="G7" s="98"/>
    </row>
    <row r="8">
      <c r="A8" s="98"/>
      <c r="B8" s="141" t="s">
        <v>11712</v>
      </c>
      <c r="C8" s="141" t="s">
        <v>9122</v>
      </c>
      <c r="D8" s="150"/>
      <c r="E8" s="150"/>
      <c r="F8" s="150"/>
      <c r="G8" s="102"/>
    </row>
    <row r="9">
      <c r="A9" s="98"/>
      <c r="B9" s="139" t="s">
        <v>11713</v>
      </c>
      <c r="C9" s="139" t="s">
        <v>4383</v>
      </c>
      <c r="D9" s="140">
        <v>40701.0</v>
      </c>
      <c r="E9" s="139" t="s">
        <v>15</v>
      </c>
      <c r="F9" s="139" t="s">
        <v>10188</v>
      </c>
      <c r="G9" s="98"/>
    </row>
    <row r="10">
      <c r="A10" s="98"/>
      <c r="B10" s="139" t="s">
        <v>11714</v>
      </c>
      <c r="C10" s="139" t="s">
        <v>4383</v>
      </c>
      <c r="D10" s="140">
        <v>40701.0</v>
      </c>
      <c r="E10" s="139" t="s">
        <v>15</v>
      </c>
      <c r="F10" s="139" t="s">
        <v>10188</v>
      </c>
      <c r="G10" s="98"/>
    </row>
    <row r="11">
      <c r="A11" s="98"/>
      <c r="B11" s="141" t="s">
        <v>11470</v>
      </c>
      <c r="C11" s="141" t="s">
        <v>9184</v>
      </c>
      <c r="D11" s="150"/>
      <c r="E11" s="150"/>
      <c r="F11" s="150"/>
      <c r="G11" s="102"/>
    </row>
    <row r="12">
      <c r="A12" s="98"/>
      <c r="B12" s="141" t="s">
        <v>11715</v>
      </c>
      <c r="C12" s="141" t="s">
        <v>11716</v>
      </c>
      <c r="D12" s="150"/>
      <c r="E12" s="150"/>
      <c r="F12" s="150"/>
      <c r="G12" s="102"/>
    </row>
    <row r="13">
      <c r="A13" s="98"/>
      <c r="B13" s="141" t="s">
        <v>11717</v>
      </c>
      <c r="C13" s="141" t="s">
        <v>11718</v>
      </c>
      <c r="D13" s="150"/>
      <c r="E13" s="150"/>
      <c r="F13" s="150"/>
      <c r="G13" s="102"/>
    </row>
    <row r="14">
      <c r="A14" s="98"/>
      <c r="B14" s="139" t="s">
        <v>1064</v>
      </c>
      <c r="C14" s="139" t="s">
        <v>1065</v>
      </c>
      <c r="D14" s="209">
        <v>39705.0</v>
      </c>
      <c r="E14" s="151" t="s">
        <v>4243</v>
      </c>
      <c r="F14" s="151" t="s">
        <v>4260</v>
      </c>
      <c r="G14" s="331"/>
    </row>
    <row r="15">
      <c r="A15" s="98"/>
      <c r="B15" s="141" t="s">
        <v>11719</v>
      </c>
      <c r="C15" s="141" t="s">
        <v>1065</v>
      </c>
      <c r="D15" s="150"/>
      <c r="E15" s="150"/>
      <c r="F15" s="150"/>
      <c r="G15" s="102"/>
    </row>
    <row r="16">
      <c r="A16" s="98"/>
      <c r="B16" s="141" t="s">
        <v>8247</v>
      </c>
      <c r="C16" s="141" t="s">
        <v>1065</v>
      </c>
      <c r="D16" s="150"/>
      <c r="E16" s="150"/>
      <c r="F16" s="150"/>
      <c r="G16" s="102"/>
    </row>
    <row r="17">
      <c r="A17" s="98"/>
      <c r="B17" s="141" t="s">
        <v>11720</v>
      </c>
      <c r="C17" s="141" t="s">
        <v>1065</v>
      </c>
      <c r="D17" s="150"/>
      <c r="E17" s="150"/>
      <c r="F17" s="150"/>
      <c r="G17" s="102"/>
    </row>
    <row r="18">
      <c r="A18" s="98"/>
      <c r="B18" s="141" t="s">
        <v>11721</v>
      </c>
      <c r="C18" s="141" t="s">
        <v>11722</v>
      </c>
      <c r="D18" s="150"/>
      <c r="E18" s="150"/>
      <c r="F18" s="150"/>
      <c r="G18" s="102"/>
    </row>
    <row r="19">
      <c r="A19" s="98"/>
      <c r="B19" s="141" t="s">
        <v>11723</v>
      </c>
      <c r="C19" s="141" t="s">
        <v>10511</v>
      </c>
      <c r="D19" s="150"/>
      <c r="E19" s="150"/>
      <c r="F19" s="150"/>
      <c r="G19" s="102"/>
    </row>
    <row r="20">
      <c r="A20" s="98"/>
      <c r="B20" s="141" t="s">
        <v>11724</v>
      </c>
      <c r="C20" s="141" t="s">
        <v>11725</v>
      </c>
      <c r="D20" s="150"/>
      <c r="E20" s="150"/>
      <c r="F20" s="150"/>
      <c r="G20" s="102"/>
    </row>
    <row r="21">
      <c r="A21" s="98"/>
      <c r="B21" s="141" t="s">
        <v>11726</v>
      </c>
      <c r="C21" s="141" t="s">
        <v>11727</v>
      </c>
      <c r="D21" s="150"/>
      <c r="E21" s="150"/>
      <c r="F21" s="150"/>
      <c r="G21" s="102"/>
    </row>
    <row r="22">
      <c r="A22" s="98"/>
      <c r="B22" s="141" t="s">
        <v>8434</v>
      </c>
      <c r="C22" s="141" t="s">
        <v>8435</v>
      </c>
      <c r="D22" s="150"/>
      <c r="E22" s="150"/>
      <c r="F22" s="150"/>
      <c r="G22" s="102"/>
    </row>
    <row r="23">
      <c r="A23" s="98"/>
      <c r="B23" s="141" t="s">
        <v>8411</v>
      </c>
      <c r="C23" s="141" t="s">
        <v>10211</v>
      </c>
      <c r="D23" s="150"/>
      <c r="E23" s="150"/>
      <c r="F23" s="150"/>
      <c r="G23" s="102"/>
    </row>
    <row r="24">
      <c r="A24" s="98"/>
      <c r="B24" s="141" t="s">
        <v>10271</v>
      </c>
      <c r="C24" s="141" t="s">
        <v>630</v>
      </c>
      <c r="D24" s="150"/>
      <c r="E24" s="150"/>
      <c r="F24" s="150"/>
      <c r="G24" s="102"/>
    </row>
    <row r="25">
      <c r="A25" s="98"/>
      <c r="B25" s="139" t="s">
        <v>10216</v>
      </c>
      <c r="C25" s="139" t="s">
        <v>4478</v>
      </c>
      <c r="D25" s="140">
        <v>40686.0</v>
      </c>
      <c r="E25" s="139" t="s">
        <v>15</v>
      </c>
      <c r="F25" s="139" t="s">
        <v>4647</v>
      </c>
      <c r="G25" s="102"/>
    </row>
    <row r="26">
      <c r="A26" s="98"/>
      <c r="B26" s="141" t="s">
        <v>11728</v>
      </c>
      <c r="C26" s="141" t="s">
        <v>11729</v>
      </c>
      <c r="D26" s="150"/>
      <c r="E26" s="150"/>
      <c r="F26" s="150"/>
      <c r="G26" s="102"/>
    </row>
    <row r="27">
      <c r="A27" s="98"/>
      <c r="B27" s="141" t="s">
        <v>1250</v>
      </c>
      <c r="C27" s="141" t="s">
        <v>11730</v>
      </c>
      <c r="D27" s="150"/>
      <c r="E27" s="150"/>
      <c r="F27" s="150"/>
      <c r="G27" s="102"/>
    </row>
    <row r="28">
      <c r="A28" s="98"/>
      <c r="B28" s="141" t="s">
        <v>11731</v>
      </c>
      <c r="C28" s="141" t="s">
        <v>11157</v>
      </c>
      <c r="D28" s="150"/>
      <c r="E28" s="150"/>
      <c r="F28" s="150"/>
      <c r="G28" s="102"/>
    </row>
    <row r="29">
      <c r="A29" s="98"/>
      <c r="B29" s="141" t="s">
        <v>11732</v>
      </c>
      <c r="C29" s="141" t="s">
        <v>5443</v>
      </c>
      <c r="D29" s="150"/>
      <c r="E29" s="150"/>
      <c r="F29" s="150"/>
      <c r="G29" s="102"/>
    </row>
    <row r="30">
      <c r="A30" s="98"/>
      <c r="B30" s="139" t="s">
        <v>6013</v>
      </c>
      <c r="C30" s="139" t="s">
        <v>1225</v>
      </c>
      <c r="D30" s="209">
        <v>40106.0</v>
      </c>
      <c r="E30" s="186" t="s">
        <v>15</v>
      </c>
      <c r="F30" s="151" t="s">
        <v>6012</v>
      </c>
      <c r="G30" s="331"/>
    </row>
    <row r="31">
      <c r="A31" s="98"/>
      <c r="B31" s="220" t="s">
        <v>5679</v>
      </c>
      <c r="C31" s="220" t="s">
        <v>11229</v>
      </c>
      <c r="D31" s="238">
        <v>42283.0</v>
      </c>
      <c r="E31" s="220" t="s">
        <v>11733</v>
      </c>
      <c r="F31" s="220" t="s">
        <v>4324</v>
      </c>
      <c r="G31" s="98"/>
    </row>
    <row r="32">
      <c r="A32" s="98"/>
      <c r="B32" s="141" t="s">
        <v>11734</v>
      </c>
      <c r="C32" s="141" t="s">
        <v>11735</v>
      </c>
      <c r="D32" s="150"/>
      <c r="E32" s="150"/>
      <c r="F32" s="150"/>
      <c r="G32" s="102"/>
    </row>
    <row r="33">
      <c r="A33" s="98"/>
      <c r="B33" s="141" t="s">
        <v>11736</v>
      </c>
      <c r="C33" s="141" t="s">
        <v>11737</v>
      </c>
      <c r="D33" s="150"/>
      <c r="E33" s="150"/>
      <c r="F33" s="150"/>
      <c r="G33" s="102"/>
    </row>
    <row r="34">
      <c r="A34" s="98"/>
      <c r="B34" s="139" t="s">
        <v>11738</v>
      </c>
      <c r="C34" s="139" t="s">
        <v>11739</v>
      </c>
      <c r="D34" s="177">
        <v>44497.0</v>
      </c>
      <c r="E34" s="176" t="s">
        <v>15</v>
      </c>
      <c r="F34" s="176" t="s">
        <v>2820</v>
      </c>
      <c r="G34" s="102"/>
    </row>
    <row r="35">
      <c r="A35" s="98"/>
      <c r="B35" s="141" t="s">
        <v>11740</v>
      </c>
      <c r="C35" s="141" t="s">
        <v>11741</v>
      </c>
      <c r="D35" s="150"/>
      <c r="E35" s="150"/>
      <c r="F35" s="150"/>
      <c r="G35" s="102"/>
    </row>
    <row r="36">
      <c r="A36" s="98"/>
      <c r="B36" s="139" t="s">
        <v>11742</v>
      </c>
      <c r="C36" s="139" t="s">
        <v>11743</v>
      </c>
      <c r="D36" s="140">
        <v>40904.0</v>
      </c>
      <c r="E36" s="139" t="s">
        <v>15</v>
      </c>
      <c r="F36" s="139" t="s">
        <v>11744</v>
      </c>
      <c r="G36" s="98"/>
    </row>
    <row r="37">
      <c r="A37" s="98"/>
      <c r="B37" s="141" t="s">
        <v>11745</v>
      </c>
      <c r="C37" s="141" t="s">
        <v>11746</v>
      </c>
      <c r="D37" s="150"/>
      <c r="E37" s="150"/>
      <c r="F37" s="150"/>
      <c r="G37" s="102"/>
    </row>
    <row r="38">
      <c r="A38" s="98"/>
      <c r="B38" s="141" t="s">
        <v>10892</v>
      </c>
      <c r="C38" s="141" t="s">
        <v>10541</v>
      </c>
      <c r="D38" s="150"/>
      <c r="E38" s="150"/>
      <c r="F38" s="150"/>
      <c r="G38" s="102"/>
    </row>
    <row r="39">
      <c r="A39" s="98"/>
      <c r="B39" s="141" t="s">
        <v>11747</v>
      </c>
      <c r="C39" s="141" t="s">
        <v>4717</v>
      </c>
      <c r="D39" s="150"/>
      <c r="E39" s="150"/>
      <c r="F39" s="150"/>
      <c r="G39" s="102"/>
    </row>
    <row r="40">
      <c r="A40" s="102"/>
      <c r="B40" s="143"/>
      <c r="C40" s="143"/>
      <c r="D40" s="143"/>
      <c r="E40" s="143"/>
      <c r="F40" s="143"/>
      <c r="G40" s="102"/>
    </row>
    <row r="41">
      <c r="A41" s="102"/>
      <c r="B41" s="143"/>
      <c r="C41" s="143"/>
      <c r="D41" s="143"/>
      <c r="E41" s="143"/>
      <c r="F41" s="143"/>
      <c r="G41" s="102"/>
    </row>
    <row r="42">
      <c r="A42" s="196"/>
      <c r="B42" s="534" t="s">
        <v>1</v>
      </c>
      <c r="C42" s="535">
        <f>COUNT(D:D)</f>
        <v>10</v>
      </c>
      <c r="D42" s="143"/>
      <c r="E42" s="143"/>
      <c r="F42" s="143"/>
      <c r="G42" s="102"/>
    </row>
    <row r="43">
      <c r="A43" s="196"/>
      <c r="B43" s="534" t="s">
        <v>2</v>
      </c>
      <c r="C43" s="536">
        <v>37.0</v>
      </c>
      <c r="D43" s="143"/>
      <c r="E43" s="143"/>
      <c r="F43" s="143"/>
      <c r="G43" s="102"/>
    </row>
    <row r="44">
      <c r="A44" s="196"/>
      <c r="B44" s="534" t="s">
        <v>1014</v>
      </c>
      <c r="C44" s="537">
        <f>IFERROR(__xludf.DUMMYFUNCTION("TO_PERCENT(C42/C43)"),0.2702702702702703)</f>
        <v>0.2702702703</v>
      </c>
      <c r="D44" s="143"/>
      <c r="E44" s="143"/>
      <c r="F44" s="143"/>
      <c r="G44" s="102"/>
    </row>
    <row r="45">
      <c r="A45" s="102"/>
      <c r="B45" s="143"/>
      <c r="C45" s="143"/>
      <c r="D45" s="143"/>
      <c r="E45" s="143"/>
      <c r="F45" s="143"/>
      <c r="G45" s="102"/>
    </row>
    <row r="46">
      <c r="A46" s="102"/>
      <c r="B46" s="143"/>
      <c r="C46" s="143"/>
      <c r="D46" s="143"/>
      <c r="E46" s="143"/>
      <c r="F46" s="143"/>
      <c r="G46" s="102"/>
    </row>
    <row r="47">
      <c r="A47" s="102"/>
      <c r="B47" s="143"/>
      <c r="C47" s="143"/>
      <c r="D47" s="143"/>
      <c r="E47" s="143"/>
      <c r="F47" s="143"/>
      <c r="G47" s="102"/>
    </row>
    <row r="48">
      <c r="A48" s="102"/>
      <c r="B48" s="143"/>
      <c r="C48" s="143"/>
      <c r="D48" s="143"/>
      <c r="E48" s="143"/>
      <c r="F48" s="143"/>
      <c r="G48" s="102"/>
    </row>
    <row r="49">
      <c r="A49" s="102"/>
      <c r="B49" s="242"/>
      <c r="C49" s="242"/>
      <c r="D49" s="242"/>
      <c r="E49" s="242"/>
      <c r="F49" s="242"/>
      <c r="G49" s="102"/>
    </row>
  </sheetData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6.75"/>
    <col customWidth="1" min="3" max="3" width="20.88"/>
    <col customWidth="1" min="6" max="6" width="44.5"/>
    <col customWidth="1" min="7" max="7" width="3.5"/>
  </cols>
  <sheetData>
    <row r="1">
      <c r="A1" s="173"/>
      <c r="B1" s="532"/>
      <c r="C1" s="532"/>
      <c r="D1" s="532"/>
      <c r="E1" s="532"/>
      <c r="F1" s="268"/>
      <c r="G1" s="172"/>
    </row>
    <row r="2">
      <c r="A2" s="527"/>
      <c r="B2" s="528" t="s">
        <v>113</v>
      </c>
      <c r="C2" s="528" t="s">
        <v>110</v>
      </c>
      <c r="D2" s="528" t="s">
        <v>902</v>
      </c>
      <c r="E2" s="528" t="s">
        <v>903</v>
      </c>
      <c r="F2" s="270" t="s">
        <v>904</v>
      </c>
      <c r="G2" s="529"/>
    </row>
    <row r="3">
      <c r="A3" s="98"/>
      <c r="B3" s="141" t="s">
        <v>11748</v>
      </c>
      <c r="C3" s="141" t="s">
        <v>11749</v>
      </c>
      <c r="D3" s="155"/>
      <c r="E3" s="141"/>
      <c r="F3" s="141"/>
      <c r="G3" s="102"/>
    </row>
    <row r="4">
      <c r="A4" s="98"/>
      <c r="B4" s="141" t="s">
        <v>11341</v>
      </c>
      <c r="C4" s="141" t="s">
        <v>11342</v>
      </c>
      <c r="D4" s="150"/>
      <c r="E4" s="150"/>
      <c r="F4" s="150"/>
      <c r="G4" s="102"/>
    </row>
    <row r="5">
      <c r="A5" s="98"/>
      <c r="B5" s="141" t="s">
        <v>11713</v>
      </c>
      <c r="C5" s="141" t="s">
        <v>8001</v>
      </c>
      <c r="D5" s="150"/>
      <c r="E5" s="150"/>
      <c r="F5" s="150"/>
      <c r="G5" s="102"/>
    </row>
    <row r="6">
      <c r="A6" s="98"/>
      <c r="B6" s="139" t="s">
        <v>11368</v>
      </c>
      <c r="C6" s="139" t="s">
        <v>8001</v>
      </c>
      <c r="D6" s="140">
        <v>40526.0</v>
      </c>
      <c r="E6" s="139" t="s">
        <v>15</v>
      </c>
      <c r="F6" s="139" t="s">
        <v>8002</v>
      </c>
      <c r="G6" s="102"/>
    </row>
    <row r="7">
      <c r="A7" s="98"/>
      <c r="B7" s="141" t="s">
        <v>11750</v>
      </c>
      <c r="C7" s="141" t="s">
        <v>11751</v>
      </c>
      <c r="D7" s="150"/>
      <c r="E7" s="150"/>
      <c r="F7" s="150"/>
      <c r="G7" s="102"/>
    </row>
    <row r="8">
      <c r="A8" s="98"/>
      <c r="B8" s="139" t="s">
        <v>11688</v>
      </c>
      <c r="C8" s="139" t="s">
        <v>4751</v>
      </c>
      <c r="D8" s="177">
        <v>40585.0</v>
      </c>
      <c r="E8" s="176" t="s">
        <v>15</v>
      </c>
      <c r="F8" s="176" t="s">
        <v>11689</v>
      </c>
      <c r="G8" s="102"/>
    </row>
    <row r="9">
      <c r="A9" s="98"/>
      <c r="B9" s="141" t="s">
        <v>11752</v>
      </c>
      <c r="C9" s="141" t="s">
        <v>11753</v>
      </c>
      <c r="D9" s="150"/>
      <c r="E9" s="150"/>
      <c r="F9" s="150"/>
      <c r="G9" s="102"/>
    </row>
    <row r="10">
      <c r="A10" s="98"/>
      <c r="B10" s="141" t="s">
        <v>11754</v>
      </c>
      <c r="C10" s="141" t="s">
        <v>10638</v>
      </c>
      <c r="D10" s="150"/>
      <c r="E10" s="150"/>
      <c r="F10" s="150"/>
      <c r="G10" s="102"/>
    </row>
    <row r="11">
      <c r="A11" s="98"/>
      <c r="B11" s="141" t="s">
        <v>11755</v>
      </c>
      <c r="C11" s="141" t="s">
        <v>4397</v>
      </c>
      <c r="D11" s="150"/>
      <c r="E11" s="150"/>
      <c r="F11" s="150"/>
      <c r="G11" s="102"/>
    </row>
    <row r="12">
      <c r="A12" s="98"/>
      <c r="B12" s="139" t="s">
        <v>5802</v>
      </c>
      <c r="C12" s="139" t="s">
        <v>5409</v>
      </c>
      <c r="D12" s="140">
        <v>40365.0</v>
      </c>
      <c r="E12" s="139" t="s">
        <v>15</v>
      </c>
      <c r="F12" s="139" t="s">
        <v>5410</v>
      </c>
      <c r="G12" s="102"/>
    </row>
    <row r="13">
      <c r="A13" s="98"/>
      <c r="B13" s="151" t="s">
        <v>8215</v>
      </c>
      <c r="C13" s="186" t="s">
        <v>1060</v>
      </c>
      <c r="D13" s="209">
        <v>39705.0</v>
      </c>
      <c r="E13" s="151" t="s">
        <v>4243</v>
      </c>
      <c r="F13" s="151" t="s">
        <v>5533</v>
      </c>
      <c r="G13" s="102"/>
    </row>
    <row r="14">
      <c r="A14" s="98"/>
      <c r="B14" s="139" t="s">
        <v>11756</v>
      </c>
      <c r="C14" s="139" t="s">
        <v>1190</v>
      </c>
      <c r="D14" s="140">
        <v>41261.0</v>
      </c>
      <c r="E14" s="139" t="s">
        <v>15</v>
      </c>
      <c r="F14" s="139" t="s">
        <v>11757</v>
      </c>
      <c r="G14" s="102"/>
    </row>
    <row r="15">
      <c r="A15" s="98"/>
      <c r="B15" s="141" t="s">
        <v>11758</v>
      </c>
      <c r="C15" s="141" t="s">
        <v>8230</v>
      </c>
      <c r="D15" s="150"/>
      <c r="E15" s="150"/>
      <c r="F15" s="150"/>
      <c r="G15" s="102"/>
    </row>
    <row r="16">
      <c r="A16" s="98"/>
      <c r="B16" s="139" t="s">
        <v>8238</v>
      </c>
      <c r="C16" s="139" t="s">
        <v>7012</v>
      </c>
      <c r="D16" s="140">
        <v>41317.0</v>
      </c>
      <c r="E16" s="139" t="s">
        <v>15</v>
      </c>
      <c r="F16" s="139" t="s">
        <v>928</v>
      </c>
      <c r="G16" s="102"/>
    </row>
    <row r="17">
      <c r="A17" s="98"/>
      <c r="B17" s="139" t="s">
        <v>11759</v>
      </c>
      <c r="C17" s="139" t="s">
        <v>940</v>
      </c>
      <c r="D17" s="140">
        <v>40771.0</v>
      </c>
      <c r="E17" s="139" t="s">
        <v>15</v>
      </c>
      <c r="F17" s="139" t="s">
        <v>5646</v>
      </c>
      <c r="G17" s="102"/>
    </row>
    <row r="18">
      <c r="A18" s="98"/>
      <c r="B18" s="141" t="s">
        <v>11760</v>
      </c>
      <c r="C18" s="141" t="s">
        <v>11761</v>
      </c>
      <c r="D18" s="150"/>
      <c r="E18" s="150"/>
      <c r="F18" s="150"/>
      <c r="G18" s="102"/>
    </row>
    <row r="19">
      <c r="A19" s="98"/>
      <c r="B19" s="139" t="s">
        <v>11762</v>
      </c>
      <c r="C19" s="139" t="s">
        <v>191</v>
      </c>
      <c r="D19" s="140">
        <v>40953.0</v>
      </c>
      <c r="E19" s="139" t="s">
        <v>15</v>
      </c>
      <c r="F19" s="139" t="s">
        <v>11763</v>
      </c>
      <c r="G19" s="102"/>
    </row>
    <row r="20">
      <c r="A20" s="98"/>
      <c r="B20" s="139" t="s">
        <v>11764</v>
      </c>
      <c r="C20" s="139" t="s">
        <v>11765</v>
      </c>
      <c r="D20" s="177">
        <v>40585.0</v>
      </c>
      <c r="E20" s="176" t="s">
        <v>15</v>
      </c>
      <c r="F20" s="176" t="s">
        <v>11689</v>
      </c>
      <c r="G20" s="102"/>
    </row>
    <row r="21">
      <c r="A21" s="98"/>
      <c r="B21" s="141" t="s">
        <v>11766</v>
      </c>
      <c r="C21" s="141" t="s">
        <v>11767</v>
      </c>
      <c r="D21" s="150"/>
      <c r="E21" s="150"/>
      <c r="F21" s="150"/>
      <c r="G21" s="102"/>
    </row>
    <row r="22">
      <c r="A22" s="98"/>
      <c r="B22" s="141" t="s">
        <v>5328</v>
      </c>
      <c r="C22" s="141" t="s">
        <v>11768</v>
      </c>
      <c r="D22" s="150"/>
      <c r="E22" s="150"/>
      <c r="F22" s="150"/>
      <c r="G22" s="102"/>
    </row>
    <row r="23">
      <c r="A23" s="98"/>
      <c r="B23" s="141" t="s">
        <v>8484</v>
      </c>
      <c r="C23" s="141" t="s">
        <v>4835</v>
      </c>
      <c r="D23" s="150"/>
      <c r="E23" s="150"/>
      <c r="F23" s="150"/>
      <c r="G23" s="102"/>
    </row>
    <row r="24">
      <c r="A24" s="98"/>
      <c r="B24" s="141" t="s">
        <v>5499</v>
      </c>
      <c r="C24" s="141" t="s">
        <v>11769</v>
      </c>
      <c r="D24" s="150"/>
      <c r="E24" s="150"/>
      <c r="F24" s="150"/>
      <c r="G24" s="102"/>
    </row>
    <row r="25">
      <c r="A25" s="98"/>
      <c r="B25" s="141" t="s">
        <v>6690</v>
      </c>
      <c r="C25" s="141" t="s">
        <v>7147</v>
      </c>
      <c r="D25" s="150"/>
      <c r="E25" s="150"/>
      <c r="F25" s="150"/>
      <c r="G25" s="102"/>
    </row>
    <row r="26">
      <c r="A26" s="98"/>
      <c r="B26" s="141" t="s">
        <v>11770</v>
      </c>
      <c r="C26" s="141" t="s">
        <v>10220</v>
      </c>
      <c r="D26" s="150"/>
      <c r="E26" s="150"/>
      <c r="F26" s="150"/>
      <c r="G26" s="102"/>
    </row>
    <row r="27">
      <c r="A27" s="98"/>
      <c r="B27" s="141" t="s">
        <v>11771</v>
      </c>
      <c r="C27" s="141" t="s">
        <v>5443</v>
      </c>
      <c r="D27" s="150"/>
      <c r="E27" s="150"/>
      <c r="F27" s="150"/>
      <c r="G27" s="102"/>
    </row>
    <row r="28">
      <c r="A28" s="98"/>
      <c r="B28" s="139" t="s">
        <v>11772</v>
      </c>
      <c r="C28" s="139" t="s">
        <v>11773</v>
      </c>
      <c r="D28" s="140">
        <v>42304.0</v>
      </c>
      <c r="E28" s="139" t="s">
        <v>15</v>
      </c>
      <c r="F28" s="139" t="s">
        <v>928</v>
      </c>
      <c r="G28" s="102"/>
    </row>
    <row r="29">
      <c r="A29" s="98"/>
      <c r="B29" s="139" t="s">
        <v>179</v>
      </c>
      <c r="C29" s="139" t="s">
        <v>180</v>
      </c>
      <c r="D29" s="140">
        <v>43167.0</v>
      </c>
      <c r="E29" s="139" t="s">
        <v>15</v>
      </c>
      <c r="F29" s="103" t="s">
        <v>9692</v>
      </c>
      <c r="G29" s="102"/>
    </row>
    <row r="30">
      <c r="A30" s="98"/>
      <c r="B30" s="141" t="s">
        <v>11774</v>
      </c>
      <c r="C30" s="141" t="s">
        <v>11775</v>
      </c>
      <c r="D30" s="150"/>
      <c r="E30" s="150"/>
      <c r="F30" s="150"/>
      <c r="G30" s="102"/>
    </row>
    <row r="31">
      <c r="A31" s="98"/>
      <c r="B31" s="139" t="s">
        <v>11776</v>
      </c>
      <c r="C31" s="139" t="s">
        <v>431</v>
      </c>
      <c r="D31" s="140">
        <v>40358.0</v>
      </c>
      <c r="E31" s="139" t="s">
        <v>15</v>
      </c>
      <c r="F31" s="139" t="s">
        <v>7775</v>
      </c>
      <c r="G31" s="102"/>
    </row>
    <row r="32">
      <c r="A32" s="98"/>
      <c r="B32" s="139" t="s">
        <v>5458</v>
      </c>
      <c r="C32" s="139" t="s">
        <v>5249</v>
      </c>
      <c r="D32" s="209">
        <v>39903.0</v>
      </c>
      <c r="E32" s="186" t="s">
        <v>15</v>
      </c>
      <c r="F32" s="151" t="s">
        <v>928</v>
      </c>
      <c r="G32" s="102"/>
    </row>
    <row r="33">
      <c r="A33" s="98"/>
      <c r="B33" s="141" t="s">
        <v>4516</v>
      </c>
      <c r="C33" s="141" t="s">
        <v>4517</v>
      </c>
      <c r="D33" s="150"/>
      <c r="E33" s="150"/>
      <c r="F33" s="150"/>
      <c r="G33" s="102"/>
    </row>
    <row r="34">
      <c r="A34" s="98"/>
      <c r="B34" s="139" t="s">
        <v>11777</v>
      </c>
      <c r="C34" s="139" t="s">
        <v>4371</v>
      </c>
      <c r="D34" s="140">
        <v>40953.0</v>
      </c>
      <c r="E34" s="139" t="s">
        <v>15</v>
      </c>
      <c r="F34" s="139" t="s">
        <v>11763</v>
      </c>
      <c r="G34" s="102"/>
    </row>
    <row r="35">
      <c r="A35" s="98"/>
      <c r="B35" s="141" t="s">
        <v>11778</v>
      </c>
      <c r="C35" s="141" t="s">
        <v>10526</v>
      </c>
      <c r="D35" s="150"/>
      <c r="E35" s="150"/>
      <c r="F35" s="150"/>
      <c r="G35" s="102"/>
    </row>
    <row r="36">
      <c r="A36" s="98"/>
      <c r="B36" s="139" t="s">
        <v>6011</v>
      </c>
      <c r="C36" s="139" t="s">
        <v>1225</v>
      </c>
      <c r="D36" s="209">
        <v>40106.0</v>
      </c>
      <c r="E36" s="186" t="s">
        <v>15</v>
      </c>
      <c r="F36" s="151" t="s">
        <v>6012</v>
      </c>
      <c r="G36" s="102"/>
    </row>
    <row r="37">
      <c r="A37" s="98"/>
      <c r="B37" s="141" t="s">
        <v>11779</v>
      </c>
      <c r="C37" s="141" t="s">
        <v>11780</v>
      </c>
      <c r="D37" s="150"/>
      <c r="E37" s="150"/>
      <c r="F37" s="150"/>
      <c r="G37" s="102"/>
    </row>
    <row r="38">
      <c r="A38" s="98"/>
      <c r="B38" s="141" t="s">
        <v>11781</v>
      </c>
      <c r="C38" s="141" t="s">
        <v>11563</v>
      </c>
      <c r="D38" s="150"/>
      <c r="E38" s="150"/>
      <c r="F38" s="150"/>
      <c r="G38" s="102"/>
    </row>
    <row r="39">
      <c r="A39" s="98"/>
      <c r="B39" s="141" t="s">
        <v>11782</v>
      </c>
      <c r="C39" s="141" t="s">
        <v>11783</v>
      </c>
      <c r="D39" s="150"/>
      <c r="E39" s="150"/>
      <c r="F39" s="150"/>
      <c r="G39" s="102"/>
    </row>
    <row r="40">
      <c r="A40" s="98"/>
      <c r="B40" s="141" t="s">
        <v>11784</v>
      </c>
      <c r="C40" s="141" t="s">
        <v>11785</v>
      </c>
      <c r="D40" s="150"/>
      <c r="E40" s="150"/>
      <c r="F40" s="150"/>
      <c r="G40" s="102"/>
    </row>
    <row r="41">
      <c r="A41" s="98"/>
      <c r="B41" s="141" t="s">
        <v>11786</v>
      </c>
      <c r="C41" s="141" t="s">
        <v>11787</v>
      </c>
      <c r="D41" s="150"/>
      <c r="E41" s="150"/>
      <c r="F41" s="150"/>
      <c r="G41" s="102"/>
    </row>
    <row r="42">
      <c r="A42" s="98"/>
      <c r="B42" s="141" t="s">
        <v>11788</v>
      </c>
      <c r="C42" s="141" t="s">
        <v>11789</v>
      </c>
      <c r="D42" s="150"/>
      <c r="E42" s="150"/>
      <c r="F42" s="150"/>
      <c r="G42" s="102"/>
    </row>
    <row r="43">
      <c r="A43" s="98"/>
      <c r="B43" s="141" t="s">
        <v>11790</v>
      </c>
      <c r="C43" s="141" t="s">
        <v>4717</v>
      </c>
      <c r="D43" s="150"/>
      <c r="E43" s="150"/>
      <c r="F43" s="150"/>
      <c r="G43" s="102"/>
    </row>
    <row r="44">
      <c r="A44" s="102"/>
      <c r="B44" s="143"/>
      <c r="C44" s="143"/>
      <c r="D44" s="143"/>
      <c r="E44" s="143"/>
      <c r="F44" s="143"/>
      <c r="G44" s="102"/>
    </row>
    <row r="45">
      <c r="A45" s="102"/>
      <c r="B45" s="143"/>
      <c r="C45" s="143"/>
      <c r="D45" s="143"/>
      <c r="E45" s="143"/>
      <c r="F45" s="143"/>
      <c r="G45" s="102"/>
    </row>
    <row r="46">
      <c r="A46" s="102"/>
      <c r="B46" s="534" t="s">
        <v>1</v>
      </c>
      <c r="C46" s="535">
        <f>COUNT(D:D)</f>
        <v>15</v>
      </c>
      <c r="D46" s="143"/>
      <c r="E46" s="143"/>
      <c r="F46" s="143"/>
      <c r="G46" s="102"/>
    </row>
    <row r="47">
      <c r="A47" s="102"/>
      <c r="B47" s="534" t="s">
        <v>2</v>
      </c>
      <c r="C47" s="536">
        <v>41.0</v>
      </c>
      <c r="D47" s="143"/>
      <c r="E47" s="143"/>
      <c r="F47" s="143"/>
      <c r="G47" s="102"/>
    </row>
    <row r="48">
      <c r="A48" s="102"/>
      <c r="B48" s="534" t="s">
        <v>1014</v>
      </c>
      <c r="C48" s="537">
        <f>IFERROR(__xludf.DUMMYFUNCTION("TO_PERCENT(C46/C47)"),0.36585365853658536)</f>
        <v>0.3658536585</v>
      </c>
      <c r="D48" s="143"/>
      <c r="E48" s="143"/>
      <c r="F48" s="143"/>
      <c r="G48" s="102"/>
    </row>
    <row r="49">
      <c r="A49" s="102"/>
      <c r="B49" s="143"/>
      <c r="C49" s="143"/>
      <c r="D49" s="143"/>
      <c r="E49" s="143"/>
      <c r="F49" s="143"/>
      <c r="G49" s="102"/>
    </row>
    <row r="50">
      <c r="A50" s="102"/>
      <c r="B50" s="143"/>
      <c r="C50" s="143"/>
      <c r="D50" s="143"/>
      <c r="E50" s="143"/>
      <c r="F50" s="143"/>
      <c r="G50" s="102"/>
    </row>
    <row r="51">
      <c r="A51" s="102"/>
      <c r="B51" s="143"/>
      <c r="C51" s="143"/>
      <c r="D51" s="143"/>
      <c r="E51" s="143"/>
      <c r="F51" s="143"/>
      <c r="G51" s="102"/>
    </row>
    <row r="52">
      <c r="A52" s="102"/>
      <c r="B52" s="143"/>
      <c r="C52" s="143"/>
      <c r="D52" s="143"/>
      <c r="E52" s="143"/>
      <c r="F52" s="143"/>
      <c r="G52" s="102"/>
    </row>
    <row r="53">
      <c r="A53" s="102"/>
      <c r="B53" s="242"/>
      <c r="C53" s="242"/>
      <c r="D53" s="242"/>
      <c r="E53" s="242"/>
      <c r="F53" s="242"/>
      <c r="G53" s="102"/>
    </row>
  </sheetData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3.13"/>
    <col customWidth="1" min="3" max="3" width="21.38"/>
    <col customWidth="1" min="6" max="6" width="31.25"/>
    <col customWidth="1" min="7" max="7" width="4.25"/>
  </cols>
  <sheetData>
    <row r="1">
      <c r="A1" s="527"/>
      <c r="B1" s="528" t="s">
        <v>113</v>
      </c>
      <c r="C1" s="528" t="s">
        <v>110</v>
      </c>
      <c r="D1" s="528" t="s">
        <v>902</v>
      </c>
      <c r="E1" s="528" t="s">
        <v>903</v>
      </c>
      <c r="F1" s="270" t="s">
        <v>904</v>
      </c>
      <c r="G1" s="529"/>
    </row>
    <row r="2">
      <c r="A2" s="98"/>
      <c r="B2" s="139" t="s">
        <v>4328</v>
      </c>
      <c r="C2" s="139" t="s">
        <v>909</v>
      </c>
      <c r="D2" s="212">
        <v>42726.0</v>
      </c>
      <c r="E2" s="151" t="s">
        <v>15</v>
      </c>
      <c r="F2" s="151" t="s">
        <v>4327</v>
      </c>
      <c r="G2" s="331"/>
    </row>
    <row r="3">
      <c r="A3" s="98"/>
      <c r="B3" s="141" t="s">
        <v>11791</v>
      </c>
      <c r="C3" s="141" t="s">
        <v>11792</v>
      </c>
      <c r="D3" s="150"/>
      <c r="E3" s="150"/>
      <c r="F3" s="150"/>
      <c r="G3" s="102"/>
    </row>
    <row r="4">
      <c r="A4" s="98"/>
      <c r="B4" s="141" t="s">
        <v>11793</v>
      </c>
      <c r="C4" s="141" t="s">
        <v>11794</v>
      </c>
      <c r="D4" s="150"/>
      <c r="E4" s="150"/>
      <c r="F4" s="150"/>
      <c r="G4" s="102"/>
    </row>
    <row r="5">
      <c r="A5" s="98"/>
      <c r="B5" s="141" t="s">
        <v>10791</v>
      </c>
      <c r="C5" s="141" t="s">
        <v>9073</v>
      </c>
      <c r="D5" s="150"/>
      <c r="E5" s="150"/>
      <c r="F5" s="150"/>
      <c r="G5" s="102"/>
    </row>
    <row r="6">
      <c r="A6" s="98"/>
      <c r="B6" s="141" t="s">
        <v>11795</v>
      </c>
      <c r="C6" s="141" t="s">
        <v>11796</v>
      </c>
      <c r="D6" s="150"/>
      <c r="E6" s="150"/>
      <c r="F6" s="150"/>
      <c r="G6" s="102"/>
    </row>
    <row r="7">
      <c r="A7" s="98"/>
      <c r="B7" s="139" t="s">
        <v>11797</v>
      </c>
      <c r="C7" s="139" t="s">
        <v>8001</v>
      </c>
      <c r="D7" s="140">
        <v>40526.0</v>
      </c>
      <c r="E7" s="139" t="s">
        <v>15</v>
      </c>
      <c r="F7" s="139" t="s">
        <v>8002</v>
      </c>
      <c r="G7" s="98"/>
    </row>
    <row r="8">
      <c r="A8" s="98"/>
      <c r="B8" s="220" t="s">
        <v>1265</v>
      </c>
      <c r="C8" s="220" t="s">
        <v>702</v>
      </c>
      <c r="D8" s="539">
        <v>40477.0</v>
      </c>
      <c r="E8" s="360" t="s">
        <v>4380</v>
      </c>
      <c r="F8" s="220" t="s">
        <v>4381</v>
      </c>
      <c r="G8" s="98"/>
    </row>
    <row r="9">
      <c r="A9" s="98"/>
      <c r="B9" s="139" t="s">
        <v>6327</v>
      </c>
      <c r="C9" s="139" t="s">
        <v>925</v>
      </c>
      <c r="D9" s="140">
        <v>39532.0</v>
      </c>
      <c r="E9" s="139" t="s">
        <v>15</v>
      </c>
      <c r="F9" s="139" t="s">
        <v>4984</v>
      </c>
      <c r="G9" s="98"/>
    </row>
    <row r="10">
      <c r="A10" s="98"/>
      <c r="B10" s="141" t="s">
        <v>11344</v>
      </c>
      <c r="C10" s="141" t="s">
        <v>11345</v>
      </c>
      <c r="D10" s="150"/>
      <c r="E10" s="150"/>
      <c r="F10" s="150"/>
      <c r="G10" s="102"/>
    </row>
    <row r="11">
      <c r="A11" s="98"/>
      <c r="B11" s="141" t="s">
        <v>7074</v>
      </c>
      <c r="C11" s="141" t="s">
        <v>7075</v>
      </c>
      <c r="D11" s="150"/>
      <c r="E11" s="150"/>
      <c r="F11" s="150"/>
      <c r="G11" s="102"/>
    </row>
    <row r="12">
      <c r="A12" s="98"/>
      <c r="B12" s="139" t="s">
        <v>11798</v>
      </c>
      <c r="C12" s="139" t="s">
        <v>11799</v>
      </c>
      <c r="D12" s="140">
        <v>41128.0</v>
      </c>
      <c r="E12" s="139" t="s">
        <v>15</v>
      </c>
      <c r="F12" s="139" t="s">
        <v>928</v>
      </c>
      <c r="G12" s="98"/>
    </row>
    <row r="13">
      <c r="A13" s="98"/>
      <c r="B13" s="141" t="s">
        <v>11103</v>
      </c>
      <c r="C13" s="141" t="s">
        <v>11800</v>
      </c>
      <c r="D13" s="150"/>
      <c r="E13" s="150"/>
      <c r="F13" s="150"/>
      <c r="G13" s="102"/>
    </row>
    <row r="14">
      <c r="A14" s="98"/>
      <c r="B14" s="139" t="s">
        <v>7086</v>
      </c>
      <c r="C14" s="139" t="s">
        <v>1060</v>
      </c>
      <c r="D14" s="140">
        <v>39638.0</v>
      </c>
      <c r="E14" s="139" t="s">
        <v>15</v>
      </c>
      <c r="F14" s="139" t="s">
        <v>11801</v>
      </c>
      <c r="G14" s="98"/>
    </row>
    <row r="15">
      <c r="A15" s="98"/>
      <c r="B15" s="139" t="s">
        <v>4414</v>
      </c>
      <c r="C15" s="139" t="s">
        <v>8220</v>
      </c>
      <c r="D15" s="140">
        <v>42283.0</v>
      </c>
      <c r="E15" s="139" t="s">
        <v>15</v>
      </c>
      <c r="F15" s="139" t="s">
        <v>928</v>
      </c>
      <c r="G15" s="98"/>
    </row>
    <row r="16">
      <c r="A16" s="98"/>
      <c r="B16" s="141" t="s">
        <v>11427</v>
      </c>
      <c r="C16" s="141" t="s">
        <v>1190</v>
      </c>
      <c r="D16" s="150"/>
      <c r="E16" s="150"/>
      <c r="F16" s="150"/>
      <c r="G16" s="102"/>
    </row>
    <row r="17">
      <c r="A17" s="98"/>
      <c r="B17" s="141" t="s">
        <v>9202</v>
      </c>
      <c r="C17" s="141" t="s">
        <v>9200</v>
      </c>
      <c r="D17" s="150"/>
      <c r="E17" s="150"/>
      <c r="F17" s="150"/>
      <c r="G17" s="102"/>
    </row>
    <row r="18">
      <c r="A18" s="98"/>
      <c r="B18" s="141" t="s">
        <v>11802</v>
      </c>
      <c r="C18" s="141" t="s">
        <v>11803</v>
      </c>
      <c r="D18" s="150"/>
      <c r="E18" s="150"/>
      <c r="F18" s="150"/>
      <c r="G18" s="102"/>
    </row>
    <row r="19">
      <c r="A19" s="98"/>
      <c r="B19" s="141" t="s">
        <v>11804</v>
      </c>
      <c r="C19" s="141" t="s">
        <v>6474</v>
      </c>
      <c r="D19" s="150"/>
      <c r="E19" s="150"/>
      <c r="F19" s="150"/>
      <c r="G19" s="102"/>
    </row>
    <row r="20">
      <c r="A20" s="98"/>
      <c r="B20" s="139" t="s">
        <v>8270</v>
      </c>
      <c r="C20" s="139" t="s">
        <v>655</v>
      </c>
      <c r="D20" s="140">
        <v>42570.0</v>
      </c>
      <c r="E20" s="139" t="s">
        <v>15</v>
      </c>
      <c r="F20" s="139" t="s">
        <v>928</v>
      </c>
      <c r="G20" s="98"/>
    </row>
    <row r="21">
      <c r="A21" s="98"/>
      <c r="B21" s="141" t="s">
        <v>9255</v>
      </c>
      <c r="C21" s="141" t="s">
        <v>11805</v>
      </c>
      <c r="D21" s="150"/>
      <c r="E21" s="150"/>
      <c r="F21" s="150"/>
      <c r="G21" s="102"/>
    </row>
    <row r="22">
      <c r="A22" s="98"/>
      <c r="B22" s="141" t="s">
        <v>7825</v>
      </c>
      <c r="C22" s="141" t="s">
        <v>1075</v>
      </c>
      <c r="D22" s="150"/>
      <c r="E22" s="150"/>
      <c r="F22" s="150"/>
      <c r="G22" s="102"/>
    </row>
    <row r="23">
      <c r="A23" s="98"/>
      <c r="B23" s="141" t="s">
        <v>11806</v>
      </c>
      <c r="C23" s="141" t="s">
        <v>4449</v>
      </c>
      <c r="D23" s="150"/>
      <c r="E23" s="150"/>
      <c r="F23" s="150"/>
      <c r="G23" s="102"/>
    </row>
    <row r="24">
      <c r="A24" s="98"/>
      <c r="B24" s="139" t="s">
        <v>7093</v>
      </c>
      <c r="C24" s="139" t="s">
        <v>5867</v>
      </c>
      <c r="D24" s="140">
        <v>42556.0</v>
      </c>
      <c r="E24" s="139" t="s">
        <v>15</v>
      </c>
      <c r="F24" s="139" t="s">
        <v>928</v>
      </c>
      <c r="G24" s="98"/>
    </row>
    <row r="25">
      <c r="A25" s="98"/>
      <c r="B25" s="141" t="s">
        <v>11807</v>
      </c>
      <c r="C25" s="141" t="s">
        <v>11808</v>
      </c>
      <c r="D25" s="150"/>
      <c r="E25" s="150"/>
      <c r="F25" s="150"/>
      <c r="G25" s="102"/>
    </row>
    <row r="26">
      <c r="A26" s="98"/>
      <c r="B26" s="141" t="s">
        <v>577</v>
      </c>
      <c r="C26" s="141" t="s">
        <v>11553</v>
      </c>
      <c r="D26" s="150"/>
      <c r="E26" s="150"/>
      <c r="F26" s="150"/>
      <c r="G26" s="102"/>
    </row>
    <row r="27">
      <c r="A27" s="98"/>
      <c r="B27" s="141" t="s">
        <v>11695</v>
      </c>
      <c r="C27" s="141" t="s">
        <v>11809</v>
      </c>
      <c r="D27" s="150"/>
      <c r="E27" s="150"/>
      <c r="F27" s="150"/>
      <c r="G27" s="102"/>
    </row>
    <row r="28">
      <c r="A28" s="98"/>
      <c r="B28" s="220" t="s">
        <v>11810</v>
      </c>
      <c r="C28" s="220" t="s">
        <v>4833</v>
      </c>
      <c r="D28" s="540">
        <v>40120.0</v>
      </c>
      <c r="E28" s="360" t="s">
        <v>4561</v>
      </c>
      <c r="F28" s="220" t="s">
        <v>4381</v>
      </c>
      <c r="G28" s="98"/>
    </row>
    <row r="29">
      <c r="A29" s="98"/>
      <c r="B29" s="141" t="s">
        <v>3285</v>
      </c>
      <c r="C29" s="141" t="s">
        <v>9787</v>
      </c>
      <c r="D29" s="150"/>
      <c r="E29" s="150"/>
      <c r="F29" s="150"/>
      <c r="G29" s="102"/>
    </row>
    <row r="30">
      <c r="A30" s="98"/>
      <c r="B30" s="141" t="s">
        <v>11811</v>
      </c>
      <c r="C30" s="141" t="s">
        <v>180</v>
      </c>
      <c r="D30" s="150"/>
      <c r="E30" s="150"/>
      <c r="F30" s="150"/>
      <c r="G30" s="102"/>
    </row>
    <row r="31">
      <c r="A31" s="98"/>
      <c r="B31" s="220" t="s">
        <v>1331</v>
      </c>
      <c r="C31" s="220" t="s">
        <v>1332</v>
      </c>
      <c r="D31" s="539">
        <v>40477.0</v>
      </c>
      <c r="E31" s="360" t="s">
        <v>4380</v>
      </c>
      <c r="F31" s="220" t="s">
        <v>4381</v>
      </c>
      <c r="G31" s="98"/>
    </row>
    <row r="32">
      <c r="A32" s="98"/>
      <c r="B32" s="141" t="s">
        <v>11812</v>
      </c>
      <c r="C32" s="141" t="s">
        <v>11813</v>
      </c>
      <c r="D32" s="150"/>
      <c r="E32" s="150"/>
      <c r="F32" s="150"/>
      <c r="G32" s="102"/>
    </row>
    <row r="33">
      <c r="A33" s="98"/>
      <c r="B33" s="141" t="s">
        <v>11814</v>
      </c>
      <c r="C33" s="141" t="s">
        <v>11560</v>
      </c>
      <c r="D33" s="150"/>
      <c r="E33" s="150"/>
      <c r="F33" s="150"/>
      <c r="G33" s="102"/>
    </row>
    <row r="34">
      <c r="A34" s="98"/>
      <c r="B34" s="220" t="s">
        <v>1347</v>
      </c>
      <c r="C34" s="220" t="s">
        <v>1225</v>
      </c>
      <c r="D34" s="539">
        <v>40477.0</v>
      </c>
      <c r="E34" s="360" t="s">
        <v>4380</v>
      </c>
      <c r="F34" s="220" t="s">
        <v>4381</v>
      </c>
      <c r="G34" s="98"/>
    </row>
    <row r="35">
      <c r="A35" s="98"/>
      <c r="B35" s="141" t="s">
        <v>11815</v>
      </c>
      <c r="C35" s="141" t="s">
        <v>6221</v>
      </c>
      <c r="D35" s="150"/>
      <c r="E35" s="150"/>
      <c r="F35" s="150"/>
      <c r="G35" s="102"/>
    </row>
    <row r="36">
      <c r="A36" s="98"/>
      <c r="B36" s="141" t="s">
        <v>6053</v>
      </c>
      <c r="C36" s="141" t="s">
        <v>990</v>
      </c>
      <c r="D36" s="150"/>
      <c r="E36" s="150"/>
      <c r="F36" s="150"/>
      <c r="G36" s="102"/>
    </row>
    <row r="37">
      <c r="A37" s="98"/>
      <c r="B37" s="139" t="s">
        <v>4547</v>
      </c>
      <c r="C37" s="139" t="s">
        <v>4548</v>
      </c>
      <c r="D37" s="140">
        <v>41317.0</v>
      </c>
      <c r="E37" s="139" t="s">
        <v>15</v>
      </c>
      <c r="F37" s="139" t="s">
        <v>928</v>
      </c>
      <c r="G37" s="98"/>
    </row>
    <row r="38">
      <c r="A38" s="98"/>
      <c r="B38" s="220" t="s">
        <v>996</v>
      </c>
      <c r="C38" s="220" t="s">
        <v>997</v>
      </c>
      <c r="D38" s="238">
        <v>39406.0</v>
      </c>
      <c r="E38" s="220" t="s">
        <v>4758</v>
      </c>
      <c r="F38" s="220" t="s">
        <v>4381</v>
      </c>
      <c r="G38" s="102"/>
    </row>
    <row r="39">
      <c r="A39" s="98"/>
      <c r="B39" s="141" t="s">
        <v>11816</v>
      </c>
      <c r="C39" s="141" t="s">
        <v>5600</v>
      </c>
      <c r="D39" s="150"/>
      <c r="E39" s="150"/>
      <c r="F39" s="150"/>
      <c r="G39" s="102"/>
    </row>
    <row r="40">
      <c r="A40" s="98"/>
      <c r="B40" s="141" t="s">
        <v>11817</v>
      </c>
      <c r="C40" s="141" t="s">
        <v>5705</v>
      </c>
      <c r="D40" s="150"/>
      <c r="E40" s="150"/>
      <c r="F40" s="150"/>
      <c r="G40" s="102"/>
    </row>
    <row r="41">
      <c r="A41" s="98"/>
      <c r="B41" s="141" t="s">
        <v>7405</v>
      </c>
      <c r="C41" s="141" t="s">
        <v>7406</v>
      </c>
      <c r="D41" s="150"/>
      <c r="E41" s="150"/>
      <c r="F41" s="150"/>
      <c r="G41" s="102"/>
    </row>
    <row r="42">
      <c r="A42" s="102"/>
      <c r="B42" s="143"/>
      <c r="C42" s="143"/>
      <c r="D42" s="143"/>
      <c r="E42" s="143"/>
      <c r="F42" s="143"/>
      <c r="G42" s="102"/>
    </row>
    <row r="43">
      <c r="A43" s="102"/>
      <c r="B43" s="143"/>
      <c r="C43" s="143"/>
      <c r="D43" s="143"/>
      <c r="E43" s="143"/>
      <c r="F43" s="143"/>
      <c r="G43" s="102"/>
    </row>
    <row r="44">
      <c r="A44" s="196"/>
      <c r="B44" s="534" t="s">
        <v>1</v>
      </c>
      <c r="C44" s="535">
        <f>COUNT(D:D)</f>
        <v>14</v>
      </c>
      <c r="D44" s="143"/>
      <c r="E44" s="143"/>
      <c r="F44" s="143"/>
      <c r="G44" s="102"/>
    </row>
    <row r="45">
      <c r="A45" s="196"/>
      <c r="B45" s="534" t="s">
        <v>2</v>
      </c>
      <c r="C45" s="536">
        <v>40.0</v>
      </c>
      <c r="D45" s="143"/>
      <c r="E45" s="143"/>
      <c r="F45" s="143"/>
      <c r="G45" s="102"/>
    </row>
    <row r="46">
      <c r="A46" s="196"/>
      <c r="B46" s="534" t="s">
        <v>1014</v>
      </c>
      <c r="C46" s="537">
        <f>IFERROR(__xludf.DUMMYFUNCTION("TO_PERCENT(C44/C45)"),0.35)</f>
        <v>0.35</v>
      </c>
      <c r="D46" s="143"/>
      <c r="E46" s="143"/>
      <c r="F46" s="143"/>
      <c r="G46" s="102"/>
    </row>
    <row r="47">
      <c r="A47" s="102"/>
      <c r="B47" s="143"/>
      <c r="C47" s="143"/>
      <c r="D47" s="143"/>
      <c r="E47" s="143"/>
      <c r="F47" s="143"/>
      <c r="G47" s="102"/>
    </row>
    <row r="48">
      <c r="A48" s="102"/>
      <c r="B48" s="143"/>
      <c r="C48" s="143"/>
      <c r="D48" s="143"/>
      <c r="E48" s="143"/>
      <c r="F48" s="143"/>
      <c r="G48" s="102"/>
    </row>
    <row r="49">
      <c r="A49" s="102"/>
      <c r="B49" s="143"/>
      <c r="C49" s="143"/>
      <c r="D49" s="143"/>
      <c r="E49" s="143"/>
      <c r="F49" s="143"/>
      <c r="G49" s="102"/>
    </row>
    <row r="50">
      <c r="A50" s="102"/>
      <c r="B50" s="143"/>
      <c r="C50" s="143"/>
      <c r="D50" s="143"/>
      <c r="E50" s="143"/>
      <c r="F50" s="143"/>
      <c r="G50" s="102"/>
    </row>
    <row r="51">
      <c r="A51" s="102"/>
      <c r="B51" s="242"/>
      <c r="C51" s="242"/>
      <c r="D51" s="242"/>
      <c r="E51" s="242"/>
      <c r="F51" s="242"/>
      <c r="G51" s="102"/>
    </row>
  </sheetData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33.88"/>
    <col customWidth="1" min="3" max="3" width="28.5"/>
    <col customWidth="1" min="5" max="5" width="13.0"/>
    <col customWidth="1" min="6" max="6" width="66.38"/>
    <col customWidth="1" min="7" max="7" width="4.25"/>
  </cols>
  <sheetData>
    <row r="1">
      <c r="A1" s="532"/>
      <c r="B1" s="531"/>
      <c r="C1" s="531"/>
      <c r="D1" s="531"/>
      <c r="E1" s="531"/>
      <c r="F1" s="533"/>
      <c r="G1" s="172"/>
    </row>
    <row r="2">
      <c r="A2" s="541"/>
      <c r="B2" s="528" t="s">
        <v>113</v>
      </c>
      <c r="C2" s="528" t="s">
        <v>110</v>
      </c>
      <c r="D2" s="528" t="s">
        <v>902</v>
      </c>
      <c r="E2" s="528" t="s">
        <v>903</v>
      </c>
      <c r="F2" s="270" t="s">
        <v>904</v>
      </c>
      <c r="G2" s="529"/>
    </row>
    <row r="3">
      <c r="A3" s="98"/>
      <c r="B3" s="139" t="s">
        <v>7888</v>
      </c>
      <c r="C3" s="139" t="s">
        <v>5492</v>
      </c>
      <c r="D3" s="140">
        <v>40722.0</v>
      </c>
      <c r="E3" s="139" t="s">
        <v>15</v>
      </c>
      <c r="F3" s="139" t="s">
        <v>7062</v>
      </c>
      <c r="G3" s="102"/>
    </row>
    <row r="4">
      <c r="A4" s="98"/>
      <c r="B4" s="139" t="s">
        <v>308</v>
      </c>
      <c r="C4" s="139" t="s">
        <v>5492</v>
      </c>
      <c r="D4" s="140">
        <v>40722.0</v>
      </c>
      <c r="E4" s="139" t="s">
        <v>15</v>
      </c>
      <c r="F4" s="139" t="s">
        <v>7062</v>
      </c>
      <c r="G4" s="102"/>
    </row>
    <row r="5">
      <c r="A5" s="98"/>
      <c r="B5" s="139" t="s">
        <v>4576</v>
      </c>
      <c r="C5" s="139" t="s">
        <v>10375</v>
      </c>
      <c r="D5" s="140">
        <v>40547.0</v>
      </c>
      <c r="E5" s="139" t="s">
        <v>15</v>
      </c>
      <c r="F5" s="139" t="s">
        <v>928</v>
      </c>
      <c r="G5" s="102"/>
    </row>
    <row r="6">
      <c r="A6" s="98"/>
      <c r="B6" s="141" t="s">
        <v>11516</v>
      </c>
      <c r="C6" s="141" t="s">
        <v>11517</v>
      </c>
      <c r="D6" s="372"/>
      <c r="E6" s="372"/>
      <c r="F6" s="372"/>
      <c r="G6" s="102"/>
    </row>
    <row r="7">
      <c r="A7" s="98"/>
      <c r="B7" s="139" t="s">
        <v>11818</v>
      </c>
      <c r="C7" s="139" t="s">
        <v>909</v>
      </c>
      <c r="D7" s="140">
        <v>42726.0</v>
      </c>
      <c r="E7" s="139" t="s">
        <v>15</v>
      </c>
      <c r="F7" s="139" t="s">
        <v>4327</v>
      </c>
      <c r="G7" s="102"/>
    </row>
    <row r="8">
      <c r="A8" s="98"/>
      <c r="B8" s="141" t="s">
        <v>11748</v>
      </c>
      <c r="C8" s="141" t="s">
        <v>11749</v>
      </c>
      <c r="D8" s="150"/>
      <c r="E8" s="150"/>
      <c r="F8" s="150"/>
      <c r="G8" s="102"/>
    </row>
    <row r="9">
      <c r="A9" s="98"/>
      <c r="B9" s="141" t="s">
        <v>11609</v>
      </c>
      <c r="C9" s="141" t="s">
        <v>9022</v>
      </c>
      <c r="D9" s="150"/>
      <c r="E9" s="150"/>
      <c r="F9" s="150"/>
      <c r="G9" s="102"/>
    </row>
    <row r="10">
      <c r="A10" s="98"/>
      <c r="B10" s="141" t="s">
        <v>11791</v>
      </c>
      <c r="C10" s="141" t="s">
        <v>11792</v>
      </c>
      <c r="D10" s="150"/>
      <c r="E10" s="150"/>
      <c r="F10" s="150"/>
      <c r="G10" s="102"/>
    </row>
    <row r="11">
      <c r="A11" s="98"/>
      <c r="B11" s="141" t="s">
        <v>11541</v>
      </c>
      <c r="C11" s="141" t="s">
        <v>9032</v>
      </c>
      <c r="D11" s="150"/>
      <c r="E11" s="150"/>
      <c r="F11" s="150"/>
      <c r="G11" s="102"/>
    </row>
    <row r="12">
      <c r="A12" s="98"/>
      <c r="B12" s="153" t="s">
        <v>7165</v>
      </c>
      <c r="C12" s="153" t="s">
        <v>1465</v>
      </c>
      <c r="D12" s="154">
        <v>39938.0</v>
      </c>
      <c r="E12" s="153" t="s">
        <v>15</v>
      </c>
      <c r="F12" s="153" t="s">
        <v>1132</v>
      </c>
      <c r="G12" s="102"/>
    </row>
    <row r="13">
      <c r="A13" s="98"/>
      <c r="B13" s="141" t="s">
        <v>11294</v>
      </c>
      <c r="C13" s="141" t="s">
        <v>725</v>
      </c>
      <c r="D13" s="150"/>
      <c r="E13" s="150"/>
      <c r="F13" s="150"/>
      <c r="G13" s="102"/>
    </row>
    <row r="14">
      <c r="A14" s="98"/>
      <c r="B14" s="139" t="s">
        <v>724</v>
      </c>
      <c r="C14" s="139" t="s">
        <v>725</v>
      </c>
      <c r="D14" s="212">
        <v>44637.0</v>
      </c>
      <c r="E14" s="151" t="s">
        <v>15</v>
      </c>
      <c r="F14" s="176" t="s">
        <v>4411</v>
      </c>
      <c r="G14" s="102"/>
    </row>
    <row r="15">
      <c r="A15" s="98"/>
      <c r="B15" s="141" t="s">
        <v>11570</v>
      </c>
      <c r="C15" s="141" t="s">
        <v>725</v>
      </c>
      <c r="D15" s="150"/>
      <c r="E15" s="150"/>
      <c r="F15" s="150"/>
      <c r="G15" s="102"/>
    </row>
    <row r="16">
      <c r="A16" s="98"/>
      <c r="B16" s="141" t="s">
        <v>11571</v>
      </c>
      <c r="C16" s="141" t="s">
        <v>9777</v>
      </c>
      <c r="D16" s="150"/>
      <c r="E16" s="150"/>
      <c r="F16" s="150"/>
      <c r="G16" s="102"/>
    </row>
    <row r="17">
      <c r="A17" s="98"/>
      <c r="B17" s="139" t="s">
        <v>7962</v>
      </c>
      <c r="C17" s="139" t="s">
        <v>651</v>
      </c>
      <c r="D17" s="140">
        <v>42691.0</v>
      </c>
      <c r="E17" s="139" t="s">
        <v>15</v>
      </c>
      <c r="F17" s="139" t="s">
        <v>7963</v>
      </c>
      <c r="G17" s="102"/>
    </row>
    <row r="18">
      <c r="A18" s="98"/>
      <c r="B18" s="141" t="s">
        <v>7964</v>
      </c>
      <c r="C18" s="141" t="s">
        <v>651</v>
      </c>
      <c r="D18" s="150"/>
      <c r="E18" s="150"/>
      <c r="F18" s="150"/>
      <c r="G18" s="102"/>
    </row>
    <row r="19">
      <c r="A19" s="98"/>
      <c r="B19" s="139" t="s">
        <v>10380</v>
      </c>
      <c r="C19" s="139" t="s">
        <v>1260</v>
      </c>
      <c r="D19" s="140">
        <v>41107.0</v>
      </c>
      <c r="E19" s="139" t="s">
        <v>15</v>
      </c>
      <c r="F19" s="139" t="s">
        <v>928</v>
      </c>
      <c r="G19" s="102"/>
    </row>
    <row r="20">
      <c r="A20" s="98"/>
      <c r="B20" s="139" t="s">
        <v>7975</v>
      </c>
      <c r="C20" s="139" t="s">
        <v>11819</v>
      </c>
      <c r="D20" s="140">
        <v>43125.0</v>
      </c>
      <c r="E20" s="139" t="s">
        <v>15</v>
      </c>
      <c r="F20" s="139" t="s">
        <v>928</v>
      </c>
      <c r="G20" s="102"/>
    </row>
    <row r="21">
      <c r="A21" s="98"/>
      <c r="B21" s="139" t="s">
        <v>11209</v>
      </c>
      <c r="C21" s="139" t="s">
        <v>11210</v>
      </c>
      <c r="D21" s="140">
        <v>41150.0</v>
      </c>
      <c r="E21" s="139" t="s">
        <v>4473</v>
      </c>
      <c r="F21" s="139" t="s">
        <v>11820</v>
      </c>
      <c r="G21" s="102"/>
    </row>
    <row r="22">
      <c r="A22" s="98"/>
      <c r="B22" s="153" t="s">
        <v>11542</v>
      </c>
      <c r="C22" s="153" t="s">
        <v>11543</v>
      </c>
      <c r="D22" s="154">
        <v>40065.0</v>
      </c>
      <c r="E22" s="153" t="s">
        <v>11544</v>
      </c>
      <c r="F22" s="153" t="s">
        <v>6921</v>
      </c>
      <c r="G22" s="102"/>
    </row>
    <row r="23">
      <c r="A23" s="98"/>
      <c r="B23" s="141" t="s">
        <v>11341</v>
      </c>
      <c r="C23" s="141" t="s">
        <v>11342</v>
      </c>
      <c r="D23" s="150"/>
      <c r="E23" s="150"/>
      <c r="F23" s="150"/>
      <c r="G23" s="102"/>
    </row>
    <row r="24">
      <c r="A24" s="98"/>
      <c r="B24" s="141" t="s">
        <v>11545</v>
      </c>
      <c r="C24" s="141" t="s">
        <v>9759</v>
      </c>
      <c r="D24" s="150"/>
      <c r="E24" s="150"/>
      <c r="F24" s="150"/>
      <c r="G24" s="102"/>
    </row>
    <row r="25">
      <c r="A25" s="98"/>
      <c r="B25" s="141" t="s">
        <v>11464</v>
      </c>
      <c r="C25" s="141" t="s">
        <v>11465</v>
      </c>
      <c r="D25" s="150"/>
      <c r="E25" s="150"/>
      <c r="F25" s="150"/>
      <c r="G25" s="102"/>
    </row>
    <row r="26">
      <c r="A26" s="98"/>
      <c r="B26" s="141" t="s">
        <v>11795</v>
      </c>
      <c r="C26" s="141" t="s">
        <v>11796</v>
      </c>
      <c r="D26" s="150"/>
      <c r="E26" s="150"/>
      <c r="F26" s="150"/>
      <c r="G26" s="102"/>
    </row>
    <row r="27">
      <c r="A27" s="98"/>
      <c r="B27" s="141" t="s">
        <v>10623</v>
      </c>
      <c r="C27" s="141" t="s">
        <v>11821</v>
      </c>
      <c r="D27" s="150"/>
      <c r="E27" s="150"/>
      <c r="F27" s="150"/>
      <c r="G27" s="102"/>
    </row>
    <row r="28">
      <c r="A28" s="98"/>
      <c r="B28" s="141" t="s">
        <v>11713</v>
      </c>
      <c r="C28" s="141" t="s">
        <v>8001</v>
      </c>
      <c r="D28" s="150"/>
      <c r="E28" s="150"/>
      <c r="F28" s="150"/>
      <c r="G28" s="102"/>
    </row>
    <row r="29">
      <c r="A29" s="98"/>
      <c r="B29" s="139" t="s">
        <v>11822</v>
      </c>
      <c r="C29" s="139" t="s">
        <v>8001</v>
      </c>
      <c r="D29" s="140">
        <v>42570.0</v>
      </c>
      <c r="E29" s="139" t="s">
        <v>15</v>
      </c>
      <c r="F29" s="139" t="s">
        <v>928</v>
      </c>
      <c r="G29" s="102"/>
    </row>
    <row r="30">
      <c r="A30" s="98"/>
      <c r="B30" s="139" t="s">
        <v>11466</v>
      </c>
      <c r="C30" s="139" t="s">
        <v>11467</v>
      </c>
      <c r="D30" s="140">
        <v>41247.0</v>
      </c>
      <c r="E30" s="139" t="s">
        <v>15</v>
      </c>
      <c r="F30" s="139" t="s">
        <v>11823</v>
      </c>
      <c r="G30" s="102"/>
    </row>
    <row r="31">
      <c r="A31" s="98"/>
      <c r="B31" s="139" t="s">
        <v>3535</v>
      </c>
      <c r="C31" s="139" t="s">
        <v>702</v>
      </c>
      <c r="D31" s="140">
        <v>39553.0</v>
      </c>
      <c r="E31" s="139" t="s">
        <v>15</v>
      </c>
      <c r="F31" s="139" t="s">
        <v>11824</v>
      </c>
      <c r="G31" s="102"/>
    </row>
    <row r="32">
      <c r="A32" s="98"/>
      <c r="B32" s="220" t="s">
        <v>1265</v>
      </c>
      <c r="C32" s="220" t="s">
        <v>702</v>
      </c>
      <c r="D32" s="539">
        <v>40477.0</v>
      </c>
      <c r="E32" s="360" t="s">
        <v>4380</v>
      </c>
      <c r="F32" s="220" t="s">
        <v>4381</v>
      </c>
      <c r="G32" s="102"/>
    </row>
    <row r="33">
      <c r="A33" s="98"/>
      <c r="B33" s="141" t="s">
        <v>11750</v>
      </c>
      <c r="C33" s="141" t="s">
        <v>11751</v>
      </c>
      <c r="D33" s="150"/>
      <c r="E33" s="150"/>
      <c r="F33" s="150"/>
      <c r="G33" s="102"/>
    </row>
    <row r="34">
      <c r="A34" s="98"/>
      <c r="B34" s="139" t="s">
        <v>6327</v>
      </c>
      <c r="C34" s="139" t="s">
        <v>925</v>
      </c>
      <c r="D34" s="140">
        <v>39532.0</v>
      </c>
      <c r="E34" s="139" t="s">
        <v>15</v>
      </c>
      <c r="F34" s="139" t="s">
        <v>4984</v>
      </c>
      <c r="G34" s="102"/>
    </row>
    <row r="35">
      <c r="A35" s="98"/>
      <c r="B35" s="141" t="s">
        <v>11825</v>
      </c>
      <c r="C35" s="141" t="s">
        <v>11520</v>
      </c>
      <c r="D35" s="150"/>
      <c r="E35" s="150"/>
      <c r="F35" s="150"/>
      <c r="G35" s="102"/>
    </row>
    <row r="36">
      <c r="A36" s="98"/>
      <c r="B36" s="141" t="s">
        <v>10982</v>
      </c>
      <c r="C36" s="141" t="s">
        <v>9122</v>
      </c>
      <c r="D36" s="150"/>
      <c r="E36" s="150"/>
      <c r="F36" s="150"/>
      <c r="G36" s="102"/>
    </row>
    <row r="37">
      <c r="A37" s="98"/>
      <c r="B37" s="141" t="s">
        <v>10983</v>
      </c>
      <c r="C37" s="141" t="s">
        <v>9122</v>
      </c>
      <c r="D37" s="150"/>
      <c r="E37" s="150"/>
      <c r="F37" s="150"/>
      <c r="G37" s="102"/>
    </row>
    <row r="38">
      <c r="A38" s="98"/>
      <c r="B38" s="141" t="s">
        <v>10186</v>
      </c>
      <c r="C38" s="141" t="s">
        <v>9122</v>
      </c>
      <c r="D38" s="150"/>
      <c r="E38" s="150"/>
      <c r="F38" s="150"/>
      <c r="G38" s="102"/>
    </row>
    <row r="39">
      <c r="A39" s="98"/>
      <c r="B39" s="141" t="s">
        <v>11615</v>
      </c>
      <c r="C39" s="141" t="s">
        <v>5784</v>
      </c>
      <c r="D39" s="150"/>
      <c r="E39" s="150"/>
      <c r="F39" s="150"/>
      <c r="G39" s="102"/>
    </row>
    <row r="40">
      <c r="A40" s="98"/>
      <c r="B40" s="141" t="s">
        <v>11752</v>
      </c>
      <c r="C40" s="141" t="s">
        <v>11826</v>
      </c>
      <c r="D40" s="150"/>
      <c r="E40" s="150"/>
      <c r="F40" s="150"/>
      <c r="G40" s="102"/>
    </row>
    <row r="41">
      <c r="A41" s="98"/>
      <c r="B41" s="139" t="s">
        <v>4396</v>
      </c>
      <c r="C41" s="139" t="s">
        <v>4397</v>
      </c>
      <c r="D41" s="140">
        <v>43139.0</v>
      </c>
      <c r="E41" s="186" t="s">
        <v>15</v>
      </c>
      <c r="F41" s="186" t="s">
        <v>4398</v>
      </c>
      <c r="G41" s="102"/>
    </row>
    <row r="42">
      <c r="A42" s="98"/>
      <c r="B42" s="141" t="s">
        <v>11755</v>
      </c>
      <c r="C42" s="141" t="s">
        <v>4397</v>
      </c>
      <c r="D42" s="150"/>
      <c r="E42" s="150"/>
      <c r="F42" s="150"/>
      <c r="G42" s="102"/>
    </row>
    <row r="43">
      <c r="A43" s="98"/>
      <c r="B43" s="141" t="s">
        <v>7074</v>
      </c>
      <c r="C43" s="141" t="s">
        <v>11827</v>
      </c>
      <c r="D43" s="150"/>
      <c r="E43" s="150"/>
      <c r="F43" s="150"/>
      <c r="G43" s="102"/>
    </row>
    <row r="44">
      <c r="A44" s="98"/>
      <c r="B44" s="139" t="s">
        <v>5802</v>
      </c>
      <c r="C44" s="139" t="s">
        <v>5409</v>
      </c>
      <c r="D44" s="140">
        <v>40365.0</v>
      </c>
      <c r="E44" s="139" t="s">
        <v>15</v>
      </c>
      <c r="F44" s="139" t="s">
        <v>11828</v>
      </c>
      <c r="G44" s="102"/>
    </row>
    <row r="45">
      <c r="A45" s="98"/>
      <c r="B45" s="139" t="s">
        <v>11575</v>
      </c>
      <c r="C45" s="139" t="s">
        <v>7078</v>
      </c>
      <c r="D45" s="140">
        <v>40666.0</v>
      </c>
      <c r="E45" s="139" t="s">
        <v>15</v>
      </c>
      <c r="F45" s="139" t="s">
        <v>928</v>
      </c>
      <c r="G45" s="102"/>
    </row>
    <row r="46">
      <c r="A46" s="98"/>
      <c r="B46" s="139" t="s">
        <v>11829</v>
      </c>
      <c r="C46" s="139" t="s">
        <v>11799</v>
      </c>
      <c r="D46" s="139" t="s">
        <v>11830</v>
      </c>
      <c r="E46" s="139" t="s">
        <v>15</v>
      </c>
      <c r="F46" s="139" t="s">
        <v>928</v>
      </c>
      <c r="G46" s="102"/>
    </row>
    <row r="47">
      <c r="A47" s="98"/>
      <c r="B47" s="139" t="s">
        <v>11284</v>
      </c>
      <c r="C47" s="139" t="s">
        <v>9166</v>
      </c>
      <c r="D47" s="140">
        <v>42908.0</v>
      </c>
      <c r="E47" s="139" t="s">
        <v>15</v>
      </c>
      <c r="F47" s="139" t="s">
        <v>928</v>
      </c>
      <c r="G47" s="102"/>
    </row>
    <row r="48">
      <c r="A48" s="98"/>
      <c r="B48" s="139" t="s">
        <v>11831</v>
      </c>
      <c r="C48" s="139" t="s">
        <v>9166</v>
      </c>
      <c r="D48" s="140">
        <v>42684.0</v>
      </c>
      <c r="E48" s="139" t="s">
        <v>15</v>
      </c>
      <c r="F48" s="139" t="s">
        <v>928</v>
      </c>
      <c r="G48" s="102"/>
    </row>
    <row r="49">
      <c r="A49" s="98"/>
      <c r="B49" s="141" t="s">
        <v>11469</v>
      </c>
      <c r="C49" s="141" t="s">
        <v>9184</v>
      </c>
      <c r="D49" s="150"/>
      <c r="E49" s="150"/>
      <c r="F49" s="150"/>
      <c r="G49" s="102"/>
    </row>
    <row r="50">
      <c r="A50" s="98"/>
      <c r="B50" s="141" t="s">
        <v>11470</v>
      </c>
      <c r="C50" s="141" t="s">
        <v>11471</v>
      </c>
      <c r="D50" s="150"/>
      <c r="E50" s="150"/>
      <c r="F50" s="150"/>
      <c r="G50" s="102"/>
    </row>
    <row r="51">
      <c r="A51" s="98"/>
      <c r="B51" s="141" t="s">
        <v>11103</v>
      </c>
      <c r="C51" s="141" t="s">
        <v>11471</v>
      </c>
      <c r="D51" s="150"/>
      <c r="E51" s="150"/>
      <c r="F51" s="150"/>
      <c r="G51" s="102"/>
    </row>
    <row r="52">
      <c r="A52" s="98"/>
      <c r="B52" s="141" t="s">
        <v>11579</v>
      </c>
      <c r="C52" s="141" t="s">
        <v>11580</v>
      </c>
      <c r="D52" s="150"/>
      <c r="E52" s="150"/>
      <c r="F52" s="150"/>
      <c r="G52" s="102"/>
    </row>
    <row r="53">
      <c r="A53" s="98"/>
      <c r="B53" s="141" t="s">
        <v>11546</v>
      </c>
      <c r="C53" s="141" t="s">
        <v>11523</v>
      </c>
      <c r="D53" s="150"/>
      <c r="E53" s="150"/>
      <c r="F53" s="150"/>
      <c r="G53" s="102"/>
    </row>
    <row r="54">
      <c r="A54" s="98"/>
      <c r="B54" s="141" t="s">
        <v>11621</v>
      </c>
      <c r="C54" s="141" t="s">
        <v>11620</v>
      </c>
      <c r="D54" s="150"/>
      <c r="E54" s="150"/>
      <c r="F54" s="150"/>
      <c r="G54" s="102"/>
    </row>
    <row r="55">
      <c r="A55" s="98"/>
      <c r="B55" s="220" t="s">
        <v>1283</v>
      </c>
      <c r="C55" s="220" t="s">
        <v>1284</v>
      </c>
      <c r="D55" s="539">
        <v>40477.0</v>
      </c>
      <c r="E55" s="360" t="s">
        <v>4380</v>
      </c>
      <c r="F55" s="220" t="s">
        <v>4381</v>
      </c>
      <c r="G55" s="102"/>
    </row>
    <row r="56">
      <c r="A56" s="98"/>
      <c r="B56" s="141" t="s">
        <v>3626</v>
      </c>
      <c r="C56" s="141" t="s">
        <v>4618</v>
      </c>
      <c r="D56" s="150"/>
      <c r="E56" s="150"/>
      <c r="F56" s="150"/>
      <c r="G56" s="102"/>
    </row>
    <row r="57">
      <c r="A57" s="98"/>
      <c r="B57" s="139" t="s">
        <v>7086</v>
      </c>
      <c r="C57" s="139" t="s">
        <v>1060</v>
      </c>
      <c r="D57" s="140">
        <v>39679.0</v>
      </c>
      <c r="E57" s="139" t="s">
        <v>15</v>
      </c>
      <c r="F57" s="139" t="s">
        <v>11832</v>
      </c>
      <c r="G57" s="102"/>
    </row>
    <row r="58">
      <c r="A58" s="98"/>
      <c r="B58" s="141" t="s">
        <v>11472</v>
      </c>
      <c r="C58" s="141" t="s">
        <v>11473</v>
      </c>
      <c r="D58" s="150"/>
      <c r="E58" s="150"/>
      <c r="F58" s="150"/>
      <c r="G58" s="102"/>
    </row>
    <row r="59">
      <c r="A59" s="98"/>
      <c r="B59" s="139" t="s">
        <v>8217</v>
      </c>
      <c r="C59" s="139" t="s">
        <v>8218</v>
      </c>
      <c r="D59" s="140">
        <v>42661.0</v>
      </c>
      <c r="E59" s="139" t="s">
        <v>15</v>
      </c>
      <c r="F59" s="139" t="s">
        <v>11833</v>
      </c>
      <c r="G59" s="102"/>
    </row>
    <row r="60">
      <c r="A60" s="98"/>
      <c r="B60" s="139" t="s">
        <v>4414</v>
      </c>
      <c r="C60" s="139" t="s">
        <v>8220</v>
      </c>
      <c r="D60" s="140">
        <v>42283.0</v>
      </c>
      <c r="E60" s="139" t="s">
        <v>15</v>
      </c>
      <c r="F60" s="139" t="s">
        <v>928</v>
      </c>
      <c r="G60" s="102"/>
    </row>
    <row r="61">
      <c r="A61" s="98"/>
      <c r="B61" s="139" t="s">
        <v>8222</v>
      </c>
      <c r="C61" s="139" t="s">
        <v>8220</v>
      </c>
      <c r="D61" s="140">
        <v>39889.0</v>
      </c>
      <c r="E61" s="139" t="s">
        <v>15</v>
      </c>
      <c r="F61" s="139" t="s">
        <v>928</v>
      </c>
      <c r="G61" s="102"/>
    </row>
    <row r="62">
      <c r="A62" s="98"/>
      <c r="B62" s="141" t="s">
        <v>11299</v>
      </c>
      <c r="C62" s="141" t="s">
        <v>11300</v>
      </c>
      <c r="D62" s="372"/>
      <c r="E62" s="372"/>
      <c r="F62" s="372"/>
      <c r="G62" s="102"/>
    </row>
    <row r="63">
      <c r="A63" s="98"/>
      <c r="B63" s="141" t="s">
        <v>11758</v>
      </c>
      <c r="C63" s="141" t="s">
        <v>8230</v>
      </c>
      <c r="D63" s="150"/>
      <c r="E63" s="150"/>
      <c r="F63" s="150"/>
      <c r="G63" s="102"/>
    </row>
    <row r="64">
      <c r="A64" s="98"/>
      <c r="B64" s="141" t="s">
        <v>11220</v>
      </c>
      <c r="C64" s="141" t="s">
        <v>8230</v>
      </c>
      <c r="D64" s="150"/>
      <c r="E64" s="150"/>
      <c r="F64" s="150"/>
      <c r="G64" s="102"/>
    </row>
    <row r="65">
      <c r="A65" s="98"/>
      <c r="B65" s="141" t="s">
        <v>8236</v>
      </c>
      <c r="C65" s="141" t="s">
        <v>2340</v>
      </c>
      <c r="D65" s="150"/>
      <c r="E65" s="150"/>
      <c r="F65" s="150"/>
      <c r="G65" s="102"/>
    </row>
    <row r="66">
      <c r="A66" s="98"/>
      <c r="B66" s="139" t="s">
        <v>8238</v>
      </c>
      <c r="C66" s="139" t="s">
        <v>7012</v>
      </c>
      <c r="D66" s="140">
        <v>41317.0</v>
      </c>
      <c r="E66" s="139" t="s">
        <v>15</v>
      </c>
      <c r="F66" s="139" t="s">
        <v>928</v>
      </c>
      <c r="G66" s="102"/>
    </row>
    <row r="67">
      <c r="A67" s="98"/>
      <c r="B67" s="141" t="s">
        <v>11524</v>
      </c>
      <c r="C67" s="141" t="s">
        <v>11525</v>
      </c>
      <c r="D67" s="150"/>
      <c r="E67" s="150"/>
      <c r="F67" s="150"/>
      <c r="G67" s="102"/>
    </row>
    <row r="68">
      <c r="A68" s="98"/>
      <c r="B68" s="139" t="s">
        <v>11759</v>
      </c>
      <c r="C68" s="139" t="s">
        <v>940</v>
      </c>
      <c r="D68" s="140">
        <v>40771.0</v>
      </c>
      <c r="E68" s="139" t="s">
        <v>15</v>
      </c>
      <c r="F68" s="139" t="s">
        <v>5646</v>
      </c>
      <c r="G68" s="102"/>
    </row>
    <row r="69">
      <c r="A69" s="98"/>
      <c r="B69" s="139" t="s">
        <v>5645</v>
      </c>
      <c r="C69" s="139" t="s">
        <v>940</v>
      </c>
      <c r="D69" s="140">
        <v>40771.0</v>
      </c>
      <c r="E69" s="139" t="s">
        <v>15</v>
      </c>
      <c r="F69" s="139" t="s">
        <v>5646</v>
      </c>
      <c r="G69" s="102"/>
    </row>
    <row r="70">
      <c r="A70" s="98"/>
      <c r="B70" s="141" t="s">
        <v>11834</v>
      </c>
      <c r="C70" s="141" t="s">
        <v>11582</v>
      </c>
      <c r="D70" s="150"/>
      <c r="E70" s="150"/>
      <c r="F70" s="150"/>
      <c r="G70" s="102"/>
    </row>
    <row r="71">
      <c r="A71" s="98"/>
      <c r="B71" s="139" t="s">
        <v>11835</v>
      </c>
      <c r="C71" s="139" t="s">
        <v>1298</v>
      </c>
      <c r="D71" s="140">
        <v>41227.0</v>
      </c>
      <c r="E71" s="139" t="s">
        <v>15</v>
      </c>
      <c r="F71" s="139" t="s">
        <v>928</v>
      </c>
      <c r="G71" s="102"/>
    </row>
    <row r="72">
      <c r="A72" s="98"/>
      <c r="B72" s="141" t="s">
        <v>11760</v>
      </c>
      <c r="C72" s="141" t="s">
        <v>11761</v>
      </c>
      <c r="D72" s="150"/>
      <c r="E72" s="150"/>
      <c r="F72" s="150"/>
      <c r="G72" s="102"/>
    </row>
    <row r="73">
      <c r="A73" s="98"/>
      <c r="B73" s="141" t="s">
        <v>11475</v>
      </c>
      <c r="C73" s="141" t="s">
        <v>11476</v>
      </c>
      <c r="D73" s="150"/>
      <c r="E73" s="150"/>
      <c r="F73" s="150"/>
      <c r="G73" s="102"/>
    </row>
    <row r="74">
      <c r="A74" s="98"/>
      <c r="B74" s="141" t="s">
        <v>11477</v>
      </c>
      <c r="C74" s="141" t="s">
        <v>11478</v>
      </c>
      <c r="D74" s="372"/>
      <c r="E74" s="372"/>
      <c r="F74" s="372"/>
      <c r="G74" s="102"/>
    </row>
    <row r="75">
      <c r="A75" s="98"/>
      <c r="B75" s="141" t="s">
        <v>11547</v>
      </c>
      <c r="C75" s="141" t="s">
        <v>11478</v>
      </c>
      <c r="D75" s="150"/>
      <c r="E75" s="150"/>
      <c r="F75" s="150"/>
      <c r="G75" s="102"/>
    </row>
    <row r="76">
      <c r="A76" s="98"/>
      <c r="B76" s="141" t="s">
        <v>8264</v>
      </c>
      <c r="C76" s="141" t="s">
        <v>6474</v>
      </c>
      <c r="D76" s="150"/>
      <c r="E76" s="150"/>
      <c r="F76" s="150"/>
      <c r="G76" s="102"/>
    </row>
    <row r="77">
      <c r="A77" s="98"/>
      <c r="B77" s="139" t="s">
        <v>8270</v>
      </c>
      <c r="C77" s="139" t="s">
        <v>655</v>
      </c>
      <c r="D77" s="140">
        <v>42570.0</v>
      </c>
      <c r="E77" s="139" t="s">
        <v>15</v>
      </c>
      <c r="F77" s="139" t="s">
        <v>928</v>
      </c>
      <c r="G77" s="102"/>
    </row>
    <row r="78">
      <c r="A78" s="98"/>
      <c r="B78" s="141" t="s">
        <v>11548</v>
      </c>
      <c r="C78" s="141" t="s">
        <v>11549</v>
      </c>
      <c r="D78" s="150"/>
      <c r="E78" s="150"/>
      <c r="F78" s="150"/>
      <c r="G78" s="102"/>
    </row>
    <row r="79">
      <c r="A79" s="98"/>
      <c r="B79" s="141" t="s">
        <v>11836</v>
      </c>
      <c r="C79" s="141" t="s">
        <v>11527</v>
      </c>
      <c r="D79" s="150"/>
      <c r="E79" s="150"/>
      <c r="F79" s="150"/>
      <c r="G79" s="102"/>
    </row>
    <row r="80">
      <c r="A80" s="98"/>
      <c r="B80" s="139" t="s">
        <v>11837</v>
      </c>
      <c r="C80" s="139" t="s">
        <v>11286</v>
      </c>
      <c r="D80" s="140">
        <v>43153.0</v>
      </c>
      <c r="E80" s="139" t="s">
        <v>15</v>
      </c>
      <c r="F80" s="139" t="s">
        <v>928</v>
      </c>
      <c r="G80" s="102"/>
    </row>
    <row r="81">
      <c r="A81" s="98"/>
      <c r="B81" s="141" t="s">
        <v>8768</v>
      </c>
      <c r="C81" s="141" t="s">
        <v>10693</v>
      </c>
      <c r="D81" s="150"/>
      <c r="E81" s="150"/>
      <c r="F81" s="150"/>
      <c r="G81" s="102"/>
    </row>
    <row r="82">
      <c r="A82" s="98"/>
      <c r="B82" s="141" t="s">
        <v>11838</v>
      </c>
      <c r="C82" s="141" t="s">
        <v>8288</v>
      </c>
      <c r="D82" s="150"/>
      <c r="E82" s="150"/>
      <c r="F82" s="150"/>
      <c r="G82" s="102"/>
    </row>
    <row r="83">
      <c r="A83" s="98"/>
      <c r="B83" s="139" t="s">
        <v>8301</v>
      </c>
      <c r="C83" s="139" t="s">
        <v>8300</v>
      </c>
      <c r="D83" s="140">
        <v>42514.0</v>
      </c>
      <c r="E83" s="139" t="s">
        <v>15</v>
      </c>
      <c r="F83" s="139" t="s">
        <v>928</v>
      </c>
      <c r="G83" s="102"/>
    </row>
    <row r="84">
      <c r="A84" s="98"/>
      <c r="B84" s="141" t="s">
        <v>9255</v>
      </c>
      <c r="C84" s="141" t="s">
        <v>9254</v>
      </c>
      <c r="D84" s="150"/>
      <c r="E84" s="150"/>
      <c r="F84" s="150"/>
      <c r="G84" s="102"/>
    </row>
    <row r="85">
      <c r="A85" s="98"/>
      <c r="B85" s="141" t="s">
        <v>11274</v>
      </c>
      <c r="C85" s="141" t="s">
        <v>4444</v>
      </c>
      <c r="D85" s="150"/>
      <c r="E85" s="150"/>
      <c r="F85" s="141" t="s">
        <v>10263</v>
      </c>
      <c r="G85" s="102"/>
    </row>
    <row r="86">
      <c r="A86" s="98"/>
      <c r="B86" s="141" t="s">
        <v>4445</v>
      </c>
      <c r="C86" s="141" t="s">
        <v>4446</v>
      </c>
      <c r="D86" s="150"/>
      <c r="E86" s="150"/>
      <c r="F86" s="150"/>
      <c r="G86" s="102"/>
    </row>
    <row r="87">
      <c r="A87" s="98"/>
      <c r="B87" s="141" t="s">
        <v>1490</v>
      </c>
      <c r="C87" s="141" t="s">
        <v>1198</v>
      </c>
      <c r="D87" s="150"/>
      <c r="E87" s="150"/>
      <c r="F87" s="150"/>
      <c r="G87" s="102"/>
    </row>
    <row r="88">
      <c r="A88" s="98"/>
      <c r="B88" s="141" t="s">
        <v>11839</v>
      </c>
      <c r="C88" s="141" t="s">
        <v>1075</v>
      </c>
      <c r="D88" s="150"/>
      <c r="E88" s="150"/>
      <c r="F88" s="150"/>
      <c r="G88" s="102"/>
    </row>
    <row r="89">
      <c r="A89" s="98"/>
      <c r="B89" s="141" t="s">
        <v>11840</v>
      </c>
      <c r="C89" s="141" t="s">
        <v>4449</v>
      </c>
      <c r="D89" s="150"/>
      <c r="E89" s="150"/>
      <c r="F89" s="150"/>
      <c r="G89" s="102"/>
    </row>
    <row r="90">
      <c r="A90" s="98"/>
      <c r="B90" s="139" t="s">
        <v>567</v>
      </c>
      <c r="C90" s="139" t="s">
        <v>568</v>
      </c>
      <c r="D90" s="140">
        <v>44378.0</v>
      </c>
      <c r="E90" s="139" t="s">
        <v>15</v>
      </c>
      <c r="F90" s="181" t="s">
        <v>1461</v>
      </c>
      <c r="G90" s="102"/>
    </row>
    <row r="91">
      <c r="A91" s="98"/>
      <c r="B91" s="139" t="s">
        <v>8362</v>
      </c>
      <c r="C91" s="139" t="s">
        <v>191</v>
      </c>
      <c r="D91" s="140">
        <v>40953.0</v>
      </c>
      <c r="E91" s="139" t="s">
        <v>15</v>
      </c>
      <c r="F91" s="139" t="s">
        <v>4523</v>
      </c>
      <c r="G91" s="102"/>
    </row>
    <row r="92">
      <c r="A92" s="98"/>
      <c r="B92" s="141" t="s">
        <v>11585</v>
      </c>
      <c r="C92" s="141" t="s">
        <v>6519</v>
      </c>
      <c r="D92" s="150"/>
      <c r="E92" s="150"/>
      <c r="F92" s="150"/>
      <c r="G92" s="102"/>
    </row>
    <row r="93">
      <c r="A93" s="98"/>
      <c r="B93" s="139" t="s">
        <v>7093</v>
      </c>
      <c r="C93" s="139" t="s">
        <v>5867</v>
      </c>
      <c r="D93" s="140">
        <v>42556.0</v>
      </c>
      <c r="E93" s="139" t="s">
        <v>15</v>
      </c>
      <c r="F93" s="139" t="s">
        <v>928</v>
      </c>
      <c r="G93" s="102"/>
    </row>
    <row r="94">
      <c r="A94" s="98"/>
      <c r="B94" s="139" t="s">
        <v>11479</v>
      </c>
      <c r="C94" s="139" t="s">
        <v>267</v>
      </c>
      <c r="D94" s="140">
        <v>41128.0</v>
      </c>
      <c r="E94" s="139" t="s">
        <v>15</v>
      </c>
      <c r="F94" s="139" t="s">
        <v>928</v>
      </c>
      <c r="G94" s="102"/>
    </row>
    <row r="95">
      <c r="A95" s="98"/>
      <c r="B95" s="139" t="s">
        <v>266</v>
      </c>
      <c r="C95" s="139" t="s">
        <v>267</v>
      </c>
      <c r="D95" s="163">
        <v>43508.0</v>
      </c>
      <c r="E95" s="103" t="s">
        <v>15</v>
      </c>
      <c r="F95" s="176" t="s">
        <v>2198</v>
      </c>
      <c r="G95" s="102"/>
    </row>
    <row r="96">
      <c r="A96" s="98"/>
      <c r="B96" s="139" t="s">
        <v>3141</v>
      </c>
      <c r="C96" s="139" t="s">
        <v>412</v>
      </c>
      <c r="D96" s="140">
        <v>41072.0</v>
      </c>
      <c r="E96" s="139" t="s">
        <v>15</v>
      </c>
      <c r="F96" s="139" t="s">
        <v>928</v>
      </c>
      <c r="G96" s="102"/>
    </row>
    <row r="97">
      <c r="A97" s="98"/>
      <c r="B97" s="141" t="s">
        <v>5526</v>
      </c>
      <c r="C97" s="141" t="s">
        <v>10476</v>
      </c>
      <c r="D97" s="150"/>
      <c r="E97" s="150"/>
      <c r="F97" s="150"/>
      <c r="G97" s="102"/>
    </row>
    <row r="98">
      <c r="A98" s="98"/>
      <c r="B98" s="141" t="s">
        <v>11480</v>
      </c>
      <c r="C98" s="141" t="s">
        <v>11481</v>
      </c>
      <c r="D98" s="150"/>
      <c r="E98" s="150"/>
      <c r="F98" s="150"/>
      <c r="G98" s="102"/>
    </row>
    <row r="99">
      <c r="A99" s="98"/>
      <c r="B99" s="139" t="s">
        <v>7094</v>
      </c>
      <c r="C99" s="139" t="s">
        <v>4457</v>
      </c>
      <c r="D99" s="140">
        <v>40064.0</v>
      </c>
      <c r="E99" s="139" t="s">
        <v>15</v>
      </c>
      <c r="F99" s="139" t="s">
        <v>928</v>
      </c>
      <c r="G99" s="102"/>
    </row>
    <row r="100">
      <c r="A100" s="98"/>
      <c r="B100" s="139" t="s">
        <v>1203</v>
      </c>
      <c r="C100" s="139" t="s">
        <v>4457</v>
      </c>
      <c r="D100" s="140">
        <v>40120.0</v>
      </c>
      <c r="E100" s="139" t="s">
        <v>4274</v>
      </c>
      <c r="F100" s="139" t="s">
        <v>11841</v>
      </c>
      <c r="G100" s="102"/>
    </row>
    <row r="101">
      <c r="A101" s="98"/>
      <c r="B101" s="141" t="s">
        <v>11482</v>
      </c>
      <c r="C101" s="141" t="s">
        <v>4457</v>
      </c>
      <c r="D101" s="150"/>
      <c r="E101" s="150"/>
      <c r="F101" s="150"/>
      <c r="G101" s="102"/>
    </row>
    <row r="102">
      <c r="A102" s="98"/>
      <c r="B102" s="141" t="s">
        <v>11529</v>
      </c>
      <c r="C102" s="141" t="s">
        <v>9785</v>
      </c>
      <c r="D102" s="150"/>
      <c r="E102" s="150"/>
      <c r="F102" s="150"/>
      <c r="G102" s="102"/>
    </row>
    <row r="103">
      <c r="A103" s="98"/>
      <c r="B103" s="141" t="s">
        <v>11842</v>
      </c>
      <c r="C103" s="141" t="s">
        <v>11531</v>
      </c>
      <c r="D103" s="150"/>
      <c r="E103" s="150"/>
      <c r="F103" s="150"/>
      <c r="G103" s="102"/>
    </row>
    <row r="104">
      <c r="A104" s="98"/>
      <c r="B104" s="141" t="s">
        <v>11843</v>
      </c>
      <c r="C104" s="141" t="s">
        <v>11531</v>
      </c>
      <c r="D104" s="150"/>
      <c r="E104" s="150"/>
      <c r="F104" s="150"/>
      <c r="G104" s="102"/>
    </row>
    <row r="105">
      <c r="A105" s="98"/>
      <c r="B105" s="141" t="s">
        <v>11487</v>
      </c>
      <c r="C105" s="141" t="s">
        <v>11488</v>
      </c>
      <c r="D105" s="150"/>
      <c r="E105" s="150"/>
      <c r="F105" s="150"/>
      <c r="G105" s="102"/>
    </row>
    <row r="106">
      <c r="A106" s="98"/>
      <c r="B106" s="220" t="s">
        <v>11844</v>
      </c>
      <c r="C106" s="220" t="s">
        <v>5014</v>
      </c>
      <c r="D106" s="539">
        <v>40477.0</v>
      </c>
      <c r="E106" s="360" t="s">
        <v>4380</v>
      </c>
      <c r="F106" s="220" t="s">
        <v>4381</v>
      </c>
      <c r="G106" s="102"/>
    </row>
    <row r="107">
      <c r="A107" s="98"/>
      <c r="B107" s="141" t="s">
        <v>10817</v>
      </c>
      <c r="C107" s="141" t="s">
        <v>10818</v>
      </c>
      <c r="D107" s="150"/>
      <c r="E107" s="150"/>
      <c r="F107" s="150"/>
      <c r="G107" s="102"/>
    </row>
    <row r="108">
      <c r="A108" s="98"/>
      <c r="B108" s="139" t="s">
        <v>11627</v>
      </c>
      <c r="C108" s="139" t="s">
        <v>5557</v>
      </c>
      <c r="D108" s="140">
        <v>40547.0</v>
      </c>
      <c r="E108" s="139" t="s">
        <v>15</v>
      </c>
      <c r="F108" s="139" t="s">
        <v>8453</v>
      </c>
      <c r="G108" s="102"/>
    </row>
    <row r="109">
      <c r="A109" s="98"/>
      <c r="B109" s="141" t="s">
        <v>577</v>
      </c>
      <c r="C109" s="141" t="s">
        <v>11553</v>
      </c>
      <c r="D109" s="150"/>
      <c r="E109" s="150"/>
      <c r="F109" s="150"/>
      <c r="G109" s="102"/>
    </row>
    <row r="110">
      <c r="A110" s="98"/>
      <c r="B110" s="141" t="s">
        <v>5328</v>
      </c>
      <c r="C110" s="141" t="s">
        <v>11768</v>
      </c>
      <c r="D110" s="150"/>
      <c r="E110" s="150"/>
      <c r="F110" s="150"/>
      <c r="G110" s="102"/>
    </row>
    <row r="111">
      <c r="A111" s="98"/>
      <c r="B111" s="141" t="s">
        <v>11589</v>
      </c>
      <c r="C111" s="141" t="s">
        <v>1090</v>
      </c>
      <c r="D111" s="150"/>
      <c r="E111" s="150"/>
      <c r="F111" s="150"/>
      <c r="G111" s="102"/>
    </row>
    <row r="112">
      <c r="A112" s="98"/>
      <c r="B112" s="141" t="s">
        <v>11845</v>
      </c>
      <c r="C112" s="141" t="s">
        <v>11809</v>
      </c>
      <c r="D112" s="150"/>
      <c r="E112" s="150"/>
      <c r="F112" s="150"/>
      <c r="G112" s="102"/>
    </row>
    <row r="113">
      <c r="A113" s="98"/>
      <c r="B113" s="141" t="s">
        <v>8484</v>
      </c>
      <c r="C113" s="141" t="s">
        <v>4835</v>
      </c>
      <c r="D113" s="150"/>
      <c r="E113" s="150"/>
      <c r="F113" s="150"/>
      <c r="G113" s="102"/>
    </row>
    <row r="114">
      <c r="A114" s="98"/>
      <c r="B114" s="141" t="s">
        <v>11630</v>
      </c>
      <c r="C114" s="141" t="s">
        <v>11846</v>
      </c>
      <c r="D114" s="150"/>
      <c r="E114" s="150"/>
      <c r="F114" s="150"/>
      <c r="G114" s="102"/>
    </row>
    <row r="115">
      <c r="A115" s="98"/>
      <c r="B115" s="139" t="s">
        <v>5233</v>
      </c>
      <c r="C115" s="139" t="s">
        <v>5566</v>
      </c>
      <c r="D115" s="140">
        <v>40781.0</v>
      </c>
      <c r="E115" s="139" t="s">
        <v>15</v>
      </c>
      <c r="F115" s="139" t="s">
        <v>11847</v>
      </c>
      <c r="G115" s="102"/>
    </row>
    <row r="116">
      <c r="A116" s="98"/>
      <c r="B116" s="139" t="s">
        <v>11152</v>
      </c>
      <c r="C116" s="139" t="s">
        <v>7483</v>
      </c>
      <c r="D116" s="140">
        <v>42730.0</v>
      </c>
      <c r="E116" s="139" t="s">
        <v>15</v>
      </c>
      <c r="F116" s="139" t="s">
        <v>4653</v>
      </c>
      <c r="G116" s="102"/>
    </row>
    <row r="117">
      <c r="A117" s="98"/>
      <c r="B117" s="141" t="s">
        <v>11489</v>
      </c>
      <c r="C117" s="141" t="s">
        <v>7483</v>
      </c>
      <c r="D117" s="150"/>
      <c r="E117" s="150"/>
      <c r="F117" s="150"/>
      <c r="G117" s="102"/>
    </row>
    <row r="118">
      <c r="A118" s="98"/>
      <c r="B118" s="141" t="s">
        <v>11848</v>
      </c>
      <c r="C118" s="141" t="s">
        <v>11633</v>
      </c>
      <c r="D118" s="150"/>
      <c r="E118" s="150"/>
      <c r="F118" s="150"/>
      <c r="G118" s="102"/>
    </row>
    <row r="119">
      <c r="A119" s="98"/>
      <c r="B119" s="141" t="s">
        <v>1072</v>
      </c>
      <c r="C119" s="141" t="s">
        <v>5428</v>
      </c>
      <c r="D119" s="150"/>
      <c r="E119" s="150"/>
      <c r="F119" s="141" t="s">
        <v>11849</v>
      </c>
      <c r="G119" s="102"/>
    </row>
    <row r="120">
      <c r="A120" s="98"/>
      <c r="B120" s="141" t="s">
        <v>5499</v>
      </c>
      <c r="C120" s="141" t="s">
        <v>11769</v>
      </c>
      <c r="D120" s="150"/>
      <c r="E120" s="150"/>
      <c r="F120" s="150"/>
      <c r="G120" s="102"/>
    </row>
    <row r="121">
      <c r="A121" s="98"/>
      <c r="B121" s="141" t="s">
        <v>11850</v>
      </c>
      <c r="C121" s="141" t="s">
        <v>11555</v>
      </c>
      <c r="D121" s="150"/>
      <c r="E121" s="150"/>
      <c r="F121" s="150"/>
      <c r="G121" s="102"/>
    </row>
    <row r="122">
      <c r="A122" s="98"/>
      <c r="B122" s="141" t="s">
        <v>6690</v>
      </c>
      <c r="C122" s="141" t="s">
        <v>7147</v>
      </c>
      <c r="D122" s="150"/>
      <c r="E122" s="150"/>
      <c r="F122" s="150"/>
      <c r="G122" s="102"/>
    </row>
    <row r="123">
      <c r="A123" s="98"/>
      <c r="B123" s="139" t="s">
        <v>5909</v>
      </c>
      <c r="C123" s="139" t="s">
        <v>1324</v>
      </c>
      <c r="D123" s="140">
        <v>40512.0</v>
      </c>
      <c r="E123" s="139" t="s">
        <v>15</v>
      </c>
      <c r="F123" s="139" t="s">
        <v>11851</v>
      </c>
      <c r="G123" s="102"/>
    </row>
    <row r="124">
      <c r="A124" s="98"/>
      <c r="B124" s="141" t="s">
        <v>11852</v>
      </c>
      <c r="C124" s="141" t="s">
        <v>9787</v>
      </c>
      <c r="D124" s="150"/>
      <c r="E124" s="150"/>
      <c r="F124" s="150"/>
      <c r="G124" s="102"/>
    </row>
    <row r="125">
      <c r="A125" s="98"/>
      <c r="B125" s="141" t="s">
        <v>9786</v>
      </c>
      <c r="C125" s="141" t="s">
        <v>9787</v>
      </c>
      <c r="D125" s="150"/>
      <c r="E125" s="150"/>
      <c r="F125" s="150"/>
      <c r="G125" s="102"/>
    </row>
    <row r="126">
      <c r="A126" s="98"/>
      <c r="B126" s="141" t="s">
        <v>3285</v>
      </c>
      <c r="C126" s="141" t="s">
        <v>9787</v>
      </c>
      <c r="D126" s="150"/>
      <c r="E126" s="150"/>
      <c r="F126" s="150"/>
      <c r="G126" s="102"/>
    </row>
    <row r="127">
      <c r="A127" s="98"/>
      <c r="B127" s="141" t="s">
        <v>755</v>
      </c>
      <c r="C127" s="141" t="s">
        <v>11277</v>
      </c>
      <c r="D127" s="150"/>
      <c r="E127" s="150"/>
      <c r="F127" s="150"/>
      <c r="G127" s="102"/>
    </row>
    <row r="128">
      <c r="A128" s="98"/>
      <c r="B128" s="141" t="s">
        <v>11634</v>
      </c>
      <c r="C128" s="141" t="s">
        <v>11635</v>
      </c>
      <c r="D128" s="150"/>
      <c r="E128" s="150"/>
      <c r="F128" s="150"/>
      <c r="G128" s="102"/>
    </row>
    <row r="129">
      <c r="A129" s="98"/>
      <c r="B129" s="141" t="s">
        <v>11491</v>
      </c>
      <c r="C129" s="141" t="s">
        <v>11492</v>
      </c>
      <c r="D129" s="150"/>
      <c r="E129" s="150"/>
      <c r="F129" s="150"/>
      <c r="G129" s="102"/>
    </row>
    <row r="130">
      <c r="A130" s="98"/>
      <c r="B130" s="141" t="s">
        <v>7107</v>
      </c>
      <c r="C130" s="141" t="s">
        <v>7108</v>
      </c>
      <c r="D130" s="150"/>
      <c r="E130" s="150"/>
      <c r="F130" s="150"/>
      <c r="G130" s="102"/>
    </row>
    <row r="131">
      <c r="A131" s="98"/>
      <c r="B131" s="141" t="s">
        <v>7617</v>
      </c>
      <c r="C131" s="141" t="s">
        <v>7108</v>
      </c>
      <c r="D131" s="150"/>
      <c r="E131" s="150"/>
      <c r="F131" s="150"/>
      <c r="G131" s="102"/>
    </row>
    <row r="132">
      <c r="A132" s="98"/>
      <c r="B132" s="141" t="s">
        <v>8543</v>
      </c>
      <c r="C132" s="141" t="s">
        <v>8544</v>
      </c>
      <c r="D132" s="150"/>
      <c r="E132" s="150"/>
      <c r="F132" s="150"/>
      <c r="G132" s="102"/>
    </row>
    <row r="133">
      <c r="A133" s="98"/>
      <c r="B133" s="141" t="s">
        <v>11853</v>
      </c>
      <c r="C133" s="141" t="s">
        <v>10766</v>
      </c>
      <c r="D133" s="150"/>
      <c r="E133" s="150"/>
      <c r="F133" s="150"/>
      <c r="G133" s="102"/>
    </row>
    <row r="134">
      <c r="A134" s="98"/>
      <c r="B134" s="141" t="s">
        <v>11592</v>
      </c>
      <c r="C134" s="141" t="s">
        <v>11593</v>
      </c>
      <c r="D134" s="150"/>
      <c r="E134" s="150"/>
      <c r="F134" s="150"/>
      <c r="G134" s="102"/>
    </row>
    <row r="135">
      <c r="A135" s="98"/>
      <c r="B135" s="141" t="s">
        <v>5442</v>
      </c>
      <c r="C135" s="141" t="s">
        <v>5443</v>
      </c>
      <c r="D135" s="150"/>
      <c r="E135" s="150"/>
      <c r="F135" s="150"/>
      <c r="G135" s="102"/>
    </row>
    <row r="136">
      <c r="A136" s="98"/>
      <c r="B136" s="141" t="s">
        <v>11494</v>
      </c>
      <c r="C136" s="141" t="s">
        <v>5443</v>
      </c>
      <c r="D136" s="150"/>
      <c r="E136" s="150"/>
      <c r="F136" s="150"/>
      <c r="G136" s="102"/>
    </row>
    <row r="137">
      <c r="A137" s="98"/>
      <c r="B137" s="139" t="s">
        <v>11496</v>
      </c>
      <c r="C137" s="139" t="s">
        <v>11497</v>
      </c>
      <c r="D137" s="140">
        <v>43167.0</v>
      </c>
      <c r="E137" s="139" t="s">
        <v>15</v>
      </c>
      <c r="F137" s="139" t="s">
        <v>928</v>
      </c>
      <c r="G137" s="102"/>
    </row>
    <row r="138">
      <c r="A138" s="98"/>
      <c r="B138" s="141" t="s">
        <v>11854</v>
      </c>
      <c r="C138" s="141" t="s">
        <v>11497</v>
      </c>
      <c r="D138" s="150"/>
      <c r="E138" s="150"/>
      <c r="F138" s="150"/>
      <c r="G138" s="102"/>
    </row>
    <row r="139">
      <c r="A139" s="98"/>
      <c r="B139" s="141" t="s">
        <v>11855</v>
      </c>
      <c r="C139" s="141" t="s">
        <v>11595</v>
      </c>
      <c r="D139" s="150"/>
      <c r="E139" s="150"/>
      <c r="F139" s="150"/>
      <c r="G139" s="102"/>
    </row>
    <row r="140">
      <c r="A140" s="98"/>
      <c r="B140" s="141" t="s">
        <v>11499</v>
      </c>
      <c r="C140" s="141" t="s">
        <v>11500</v>
      </c>
      <c r="D140" s="150"/>
      <c r="E140" s="150"/>
      <c r="F140" s="150"/>
      <c r="G140" s="102"/>
    </row>
    <row r="141">
      <c r="A141" s="98"/>
      <c r="B141" s="139" t="s">
        <v>11772</v>
      </c>
      <c r="C141" s="139" t="s">
        <v>11773</v>
      </c>
      <c r="D141" s="163">
        <v>42304.0</v>
      </c>
      <c r="E141" s="139" t="s">
        <v>15</v>
      </c>
      <c r="F141" s="139" t="s">
        <v>1066</v>
      </c>
      <c r="G141" s="102"/>
    </row>
    <row r="142">
      <c r="A142" s="98"/>
      <c r="B142" s="141" t="s">
        <v>4804</v>
      </c>
      <c r="C142" s="141" t="s">
        <v>11596</v>
      </c>
      <c r="D142" s="150"/>
      <c r="E142" s="150"/>
      <c r="F142" s="150"/>
      <c r="G142" s="102"/>
    </row>
    <row r="143">
      <c r="A143" s="98"/>
      <c r="B143" s="141" t="s">
        <v>11856</v>
      </c>
      <c r="C143" s="141" t="s">
        <v>180</v>
      </c>
      <c r="D143" s="150"/>
      <c r="E143" s="150"/>
      <c r="F143" s="150"/>
      <c r="G143" s="102"/>
    </row>
    <row r="144">
      <c r="A144" s="98"/>
      <c r="B144" s="139" t="s">
        <v>179</v>
      </c>
      <c r="C144" s="139" t="s">
        <v>180</v>
      </c>
      <c r="D144" s="140">
        <v>43167.0</v>
      </c>
      <c r="E144" s="139" t="s">
        <v>15</v>
      </c>
      <c r="F144" s="139" t="s">
        <v>9692</v>
      </c>
      <c r="G144" s="102"/>
    </row>
    <row r="145">
      <c r="A145" s="98"/>
      <c r="B145" s="141" t="s">
        <v>11597</v>
      </c>
      <c r="C145" s="141" t="s">
        <v>11857</v>
      </c>
      <c r="D145" s="150"/>
      <c r="E145" s="150"/>
      <c r="F145" s="150"/>
      <c r="G145" s="102"/>
    </row>
    <row r="146">
      <c r="A146" s="98"/>
      <c r="B146" s="139" t="s">
        <v>11501</v>
      </c>
      <c r="C146" s="139" t="s">
        <v>4508</v>
      </c>
      <c r="D146" s="140">
        <v>42838.0</v>
      </c>
      <c r="E146" s="139" t="s">
        <v>15</v>
      </c>
      <c r="F146" s="139" t="s">
        <v>928</v>
      </c>
      <c r="G146" s="102"/>
    </row>
    <row r="147">
      <c r="A147" s="98"/>
      <c r="B147" s="139" t="s">
        <v>5668</v>
      </c>
      <c r="C147" s="139" t="s">
        <v>431</v>
      </c>
      <c r="D147" s="140">
        <v>40869.0</v>
      </c>
      <c r="E147" s="139" t="s">
        <v>15</v>
      </c>
      <c r="F147" s="139" t="s">
        <v>7773</v>
      </c>
      <c r="G147" s="102"/>
    </row>
    <row r="148">
      <c r="A148" s="98"/>
      <c r="B148" s="139" t="s">
        <v>5311</v>
      </c>
      <c r="C148" s="139" t="s">
        <v>431</v>
      </c>
      <c r="D148" s="140">
        <v>40358.0</v>
      </c>
      <c r="E148" s="139" t="s">
        <v>15</v>
      </c>
      <c r="F148" s="139" t="s">
        <v>7775</v>
      </c>
      <c r="G148" s="102"/>
    </row>
    <row r="149">
      <c r="A149" s="98"/>
      <c r="B149" s="139" t="s">
        <v>8875</v>
      </c>
      <c r="C149" s="139" t="s">
        <v>431</v>
      </c>
      <c r="D149" s="140">
        <v>40869.0</v>
      </c>
      <c r="E149" s="139" t="s">
        <v>15</v>
      </c>
      <c r="F149" s="139" t="s">
        <v>7773</v>
      </c>
      <c r="G149" s="102"/>
    </row>
    <row r="150">
      <c r="A150" s="98"/>
      <c r="B150" s="220" t="s">
        <v>1331</v>
      </c>
      <c r="C150" s="220" t="s">
        <v>1332</v>
      </c>
      <c r="D150" s="539">
        <v>40477.0</v>
      </c>
      <c r="E150" s="360" t="s">
        <v>4380</v>
      </c>
      <c r="F150" s="220" t="s">
        <v>4381</v>
      </c>
      <c r="G150" s="102"/>
    </row>
    <row r="151">
      <c r="A151" s="98"/>
      <c r="B151" s="141" t="s">
        <v>8609</v>
      </c>
      <c r="C151" s="141" t="s">
        <v>8608</v>
      </c>
      <c r="D151" s="372"/>
      <c r="E151" s="372"/>
      <c r="F151" s="372"/>
      <c r="G151" s="102"/>
    </row>
    <row r="152">
      <c r="A152" s="98"/>
      <c r="B152" s="139" t="s">
        <v>11858</v>
      </c>
      <c r="C152" s="139" t="s">
        <v>4675</v>
      </c>
      <c r="D152" s="140">
        <v>40225.0</v>
      </c>
      <c r="E152" s="139" t="s">
        <v>15</v>
      </c>
      <c r="F152" s="139" t="s">
        <v>11534</v>
      </c>
      <c r="G152" s="102"/>
    </row>
    <row r="153">
      <c r="A153" s="98"/>
      <c r="B153" s="139" t="s">
        <v>7155</v>
      </c>
      <c r="C153" s="139" t="s">
        <v>5249</v>
      </c>
      <c r="D153" s="209">
        <v>39847.0</v>
      </c>
      <c r="E153" s="186" t="s">
        <v>15</v>
      </c>
      <c r="F153" s="151" t="s">
        <v>5250</v>
      </c>
      <c r="G153" s="102"/>
    </row>
    <row r="154">
      <c r="A154" s="98"/>
      <c r="B154" s="139" t="s">
        <v>5458</v>
      </c>
      <c r="C154" s="139" t="s">
        <v>5249</v>
      </c>
      <c r="D154" s="140">
        <v>39893.0</v>
      </c>
      <c r="E154" s="139" t="s">
        <v>15</v>
      </c>
      <c r="F154" s="139" t="s">
        <v>928</v>
      </c>
      <c r="G154" s="102"/>
    </row>
    <row r="155">
      <c r="A155" s="98"/>
      <c r="B155" s="141" t="s">
        <v>3323</v>
      </c>
      <c r="C155" s="141" t="s">
        <v>11638</v>
      </c>
      <c r="D155" s="150"/>
      <c r="E155" s="150"/>
      <c r="F155" s="150"/>
      <c r="G155" s="102"/>
    </row>
    <row r="156">
      <c r="A156" s="98"/>
      <c r="B156" s="141" t="s">
        <v>4644</v>
      </c>
      <c r="C156" s="141" t="s">
        <v>11535</v>
      </c>
      <c r="D156" s="150"/>
      <c r="E156" s="150"/>
      <c r="F156" s="150"/>
      <c r="G156" s="102"/>
    </row>
    <row r="157">
      <c r="A157" s="98"/>
      <c r="B157" s="141" t="s">
        <v>4516</v>
      </c>
      <c r="C157" s="141" t="s">
        <v>4517</v>
      </c>
      <c r="D157" s="150"/>
      <c r="E157" s="150"/>
      <c r="F157" s="150"/>
      <c r="G157" s="102"/>
    </row>
    <row r="158">
      <c r="A158" s="98"/>
      <c r="B158" s="141" t="s">
        <v>11502</v>
      </c>
      <c r="C158" s="141" t="s">
        <v>11503</v>
      </c>
      <c r="D158" s="150"/>
      <c r="E158" s="150"/>
      <c r="F158" s="150"/>
      <c r="G158" s="102"/>
    </row>
    <row r="159">
      <c r="A159" s="98"/>
      <c r="B159" s="141" t="s">
        <v>11559</v>
      </c>
      <c r="C159" s="141" t="s">
        <v>11560</v>
      </c>
      <c r="D159" s="150"/>
      <c r="E159" s="150"/>
      <c r="F159" s="150"/>
      <c r="G159" s="102"/>
    </row>
    <row r="160">
      <c r="A160" s="98"/>
      <c r="B160" s="141" t="s">
        <v>11859</v>
      </c>
      <c r="C160" s="141" t="s">
        <v>11560</v>
      </c>
      <c r="D160" s="150"/>
      <c r="E160" s="150"/>
      <c r="F160" s="150"/>
      <c r="G160" s="102"/>
    </row>
    <row r="161">
      <c r="A161" s="98"/>
      <c r="B161" s="139" t="s">
        <v>4522</v>
      </c>
      <c r="C161" s="139" t="s">
        <v>4371</v>
      </c>
      <c r="D161" s="140">
        <v>40953.0</v>
      </c>
      <c r="E161" s="139" t="s">
        <v>15</v>
      </c>
      <c r="F161" s="139" t="s">
        <v>4523</v>
      </c>
      <c r="G161" s="102"/>
    </row>
    <row r="162">
      <c r="A162" s="98"/>
      <c r="B162" s="139" t="s">
        <v>7862</v>
      </c>
      <c r="C162" s="139" t="s">
        <v>981</v>
      </c>
      <c r="D162" s="140">
        <v>40617.0</v>
      </c>
      <c r="E162" s="139" t="s">
        <v>15</v>
      </c>
      <c r="F162" s="139" t="s">
        <v>928</v>
      </c>
      <c r="G162" s="102"/>
    </row>
    <row r="163">
      <c r="A163" s="98"/>
      <c r="B163" s="220" t="s">
        <v>11860</v>
      </c>
      <c r="C163" s="220" t="s">
        <v>981</v>
      </c>
      <c r="D163" s="238">
        <v>40120.0</v>
      </c>
      <c r="E163" s="220" t="s">
        <v>4561</v>
      </c>
      <c r="F163" s="220" t="s">
        <v>4381</v>
      </c>
      <c r="G163" s="102"/>
    </row>
    <row r="164">
      <c r="A164" s="98"/>
      <c r="B164" s="141" t="s">
        <v>11778</v>
      </c>
      <c r="C164" s="141" t="s">
        <v>10526</v>
      </c>
      <c r="D164" s="150"/>
      <c r="E164" s="150"/>
      <c r="F164" s="150"/>
      <c r="G164" s="102"/>
    </row>
    <row r="165">
      <c r="A165" s="98"/>
      <c r="B165" s="139" t="s">
        <v>6011</v>
      </c>
      <c r="C165" s="139" t="s">
        <v>1225</v>
      </c>
      <c r="D165" s="140">
        <v>40106.0</v>
      </c>
      <c r="E165" s="139" t="s">
        <v>15</v>
      </c>
      <c r="F165" s="139" t="s">
        <v>6012</v>
      </c>
      <c r="G165" s="102"/>
    </row>
    <row r="166">
      <c r="A166" s="98"/>
      <c r="B166" s="139" t="s">
        <v>11599</v>
      </c>
      <c r="C166" s="139" t="s">
        <v>1225</v>
      </c>
      <c r="D166" s="140">
        <v>40883.0</v>
      </c>
      <c r="E166" s="139" t="s">
        <v>15</v>
      </c>
      <c r="F166" s="139" t="s">
        <v>8683</v>
      </c>
      <c r="G166" s="102"/>
    </row>
    <row r="167">
      <c r="A167" s="98"/>
      <c r="B167" s="139" t="s">
        <v>11861</v>
      </c>
      <c r="C167" s="139" t="s">
        <v>11229</v>
      </c>
      <c r="D167" s="140">
        <v>40456.0</v>
      </c>
      <c r="E167" s="139" t="s">
        <v>15</v>
      </c>
      <c r="F167" s="139" t="s">
        <v>6026</v>
      </c>
      <c r="G167" s="102"/>
    </row>
    <row r="168">
      <c r="A168" s="98"/>
      <c r="B168" s="141" t="s">
        <v>11640</v>
      </c>
      <c r="C168" s="141" t="s">
        <v>11641</v>
      </c>
      <c r="D168" s="150"/>
      <c r="E168" s="150"/>
      <c r="F168" s="150"/>
      <c r="G168" s="102"/>
    </row>
    <row r="169">
      <c r="A169" s="98"/>
      <c r="B169" s="139" t="s">
        <v>6043</v>
      </c>
      <c r="C169" s="139" t="s">
        <v>6044</v>
      </c>
      <c r="D169" s="140">
        <v>41470.0</v>
      </c>
      <c r="E169" s="139" t="s">
        <v>4473</v>
      </c>
      <c r="F169" s="139" t="s">
        <v>6045</v>
      </c>
      <c r="G169" s="102"/>
    </row>
    <row r="170">
      <c r="A170" s="98"/>
      <c r="B170" s="141" t="s">
        <v>11562</v>
      </c>
      <c r="C170" s="141" t="s">
        <v>11862</v>
      </c>
      <c r="D170" s="150"/>
      <c r="E170" s="150"/>
      <c r="F170" s="150"/>
      <c r="G170" s="102"/>
    </row>
    <row r="171">
      <c r="A171" s="98"/>
      <c r="B171" s="141" t="s">
        <v>11863</v>
      </c>
      <c r="C171" s="141" t="s">
        <v>11862</v>
      </c>
      <c r="D171" s="150"/>
      <c r="E171" s="150"/>
      <c r="F171" s="150"/>
      <c r="G171" s="102"/>
    </row>
    <row r="172">
      <c r="A172" s="98"/>
      <c r="B172" s="141" t="s">
        <v>11815</v>
      </c>
      <c r="C172" s="141" t="s">
        <v>6221</v>
      </c>
      <c r="D172" s="150"/>
      <c r="E172" s="150"/>
      <c r="F172" s="150"/>
      <c r="G172" s="102"/>
    </row>
    <row r="173">
      <c r="A173" s="98"/>
      <c r="B173" s="141" t="s">
        <v>11600</v>
      </c>
      <c r="C173" s="141" t="s">
        <v>990</v>
      </c>
      <c r="D173" s="150"/>
      <c r="E173" s="150"/>
      <c r="F173" s="150"/>
      <c r="G173" s="102"/>
    </row>
    <row r="174">
      <c r="A174" s="98"/>
      <c r="B174" s="139" t="s">
        <v>11864</v>
      </c>
      <c r="C174" s="139" t="s">
        <v>7035</v>
      </c>
      <c r="D174" s="140">
        <v>42486.0</v>
      </c>
      <c r="E174" s="139" t="s">
        <v>15</v>
      </c>
      <c r="F174" s="139" t="s">
        <v>928</v>
      </c>
      <c r="G174" s="102"/>
    </row>
    <row r="175">
      <c r="A175" s="98"/>
      <c r="B175" s="139" t="s">
        <v>7866</v>
      </c>
      <c r="C175" s="139" t="s">
        <v>992</v>
      </c>
      <c r="D175" s="140">
        <v>40880.0</v>
      </c>
      <c r="E175" s="139" t="s">
        <v>15</v>
      </c>
      <c r="F175" s="139" t="s">
        <v>7867</v>
      </c>
      <c r="G175" s="102"/>
    </row>
    <row r="176">
      <c r="A176" s="98"/>
      <c r="B176" s="141" t="s">
        <v>11865</v>
      </c>
      <c r="C176" s="141" t="s">
        <v>8782</v>
      </c>
      <c r="D176" s="150"/>
      <c r="E176" s="150"/>
      <c r="F176" s="150"/>
      <c r="G176" s="102"/>
    </row>
    <row r="177">
      <c r="A177" s="98"/>
      <c r="B177" s="139" t="s">
        <v>6736</v>
      </c>
      <c r="C177" s="139" t="s">
        <v>6737</v>
      </c>
      <c r="D177" s="140">
        <v>42803.0</v>
      </c>
      <c r="E177" s="139" t="s">
        <v>15</v>
      </c>
      <c r="F177" s="139" t="s">
        <v>11866</v>
      </c>
      <c r="G177" s="102"/>
    </row>
    <row r="178">
      <c r="A178" s="98"/>
      <c r="B178" s="141" t="s">
        <v>11784</v>
      </c>
      <c r="C178" s="141" t="s">
        <v>11785</v>
      </c>
      <c r="D178" s="150"/>
      <c r="E178" s="150"/>
      <c r="F178" s="150"/>
      <c r="G178" s="102"/>
    </row>
    <row r="179">
      <c r="A179" s="98"/>
      <c r="B179" s="139" t="s">
        <v>11507</v>
      </c>
      <c r="C179" s="139" t="s">
        <v>11508</v>
      </c>
      <c r="D179" s="371">
        <v>43216.0</v>
      </c>
      <c r="E179" s="139" t="s">
        <v>15</v>
      </c>
      <c r="F179" s="139" t="s">
        <v>928</v>
      </c>
      <c r="G179" s="102"/>
    </row>
    <row r="180">
      <c r="A180" s="98"/>
      <c r="B180" s="141" t="s">
        <v>8797</v>
      </c>
      <c r="C180" s="141" t="s">
        <v>11867</v>
      </c>
      <c r="D180" s="150"/>
      <c r="E180" s="150"/>
      <c r="F180" s="150"/>
      <c r="G180" s="102"/>
    </row>
    <row r="181">
      <c r="A181" s="98"/>
      <c r="B181" s="141" t="s">
        <v>8806</v>
      </c>
      <c r="C181" s="141" t="s">
        <v>121</v>
      </c>
      <c r="D181" s="150"/>
      <c r="E181" s="150"/>
      <c r="F181" s="150"/>
      <c r="G181" s="102"/>
    </row>
    <row r="182">
      <c r="A182" s="98"/>
      <c r="B182" s="141" t="s">
        <v>11509</v>
      </c>
      <c r="C182" s="141" t="s">
        <v>11510</v>
      </c>
      <c r="D182" s="150"/>
      <c r="E182" s="150"/>
      <c r="F182" s="150"/>
      <c r="G182" s="102"/>
    </row>
    <row r="183">
      <c r="A183" s="98"/>
      <c r="B183" s="139" t="s">
        <v>4547</v>
      </c>
      <c r="C183" s="139" t="s">
        <v>4548</v>
      </c>
      <c r="D183" s="140">
        <v>41317.0</v>
      </c>
      <c r="E183" s="139" t="s">
        <v>15</v>
      </c>
      <c r="F183" s="139" t="s">
        <v>928</v>
      </c>
      <c r="G183" s="102"/>
    </row>
    <row r="184">
      <c r="A184" s="98"/>
      <c r="B184" s="141" t="s">
        <v>11564</v>
      </c>
      <c r="C184" s="141" t="s">
        <v>11565</v>
      </c>
      <c r="D184" s="150"/>
      <c r="E184" s="150"/>
      <c r="F184" s="150"/>
      <c r="G184" s="102"/>
    </row>
    <row r="185">
      <c r="A185" s="98"/>
      <c r="B185" s="220" t="s">
        <v>996</v>
      </c>
      <c r="C185" s="220" t="s">
        <v>997</v>
      </c>
      <c r="D185" s="238">
        <v>39406.0</v>
      </c>
      <c r="E185" s="220" t="s">
        <v>4758</v>
      </c>
      <c r="F185" s="220" t="s">
        <v>4381</v>
      </c>
      <c r="G185" s="102"/>
    </row>
    <row r="186">
      <c r="A186" s="98"/>
      <c r="B186" s="139" t="s">
        <v>1145</v>
      </c>
      <c r="C186" s="139" t="s">
        <v>997</v>
      </c>
      <c r="D186" s="140">
        <v>41149.0</v>
      </c>
      <c r="E186" s="139" t="s">
        <v>6110</v>
      </c>
      <c r="F186" s="139" t="s">
        <v>6111</v>
      </c>
      <c r="G186" s="102"/>
    </row>
    <row r="187">
      <c r="A187" s="98"/>
      <c r="B187" s="139" t="s">
        <v>7804</v>
      </c>
      <c r="C187" s="103" t="s">
        <v>397</v>
      </c>
      <c r="D187" s="140">
        <v>43951.0</v>
      </c>
      <c r="E187" s="103" t="s">
        <v>15</v>
      </c>
      <c r="F187" s="176" t="s">
        <v>3214</v>
      </c>
      <c r="G187" s="102"/>
    </row>
    <row r="188">
      <c r="A188" s="98"/>
      <c r="B188" s="139" t="s">
        <v>11566</v>
      </c>
      <c r="C188" s="139" t="s">
        <v>4316</v>
      </c>
      <c r="D188" s="140">
        <v>40274.0</v>
      </c>
      <c r="E188" s="139" t="s">
        <v>15</v>
      </c>
      <c r="F188" s="139" t="s">
        <v>928</v>
      </c>
      <c r="G188" s="102"/>
    </row>
    <row r="189">
      <c r="A189" s="98"/>
      <c r="B189" s="141" t="s">
        <v>11646</v>
      </c>
      <c r="C189" s="141" t="s">
        <v>11647</v>
      </c>
      <c r="D189" s="150"/>
      <c r="E189" s="150"/>
      <c r="F189" s="150"/>
      <c r="G189" s="102"/>
    </row>
    <row r="190">
      <c r="A190" s="98"/>
      <c r="B190" s="141" t="s">
        <v>11786</v>
      </c>
      <c r="C190" s="141" t="s">
        <v>11787</v>
      </c>
      <c r="D190" s="150"/>
      <c r="E190" s="150"/>
      <c r="F190" s="150"/>
      <c r="G190" s="102"/>
    </row>
    <row r="191">
      <c r="A191" s="98"/>
      <c r="B191" s="220" t="s">
        <v>11868</v>
      </c>
      <c r="C191" s="220" t="s">
        <v>11869</v>
      </c>
      <c r="D191" s="539">
        <v>40477.0</v>
      </c>
      <c r="E191" s="360" t="s">
        <v>4380</v>
      </c>
      <c r="F191" s="220" t="s">
        <v>4381</v>
      </c>
      <c r="G191" s="102"/>
    </row>
    <row r="192">
      <c r="A192" s="98"/>
      <c r="B192" s="141" t="s">
        <v>11604</v>
      </c>
      <c r="C192" s="141" t="s">
        <v>7809</v>
      </c>
      <c r="D192" s="150"/>
      <c r="E192" s="150"/>
      <c r="F192" s="150"/>
      <c r="G192" s="102"/>
    </row>
    <row r="193">
      <c r="A193" s="98"/>
      <c r="B193" s="141" t="s">
        <v>11870</v>
      </c>
      <c r="C193" s="141" t="s">
        <v>7809</v>
      </c>
      <c r="D193" s="150"/>
      <c r="E193" s="150"/>
      <c r="F193" s="150"/>
      <c r="G193" s="102"/>
    </row>
    <row r="194">
      <c r="A194" s="98"/>
      <c r="B194" s="141" t="s">
        <v>7808</v>
      </c>
      <c r="C194" s="141" t="s">
        <v>7809</v>
      </c>
      <c r="D194" s="150"/>
      <c r="E194" s="150"/>
      <c r="F194" s="150"/>
      <c r="G194" s="102"/>
    </row>
    <row r="195">
      <c r="A195" s="98"/>
      <c r="B195" s="139" t="s">
        <v>11537</v>
      </c>
      <c r="C195" s="139" t="s">
        <v>7811</v>
      </c>
      <c r="D195" s="140">
        <v>40981.0</v>
      </c>
      <c r="E195" s="139" t="s">
        <v>15</v>
      </c>
      <c r="F195" s="139" t="s">
        <v>7812</v>
      </c>
      <c r="G195" s="102"/>
    </row>
    <row r="196">
      <c r="A196" s="98"/>
      <c r="B196" s="141" t="s">
        <v>11871</v>
      </c>
      <c r="C196" s="141" t="s">
        <v>11567</v>
      </c>
      <c r="D196" s="150"/>
      <c r="E196" s="150"/>
      <c r="F196" s="150"/>
      <c r="G196" s="102"/>
    </row>
    <row r="197">
      <c r="A197" s="98"/>
      <c r="B197" s="141" t="s">
        <v>11649</v>
      </c>
      <c r="C197" s="141" t="s">
        <v>11650</v>
      </c>
      <c r="D197" s="150"/>
      <c r="E197" s="150"/>
      <c r="F197" s="150"/>
      <c r="G197" s="102"/>
    </row>
    <row r="198">
      <c r="A198" s="98"/>
      <c r="B198" s="141" t="s">
        <v>11788</v>
      </c>
      <c r="C198" s="141" t="s">
        <v>11789</v>
      </c>
      <c r="D198" s="150"/>
      <c r="E198" s="150"/>
      <c r="F198" s="150"/>
      <c r="G198" s="102"/>
    </row>
    <row r="199">
      <c r="A199" s="98"/>
      <c r="B199" s="139" t="s">
        <v>7135</v>
      </c>
      <c r="C199" s="139" t="s">
        <v>7136</v>
      </c>
      <c r="D199" s="140">
        <v>42598.0</v>
      </c>
      <c r="E199" s="139" t="s">
        <v>15</v>
      </c>
      <c r="F199" s="139" t="s">
        <v>928</v>
      </c>
      <c r="G199" s="102"/>
    </row>
    <row r="200">
      <c r="A200" s="98"/>
      <c r="B200" s="141" t="s">
        <v>11605</v>
      </c>
      <c r="C200" s="141" t="s">
        <v>11606</v>
      </c>
      <c r="D200" s="150"/>
      <c r="E200" s="150"/>
      <c r="F200" s="150"/>
      <c r="G200" s="102"/>
    </row>
    <row r="201">
      <c r="A201" s="98"/>
      <c r="B201" s="141" t="s">
        <v>6152</v>
      </c>
      <c r="C201" s="141" t="s">
        <v>6153</v>
      </c>
      <c r="D201" s="150"/>
      <c r="E201" s="150"/>
      <c r="F201" s="150"/>
      <c r="G201" s="102"/>
    </row>
    <row r="202">
      <c r="A202" s="98"/>
      <c r="B202" s="141" t="s">
        <v>7743</v>
      </c>
      <c r="C202" s="141" t="s">
        <v>11538</v>
      </c>
      <c r="D202" s="150"/>
      <c r="E202" s="150"/>
      <c r="F202" s="150"/>
      <c r="G202" s="102"/>
    </row>
    <row r="203">
      <c r="A203" s="98"/>
      <c r="B203" s="141" t="s">
        <v>5148</v>
      </c>
      <c r="C203" s="141" t="s">
        <v>4322</v>
      </c>
      <c r="D203" s="150"/>
      <c r="E203" s="150"/>
      <c r="F203" s="150"/>
      <c r="G203" s="102"/>
    </row>
    <row r="204">
      <c r="A204" s="98"/>
      <c r="B204" s="139" t="s">
        <v>11240</v>
      </c>
      <c r="C204" s="139" t="s">
        <v>11241</v>
      </c>
      <c r="D204" s="140">
        <v>42598.0</v>
      </c>
      <c r="E204" s="139" t="s">
        <v>15</v>
      </c>
      <c r="F204" s="139" t="s">
        <v>928</v>
      </c>
      <c r="G204" s="102"/>
    </row>
    <row r="205">
      <c r="A205" s="98"/>
      <c r="B205" s="141" t="s">
        <v>11657</v>
      </c>
      <c r="C205" s="141" t="s">
        <v>9572</v>
      </c>
      <c r="D205" s="150"/>
      <c r="E205" s="150"/>
      <c r="F205" s="150"/>
      <c r="G205" s="102"/>
    </row>
    <row r="206">
      <c r="A206" s="98"/>
      <c r="B206" s="220" t="s">
        <v>1393</v>
      </c>
      <c r="C206" s="220" t="s">
        <v>1394</v>
      </c>
      <c r="D206" s="539">
        <v>40477.0</v>
      </c>
      <c r="E206" s="360" t="s">
        <v>4380</v>
      </c>
      <c r="F206" s="220" t="s">
        <v>4381</v>
      </c>
      <c r="G206" s="102"/>
    </row>
    <row r="207">
      <c r="A207" s="98"/>
      <c r="B207" s="141" t="s">
        <v>11607</v>
      </c>
      <c r="C207" s="141" t="s">
        <v>4717</v>
      </c>
      <c r="D207" s="150"/>
      <c r="E207" s="150"/>
      <c r="F207" s="150"/>
      <c r="G207" s="102"/>
    </row>
    <row r="208">
      <c r="A208" s="98"/>
      <c r="B208" s="141" t="s">
        <v>11790</v>
      </c>
      <c r="C208" s="141" t="s">
        <v>4717</v>
      </c>
      <c r="D208" s="150"/>
      <c r="E208" s="150"/>
      <c r="F208" s="150"/>
      <c r="G208" s="102"/>
    </row>
    <row r="209">
      <c r="A209" s="98"/>
      <c r="B209" s="139" t="s">
        <v>8982</v>
      </c>
      <c r="C209" s="139" t="s">
        <v>5486</v>
      </c>
      <c r="D209" s="140">
        <v>40015.0</v>
      </c>
      <c r="E209" s="139" t="s">
        <v>15</v>
      </c>
      <c r="F209" s="139" t="s">
        <v>11872</v>
      </c>
      <c r="G209" s="102"/>
    </row>
    <row r="210">
      <c r="A210" s="98"/>
      <c r="B210" s="139" t="s">
        <v>8987</v>
      </c>
      <c r="C210" s="139" t="s">
        <v>5154</v>
      </c>
      <c r="D210" s="140">
        <v>39406.0</v>
      </c>
      <c r="E210" s="139" t="s">
        <v>4899</v>
      </c>
      <c r="F210" s="139" t="s">
        <v>928</v>
      </c>
      <c r="G210" s="102"/>
    </row>
    <row r="211">
      <c r="A211" s="98"/>
      <c r="B211" s="141" t="s">
        <v>7405</v>
      </c>
      <c r="C211" s="141" t="s">
        <v>7406</v>
      </c>
      <c r="D211" s="150"/>
      <c r="E211" s="150"/>
      <c r="F211" s="150"/>
      <c r="G211" s="102"/>
    </row>
    <row r="212">
      <c r="A212" s="102"/>
      <c r="B212" s="143"/>
      <c r="C212" s="143"/>
      <c r="D212" s="143"/>
      <c r="E212" s="143"/>
      <c r="F212" s="143"/>
      <c r="G212" s="102"/>
    </row>
    <row r="213">
      <c r="A213" s="102"/>
      <c r="B213" s="143"/>
      <c r="C213" s="143"/>
      <c r="D213" s="143"/>
      <c r="E213" s="143"/>
      <c r="F213" s="143"/>
      <c r="G213" s="102"/>
    </row>
    <row r="214">
      <c r="A214" s="196"/>
      <c r="B214" s="534" t="s">
        <v>1</v>
      </c>
      <c r="C214" s="535">
        <f>COUNT(D:D)</f>
        <v>80</v>
      </c>
      <c r="D214" s="143"/>
      <c r="E214" s="143"/>
      <c r="F214" s="143"/>
      <c r="G214" s="102"/>
    </row>
    <row r="215">
      <c r="A215" s="196"/>
      <c r="B215" s="534" t="s">
        <v>2</v>
      </c>
      <c r="C215" s="536">
        <v>209.0</v>
      </c>
      <c r="D215" s="143"/>
      <c r="E215" s="143"/>
      <c r="F215" s="143"/>
      <c r="G215" s="102"/>
    </row>
    <row r="216">
      <c r="A216" s="196"/>
      <c r="B216" s="534" t="s">
        <v>1014</v>
      </c>
      <c r="C216" s="537">
        <f>IFERROR(__xludf.DUMMYFUNCTION("TO_PERCENT(C214/C215)"),0.3827751196172249)</f>
        <v>0.3827751196</v>
      </c>
      <c r="D216" s="143"/>
      <c r="E216" s="143"/>
      <c r="F216" s="143"/>
      <c r="G216" s="102"/>
    </row>
    <row r="217">
      <c r="A217" s="102"/>
      <c r="B217" s="143"/>
      <c r="C217" s="143"/>
      <c r="D217" s="143"/>
      <c r="E217" s="143"/>
      <c r="F217" s="143"/>
      <c r="G217" s="102"/>
    </row>
    <row r="218">
      <c r="A218" s="102"/>
      <c r="B218" s="143"/>
      <c r="C218" s="143"/>
      <c r="D218" s="143"/>
      <c r="E218" s="143"/>
      <c r="F218" s="143"/>
      <c r="G218" s="102"/>
    </row>
    <row r="219">
      <c r="A219" s="102"/>
      <c r="B219" s="143"/>
      <c r="C219" s="143"/>
      <c r="D219" s="143"/>
      <c r="E219" s="143"/>
      <c r="F219" s="143"/>
      <c r="G219" s="102"/>
    </row>
    <row r="220">
      <c r="A220" s="102"/>
      <c r="B220" s="143"/>
      <c r="C220" s="143"/>
      <c r="D220" s="143"/>
      <c r="E220" s="143"/>
      <c r="F220" s="143"/>
      <c r="G220" s="102"/>
    </row>
    <row r="221">
      <c r="A221" s="102"/>
      <c r="B221" s="242"/>
      <c r="C221" s="242"/>
      <c r="D221" s="242"/>
      <c r="E221" s="242"/>
      <c r="F221" s="242"/>
      <c r="G221" s="102"/>
    </row>
  </sheetData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4.0"/>
    <col customWidth="1" min="5" max="5" width="41.0"/>
  </cols>
  <sheetData>
    <row r="1">
      <c r="A1" s="517" t="s">
        <v>113</v>
      </c>
      <c r="B1" s="517" t="s">
        <v>110</v>
      </c>
      <c r="C1" s="517" t="s">
        <v>902</v>
      </c>
      <c r="D1" s="517" t="s">
        <v>903</v>
      </c>
      <c r="E1" s="113" t="s">
        <v>904</v>
      </c>
      <c r="F1" s="518"/>
      <c r="G1" s="518"/>
      <c r="H1" s="518"/>
      <c r="I1" s="518"/>
      <c r="J1" s="518"/>
      <c r="K1" s="518"/>
      <c r="L1" s="518"/>
      <c r="M1" s="518"/>
      <c r="N1" s="518"/>
      <c r="O1" s="518"/>
      <c r="P1" s="518"/>
      <c r="Q1" s="518"/>
      <c r="R1" s="518"/>
      <c r="S1" s="518"/>
      <c r="T1" s="518"/>
      <c r="U1" s="518"/>
      <c r="V1" s="518"/>
      <c r="W1" s="518"/>
      <c r="X1" s="518"/>
      <c r="Y1" s="518"/>
      <c r="Z1" s="518"/>
    </row>
    <row r="2">
      <c r="A2" s="524" t="s">
        <v>4576</v>
      </c>
      <c r="B2" s="542" t="s">
        <v>4577</v>
      </c>
      <c r="C2" s="543">
        <v>40698.0</v>
      </c>
      <c r="D2" s="542" t="s">
        <v>15</v>
      </c>
      <c r="E2" s="103" t="s">
        <v>928</v>
      </c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  <c r="R2" s="453"/>
      <c r="S2" s="453"/>
      <c r="T2" s="453"/>
      <c r="U2" s="453"/>
      <c r="V2" s="453"/>
      <c r="W2" s="453"/>
      <c r="X2" s="453"/>
      <c r="Y2" s="453"/>
      <c r="Z2" s="453"/>
    </row>
    <row r="3">
      <c r="A3" s="544" t="s">
        <v>11873</v>
      </c>
      <c r="B3" s="545" t="s">
        <v>11874</v>
      </c>
      <c r="C3" s="546"/>
      <c r="D3" s="545"/>
      <c r="E3" s="162"/>
    </row>
    <row r="4">
      <c r="A4" s="524" t="s">
        <v>7962</v>
      </c>
      <c r="B4" s="542" t="s">
        <v>651</v>
      </c>
      <c r="C4" s="547">
        <v>42689.0</v>
      </c>
      <c r="D4" s="542" t="s">
        <v>15</v>
      </c>
      <c r="E4" s="103" t="s">
        <v>7963</v>
      </c>
      <c r="F4" s="453"/>
      <c r="G4" s="453"/>
      <c r="H4" s="453"/>
      <c r="I4" s="453"/>
      <c r="J4" s="453"/>
      <c r="K4" s="453"/>
      <c r="L4" s="453"/>
      <c r="M4" s="453"/>
      <c r="N4" s="453"/>
      <c r="O4" s="453"/>
      <c r="P4" s="453"/>
      <c r="Q4" s="453"/>
      <c r="R4" s="453"/>
      <c r="S4" s="453"/>
      <c r="T4" s="453"/>
      <c r="U4" s="453"/>
      <c r="V4" s="453"/>
      <c r="W4" s="453"/>
      <c r="X4" s="453"/>
      <c r="Y4" s="453"/>
      <c r="Z4" s="453"/>
    </row>
    <row r="5">
      <c r="A5" s="521" t="s">
        <v>1265</v>
      </c>
      <c r="B5" s="548" t="s">
        <v>702</v>
      </c>
      <c r="C5" s="520">
        <v>40477.0</v>
      </c>
      <c r="D5" s="521" t="s">
        <v>4380</v>
      </c>
      <c r="E5" s="250" t="s">
        <v>4381</v>
      </c>
      <c r="F5" s="462"/>
      <c r="G5" s="462"/>
      <c r="H5" s="462"/>
      <c r="I5" s="462"/>
      <c r="J5" s="462"/>
      <c r="K5" s="462"/>
      <c r="L5" s="462"/>
      <c r="M5" s="462"/>
      <c r="N5" s="462"/>
      <c r="O5" s="462"/>
      <c r="P5" s="462"/>
      <c r="Q5" s="462"/>
      <c r="R5" s="462"/>
      <c r="S5" s="462"/>
      <c r="T5" s="462"/>
      <c r="U5" s="462"/>
      <c r="V5" s="462"/>
      <c r="W5" s="462"/>
      <c r="X5" s="462"/>
      <c r="Y5" s="462"/>
      <c r="Z5" s="462"/>
    </row>
    <row r="6">
      <c r="A6" s="544" t="s">
        <v>11875</v>
      </c>
      <c r="B6" s="545" t="s">
        <v>11876</v>
      </c>
      <c r="C6" s="546"/>
      <c r="D6" s="545"/>
      <c r="E6" s="162"/>
    </row>
    <row r="7">
      <c r="A7" s="544" t="s">
        <v>11877</v>
      </c>
      <c r="B7" s="545" t="s">
        <v>11878</v>
      </c>
      <c r="C7" s="546"/>
      <c r="D7" s="545"/>
      <c r="E7" s="162"/>
    </row>
    <row r="8">
      <c r="A8" s="521" t="s">
        <v>1182</v>
      </c>
      <c r="B8" s="548" t="s">
        <v>1183</v>
      </c>
      <c r="C8" s="522">
        <v>40120.0</v>
      </c>
      <c r="D8" s="521" t="s">
        <v>4561</v>
      </c>
      <c r="E8" s="250" t="s">
        <v>4381</v>
      </c>
      <c r="F8" s="462"/>
      <c r="G8" s="462"/>
      <c r="H8" s="462"/>
      <c r="I8" s="462"/>
      <c r="J8" s="462"/>
      <c r="K8" s="462"/>
      <c r="L8" s="462"/>
      <c r="M8" s="462"/>
      <c r="N8" s="462"/>
      <c r="O8" s="462"/>
      <c r="P8" s="462"/>
      <c r="Q8" s="462"/>
      <c r="R8" s="462"/>
      <c r="S8" s="462"/>
      <c r="T8" s="462"/>
      <c r="U8" s="462"/>
      <c r="V8" s="462"/>
      <c r="W8" s="462"/>
      <c r="X8" s="462"/>
      <c r="Y8" s="462"/>
      <c r="Z8" s="462"/>
    </row>
    <row r="9">
      <c r="A9" s="544" t="s">
        <v>11879</v>
      </c>
      <c r="B9" s="545" t="s">
        <v>11880</v>
      </c>
      <c r="C9" s="546"/>
      <c r="D9" s="545"/>
      <c r="E9" s="162"/>
    </row>
    <row r="10">
      <c r="A10" s="524" t="s">
        <v>6402</v>
      </c>
      <c r="B10" s="542" t="s">
        <v>6399</v>
      </c>
      <c r="C10" s="543">
        <v>40841.0</v>
      </c>
      <c r="D10" s="542" t="s">
        <v>15</v>
      </c>
      <c r="E10" s="103" t="s">
        <v>928</v>
      </c>
      <c r="F10" s="453"/>
      <c r="G10" s="453"/>
      <c r="H10" s="453"/>
      <c r="I10" s="453"/>
      <c r="J10" s="453"/>
      <c r="K10" s="453"/>
      <c r="L10" s="453"/>
      <c r="M10" s="453"/>
      <c r="N10" s="453"/>
      <c r="O10" s="453"/>
      <c r="P10" s="453"/>
      <c r="Q10" s="453"/>
      <c r="R10" s="453"/>
      <c r="S10" s="453"/>
      <c r="T10" s="453"/>
      <c r="U10" s="453"/>
      <c r="V10" s="453"/>
      <c r="W10" s="453"/>
      <c r="X10" s="453"/>
      <c r="Y10" s="453"/>
      <c r="Z10" s="453"/>
    </row>
    <row r="11">
      <c r="A11" s="139" t="s">
        <v>4772</v>
      </c>
      <c r="B11" s="139" t="s">
        <v>4773</v>
      </c>
      <c r="C11" s="140">
        <v>44924.0</v>
      </c>
      <c r="D11" s="139" t="s">
        <v>15</v>
      </c>
      <c r="E11" s="139" t="s">
        <v>928</v>
      </c>
    </row>
    <row r="12">
      <c r="A12" s="544" t="s">
        <v>11546</v>
      </c>
      <c r="B12" s="545" t="s">
        <v>11523</v>
      </c>
      <c r="C12" s="546"/>
      <c r="D12" s="545"/>
      <c r="E12" s="162"/>
    </row>
    <row r="13">
      <c r="A13" s="521" t="s">
        <v>8231</v>
      </c>
      <c r="B13" s="548" t="s">
        <v>8230</v>
      </c>
      <c r="C13" s="522">
        <v>42283.0</v>
      </c>
      <c r="D13" s="548" t="s">
        <v>4323</v>
      </c>
      <c r="E13" s="250" t="s">
        <v>4324</v>
      </c>
      <c r="F13" s="462"/>
      <c r="G13" s="462"/>
      <c r="H13" s="462"/>
      <c r="I13" s="462"/>
      <c r="J13" s="462"/>
      <c r="K13" s="462"/>
      <c r="L13" s="462"/>
      <c r="M13" s="462"/>
      <c r="N13" s="462"/>
      <c r="O13" s="462"/>
      <c r="P13" s="462"/>
      <c r="Q13" s="462"/>
      <c r="R13" s="462"/>
      <c r="S13" s="462"/>
      <c r="T13" s="462"/>
      <c r="U13" s="462"/>
      <c r="V13" s="462"/>
      <c r="W13" s="462"/>
      <c r="X13" s="462"/>
      <c r="Y13" s="462"/>
      <c r="Z13" s="462"/>
    </row>
    <row r="14">
      <c r="A14" s="544" t="s">
        <v>8768</v>
      </c>
      <c r="B14" s="545" t="s">
        <v>10693</v>
      </c>
      <c r="C14" s="546"/>
      <c r="D14" s="545"/>
      <c r="E14" s="162"/>
    </row>
    <row r="15">
      <c r="A15" s="521" t="s">
        <v>1197</v>
      </c>
      <c r="B15" s="548" t="s">
        <v>1198</v>
      </c>
      <c r="C15" s="522">
        <v>40120.0</v>
      </c>
      <c r="D15" s="521" t="s">
        <v>4561</v>
      </c>
      <c r="E15" s="250" t="s">
        <v>4381</v>
      </c>
      <c r="F15" s="462"/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</row>
    <row r="16">
      <c r="A16" s="544" t="s">
        <v>11881</v>
      </c>
      <c r="B16" s="545" t="s">
        <v>11882</v>
      </c>
      <c r="C16" s="546"/>
      <c r="D16" s="545"/>
      <c r="E16" s="162"/>
    </row>
    <row r="17">
      <c r="A17" s="544" t="s">
        <v>11883</v>
      </c>
      <c r="B17" s="545" t="s">
        <v>11884</v>
      </c>
      <c r="C17" s="546"/>
      <c r="D17" s="545"/>
      <c r="E17" s="162"/>
    </row>
    <row r="18">
      <c r="A18" s="544" t="s">
        <v>11885</v>
      </c>
      <c r="B18" s="545" t="s">
        <v>11886</v>
      </c>
      <c r="C18" s="546"/>
      <c r="D18" s="545"/>
      <c r="E18" s="162"/>
    </row>
    <row r="19">
      <c r="A19" s="544" t="s">
        <v>11490</v>
      </c>
      <c r="B19" s="545" t="s">
        <v>9787</v>
      </c>
      <c r="C19" s="546"/>
      <c r="D19" s="545"/>
      <c r="E19" s="162"/>
    </row>
    <row r="20">
      <c r="A20" s="544" t="s">
        <v>11887</v>
      </c>
      <c r="B20" s="545" t="s">
        <v>11888</v>
      </c>
      <c r="C20" s="546"/>
      <c r="D20" s="545"/>
      <c r="E20" s="162"/>
    </row>
    <row r="21">
      <c r="A21" s="524" t="s">
        <v>6946</v>
      </c>
      <c r="B21" s="542" t="s">
        <v>1112</v>
      </c>
      <c r="C21" s="543">
        <v>39705.0</v>
      </c>
      <c r="D21" s="524" t="s">
        <v>11889</v>
      </c>
      <c r="E21" s="103" t="s">
        <v>11890</v>
      </c>
      <c r="F21" s="453"/>
      <c r="G21" s="453"/>
      <c r="H21" s="453"/>
      <c r="I21" s="453"/>
      <c r="J21" s="453"/>
      <c r="K21" s="453"/>
      <c r="L21" s="453"/>
      <c r="M21" s="453"/>
      <c r="N21" s="453"/>
      <c r="O21" s="453"/>
      <c r="P21" s="453"/>
      <c r="Q21" s="453"/>
      <c r="R21" s="453"/>
      <c r="S21" s="453"/>
      <c r="T21" s="453"/>
      <c r="U21" s="453"/>
      <c r="V21" s="453"/>
      <c r="W21" s="453"/>
      <c r="X21" s="453"/>
      <c r="Y21" s="453"/>
      <c r="Z21" s="453"/>
    </row>
    <row r="22">
      <c r="A22" s="544" t="s">
        <v>9466</v>
      </c>
      <c r="B22" s="545" t="s">
        <v>9467</v>
      </c>
      <c r="C22" s="546"/>
      <c r="D22" s="545"/>
      <c r="E22" s="162"/>
    </row>
    <row r="23">
      <c r="A23" s="524" t="s">
        <v>9767</v>
      </c>
      <c r="B23" s="542" t="s">
        <v>7231</v>
      </c>
      <c r="C23" s="543">
        <v>41016.0</v>
      </c>
      <c r="D23" s="542" t="s">
        <v>15</v>
      </c>
      <c r="E23" s="103" t="s">
        <v>9768</v>
      </c>
      <c r="F23" s="453"/>
      <c r="G23" s="453"/>
      <c r="H23" s="453"/>
      <c r="I23" s="453"/>
      <c r="J23" s="453"/>
      <c r="K23" s="453"/>
      <c r="L23" s="453"/>
      <c r="M23" s="453"/>
      <c r="N23" s="453"/>
      <c r="O23" s="453"/>
      <c r="P23" s="453"/>
      <c r="Q23" s="453"/>
      <c r="R23" s="453"/>
      <c r="S23" s="453"/>
      <c r="T23" s="453"/>
      <c r="U23" s="453"/>
      <c r="V23" s="453"/>
      <c r="W23" s="453"/>
      <c r="X23" s="453"/>
      <c r="Y23" s="453"/>
      <c r="Z23" s="453"/>
    </row>
    <row r="24">
      <c r="A24" s="524" t="s">
        <v>4692</v>
      </c>
      <c r="B24" s="542" t="s">
        <v>4693</v>
      </c>
      <c r="C24" s="543">
        <v>40953.0</v>
      </c>
      <c r="D24" s="542" t="s">
        <v>15</v>
      </c>
      <c r="E24" s="103" t="s">
        <v>4523</v>
      </c>
      <c r="F24" s="453"/>
      <c r="G24" s="453"/>
      <c r="H24" s="453"/>
      <c r="I24" s="453"/>
      <c r="J24" s="453"/>
      <c r="K24" s="453"/>
      <c r="L24" s="453"/>
      <c r="M24" s="453"/>
      <c r="N24" s="453"/>
      <c r="O24" s="453"/>
      <c r="P24" s="453"/>
      <c r="Q24" s="453"/>
      <c r="R24" s="453"/>
      <c r="S24" s="453"/>
      <c r="T24" s="453"/>
      <c r="U24" s="453"/>
      <c r="V24" s="453"/>
      <c r="W24" s="453"/>
      <c r="X24" s="453"/>
      <c r="Y24" s="453"/>
      <c r="Z24" s="453"/>
    </row>
    <row r="25">
      <c r="A25" s="544" t="s">
        <v>11891</v>
      </c>
      <c r="B25" s="545" t="s">
        <v>4530</v>
      </c>
      <c r="C25" s="546"/>
      <c r="D25" s="545"/>
      <c r="E25" s="162"/>
    </row>
    <row r="26">
      <c r="A26" s="524" t="s">
        <v>7122</v>
      </c>
      <c r="B26" s="542" t="s">
        <v>7123</v>
      </c>
      <c r="C26" s="543">
        <v>39819.0</v>
      </c>
      <c r="D26" s="542" t="s">
        <v>15</v>
      </c>
      <c r="E26" s="103" t="s">
        <v>7124</v>
      </c>
      <c r="F26" s="453"/>
      <c r="G26" s="453"/>
      <c r="H26" s="453"/>
      <c r="I26" s="453"/>
      <c r="J26" s="453"/>
      <c r="K26" s="453"/>
      <c r="L26" s="453"/>
      <c r="M26" s="453"/>
      <c r="N26" s="453"/>
      <c r="O26" s="453"/>
      <c r="P26" s="453"/>
      <c r="Q26" s="453"/>
      <c r="R26" s="453"/>
      <c r="S26" s="453"/>
      <c r="T26" s="453"/>
      <c r="U26" s="453"/>
      <c r="V26" s="453"/>
      <c r="W26" s="453"/>
      <c r="X26" s="453"/>
      <c r="Y26" s="453"/>
      <c r="Z26" s="453"/>
    </row>
    <row r="27">
      <c r="A27" s="350" t="s">
        <v>11892</v>
      </c>
      <c r="B27" s="342" t="s">
        <v>11893</v>
      </c>
      <c r="C27" s="549"/>
      <c r="D27" s="550"/>
      <c r="E27" s="162"/>
    </row>
    <row r="28">
      <c r="A28" s="350" t="s">
        <v>11894</v>
      </c>
      <c r="B28" s="342" t="s">
        <v>11895</v>
      </c>
      <c r="C28" s="549"/>
      <c r="D28" s="550"/>
      <c r="E28" s="162"/>
    </row>
    <row r="29">
      <c r="A29" s="350" t="s">
        <v>11896</v>
      </c>
      <c r="B29" s="342" t="s">
        <v>11897</v>
      </c>
      <c r="C29" s="549"/>
      <c r="D29" s="550"/>
      <c r="E29" s="162"/>
    </row>
    <row r="30">
      <c r="A30" s="350" t="s">
        <v>7139</v>
      </c>
      <c r="B30" s="342" t="s">
        <v>7140</v>
      </c>
      <c r="C30" s="549"/>
      <c r="D30" s="550"/>
      <c r="E30" s="162"/>
    </row>
    <row r="31">
      <c r="A31" s="350" t="s">
        <v>11898</v>
      </c>
      <c r="B31" s="342" t="s">
        <v>11899</v>
      </c>
      <c r="C31" s="549"/>
      <c r="D31" s="550"/>
      <c r="E31" s="162"/>
    </row>
    <row r="32">
      <c r="A32" s="550"/>
      <c r="B32" s="550"/>
      <c r="C32" s="550"/>
      <c r="D32" s="550"/>
      <c r="E32" s="458"/>
    </row>
    <row r="33">
      <c r="C33" s="550"/>
      <c r="D33" s="550"/>
      <c r="E33" s="458"/>
    </row>
    <row r="34">
      <c r="A34" s="551" t="s">
        <v>1</v>
      </c>
      <c r="B34" s="552">
        <f>COUNT(C:C)</f>
        <v>12</v>
      </c>
      <c r="E34" s="458"/>
    </row>
    <row r="35">
      <c r="A35" s="551" t="s">
        <v>2</v>
      </c>
      <c r="B35" s="552">
        <v>30.0</v>
      </c>
      <c r="E35" s="458"/>
    </row>
    <row r="36">
      <c r="A36" s="551" t="s">
        <v>1014</v>
      </c>
      <c r="B36" s="553">
        <f>IFERROR(__xludf.DUMMYFUNCTION("TO_PERCENT(B34/B35)"),0.4)</f>
        <v>0.4</v>
      </c>
      <c r="E36" s="458"/>
    </row>
    <row r="37">
      <c r="E37" s="458"/>
    </row>
    <row r="38">
      <c r="E38" s="458"/>
    </row>
    <row r="39">
      <c r="E39" s="458"/>
    </row>
    <row r="40">
      <c r="E40" s="458"/>
    </row>
    <row r="41">
      <c r="E41" s="458"/>
    </row>
    <row r="42">
      <c r="E42" s="458"/>
    </row>
    <row r="43">
      <c r="E43" s="458"/>
    </row>
    <row r="44">
      <c r="E44" s="458"/>
    </row>
    <row r="45">
      <c r="E45" s="458"/>
    </row>
    <row r="46">
      <c r="E46" s="458"/>
    </row>
    <row r="47">
      <c r="E47" s="458"/>
    </row>
    <row r="48">
      <c r="E48" s="458"/>
    </row>
    <row r="49">
      <c r="E49" s="458"/>
    </row>
    <row r="50">
      <c r="E50" s="458"/>
    </row>
    <row r="51">
      <c r="E51" s="458"/>
    </row>
    <row r="52">
      <c r="E52" s="458"/>
    </row>
    <row r="53">
      <c r="E53" s="458"/>
    </row>
    <row r="54">
      <c r="E54" s="458"/>
    </row>
    <row r="55">
      <c r="E55" s="458"/>
    </row>
    <row r="56">
      <c r="E56" s="458"/>
    </row>
    <row r="57">
      <c r="E57" s="458"/>
    </row>
    <row r="58">
      <c r="E58" s="458"/>
    </row>
    <row r="59">
      <c r="E59" s="458"/>
    </row>
    <row r="60">
      <c r="E60" s="458"/>
    </row>
    <row r="61">
      <c r="E61" s="458"/>
    </row>
    <row r="62">
      <c r="E62" s="458"/>
    </row>
    <row r="63">
      <c r="E63" s="458"/>
    </row>
    <row r="64">
      <c r="E64" s="458"/>
    </row>
    <row r="65">
      <c r="E65" s="458"/>
    </row>
    <row r="66">
      <c r="E66" s="458"/>
    </row>
    <row r="67">
      <c r="E67" s="458"/>
    </row>
    <row r="68">
      <c r="E68" s="458"/>
    </row>
    <row r="69">
      <c r="E69" s="458"/>
    </row>
    <row r="70">
      <c r="E70" s="458"/>
    </row>
    <row r="71">
      <c r="E71" s="458"/>
    </row>
    <row r="72">
      <c r="E72" s="458"/>
    </row>
    <row r="73">
      <c r="E73" s="458"/>
    </row>
    <row r="74">
      <c r="E74" s="458"/>
    </row>
    <row r="75">
      <c r="E75" s="458"/>
    </row>
    <row r="76">
      <c r="E76" s="458"/>
    </row>
    <row r="77">
      <c r="E77" s="458"/>
    </row>
    <row r="78">
      <c r="E78" s="458"/>
    </row>
    <row r="79">
      <c r="E79" s="458"/>
    </row>
    <row r="80">
      <c r="E80" s="458"/>
    </row>
    <row r="81">
      <c r="E81" s="458"/>
    </row>
    <row r="82">
      <c r="E82" s="458"/>
    </row>
    <row r="83">
      <c r="E83" s="458"/>
    </row>
    <row r="84">
      <c r="E84" s="458"/>
    </row>
    <row r="85">
      <c r="E85" s="458"/>
    </row>
    <row r="86">
      <c r="E86" s="458"/>
    </row>
    <row r="87">
      <c r="E87" s="458"/>
    </row>
    <row r="88">
      <c r="E88" s="458"/>
    </row>
    <row r="89">
      <c r="E89" s="458"/>
    </row>
    <row r="90">
      <c r="E90" s="458"/>
    </row>
    <row r="91">
      <c r="E91" s="458"/>
    </row>
    <row r="92">
      <c r="E92" s="458"/>
    </row>
    <row r="93">
      <c r="E93" s="458"/>
    </row>
    <row r="94">
      <c r="E94" s="458"/>
    </row>
    <row r="95">
      <c r="E95" s="458"/>
    </row>
    <row r="96">
      <c r="E96" s="458"/>
    </row>
    <row r="97">
      <c r="E97" s="458"/>
    </row>
    <row r="98">
      <c r="E98" s="458"/>
    </row>
    <row r="99">
      <c r="E99" s="458"/>
    </row>
    <row r="100">
      <c r="E100" s="458"/>
    </row>
    <row r="101">
      <c r="E101" s="458"/>
    </row>
    <row r="102">
      <c r="E102" s="458"/>
    </row>
    <row r="103">
      <c r="E103" s="458"/>
    </row>
    <row r="104">
      <c r="E104" s="458"/>
    </row>
    <row r="105">
      <c r="E105" s="458"/>
    </row>
    <row r="106">
      <c r="E106" s="458"/>
    </row>
    <row r="107">
      <c r="E107" s="458"/>
    </row>
    <row r="108">
      <c r="E108" s="458"/>
    </row>
    <row r="109">
      <c r="E109" s="458"/>
    </row>
    <row r="110">
      <c r="E110" s="458"/>
    </row>
    <row r="111">
      <c r="E111" s="458"/>
    </row>
    <row r="112">
      <c r="E112" s="458"/>
    </row>
    <row r="113">
      <c r="E113" s="458"/>
    </row>
    <row r="114">
      <c r="E114" s="458"/>
    </row>
    <row r="115">
      <c r="E115" s="458"/>
    </row>
    <row r="116">
      <c r="E116" s="458"/>
    </row>
    <row r="117">
      <c r="E117" s="458"/>
    </row>
    <row r="118">
      <c r="E118" s="458"/>
    </row>
    <row r="119">
      <c r="E119" s="458"/>
    </row>
    <row r="120">
      <c r="E120" s="458"/>
    </row>
    <row r="121">
      <c r="E121" s="458"/>
    </row>
    <row r="122">
      <c r="E122" s="458"/>
    </row>
    <row r="123">
      <c r="E123" s="458"/>
    </row>
    <row r="124">
      <c r="E124" s="458"/>
    </row>
    <row r="125">
      <c r="E125" s="458"/>
    </row>
    <row r="126">
      <c r="E126" s="458"/>
    </row>
    <row r="127">
      <c r="E127" s="458"/>
    </row>
    <row r="128">
      <c r="E128" s="458"/>
    </row>
    <row r="129">
      <c r="E129" s="458"/>
    </row>
    <row r="130">
      <c r="E130" s="458"/>
    </row>
    <row r="131">
      <c r="E131" s="458"/>
    </row>
    <row r="132">
      <c r="E132" s="458"/>
    </row>
    <row r="133">
      <c r="E133" s="458"/>
    </row>
    <row r="134">
      <c r="E134" s="458"/>
    </row>
    <row r="135">
      <c r="E135" s="458"/>
    </row>
    <row r="136">
      <c r="E136" s="458"/>
    </row>
    <row r="137">
      <c r="E137" s="458"/>
    </row>
    <row r="138">
      <c r="E138" s="458"/>
    </row>
    <row r="139">
      <c r="E139" s="458"/>
    </row>
    <row r="140">
      <c r="E140" s="458"/>
    </row>
    <row r="141">
      <c r="E141" s="458"/>
    </row>
    <row r="142">
      <c r="E142" s="458"/>
    </row>
    <row r="143">
      <c r="E143" s="458"/>
    </row>
    <row r="144">
      <c r="E144" s="458"/>
    </row>
    <row r="145">
      <c r="E145" s="458"/>
    </row>
    <row r="146">
      <c r="E146" s="458"/>
    </row>
    <row r="147">
      <c r="E147" s="458"/>
    </row>
    <row r="148">
      <c r="E148" s="458"/>
    </row>
    <row r="149">
      <c r="E149" s="458"/>
    </row>
    <row r="150">
      <c r="E150" s="458"/>
    </row>
    <row r="151">
      <c r="E151" s="458"/>
    </row>
    <row r="152">
      <c r="E152" s="458"/>
    </row>
    <row r="153">
      <c r="E153" s="458"/>
    </row>
    <row r="154">
      <c r="E154" s="458"/>
    </row>
    <row r="155">
      <c r="E155" s="458"/>
    </row>
    <row r="156">
      <c r="E156" s="458"/>
    </row>
    <row r="157">
      <c r="E157" s="458"/>
    </row>
    <row r="158">
      <c r="E158" s="458"/>
    </row>
    <row r="159">
      <c r="E159" s="458"/>
    </row>
    <row r="160">
      <c r="E160" s="458"/>
    </row>
    <row r="161">
      <c r="E161" s="458"/>
    </row>
    <row r="162">
      <c r="E162" s="458"/>
    </row>
    <row r="163">
      <c r="E163" s="458"/>
    </row>
    <row r="164">
      <c r="E164" s="458"/>
    </row>
    <row r="165">
      <c r="E165" s="458"/>
    </row>
    <row r="166">
      <c r="E166" s="458"/>
    </row>
    <row r="167">
      <c r="E167" s="458"/>
    </row>
    <row r="168">
      <c r="E168" s="458"/>
    </row>
    <row r="169">
      <c r="E169" s="458"/>
    </row>
    <row r="170">
      <c r="E170" s="458"/>
    </row>
    <row r="171">
      <c r="E171" s="458"/>
    </row>
    <row r="172">
      <c r="E172" s="458"/>
    </row>
    <row r="173">
      <c r="E173" s="458"/>
    </row>
    <row r="174">
      <c r="E174" s="458"/>
    </row>
    <row r="175">
      <c r="E175" s="458"/>
    </row>
    <row r="176">
      <c r="E176" s="458"/>
    </row>
    <row r="177">
      <c r="E177" s="458"/>
    </row>
    <row r="178">
      <c r="E178" s="458"/>
    </row>
    <row r="179">
      <c r="E179" s="458"/>
    </row>
    <row r="180">
      <c r="E180" s="458"/>
    </row>
    <row r="181">
      <c r="E181" s="458"/>
    </row>
    <row r="182">
      <c r="E182" s="458"/>
    </row>
    <row r="183">
      <c r="E183" s="458"/>
    </row>
    <row r="184">
      <c r="E184" s="458"/>
    </row>
    <row r="185">
      <c r="E185" s="458"/>
    </row>
    <row r="186">
      <c r="E186" s="458"/>
    </row>
    <row r="187">
      <c r="E187" s="458"/>
    </row>
    <row r="188">
      <c r="E188" s="458"/>
    </row>
    <row r="189">
      <c r="E189" s="458"/>
    </row>
    <row r="190">
      <c r="E190" s="458"/>
    </row>
    <row r="191">
      <c r="E191" s="458"/>
    </row>
    <row r="192">
      <c r="E192" s="458"/>
    </row>
    <row r="193">
      <c r="E193" s="458"/>
    </row>
    <row r="194">
      <c r="E194" s="458"/>
    </row>
    <row r="195">
      <c r="E195" s="458"/>
    </row>
    <row r="196">
      <c r="E196" s="458"/>
    </row>
    <row r="197">
      <c r="E197" s="458"/>
    </row>
    <row r="198">
      <c r="E198" s="458"/>
    </row>
    <row r="199">
      <c r="E199" s="458"/>
    </row>
    <row r="200">
      <c r="E200" s="458"/>
    </row>
    <row r="201">
      <c r="E201" s="458"/>
    </row>
    <row r="202">
      <c r="E202" s="458"/>
    </row>
    <row r="203">
      <c r="E203" s="458"/>
    </row>
    <row r="204">
      <c r="E204" s="458"/>
    </row>
    <row r="205">
      <c r="E205" s="458"/>
    </row>
    <row r="206">
      <c r="E206" s="458"/>
    </row>
    <row r="207">
      <c r="E207" s="458"/>
    </row>
    <row r="208">
      <c r="E208" s="458"/>
    </row>
    <row r="209">
      <c r="E209" s="458"/>
    </row>
    <row r="210">
      <c r="E210" s="458"/>
    </row>
    <row r="211">
      <c r="E211" s="458"/>
    </row>
    <row r="212">
      <c r="E212" s="458"/>
    </row>
    <row r="213">
      <c r="E213" s="458"/>
    </row>
    <row r="214">
      <c r="E214" s="458"/>
    </row>
    <row r="215">
      <c r="E215" s="458"/>
    </row>
    <row r="216">
      <c r="E216" s="458"/>
    </row>
    <row r="217">
      <c r="E217" s="458"/>
    </row>
    <row r="218">
      <c r="E218" s="458"/>
    </row>
    <row r="219">
      <c r="E219" s="458"/>
    </row>
    <row r="220">
      <c r="E220" s="458"/>
    </row>
    <row r="221">
      <c r="E221" s="458"/>
    </row>
    <row r="222">
      <c r="E222" s="458"/>
    </row>
    <row r="223">
      <c r="E223" s="458"/>
    </row>
    <row r="224">
      <c r="E224" s="458"/>
    </row>
    <row r="225">
      <c r="E225" s="458"/>
    </row>
    <row r="226">
      <c r="E226" s="458"/>
    </row>
    <row r="227">
      <c r="E227" s="458"/>
    </row>
    <row r="228">
      <c r="E228" s="458"/>
    </row>
    <row r="229">
      <c r="E229" s="458"/>
    </row>
    <row r="230">
      <c r="E230" s="458"/>
    </row>
    <row r="231">
      <c r="E231" s="458"/>
    </row>
    <row r="232">
      <c r="E232" s="458"/>
    </row>
    <row r="233">
      <c r="E233" s="458"/>
    </row>
    <row r="234">
      <c r="E234" s="458"/>
    </row>
    <row r="235">
      <c r="E235" s="458"/>
    </row>
    <row r="236">
      <c r="E236" s="458"/>
    </row>
    <row r="237">
      <c r="E237" s="458"/>
    </row>
    <row r="238">
      <c r="E238" s="458"/>
    </row>
    <row r="239">
      <c r="E239" s="458"/>
    </row>
    <row r="240">
      <c r="E240" s="458"/>
    </row>
    <row r="241">
      <c r="E241" s="458"/>
    </row>
    <row r="242">
      <c r="E242" s="458"/>
    </row>
    <row r="243">
      <c r="E243" s="458"/>
    </row>
    <row r="244">
      <c r="E244" s="458"/>
    </row>
    <row r="245">
      <c r="E245" s="458"/>
    </row>
    <row r="246">
      <c r="E246" s="458"/>
    </row>
    <row r="247">
      <c r="E247" s="458"/>
    </row>
    <row r="248">
      <c r="E248" s="458"/>
    </row>
    <row r="249">
      <c r="E249" s="458"/>
    </row>
    <row r="250">
      <c r="E250" s="458"/>
    </row>
    <row r="251">
      <c r="E251" s="458"/>
    </row>
    <row r="252">
      <c r="E252" s="458"/>
    </row>
    <row r="253">
      <c r="E253" s="458"/>
    </row>
    <row r="254">
      <c r="E254" s="458"/>
    </row>
    <row r="255">
      <c r="E255" s="458"/>
    </row>
    <row r="256">
      <c r="E256" s="458"/>
    </row>
    <row r="257">
      <c r="E257" s="458"/>
    </row>
    <row r="258">
      <c r="E258" s="458"/>
    </row>
    <row r="259">
      <c r="E259" s="458"/>
    </row>
    <row r="260">
      <c r="E260" s="458"/>
    </row>
    <row r="261">
      <c r="E261" s="458"/>
    </row>
    <row r="262">
      <c r="E262" s="458"/>
    </row>
    <row r="263">
      <c r="E263" s="458"/>
    </row>
    <row r="264">
      <c r="E264" s="458"/>
    </row>
    <row r="265">
      <c r="E265" s="458"/>
    </row>
    <row r="266">
      <c r="E266" s="458"/>
    </row>
    <row r="267">
      <c r="E267" s="458"/>
    </row>
    <row r="268">
      <c r="E268" s="458"/>
    </row>
    <row r="269">
      <c r="E269" s="458"/>
    </row>
    <row r="270">
      <c r="E270" s="458"/>
    </row>
    <row r="271">
      <c r="E271" s="458"/>
    </row>
    <row r="272">
      <c r="E272" s="458"/>
    </row>
    <row r="273">
      <c r="E273" s="458"/>
    </row>
    <row r="274">
      <c r="E274" s="458"/>
    </row>
    <row r="275">
      <c r="E275" s="458"/>
    </row>
    <row r="276">
      <c r="E276" s="458"/>
    </row>
    <row r="277">
      <c r="E277" s="458"/>
    </row>
    <row r="278">
      <c r="E278" s="458"/>
    </row>
    <row r="279">
      <c r="E279" s="458"/>
    </row>
    <row r="280">
      <c r="E280" s="458"/>
    </row>
    <row r="281">
      <c r="E281" s="458"/>
    </row>
    <row r="282">
      <c r="E282" s="458"/>
    </row>
    <row r="283">
      <c r="E283" s="458"/>
    </row>
    <row r="284">
      <c r="E284" s="458"/>
    </row>
    <row r="285">
      <c r="E285" s="458"/>
    </row>
    <row r="286">
      <c r="E286" s="458"/>
    </row>
    <row r="287">
      <c r="E287" s="458"/>
    </row>
    <row r="288">
      <c r="E288" s="458"/>
    </row>
    <row r="289">
      <c r="E289" s="458"/>
    </row>
    <row r="290">
      <c r="E290" s="458"/>
    </row>
    <row r="291">
      <c r="E291" s="458"/>
    </row>
    <row r="292">
      <c r="E292" s="458"/>
    </row>
    <row r="293">
      <c r="E293" s="458"/>
    </row>
    <row r="294">
      <c r="E294" s="458"/>
    </row>
    <row r="295">
      <c r="E295" s="458"/>
    </row>
    <row r="296">
      <c r="E296" s="458"/>
    </row>
    <row r="297">
      <c r="E297" s="458"/>
    </row>
    <row r="298">
      <c r="E298" s="458"/>
    </row>
    <row r="299">
      <c r="E299" s="458"/>
    </row>
    <row r="300">
      <c r="E300" s="458"/>
    </row>
    <row r="301">
      <c r="E301" s="458"/>
    </row>
    <row r="302">
      <c r="E302" s="458"/>
    </row>
    <row r="303">
      <c r="E303" s="458"/>
    </row>
    <row r="304">
      <c r="E304" s="458"/>
    </row>
    <row r="305">
      <c r="E305" s="458"/>
    </row>
    <row r="306">
      <c r="E306" s="458"/>
    </row>
    <row r="307">
      <c r="E307" s="458"/>
    </row>
    <row r="308">
      <c r="E308" s="458"/>
    </row>
    <row r="309">
      <c r="E309" s="458"/>
    </row>
    <row r="310">
      <c r="E310" s="458"/>
    </row>
    <row r="311">
      <c r="E311" s="458"/>
    </row>
    <row r="312">
      <c r="E312" s="458"/>
    </row>
    <row r="313">
      <c r="E313" s="458"/>
    </row>
    <row r="314">
      <c r="E314" s="458"/>
    </row>
    <row r="315">
      <c r="E315" s="458"/>
    </row>
    <row r="316">
      <c r="E316" s="458"/>
    </row>
    <row r="317">
      <c r="E317" s="458"/>
    </row>
    <row r="318">
      <c r="E318" s="458"/>
    </row>
    <row r="319">
      <c r="E319" s="458"/>
    </row>
    <row r="320">
      <c r="E320" s="458"/>
    </row>
    <row r="321">
      <c r="E321" s="458"/>
    </row>
    <row r="322">
      <c r="E322" s="458"/>
    </row>
    <row r="323">
      <c r="E323" s="458"/>
    </row>
    <row r="324">
      <c r="E324" s="458"/>
    </row>
    <row r="325">
      <c r="E325" s="458"/>
    </row>
    <row r="326">
      <c r="E326" s="458"/>
    </row>
    <row r="327">
      <c r="E327" s="458"/>
    </row>
    <row r="328">
      <c r="E328" s="458"/>
    </row>
    <row r="329">
      <c r="E329" s="458"/>
    </row>
    <row r="330">
      <c r="E330" s="458"/>
    </row>
    <row r="331">
      <c r="E331" s="458"/>
    </row>
    <row r="332">
      <c r="E332" s="458"/>
    </row>
    <row r="333">
      <c r="E333" s="458"/>
    </row>
    <row r="334">
      <c r="E334" s="458"/>
    </row>
    <row r="335">
      <c r="E335" s="458"/>
    </row>
    <row r="336">
      <c r="E336" s="458"/>
    </row>
    <row r="337">
      <c r="E337" s="458"/>
    </row>
    <row r="338">
      <c r="E338" s="458"/>
    </row>
    <row r="339">
      <c r="E339" s="458"/>
    </row>
    <row r="340">
      <c r="E340" s="458"/>
    </row>
    <row r="341">
      <c r="E341" s="458"/>
    </row>
    <row r="342">
      <c r="E342" s="458"/>
    </row>
    <row r="343">
      <c r="E343" s="458"/>
    </row>
    <row r="344">
      <c r="E344" s="458"/>
    </row>
    <row r="345">
      <c r="E345" s="458"/>
    </row>
    <row r="346">
      <c r="E346" s="458"/>
    </row>
    <row r="347">
      <c r="E347" s="458"/>
    </row>
    <row r="348">
      <c r="E348" s="458"/>
    </row>
    <row r="349">
      <c r="E349" s="458"/>
    </row>
    <row r="350">
      <c r="E350" s="458"/>
    </row>
    <row r="351">
      <c r="E351" s="458"/>
    </row>
    <row r="352">
      <c r="E352" s="458"/>
    </row>
    <row r="353">
      <c r="E353" s="458"/>
    </row>
    <row r="354">
      <c r="E354" s="458"/>
    </row>
    <row r="355">
      <c r="E355" s="458"/>
    </row>
    <row r="356">
      <c r="E356" s="458"/>
    </row>
    <row r="357">
      <c r="E357" s="458"/>
    </row>
    <row r="358">
      <c r="E358" s="458"/>
    </row>
    <row r="359">
      <c r="E359" s="458"/>
    </row>
    <row r="360">
      <c r="E360" s="458"/>
    </row>
    <row r="361">
      <c r="E361" s="458"/>
    </row>
    <row r="362">
      <c r="E362" s="458"/>
    </row>
    <row r="363">
      <c r="E363" s="458"/>
    </row>
    <row r="364">
      <c r="E364" s="458"/>
    </row>
    <row r="365">
      <c r="E365" s="458"/>
    </row>
    <row r="366">
      <c r="E366" s="458"/>
    </row>
    <row r="367">
      <c r="E367" s="458"/>
    </row>
    <row r="368">
      <c r="E368" s="458"/>
    </row>
    <row r="369">
      <c r="E369" s="458"/>
    </row>
    <row r="370">
      <c r="E370" s="458"/>
    </row>
    <row r="371">
      <c r="E371" s="458"/>
    </row>
    <row r="372">
      <c r="E372" s="458"/>
    </row>
    <row r="373">
      <c r="E373" s="458"/>
    </row>
    <row r="374">
      <c r="E374" s="458"/>
    </row>
    <row r="375">
      <c r="E375" s="458"/>
    </row>
    <row r="376">
      <c r="E376" s="458"/>
    </row>
    <row r="377">
      <c r="E377" s="458"/>
    </row>
    <row r="378">
      <c r="E378" s="458"/>
    </row>
    <row r="379">
      <c r="E379" s="458"/>
    </row>
    <row r="380">
      <c r="E380" s="458"/>
    </row>
    <row r="381">
      <c r="E381" s="458"/>
    </row>
    <row r="382">
      <c r="E382" s="458"/>
    </row>
    <row r="383">
      <c r="E383" s="458"/>
    </row>
    <row r="384">
      <c r="E384" s="458"/>
    </row>
    <row r="385">
      <c r="E385" s="458"/>
    </row>
    <row r="386">
      <c r="E386" s="458"/>
    </row>
    <row r="387">
      <c r="E387" s="458"/>
    </row>
    <row r="388">
      <c r="E388" s="458"/>
    </row>
    <row r="389">
      <c r="E389" s="458"/>
    </row>
    <row r="390">
      <c r="E390" s="458"/>
    </row>
    <row r="391">
      <c r="E391" s="458"/>
    </row>
    <row r="392">
      <c r="E392" s="458"/>
    </row>
    <row r="393">
      <c r="E393" s="458"/>
    </row>
    <row r="394">
      <c r="E394" s="458"/>
    </row>
    <row r="395">
      <c r="E395" s="458"/>
    </row>
    <row r="396">
      <c r="E396" s="458"/>
    </row>
    <row r="397">
      <c r="E397" s="458"/>
    </row>
    <row r="398">
      <c r="E398" s="458"/>
    </row>
    <row r="399">
      <c r="E399" s="458"/>
    </row>
    <row r="400">
      <c r="E400" s="458"/>
    </row>
    <row r="401">
      <c r="E401" s="458"/>
    </row>
    <row r="402">
      <c r="E402" s="458"/>
    </row>
    <row r="403">
      <c r="E403" s="458"/>
    </row>
    <row r="404">
      <c r="E404" s="458"/>
    </row>
    <row r="405">
      <c r="E405" s="458"/>
    </row>
    <row r="406">
      <c r="E406" s="458"/>
    </row>
    <row r="407">
      <c r="E407" s="458"/>
    </row>
    <row r="408">
      <c r="E408" s="458"/>
    </row>
    <row r="409">
      <c r="E409" s="458"/>
    </row>
    <row r="410">
      <c r="E410" s="458"/>
    </row>
    <row r="411">
      <c r="E411" s="458"/>
    </row>
    <row r="412">
      <c r="E412" s="458"/>
    </row>
    <row r="413">
      <c r="E413" s="458"/>
    </row>
    <row r="414">
      <c r="E414" s="458"/>
    </row>
    <row r="415">
      <c r="E415" s="458"/>
    </row>
    <row r="416">
      <c r="E416" s="458"/>
    </row>
    <row r="417">
      <c r="E417" s="458"/>
    </row>
    <row r="418">
      <c r="E418" s="458"/>
    </row>
    <row r="419">
      <c r="E419" s="458"/>
    </row>
    <row r="420">
      <c r="E420" s="458"/>
    </row>
    <row r="421">
      <c r="E421" s="458"/>
    </row>
    <row r="422">
      <c r="E422" s="458"/>
    </row>
    <row r="423">
      <c r="E423" s="458"/>
    </row>
    <row r="424">
      <c r="E424" s="458"/>
    </row>
    <row r="425">
      <c r="E425" s="458"/>
    </row>
    <row r="426">
      <c r="E426" s="458"/>
    </row>
    <row r="427">
      <c r="E427" s="458"/>
    </row>
    <row r="428">
      <c r="E428" s="458"/>
    </row>
    <row r="429">
      <c r="E429" s="458"/>
    </row>
    <row r="430">
      <c r="E430" s="458"/>
    </row>
    <row r="431">
      <c r="E431" s="458"/>
    </row>
    <row r="432">
      <c r="E432" s="458"/>
    </row>
    <row r="433">
      <c r="E433" s="458"/>
    </row>
    <row r="434">
      <c r="E434" s="458"/>
    </row>
    <row r="435">
      <c r="E435" s="458"/>
    </row>
    <row r="436">
      <c r="E436" s="458"/>
    </row>
    <row r="437">
      <c r="E437" s="458"/>
    </row>
    <row r="438">
      <c r="E438" s="458"/>
    </row>
    <row r="439">
      <c r="E439" s="458"/>
    </row>
    <row r="440">
      <c r="E440" s="458"/>
    </row>
    <row r="441">
      <c r="E441" s="458"/>
    </row>
    <row r="442">
      <c r="E442" s="458"/>
    </row>
    <row r="443">
      <c r="E443" s="458"/>
    </row>
    <row r="444">
      <c r="E444" s="458"/>
    </row>
    <row r="445">
      <c r="E445" s="458"/>
    </row>
    <row r="446">
      <c r="E446" s="458"/>
    </row>
    <row r="447">
      <c r="E447" s="458"/>
    </row>
    <row r="448">
      <c r="E448" s="458"/>
    </row>
    <row r="449">
      <c r="E449" s="458"/>
    </row>
    <row r="450">
      <c r="E450" s="458"/>
    </row>
    <row r="451">
      <c r="E451" s="458"/>
    </row>
    <row r="452">
      <c r="E452" s="458"/>
    </row>
    <row r="453">
      <c r="E453" s="458"/>
    </row>
    <row r="454">
      <c r="E454" s="458"/>
    </row>
    <row r="455">
      <c r="E455" s="458"/>
    </row>
    <row r="456">
      <c r="E456" s="458"/>
    </row>
    <row r="457">
      <c r="E457" s="458"/>
    </row>
    <row r="458">
      <c r="E458" s="458"/>
    </row>
    <row r="459">
      <c r="E459" s="458"/>
    </row>
    <row r="460">
      <c r="E460" s="458"/>
    </row>
    <row r="461">
      <c r="E461" s="458"/>
    </row>
    <row r="462">
      <c r="E462" s="458"/>
    </row>
    <row r="463">
      <c r="E463" s="458"/>
    </row>
    <row r="464">
      <c r="E464" s="458"/>
    </row>
    <row r="465">
      <c r="E465" s="458"/>
    </row>
    <row r="466">
      <c r="E466" s="458"/>
    </row>
    <row r="467">
      <c r="E467" s="458"/>
    </row>
    <row r="468">
      <c r="E468" s="458"/>
    </row>
    <row r="469">
      <c r="E469" s="458"/>
    </row>
    <row r="470">
      <c r="E470" s="458"/>
    </row>
    <row r="471">
      <c r="E471" s="458"/>
    </row>
    <row r="472">
      <c r="E472" s="458"/>
    </row>
    <row r="473">
      <c r="E473" s="458"/>
    </row>
    <row r="474">
      <c r="E474" s="458"/>
    </row>
    <row r="475">
      <c r="E475" s="458"/>
    </row>
    <row r="476">
      <c r="E476" s="458"/>
    </row>
    <row r="477">
      <c r="E477" s="458"/>
    </row>
    <row r="478">
      <c r="E478" s="458"/>
    </row>
    <row r="479">
      <c r="E479" s="458"/>
    </row>
    <row r="480">
      <c r="E480" s="458"/>
    </row>
    <row r="481">
      <c r="E481" s="458"/>
    </row>
    <row r="482">
      <c r="E482" s="458"/>
    </row>
    <row r="483">
      <c r="E483" s="458"/>
    </row>
    <row r="484">
      <c r="E484" s="458"/>
    </row>
    <row r="485">
      <c r="E485" s="458"/>
    </row>
    <row r="486">
      <c r="E486" s="458"/>
    </row>
    <row r="487">
      <c r="E487" s="458"/>
    </row>
    <row r="488">
      <c r="E488" s="458"/>
    </row>
    <row r="489">
      <c r="E489" s="458"/>
    </row>
    <row r="490">
      <c r="E490" s="458"/>
    </row>
    <row r="491">
      <c r="E491" s="458"/>
    </row>
    <row r="492">
      <c r="E492" s="458"/>
    </row>
    <row r="493">
      <c r="E493" s="458"/>
    </row>
    <row r="494">
      <c r="E494" s="458"/>
    </row>
    <row r="495">
      <c r="E495" s="458"/>
    </row>
    <row r="496">
      <c r="E496" s="458"/>
    </row>
    <row r="497">
      <c r="E497" s="458"/>
    </row>
    <row r="498">
      <c r="E498" s="458"/>
    </row>
    <row r="499">
      <c r="E499" s="458"/>
    </row>
    <row r="500">
      <c r="E500" s="458"/>
    </row>
    <row r="501">
      <c r="E501" s="458"/>
    </row>
    <row r="502">
      <c r="E502" s="458"/>
    </row>
    <row r="503">
      <c r="E503" s="458"/>
    </row>
    <row r="504">
      <c r="E504" s="458"/>
    </row>
    <row r="505">
      <c r="E505" s="458"/>
    </row>
    <row r="506">
      <c r="E506" s="458"/>
    </row>
    <row r="507">
      <c r="E507" s="458"/>
    </row>
    <row r="508">
      <c r="E508" s="458"/>
    </row>
    <row r="509">
      <c r="E509" s="458"/>
    </row>
    <row r="510">
      <c r="E510" s="458"/>
    </row>
    <row r="511">
      <c r="E511" s="458"/>
    </row>
    <row r="512">
      <c r="E512" s="458"/>
    </row>
    <row r="513">
      <c r="E513" s="458"/>
    </row>
    <row r="514">
      <c r="E514" s="458"/>
    </row>
    <row r="515">
      <c r="E515" s="458"/>
    </row>
    <row r="516">
      <c r="E516" s="458"/>
    </row>
    <row r="517">
      <c r="E517" s="458"/>
    </row>
    <row r="518">
      <c r="E518" s="458"/>
    </row>
    <row r="519">
      <c r="E519" s="458"/>
    </row>
    <row r="520">
      <c r="E520" s="458"/>
    </row>
    <row r="521">
      <c r="E521" s="458"/>
    </row>
    <row r="522">
      <c r="E522" s="458"/>
    </row>
    <row r="523">
      <c r="E523" s="458"/>
    </row>
    <row r="524">
      <c r="E524" s="458"/>
    </row>
    <row r="525">
      <c r="E525" s="458"/>
    </row>
    <row r="526">
      <c r="E526" s="458"/>
    </row>
    <row r="527">
      <c r="E527" s="458"/>
    </row>
    <row r="528">
      <c r="E528" s="458"/>
    </row>
    <row r="529">
      <c r="E529" s="458"/>
    </row>
    <row r="530">
      <c r="E530" s="458"/>
    </row>
    <row r="531">
      <c r="E531" s="458"/>
    </row>
    <row r="532">
      <c r="E532" s="458"/>
    </row>
    <row r="533">
      <c r="E533" s="458"/>
    </row>
    <row r="534">
      <c r="E534" s="458"/>
    </row>
    <row r="535">
      <c r="E535" s="458"/>
    </row>
    <row r="536">
      <c r="E536" s="458"/>
    </row>
    <row r="537">
      <c r="E537" s="458"/>
    </row>
    <row r="538">
      <c r="E538" s="458"/>
    </row>
    <row r="539">
      <c r="E539" s="458"/>
    </row>
    <row r="540">
      <c r="E540" s="458"/>
    </row>
    <row r="541">
      <c r="E541" s="458"/>
    </row>
    <row r="542">
      <c r="E542" s="458"/>
    </row>
    <row r="543">
      <c r="E543" s="458"/>
    </row>
    <row r="544">
      <c r="E544" s="458"/>
    </row>
    <row r="545">
      <c r="E545" s="458"/>
    </row>
    <row r="546">
      <c r="E546" s="458"/>
    </row>
    <row r="547">
      <c r="E547" s="458"/>
    </row>
    <row r="548">
      <c r="E548" s="458"/>
    </row>
    <row r="549">
      <c r="E549" s="458"/>
    </row>
    <row r="550">
      <c r="E550" s="458"/>
    </row>
    <row r="551">
      <c r="E551" s="458"/>
    </row>
    <row r="552">
      <c r="E552" s="458"/>
    </row>
    <row r="553">
      <c r="E553" s="458"/>
    </row>
    <row r="554">
      <c r="E554" s="458"/>
    </row>
    <row r="555">
      <c r="E555" s="458"/>
    </row>
    <row r="556">
      <c r="E556" s="458"/>
    </row>
    <row r="557">
      <c r="E557" s="458"/>
    </row>
    <row r="558">
      <c r="E558" s="458"/>
    </row>
    <row r="559">
      <c r="E559" s="458"/>
    </row>
    <row r="560">
      <c r="E560" s="458"/>
    </row>
    <row r="561">
      <c r="E561" s="458"/>
    </row>
    <row r="562">
      <c r="E562" s="458"/>
    </row>
    <row r="563">
      <c r="E563" s="458"/>
    </row>
    <row r="564">
      <c r="E564" s="458"/>
    </row>
    <row r="565">
      <c r="E565" s="458"/>
    </row>
    <row r="566">
      <c r="E566" s="458"/>
    </row>
    <row r="567">
      <c r="E567" s="458"/>
    </row>
    <row r="568">
      <c r="E568" s="458"/>
    </row>
    <row r="569">
      <c r="E569" s="458"/>
    </row>
    <row r="570">
      <c r="E570" s="458"/>
    </row>
    <row r="571">
      <c r="E571" s="458"/>
    </row>
    <row r="572">
      <c r="E572" s="458"/>
    </row>
    <row r="573">
      <c r="E573" s="458"/>
    </row>
    <row r="574">
      <c r="E574" s="458"/>
    </row>
    <row r="575">
      <c r="E575" s="458"/>
    </row>
    <row r="576">
      <c r="E576" s="458"/>
    </row>
    <row r="577">
      <c r="E577" s="458"/>
    </row>
    <row r="578">
      <c r="E578" s="458"/>
    </row>
    <row r="579">
      <c r="E579" s="458"/>
    </row>
    <row r="580">
      <c r="E580" s="458"/>
    </row>
    <row r="581">
      <c r="E581" s="458"/>
    </row>
    <row r="582">
      <c r="E582" s="458"/>
    </row>
    <row r="583">
      <c r="E583" s="458"/>
    </row>
    <row r="584">
      <c r="E584" s="458"/>
    </row>
    <row r="585">
      <c r="E585" s="458"/>
    </row>
    <row r="586">
      <c r="E586" s="458"/>
    </row>
    <row r="587">
      <c r="E587" s="458"/>
    </row>
    <row r="588">
      <c r="E588" s="458"/>
    </row>
    <row r="589">
      <c r="E589" s="458"/>
    </row>
    <row r="590">
      <c r="E590" s="458"/>
    </row>
    <row r="591">
      <c r="E591" s="458"/>
    </row>
    <row r="592">
      <c r="E592" s="458"/>
    </row>
    <row r="593">
      <c r="E593" s="458"/>
    </row>
    <row r="594">
      <c r="E594" s="458"/>
    </row>
    <row r="595">
      <c r="E595" s="458"/>
    </row>
    <row r="596">
      <c r="E596" s="458"/>
    </row>
    <row r="597">
      <c r="E597" s="458"/>
    </row>
    <row r="598">
      <c r="E598" s="458"/>
    </row>
    <row r="599">
      <c r="E599" s="458"/>
    </row>
    <row r="600">
      <c r="E600" s="458"/>
    </row>
    <row r="601">
      <c r="E601" s="458"/>
    </row>
    <row r="602">
      <c r="E602" s="458"/>
    </row>
    <row r="603">
      <c r="E603" s="458"/>
    </row>
    <row r="604">
      <c r="E604" s="458"/>
    </row>
    <row r="605">
      <c r="E605" s="458"/>
    </row>
    <row r="606">
      <c r="E606" s="458"/>
    </row>
    <row r="607">
      <c r="E607" s="458"/>
    </row>
    <row r="608">
      <c r="E608" s="458"/>
    </row>
    <row r="609">
      <c r="E609" s="458"/>
    </row>
    <row r="610">
      <c r="E610" s="458"/>
    </row>
    <row r="611">
      <c r="E611" s="458"/>
    </row>
    <row r="612">
      <c r="E612" s="458"/>
    </row>
    <row r="613">
      <c r="E613" s="458"/>
    </row>
    <row r="614">
      <c r="E614" s="458"/>
    </row>
    <row r="615">
      <c r="E615" s="458"/>
    </row>
    <row r="616">
      <c r="E616" s="458"/>
    </row>
    <row r="617">
      <c r="E617" s="458"/>
    </row>
    <row r="618">
      <c r="E618" s="458"/>
    </row>
    <row r="619">
      <c r="E619" s="458"/>
    </row>
    <row r="620">
      <c r="E620" s="458"/>
    </row>
    <row r="621">
      <c r="E621" s="458"/>
    </row>
    <row r="622">
      <c r="E622" s="458"/>
    </row>
    <row r="623">
      <c r="E623" s="458"/>
    </row>
    <row r="624">
      <c r="E624" s="458"/>
    </row>
    <row r="625">
      <c r="E625" s="458"/>
    </row>
    <row r="626">
      <c r="E626" s="458"/>
    </row>
    <row r="627">
      <c r="E627" s="458"/>
    </row>
    <row r="628">
      <c r="E628" s="458"/>
    </row>
    <row r="629">
      <c r="E629" s="458"/>
    </row>
    <row r="630">
      <c r="E630" s="458"/>
    </row>
    <row r="631">
      <c r="E631" s="458"/>
    </row>
    <row r="632">
      <c r="E632" s="458"/>
    </row>
    <row r="633">
      <c r="E633" s="458"/>
    </row>
    <row r="634">
      <c r="E634" s="458"/>
    </row>
    <row r="635">
      <c r="E635" s="458"/>
    </row>
    <row r="636">
      <c r="E636" s="458"/>
    </row>
    <row r="637">
      <c r="E637" s="458"/>
    </row>
    <row r="638">
      <c r="E638" s="458"/>
    </row>
    <row r="639">
      <c r="E639" s="458"/>
    </row>
    <row r="640">
      <c r="E640" s="458"/>
    </row>
    <row r="641">
      <c r="E641" s="458"/>
    </row>
    <row r="642">
      <c r="E642" s="458"/>
    </row>
    <row r="643">
      <c r="E643" s="458"/>
    </row>
    <row r="644">
      <c r="E644" s="458"/>
    </row>
    <row r="645">
      <c r="E645" s="458"/>
    </row>
    <row r="646">
      <c r="E646" s="458"/>
    </row>
    <row r="647">
      <c r="E647" s="458"/>
    </row>
    <row r="648">
      <c r="E648" s="458"/>
    </row>
    <row r="649">
      <c r="E649" s="458"/>
    </row>
    <row r="650">
      <c r="E650" s="458"/>
    </row>
    <row r="651">
      <c r="E651" s="458"/>
    </row>
    <row r="652">
      <c r="E652" s="458"/>
    </row>
    <row r="653">
      <c r="E653" s="458"/>
    </row>
    <row r="654">
      <c r="E654" s="458"/>
    </row>
    <row r="655">
      <c r="E655" s="458"/>
    </row>
    <row r="656">
      <c r="E656" s="458"/>
    </row>
    <row r="657">
      <c r="E657" s="458"/>
    </row>
    <row r="658">
      <c r="E658" s="458"/>
    </row>
    <row r="659">
      <c r="E659" s="458"/>
    </row>
    <row r="660">
      <c r="E660" s="458"/>
    </row>
    <row r="661">
      <c r="E661" s="458"/>
    </row>
    <row r="662">
      <c r="E662" s="458"/>
    </row>
    <row r="663">
      <c r="E663" s="458"/>
    </row>
    <row r="664">
      <c r="E664" s="458"/>
    </row>
    <row r="665">
      <c r="E665" s="458"/>
    </row>
    <row r="666">
      <c r="E666" s="458"/>
    </row>
    <row r="667">
      <c r="E667" s="458"/>
    </row>
    <row r="668">
      <c r="E668" s="458"/>
    </row>
    <row r="669">
      <c r="E669" s="458"/>
    </row>
    <row r="670">
      <c r="E670" s="458"/>
    </row>
    <row r="671">
      <c r="E671" s="458"/>
    </row>
    <row r="672">
      <c r="E672" s="458"/>
    </row>
    <row r="673">
      <c r="E673" s="458"/>
    </row>
    <row r="674">
      <c r="E674" s="458"/>
    </row>
    <row r="675">
      <c r="E675" s="458"/>
    </row>
    <row r="676">
      <c r="E676" s="458"/>
    </row>
    <row r="677">
      <c r="E677" s="458"/>
    </row>
    <row r="678">
      <c r="E678" s="458"/>
    </row>
    <row r="679">
      <c r="E679" s="458"/>
    </row>
    <row r="680">
      <c r="E680" s="458"/>
    </row>
    <row r="681">
      <c r="E681" s="458"/>
    </row>
    <row r="682">
      <c r="E682" s="458"/>
    </row>
    <row r="683">
      <c r="E683" s="458"/>
    </row>
    <row r="684">
      <c r="E684" s="458"/>
    </row>
    <row r="685">
      <c r="E685" s="458"/>
    </row>
    <row r="686">
      <c r="E686" s="458"/>
    </row>
    <row r="687">
      <c r="E687" s="458"/>
    </row>
    <row r="688">
      <c r="E688" s="458"/>
    </row>
    <row r="689">
      <c r="E689" s="458"/>
    </row>
    <row r="690">
      <c r="E690" s="458"/>
    </row>
    <row r="691">
      <c r="E691" s="458"/>
    </row>
    <row r="692">
      <c r="E692" s="458"/>
    </row>
    <row r="693">
      <c r="E693" s="458"/>
    </row>
    <row r="694">
      <c r="E694" s="458"/>
    </row>
    <row r="695">
      <c r="E695" s="458"/>
    </row>
    <row r="696">
      <c r="E696" s="458"/>
    </row>
    <row r="697">
      <c r="E697" s="458"/>
    </row>
    <row r="698">
      <c r="E698" s="458"/>
    </row>
    <row r="699">
      <c r="E699" s="458"/>
    </row>
    <row r="700">
      <c r="E700" s="458"/>
    </row>
    <row r="701">
      <c r="E701" s="458"/>
    </row>
    <row r="702">
      <c r="E702" s="458"/>
    </row>
    <row r="703">
      <c r="E703" s="458"/>
    </row>
    <row r="704">
      <c r="E704" s="458"/>
    </row>
    <row r="705">
      <c r="E705" s="458"/>
    </row>
    <row r="706">
      <c r="E706" s="458"/>
    </row>
    <row r="707">
      <c r="E707" s="458"/>
    </row>
    <row r="708">
      <c r="E708" s="458"/>
    </row>
    <row r="709">
      <c r="E709" s="458"/>
    </row>
    <row r="710">
      <c r="E710" s="458"/>
    </row>
    <row r="711">
      <c r="E711" s="458"/>
    </row>
    <row r="712">
      <c r="E712" s="458"/>
    </row>
    <row r="713">
      <c r="E713" s="458"/>
    </row>
    <row r="714">
      <c r="E714" s="458"/>
    </row>
    <row r="715">
      <c r="E715" s="458"/>
    </row>
    <row r="716">
      <c r="E716" s="458"/>
    </row>
    <row r="717">
      <c r="E717" s="458"/>
    </row>
    <row r="718">
      <c r="E718" s="458"/>
    </row>
    <row r="719">
      <c r="E719" s="458"/>
    </row>
    <row r="720">
      <c r="E720" s="458"/>
    </row>
    <row r="721">
      <c r="E721" s="458"/>
    </row>
    <row r="722">
      <c r="E722" s="458"/>
    </row>
    <row r="723">
      <c r="E723" s="458"/>
    </row>
    <row r="724">
      <c r="E724" s="458"/>
    </row>
    <row r="725">
      <c r="E725" s="458"/>
    </row>
    <row r="726">
      <c r="E726" s="458"/>
    </row>
    <row r="727">
      <c r="E727" s="458"/>
    </row>
    <row r="728">
      <c r="E728" s="458"/>
    </row>
    <row r="729">
      <c r="E729" s="458"/>
    </row>
    <row r="730">
      <c r="E730" s="458"/>
    </row>
    <row r="731">
      <c r="E731" s="458"/>
    </row>
    <row r="732">
      <c r="E732" s="458"/>
    </row>
    <row r="733">
      <c r="E733" s="458"/>
    </row>
    <row r="734">
      <c r="E734" s="458"/>
    </row>
    <row r="735">
      <c r="E735" s="458"/>
    </row>
    <row r="736">
      <c r="E736" s="458"/>
    </row>
    <row r="737">
      <c r="E737" s="458"/>
    </row>
    <row r="738">
      <c r="E738" s="458"/>
    </row>
    <row r="739">
      <c r="E739" s="458"/>
    </row>
    <row r="740">
      <c r="E740" s="458"/>
    </row>
    <row r="741">
      <c r="E741" s="458"/>
    </row>
    <row r="742">
      <c r="E742" s="458"/>
    </row>
    <row r="743">
      <c r="E743" s="458"/>
    </row>
    <row r="744">
      <c r="E744" s="458"/>
    </row>
    <row r="745">
      <c r="E745" s="458"/>
    </row>
    <row r="746">
      <c r="E746" s="458"/>
    </row>
    <row r="747">
      <c r="E747" s="458"/>
    </row>
    <row r="748">
      <c r="E748" s="458"/>
    </row>
    <row r="749">
      <c r="E749" s="458"/>
    </row>
    <row r="750">
      <c r="E750" s="458"/>
    </row>
    <row r="751">
      <c r="E751" s="458"/>
    </row>
    <row r="752">
      <c r="E752" s="458"/>
    </row>
    <row r="753">
      <c r="E753" s="458"/>
    </row>
    <row r="754">
      <c r="E754" s="458"/>
    </row>
    <row r="755">
      <c r="E755" s="458"/>
    </row>
    <row r="756">
      <c r="E756" s="458"/>
    </row>
    <row r="757">
      <c r="E757" s="458"/>
    </row>
    <row r="758">
      <c r="E758" s="458"/>
    </row>
    <row r="759">
      <c r="E759" s="458"/>
    </row>
    <row r="760">
      <c r="E760" s="458"/>
    </row>
    <row r="761">
      <c r="E761" s="458"/>
    </row>
    <row r="762">
      <c r="E762" s="458"/>
    </row>
    <row r="763">
      <c r="E763" s="458"/>
    </row>
    <row r="764">
      <c r="E764" s="458"/>
    </row>
    <row r="765">
      <c r="E765" s="458"/>
    </row>
    <row r="766">
      <c r="E766" s="458"/>
    </row>
    <row r="767">
      <c r="E767" s="458"/>
    </row>
    <row r="768">
      <c r="E768" s="458"/>
    </row>
    <row r="769">
      <c r="E769" s="458"/>
    </row>
    <row r="770">
      <c r="E770" s="458"/>
    </row>
    <row r="771">
      <c r="E771" s="458"/>
    </row>
    <row r="772">
      <c r="E772" s="458"/>
    </row>
    <row r="773">
      <c r="E773" s="458"/>
    </row>
    <row r="774">
      <c r="E774" s="458"/>
    </row>
    <row r="775">
      <c r="E775" s="458"/>
    </row>
    <row r="776">
      <c r="E776" s="458"/>
    </row>
    <row r="777">
      <c r="E777" s="458"/>
    </row>
    <row r="778">
      <c r="E778" s="458"/>
    </row>
    <row r="779">
      <c r="E779" s="458"/>
    </row>
    <row r="780">
      <c r="E780" s="458"/>
    </row>
    <row r="781">
      <c r="E781" s="458"/>
    </row>
    <row r="782">
      <c r="E782" s="458"/>
    </row>
    <row r="783">
      <c r="E783" s="458"/>
    </row>
    <row r="784">
      <c r="E784" s="458"/>
    </row>
    <row r="785">
      <c r="E785" s="458"/>
    </row>
    <row r="786">
      <c r="E786" s="458"/>
    </row>
    <row r="787">
      <c r="E787" s="458"/>
    </row>
    <row r="788">
      <c r="E788" s="458"/>
    </row>
    <row r="789">
      <c r="E789" s="458"/>
    </row>
    <row r="790">
      <c r="E790" s="458"/>
    </row>
    <row r="791">
      <c r="E791" s="458"/>
    </row>
    <row r="792">
      <c r="E792" s="458"/>
    </row>
    <row r="793">
      <c r="E793" s="458"/>
    </row>
    <row r="794">
      <c r="E794" s="458"/>
    </row>
    <row r="795">
      <c r="E795" s="458"/>
    </row>
    <row r="796">
      <c r="E796" s="458"/>
    </row>
    <row r="797">
      <c r="E797" s="458"/>
    </row>
    <row r="798">
      <c r="E798" s="458"/>
    </row>
    <row r="799">
      <c r="E799" s="458"/>
    </row>
    <row r="800">
      <c r="E800" s="458"/>
    </row>
    <row r="801">
      <c r="E801" s="458"/>
    </row>
    <row r="802">
      <c r="E802" s="458"/>
    </row>
    <row r="803">
      <c r="E803" s="458"/>
    </row>
    <row r="804">
      <c r="E804" s="458"/>
    </row>
    <row r="805">
      <c r="E805" s="458"/>
    </row>
    <row r="806">
      <c r="E806" s="458"/>
    </row>
    <row r="807">
      <c r="E807" s="458"/>
    </row>
    <row r="808">
      <c r="E808" s="458"/>
    </row>
    <row r="809">
      <c r="E809" s="458"/>
    </row>
    <row r="810">
      <c r="E810" s="458"/>
    </row>
    <row r="811">
      <c r="E811" s="458"/>
    </row>
    <row r="812">
      <c r="E812" s="458"/>
    </row>
    <row r="813">
      <c r="E813" s="458"/>
    </row>
    <row r="814">
      <c r="E814" s="458"/>
    </row>
    <row r="815">
      <c r="E815" s="458"/>
    </row>
    <row r="816">
      <c r="E816" s="458"/>
    </row>
    <row r="817">
      <c r="E817" s="458"/>
    </row>
    <row r="818">
      <c r="E818" s="458"/>
    </row>
    <row r="819">
      <c r="E819" s="458"/>
    </row>
    <row r="820">
      <c r="E820" s="458"/>
    </row>
    <row r="821">
      <c r="E821" s="458"/>
    </row>
    <row r="822">
      <c r="E822" s="458"/>
    </row>
    <row r="823">
      <c r="E823" s="458"/>
    </row>
    <row r="824">
      <c r="E824" s="458"/>
    </row>
    <row r="825">
      <c r="E825" s="458"/>
    </row>
    <row r="826">
      <c r="E826" s="458"/>
    </row>
    <row r="827">
      <c r="E827" s="458"/>
    </row>
    <row r="828">
      <c r="E828" s="458"/>
    </row>
    <row r="829">
      <c r="E829" s="458"/>
    </row>
    <row r="830">
      <c r="E830" s="458"/>
    </row>
    <row r="831">
      <c r="E831" s="458"/>
    </row>
    <row r="832">
      <c r="E832" s="458"/>
    </row>
    <row r="833">
      <c r="E833" s="458"/>
    </row>
    <row r="834">
      <c r="E834" s="458"/>
    </row>
    <row r="835">
      <c r="E835" s="458"/>
    </row>
    <row r="836">
      <c r="E836" s="458"/>
    </row>
    <row r="837">
      <c r="E837" s="458"/>
    </row>
    <row r="838">
      <c r="E838" s="458"/>
    </row>
    <row r="839">
      <c r="E839" s="458"/>
    </row>
    <row r="840">
      <c r="E840" s="458"/>
    </row>
    <row r="841">
      <c r="E841" s="458"/>
    </row>
    <row r="842">
      <c r="E842" s="458"/>
    </row>
    <row r="843">
      <c r="E843" s="458"/>
    </row>
    <row r="844">
      <c r="E844" s="458"/>
    </row>
    <row r="845">
      <c r="E845" s="458"/>
    </row>
    <row r="846">
      <c r="E846" s="458"/>
    </row>
    <row r="847">
      <c r="E847" s="458"/>
    </row>
    <row r="848">
      <c r="E848" s="458"/>
    </row>
    <row r="849">
      <c r="E849" s="458"/>
    </row>
    <row r="850">
      <c r="E850" s="458"/>
    </row>
    <row r="851">
      <c r="E851" s="458"/>
    </row>
    <row r="852">
      <c r="E852" s="458"/>
    </row>
    <row r="853">
      <c r="E853" s="458"/>
    </row>
    <row r="854">
      <c r="E854" s="458"/>
    </row>
    <row r="855">
      <c r="E855" s="458"/>
    </row>
    <row r="856">
      <c r="E856" s="458"/>
    </row>
    <row r="857">
      <c r="E857" s="458"/>
    </row>
    <row r="858">
      <c r="E858" s="458"/>
    </row>
    <row r="859">
      <c r="E859" s="458"/>
    </row>
    <row r="860">
      <c r="E860" s="458"/>
    </row>
    <row r="861">
      <c r="E861" s="458"/>
    </row>
    <row r="862">
      <c r="E862" s="458"/>
    </row>
    <row r="863">
      <c r="E863" s="458"/>
    </row>
    <row r="864">
      <c r="E864" s="458"/>
    </row>
    <row r="865">
      <c r="E865" s="458"/>
    </row>
    <row r="866">
      <c r="E866" s="458"/>
    </row>
    <row r="867">
      <c r="E867" s="458"/>
    </row>
    <row r="868">
      <c r="E868" s="458"/>
    </row>
    <row r="869">
      <c r="E869" s="458"/>
    </row>
    <row r="870">
      <c r="E870" s="458"/>
    </row>
    <row r="871">
      <c r="E871" s="458"/>
    </row>
    <row r="872">
      <c r="E872" s="458"/>
    </row>
    <row r="873">
      <c r="E873" s="458"/>
    </row>
    <row r="874">
      <c r="E874" s="458"/>
    </row>
    <row r="875">
      <c r="E875" s="458"/>
    </row>
    <row r="876">
      <c r="E876" s="458"/>
    </row>
    <row r="877">
      <c r="E877" s="458"/>
    </row>
    <row r="878">
      <c r="E878" s="458"/>
    </row>
    <row r="879">
      <c r="E879" s="458"/>
    </row>
    <row r="880">
      <c r="E880" s="458"/>
    </row>
    <row r="881">
      <c r="E881" s="458"/>
    </row>
    <row r="882">
      <c r="E882" s="458"/>
    </row>
    <row r="883">
      <c r="E883" s="458"/>
    </row>
    <row r="884">
      <c r="E884" s="458"/>
    </row>
    <row r="885">
      <c r="E885" s="458"/>
    </row>
    <row r="886">
      <c r="E886" s="458"/>
    </row>
    <row r="887">
      <c r="E887" s="458"/>
    </row>
    <row r="888">
      <c r="E888" s="458"/>
    </row>
    <row r="889">
      <c r="E889" s="458"/>
    </row>
    <row r="890">
      <c r="E890" s="458"/>
    </row>
    <row r="891">
      <c r="E891" s="458"/>
    </row>
    <row r="892">
      <c r="E892" s="458"/>
    </row>
    <row r="893">
      <c r="E893" s="458"/>
    </row>
    <row r="894">
      <c r="E894" s="458"/>
    </row>
    <row r="895">
      <c r="E895" s="458"/>
    </row>
    <row r="896">
      <c r="E896" s="458"/>
    </row>
    <row r="897">
      <c r="E897" s="458"/>
    </row>
    <row r="898">
      <c r="E898" s="458"/>
    </row>
    <row r="899">
      <c r="E899" s="458"/>
    </row>
    <row r="900">
      <c r="E900" s="458"/>
    </row>
    <row r="901">
      <c r="E901" s="458"/>
    </row>
    <row r="902">
      <c r="E902" s="458"/>
    </row>
    <row r="903">
      <c r="E903" s="458"/>
    </row>
    <row r="904">
      <c r="E904" s="458"/>
    </row>
    <row r="905">
      <c r="E905" s="458"/>
    </row>
    <row r="906">
      <c r="E906" s="458"/>
    </row>
    <row r="907">
      <c r="E907" s="458"/>
    </row>
    <row r="908">
      <c r="E908" s="458"/>
    </row>
    <row r="909">
      <c r="E909" s="458"/>
    </row>
    <row r="910">
      <c r="E910" s="458"/>
    </row>
    <row r="911">
      <c r="E911" s="458"/>
    </row>
    <row r="912">
      <c r="E912" s="458"/>
    </row>
    <row r="913">
      <c r="E913" s="458"/>
    </row>
    <row r="914">
      <c r="E914" s="458"/>
    </row>
    <row r="915">
      <c r="E915" s="458"/>
    </row>
    <row r="916">
      <c r="E916" s="458"/>
    </row>
    <row r="917">
      <c r="E917" s="458"/>
    </row>
    <row r="918">
      <c r="E918" s="458"/>
    </row>
    <row r="919">
      <c r="E919" s="458"/>
    </row>
    <row r="920">
      <c r="E920" s="458"/>
    </row>
    <row r="921">
      <c r="E921" s="458"/>
    </row>
    <row r="922">
      <c r="E922" s="458"/>
    </row>
    <row r="923">
      <c r="E923" s="458"/>
    </row>
    <row r="924">
      <c r="E924" s="458"/>
    </row>
    <row r="925">
      <c r="E925" s="458"/>
    </row>
    <row r="926">
      <c r="E926" s="458"/>
    </row>
    <row r="927">
      <c r="E927" s="458"/>
    </row>
    <row r="928">
      <c r="E928" s="458"/>
    </row>
    <row r="929">
      <c r="E929" s="458"/>
    </row>
    <row r="930">
      <c r="E930" s="458"/>
    </row>
    <row r="931">
      <c r="E931" s="458"/>
    </row>
    <row r="932">
      <c r="E932" s="458"/>
    </row>
    <row r="933">
      <c r="E933" s="458"/>
    </row>
    <row r="934">
      <c r="E934" s="458"/>
    </row>
    <row r="935">
      <c r="E935" s="458"/>
    </row>
    <row r="936">
      <c r="E936" s="458"/>
    </row>
    <row r="937">
      <c r="E937" s="458"/>
    </row>
    <row r="938">
      <c r="E938" s="458"/>
    </row>
    <row r="939">
      <c r="E939" s="458"/>
    </row>
    <row r="940">
      <c r="E940" s="458"/>
    </row>
    <row r="941">
      <c r="E941" s="458"/>
    </row>
    <row r="942">
      <c r="E942" s="458"/>
    </row>
    <row r="943">
      <c r="E943" s="458"/>
    </row>
    <row r="944">
      <c r="E944" s="458"/>
    </row>
    <row r="945">
      <c r="E945" s="458"/>
    </row>
    <row r="946">
      <c r="E946" s="458"/>
    </row>
    <row r="947">
      <c r="E947" s="458"/>
    </row>
    <row r="948">
      <c r="E948" s="458"/>
    </row>
    <row r="949">
      <c r="E949" s="458"/>
    </row>
    <row r="950">
      <c r="E950" s="458"/>
    </row>
    <row r="951">
      <c r="E951" s="458"/>
    </row>
    <row r="952">
      <c r="E952" s="458"/>
    </row>
    <row r="953">
      <c r="E953" s="458"/>
    </row>
    <row r="954">
      <c r="E954" s="458"/>
    </row>
    <row r="955">
      <c r="E955" s="458"/>
    </row>
    <row r="956">
      <c r="E956" s="458"/>
    </row>
    <row r="957">
      <c r="E957" s="458"/>
    </row>
    <row r="958">
      <c r="E958" s="458"/>
    </row>
    <row r="959">
      <c r="E959" s="458"/>
    </row>
    <row r="960">
      <c r="E960" s="458"/>
    </row>
    <row r="961">
      <c r="E961" s="458"/>
    </row>
    <row r="962">
      <c r="E962" s="458"/>
    </row>
    <row r="963">
      <c r="E963" s="458"/>
    </row>
    <row r="964">
      <c r="E964" s="458"/>
    </row>
    <row r="965">
      <c r="E965" s="458"/>
    </row>
    <row r="966">
      <c r="E966" s="458"/>
    </row>
    <row r="967">
      <c r="E967" s="458"/>
    </row>
    <row r="968">
      <c r="E968" s="458"/>
    </row>
    <row r="969">
      <c r="E969" s="458"/>
    </row>
    <row r="970">
      <c r="E970" s="458"/>
    </row>
    <row r="971">
      <c r="E971" s="458"/>
    </row>
    <row r="972">
      <c r="E972" s="458"/>
    </row>
    <row r="973">
      <c r="E973" s="458"/>
    </row>
    <row r="974">
      <c r="E974" s="458"/>
    </row>
    <row r="975">
      <c r="E975" s="458"/>
    </row>
    <row r="976">
      <c r="E976" s="458"/>
    </row>
    <row r="977">
      <c r="E977" s="458"/>
    </row>
    <row r="978">
      <c r="E978" s="458"/>
    </row>
    <row r="979">
      <c r="E979" s="458"/>
    </row>
    <row r="980">
      <c r="E980" s="458"/>
    </row>
    <row r="981">
      <c r="E981" s="458"/>
    </row>
    <row r="982">
      <c r="E982" s="458"/>
    </row>
    <row r="983">
      <c r="E983" s="458"/>
    </row>
    <row r="984">
      <c r="E984" s="458"/>
    </row>
    <row r="985">
      <c r="E985" s="458"/>
    </row>
    <row r="986">
      <c r="E986" s="458"/>
    </row>
    <row r="987">
      <c r="E987" s="458"/>
    </row>
    <row r="988">
      <c r="E988" s="458"/>
    </row>
    <row r="989">
      <c r="E989" s="458"/>
    </row>
    <row r="990">
      <c r="E990" s="458"/>
    </row>
    <row r="991">
      <c r="E991" s="458"/>
    </row>
    <row r="992">
      <c r="E992" s="458"/>
    </row>
    <row r="993">
      <c r="E993" s="458"/>
    </row>
    <row r="994">
      <c r="E994" s="458"/>
    </row>
    <row r="995">
      <c r="E995" s="458"/>
    </row>
    <row r="996">
      <c r="E996" s="458"/>
    </row>
    <row r="997">
      <c r="E997" s="458"/>
    </row>
    <row r="998">
      <c r="E998" s="458"/>
    </row>
  </sheetData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7.63"/>
    <col customWidth="1" min="5" max="5" width="39.0"/>
  </cols>
  <sheetData>
    <row r="1">
      <c r="A1" s="517" t="s">
        <v>113</v>
      </c>
      <c r="B1" s="517" t="s">
        <v>110</v>
      </c>
      <c r="C1" s="517" t="s">
        <v>902</v>
      </c>
      <c r="D1" s="517" t="s">
        <v>903</v>
      </c>
      <c r="E1" s="113" t="s">
        <v>904</v>
      </c>
      <c r="F1" s="518"/>
      <c r="G1" s="518"/>
      <c r="H1" s="518"/>
      <c r="I1" s="518"/>
      <c r="J1" s="518"/>
      <c r="K1" s="518"/>
      <c r="L1" s="518"/>
      <c r="M1" s="518"/>
      <c r="N1" s="518"/>
      <c r="O1" s="518"/>
      <c r="P1" s="518"/>
      <c r="Q1" s="518"/>
      <c r="R1" s="518"/>
      <c r="S1" s="518"/>
      <c r="T1" s="518"/>
      <c r="U1" s="518"/>
      <c r="V1" s="518"/>
      <c r="W1" s="518"/>
      <c r="X1" s="518"/>
      <c r="Y1" s="518"/>
      <c r="Z1" s="518"/>
    </row>
    <row r="2">
      <c r="A2" s="112" t="s">
        <v>11900</v>
      </c>
      <c r="B2" s="112">
        <v>883.0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</row>
    <row r="3">
      <c r="A3" s="112" t="s">
        <v>11901</v>
      </c>
      <c r="B3" s="112" t="s">
        <v>11902</v>
      </c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</row>
    <row r="4">
      <c r="A4" s="112" t="s">
        <v>11903</v>
      </c>
      <c r="B4" s="112" t="s">
        <v>11904</v>
      </c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</row>
    <row r="5">
      <c r="A5" s="112" t="s">
        <v>11905</v>
      </c>
      <c r="B5" s="112" t="s">
        <v>11906</v>
      </c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</row>
    <row r="6">
      <c r="A6" s="112" t="s">
        <v>11907</v>
      </c>
      <c r="B6" s="112" t="s">
        <v>11908</v>
      </c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</row>
    <row r="7">
      <c r="A7" s="112" t="s">
        <v>11909</v>
      </c>
      <c r="B7" s="112" t="s">
        <v>9032</v>
      </c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</row>
    <row r="8">
      <c r="A8" s="112" t="s">
        <v>11910</v>
      </c>
      <c r="B8" s="112" t="s">
        <v>11911</v>
      </c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</row>
    <row r="9">
      <c r="A9" s="112" t="s">
        <v>11912</v>
      </c>
      <c r="B9" s="112" t="s">
        <v>11913</v>
      </c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</row>
    <row r="10">
      <c r="A10" s="112" t="s">
        <v>11914</v>
      </c>
      <c r="B10" s="112" t="s">
        <v>11915</v>
      </c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</row>
    <row r="11">
      <c r="A11" s="112" t="s">
        <v>4742</v>
      </c>
      <c r="B11" s="112" t="s">
        <v>4743</v>
      </c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</row>
    <row r="12">
      <c r="A12" s="112" t="s">
        <v>11916</v>
      </c>
      <c r="B12" s="112" t="s">
        <v>11917</v>
      </c>
      <c r="C12" s="162"/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</row>
    <row r="13">
      <c r="A13" s="112" t="s">
        <v>9079</v>
      </c>
      <c r="B13" s="112" t="s">
        <v>7998</v>
      </c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</row>
    <row r="14">
      <c r="A14" s="112" t="s">
        <v>11918</v>
      </c>
      <c r="B14" s="112" t="s">
        <v>11919</v>
      </c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</row>
    <row r="15">
      <c r="A15" s="112" t="s">
        <v>10626</v>
      </c>
      <c r="B15" s="112" t="s">
        <v>10627</v>
      </c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</row>
    <row r="16">
      <c r="A16" s="112" t="s">
        <v>11920</v>
      </c>
      <c r="B16" s="112" t="s">
        <v>11921</v>
      </c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</row>
    <row r="17">
      <c r="A17" s="103" t="s">
        <v>11922</v>
      </c>
      <c r="B17" s="103" t="s">
        <v>8034</v>
      </c>
      <c r="C17" s="239">
        <v>40442.0</v>
      </c>
      <c r="D17" s="103" t="s">
        <v>15</v>
      </c>
      <c r="E17" s="103" t="s">
        <v>8035</v>
      </c>
      <c r="F17" s="452"/>
      <c r="G17" s="452"/>
      <c r="H17" s="452"/>
      <c r="I17" s="452"/>
      <c r="J17" s="452"/>
      <c r="K17" s="452"/>
      <c r="L17" s="452"/>
      <c r="M17" s="452"/>
      <c r="N17" s="452"/>
      <c r="O17" s="452"/>
      <c r="P17" s="452"/>
      <c r="Q17" s="452"/>
      <c r="R17" s="452"/>
      <c r="S17" s="452"/>
      <c r="T17" s="452"/>
      <c r="U17" s="452"/>
      <c r="V17" s="452"/>
      <c r="W17" s="452"/>
      <c r="X17" s="452"/>
      <c r="Y17" s="452"/>
      <c r="Z17" s="452"/>
    </row>
    <row r="18">
      <c r="A18" s="112" t="s">
        <v>11213</v>
      </c>
      <c r="B18" s="112" t="s">
        <v>11923</v>
      </c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</row>
    <row r="19">
      <c r="A19" s="112" t="s">
        <v>11924</v>
      </c>
      <c r="B19" s="112" t="s">
        <v>11878</v>
      </c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</row>
    <row r="20">
      <c r="A20" s="112" t="s">
        <v>11925</v>
      </c>
      <c r="B20" s="112" t="s">
        <v>11926</v>
      </c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</row>
    <row r="21">
      <c r="A21" s="112" t="s">
        <v>11927</v>
      </c>
      <c r="B21" s="112" t="s">
        <v>11928</v>
      </c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</row>
    <row r="22">
      <c r="A22" s="103" t="s">
        <v>11929</v>
      </c>
      <c r="B22" s="103" t="s">
        <v>7078</v>
      </c>
      <c r="C22" s="239">
        <v>40666.0</v>
      </c>
      <c r="D22" s="103" t="s">
        <v>15</v>
      </c>
      <c r="E22" s="103" t="s">
        <v>928</v>
      </c>
      <c r="F22" s="452"/>
      <c r="G22" s="452"/>
      <c r="H22" s="452"/>
      <c r="I22" s="452"/>
      <c r="J22" s="452"/>
      <c r="K22" s="452"/>
      <c r="L22" s="452"/>
      <c r="M22" s="452"/>
      <c r="N22" s="452"/>
      <c r="O22" s="452"/>
      <c r="P22" s="452"/>
      <c r="Q22" s="452"/>
      <c r="R22" s="452"/>
      <c r="S22" s="452"/>
      <c r="T22" s="452"/>
      <c r="U22" s="452"/>
      <c r="V22" s="452"/>
      <c r="W22" s="452"/>
      <c r="X22" s="452"/>
      <c r="Y22" s="452"/>
      <c r="Z22" s="452"/>
    </row>
    <row r="23">
      <c r="A23" s="103" t="s">
        <v>8152</v>
      </c>
      <c r="B23" s="103" t="s">
        <v>9166</v>
      </c>
      <c r="C23" s="239">
        <v>42908.0</v>
      </c>
      <c r="D23" s="103" t="s">
        <v>15</v>
      </c>
      <c r="E23" s="103" t="s">
        <v>928</v>
      </c>
      <c r="F23" s="452"/>
      <c r="G23" s="452"/>
      <c r="H23" s="452"/>
      <c r="I23" s="452"/>
      <c r="J23" s="452"/>
      <c r="K23" s="452"/>
      <c r="L23" s="452"/>
      <c r="M23" s="452"/>
      <c r="N23" s="452"/>
      <c r="O23" s="452"/>
      <c r="P23" s="452"/>
      <c r="Q23" s="452"/>
      <c r="R23" s="452"/>
      <c r="S23" s="452"/>
      <c r="T23" s="452"/>
      <c r="U23" s="452"/>
      <c r="V23" s="452"/>
      <c r="W23" s="452"/>
      <c r="X23" s="452"/>
      <c r="Y23" s="452"/>
      <c r="Z23" s="452"/>
    </row>
    <row r="24">
      <c r="A24" s="112" t="s">
        <v>11930</v>
      </c>
      <c r="B24" s="112" t="s">
        <v>11931</v>
      </c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</row>
    <row r="25">
      <c r="A25" s="112" t="s">
        <v>11932</v>
      </c>
      <c r="B25" s="112" t="s">
        <v>11933</v>
      </c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</row>
    <row r="26">
      <c r="A26" s="112" t="s">
        <v>11934</v>
      </c>
      <c r="B26" s="112" t="s">
        <v>11935</v>
      </c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</row>
    <row r="27">
      <c r="A27" s="112" t="s">
        <v>11936</v>
      </c>
      <c r="B27" s="112" t="s">
        <v>11937</v>
      </c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</row>
    <row r="28">
      <c r="A28" s="112" t="s">
        <v>1157</v>
      </c>
      <c r="B28" s="112" t="s">
        <v>9780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</row>
    <row r="29">
      <c r="A29" s="112" t="s">
        <v>11522</v>
      </c>
      <c r="B29" s="112" t="s">
        <v>11523</v>
      </c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</row>
    <row r="30">
      <c r="A30" s="112" t="s">
        <v>11938</v>
      </c>
      <c r="B30" s="112" t="s">
        <v>11939</v>
      </c>
      <c r="C30" s="162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</row>
    <row r="31">
      <c r="A31" s="112" t="s">
        <v>11910</v>
      </c>
      <c r="B31" s="112" t="s">
        <v>11940</v>
      </c>
      <c r="C31" s="162"/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</row>
    <row r="32">
      <c r="A32" s="112" t="s">
        <v>11941</v>
      </c>
      <c r="B32" s="112" t="s">
        <v>11942</v>
      </c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</row>
    <row r="33">
      <c r="A33" s="151" t="s">
        <v>8215</v>
      </c>
      <c r="B33" s="186" t="s">
        <v>1060</v>
      </c>
      <c r="C33" s="209">
        <v>39705.0</v>
      </c>
      <c r="D33" s="151" t="s">
        <v>4243</v>
      </c>
      <c r="E33" s="151" t="s">
        <v>5533</v>
      </c>
      <c r="F33" s="479"/>
      <c r="G33" s="479"/>
      <c r="H33" s="479"/>
      <c r="I33" s="479"/>
      <c r="J33" s="479"/>
      <c r="K33" s="479"/>
      <c r="L33" s="479"/>
      <c r="M33" s="479"/>
      <c r="N33" s="479"/>
      <c r="O33" s="479"/>
      <c r="P33" s="479"/>
      <c r="Q33" s="479"/>
      <c r="R33" s="479"/>
      <c r="S33" s="479"/>
      <c r="T33" s="479"/>
      <c r="U33" s="479"/>
      <c r="V33" s="479"/>
      <c r="W33" s="479"/>
      <c r="X33" s="479"/>
      <c r="Y33" s="479"/>
      <c r="Z33" s="479"/>
    </row>
    <row r="34">
      <c r="A34" s="112" t="s">
        <v>11943</v>
      </c>
      <c r="B34" s="112" t="s">
        <v>11944</v>
      </c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</row>
    <row r="35">
      <c r="A35" s="112" t="s">
        <v>11715</v>
      </c>
      <c r="B35" s="112" t="s">
        <v>11945</v>
      </c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</row>
    <row r="36">
      <c r="A36" s="112" t="s">
        <v>11946</v>
      </c>
      <c r="B36" s="112" t="s">
        <v>8230</v>
      </c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</row>
    <row r="37">
      <c r="A37" s="112" t="s">
        <v>11947</v>
      </c>
      <c r="B37" s="112" t="s">
        <v>11948</v>
      </c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</row>
    <row r="38">
      <c r="A38" s="112" t="s">
        <v>11949</v>
      </c>
      <c r="B38" s="112" t="s">
        <v>11950</v>
      </c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</row>
    <row r="39">
      <c r="A39" s="112" t="s">
        <v>11760</v>
      </c>
      <c r="B39" s="112" t="s">
        <v>11761</v>
      </c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</row>
    <row r="40">
      <c r="A40" s="112" t="s">
        <v>11951</v>
      </c>
      <c r="B40" s="112" t="s">
        <v>11952</v>
      </c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</row>
    <row r="41">
      <c r="A41" s="103" t="s">
        <v>4436</v>
      </c>
      <c r="B41" s="103" t="s">
        <v>4437</v>
      </c>
      <c r="C41" s="218">
        <v>39938.0</v>
      </c>
      <c r="D41" s="388" t="s">
        <v>15</v>
      </c>
      <c r="E41" s="139" t="s">
        <v>4438</v>
      </c>
      <c r="F41" s="452"/>
      <c r="G41" s="452"/>
      <c r="H41" s="452"/>
      <c r="I41" s="452"/>
      <c r="J41" s="452"/>
      <c r="K41" s="452"/>
      <c r="L41" s="452"/>
      <c r="M41" s="452"/>
      <c r="N41" s="452"/>
      <c r="O41" s="452"/>
      <c r="P41" s="452"/>
      <c r="Q41" s="452"/>
      <c r="R41" s="452"/>
      <c r="S41" s="452"/>
      <c r="T41" s="452"/>
      <c r="U41" s="452"/>
      <c r="V41" s="452"/>
      <c r="W41" s="452"/>
      <c r="X41" s="452"/>
      <c r="Y41" s="452"/>
      <c r="Z41" s="452"/>
    </row>
    <row r="42">
      <c r="A42" s="112" t="s">
        <v>11953</v>
      </c>
      <c r="B42" s="112" t="s">
        <v>10693</v>
      </c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</row>
    <row r="43">
      <c r="A43" s="112" t="s">
        <v>11954</v>
      </c>
      <c r="B43" s="112" t="s">
        <v>11955</v>
      </c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</row>
    <row r="44">
      <c r="A44" s="112" t="s">
        <v>10513</v>
      </c>
      <c r="B44" s="112" t="s">
        <v>9785</v>
      </c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</row>
    <row r="45">
      <c r="A45" s="112" t="s">
        <v>11956</v>
      </c>
      <c r="B45" s="112" t="s">
        <v>11957</v>
      </c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</row>
    <row r="46">
      <c r="A46" s="112" t="s">
        <v>11958</v>
      </c>
      <c r="B46" s="112" t="s">
        <v>11959</v>
      </c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</row>
    <row r="47">
      <c r="A47" s="112" t="s">
        <v>11960</v>
      </c>
      <c r="B47" s="112" t="s">
        <v>1322</v>
      </c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</row>
    <row r="48">
      <c r="A48" s="112" t="s">
        <v>11961</v>
      </c>
      <c r="B48" s="112" t="s">
        <v>11962</v>
      </c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</row>
    <row r="49">
      <c r="A49" s="112" t="s">
        <v>11963</v>
      </c>
      <c r="B49" s="112" t="s">
        <v>11964</v>
      </c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</row>
    <row r="50">
      <c r="A50" s="112" t="s">
        <v>11965</v>
      </c>
      <c r="B50" s="112" t="s">
        <v>11966</v>
      </c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</row>
    <row r="51">
      <c r="A51" s="112" t="s">
        <v>11967</v>
      </c>
      <c r="B51" s="112" t="s">
        <v>10168</v>
      </c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</row>
    <row r="52">
      <c r="A52" s="112" t="s">
        <v>7363</v>
      </c>
      <c r="B52" s="112" t="s">
        <v>7364</v>
      </c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</row>
    <row r="53">
      <c r="A53" s="112" t="s">
        <v>11968</v>
      </c>
      <c r="B53" s="112" t="s">
        <v>11969</v>
      </c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</row>
    <row r="54">
      <c r="A54" s="112" t="s">
        <v>11970</v>
      </c>
      <c r="B54" s="112" t="s">
        <v>11971</v>
      </c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</row>
    <row r="55">
      <c r="A55" s="112" t="s">
        <v>5911</v>
      </c>
      <c r="B55" s="112" t="s">
        <v>11972</v>
      </c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</row>
    <row r="56">
      <c r="A56" s="103" t="s">
        <v>5923</v>
      </c>
      <c r="B56" s="103" t="s">
        <v>185</v>
      </c>
      <c r="C56" s="239">
        <v>40715.0</v>
      </c>
      <c r="D56" s="103" t="s">
        <v>15</v>
      </c>
      <c r="E56" s="103" t="s">
        <v>7768</v>
      </c>
      <c r="F56" s="452"/>
      <c r="G56" s="452"/>
      <c r="H56" s="452"/>
      <c r="I56" s="452"/>
      <c r="J56" s="452"/>
      <c r="K56" s="452"/>
      <c r="L56" s="452"/>
      <c r="M56" s="452"/>
      <c r="N56" s="452"/>
      <c r="O56" s="452"/>
      <c r="P56" s="452"/>
      <c r="Q56" s="452"/>
      <c r="R56" s="452"/>
      <c r="S56" s="452"/>
      <c r="T56" s="452"/>
      <c r="U56" s="452"/>
      <c r="V56" s="452"/>
      <c r="W56" s="452"/>
      <c r="X56" s="452"/>
      <c r="Y56" s="452"/>
      <c r="Z56" s="452"/>
    </row>
    <row r="57">
      <c r="A57" s="112" t="s">
        <v>11973</v>
      </c>
      <c r="B57" s="112" t="s">
        <v>11974</v>
      </c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</row>
    <row r="58">
      <c r="A58" s="112" t="s">
        <v>11975</v>
      </c>
      <c r="B58" s="112" t="s">
        <v>11976</v>
      </c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</row>
    <row r="59">
      <c r="A59" s="112" t="s">
        <v>11977</v>
      </c>
      <c r="B59" s="112" t="s">
        <v>11978</v>
      </c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</row>
    <row r="60">
      <c r="A60" s="112" t="s">
        <v>11979</v>
      </c>
      <c r="B60" s="112" t="s">
        <v>11980</v>
      </c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</row>
    <row r="61">
      <c r="A61" s="112" t="s">
        <v>11981</v>
      </c>
      <c r="B61" s="112" t="s">
        <v>11982</v>
      </c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</row>
    <row r="62">
      <c r="A62" s="112" t="s">
        <v>5839</v>
      </c>
      <c r="B62" s="112" t="s">
        <v>180</v>
      </c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</row>
    <row r="63">
      <c r="A63" s="112" t="s">
        <v>11983</v>
      </c>
      <c r="B63" s="112" t="s">
        <v>11984</v>
      </c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</row>
    <row r="64">
      <c r="A64" s="112" t="s">
        <v>11985</v>
      </c>
      <c r="B64" s="112" t="s">
        <v>11986</v>
      </c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</row>
    <row r="65">
      <c r="A65" s="112" t="s">
        <v>11987</v>
      </c>
      <c r="B65" s="112" t="s">
        <v>11988</v>
      </c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</row>
    <row r="66">
      <c r="A66" s="112" t="s">
        <v>11989</v>
      </c>
      <c r="B66" s="112" t="s">
        <v>11988</v>
      </c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</row>
    <row r="67">
      <c r="A67" s="112" t="s">
        <v>11990</v>
      </c>
      <c r="B67" s="112" t="s">
        <v>11991</v>
      </c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</row>
    <row r="68">
      <c r="A68" s="112" t="s">
        <v>11992</v>
      </c>
      <c r="B68" s="112" t="s">
        <v>11993</v>
      </c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</row>
    <row r="69">
      <c r="A69" s="112" t="s">
        <v>11994</v>
      </c>
      <c r="B69" s="112" t="s">
        <v>11995</v>
      </c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</row>
    <row r="70">
      <c r="A70" s="112" t="s">
        <v>11996</v>
      </c>
      <c r="B70" s="112" t="s">
        <v>1220</v>
      </c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</row>
    <row r="71">
      <c r="A71" s="103" t="s">
        <v>7862</v>
      </c>
      <c r="B71" s="103" t="s">
        <v>981</v>
      </c>
      <c r="C71" s="239">
        <v>40617.0</v>
      </c>
      <c r="D71" s="103" t="s">
        <v>15</v>
      </c>
      <c r="E71" s="103" t="s">
        <v>928</v>
      </c>
      <c r="F71" s="452"/>
      <c r="G71" s="452"/>
      <c r="H71" s="452"/>
      <c r="I71" s="452"/>
      <c r="J71" s="452"/>
      <c r="K71" s="452"/>
      <c r="L71" s="452"/>
      <c r="M71" s="452"/>
      <c r="N71" s="452"/>
      <c r="O71" s="452"/>
      <c r="P71" s="452"/>
      <c r="Q71" s="452"/>
      <c r="R71" s="452"/>
      <c r="S71" s="452"/>
      <c r="T71" s="452"/>
      <c r="U71" s="452"/>
      <c r="V71" s="452"/>
      <c r="W71" s="452"/>
      <c r="X71" s="452"/>
      <c r="Y71" s="452"/>
      <c r="Z71" s="452"/>
    </row>
    <row r="72">
      <c r="A72" s="112" t="s">
        <v>11997</v>
      </c>
      <c r="B72" s="112" t="s">
        <v>11998</v>
      </c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</row>
    <row r="73">
      <c r="A73" s="112" t="s">
        <v>11999</v>
      </c>
      <c r="B73" s="112" t="s">
        <v>12000</v>
      </c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</row>
    <row r="74">
      <c r="A74" s="112" t="s">
        <v>12001</v>
      </c>
      <c r="B74" s="112" t="s">
        <v>12002</v>
      </c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</row>
    <row r="75">
      <c r="A75" s="112" t="s">
        <v>12003</v>
      </c>
      <c r="B75" s="112" t="s">
        <v>12004</v>
      </c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</row>
    <row r="76">
      <c r="A76" s="112" t="s">
        <v>12005</v>
      </c>
      <c r="B76" s="112" t="s">
        <v>10604</v>
      </c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</row>
    <row r="77">
      <c r="A77" s="112" t="s">
        <v>12006</v>
      </c>
      <c r="B77" s="112" t="s">
        <v>12007</v>
      </c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</row>
    <row r="78">
      <c r="A78" s="112" t="s">
        <v>11564</v>
      </c>
      <c r="B78" s="112" t="s">
        <v>11565</v>
      </c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</row>
    <row r="79">
      <c r="A79" s="112" t="s">
        <v>12008</v>
      </c>
      <c r="B79" s="112" t="s">
        <v>12009</v>
      </c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</row>
    <row r="80">
      <c r="A80" s="112" t="s">
        <v>12010</v>
      </c>
      <c r="B80" s="112" t="s">
        <v>12011</v>
      </c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</row>
    <row r="81">
      <c r="A81" s="112" t="s">
        <v>12012</v>
      </c>
      <c r="B81" s="112" t="s">
        <v>7129</v>
      </c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</row>
    <row r="82">
      <c r="A82" s="112" t="s">
        <v>12013</v>
      </c>
      <c r="B82" s="112" t="s">
        <v>12014</v>
      </c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</row>
    <row r="83">
      <c r="A83" s="112" t="s">
        <v>384</v>
      </c>
      <c r="B83" s="112" t="s">
        <v>12015</v>
      </c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</row>
    <row r="84">
      <c r="A84" s="112" t="s">
        <v>12016</v>
      </c>
      <c r="B84" s="112" t="s">
        <v>12017</v>
      </c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</row>
    <row r="85">
      <c r="A85" s="112" t="s">
        <v>12018</v>
      </c>
      <c r="B85" s="112" t="s">
        <v>12017</v>
      </c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</row>
    <row r="86">
      <c r="A86" s="112" t="s">
        <v>12019</v>
      </c>
      <c r="B86" s="112" t="s">
        <v>12020</v>
      </c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</row>
    <row r="87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</row>
    <row r="88">
      <c r="A88" s="162"/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</row>
    <row r="89">
      <c r="A89" s="551" t="s">
        <v>1</v>
      </c>
      <c r="B89" s="552">
        <f>COUNT(C:C)</f>
        <v>7</v>
      </c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</row>
    <row r="90">
      <c r="A90" s="551" t="s">
        <v>2</v>
      </c>
      <c r="B90" s="554">
        <v>85.0</v>
      </c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</row>
    <row r="91">
      <c r="A91" s="551" t="s">
        <v>1014</v>
      </c>
      <c r="B91" s="553">
        <f>IFERROR(__xludf.DUMMYFUNCTION("TO_PERCENT(B89/B90)"),0.08235294117647059)</f>
        <v>0.08235294118</v>
      </c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</row>
    <row r="92">
      <c r="A92" s="162"/>
      <c r="B92" s="162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</row>
    <row r="93">
      <c r="A93" s="162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</row>
    <row r="94">
      <c r="A94" s="162"/>
      <c r="B94" s="162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</row>
    <row r="95">
      <c r="A95" s="162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</row>
    <row r="96">
      <c r="A96" s="162"/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</row>
    <row r="97">
      <c r="A97" s="162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</row>
    <row r="98">
      <c r="A98" s="162"/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</row>
    <row r="99">
      <c r="A99" s="162"/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</row>
    <row r="100">
      <c r="A100" s="162"/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</row>
    <row r="101">
      <c r="A101" s="162"/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</row>
    <row r="102">
      <c r="A102" s="162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</row>
    <row r="103">
      <c r="A103" s="162"/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</row>
    <row r="104">
      <c r="A104" s="162"/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</row>
    <row r="105">
      <c r="A105" s="162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</row>
    <row r="106">
      <c r="A106" s="162"/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</row>
    <row r="107">
      <c r="A107" s="162"/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</row>
    <row r="108">
      <c r="A108" s="162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</row>
    <row r="109">
      <c r="A109" s="162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</row>
    <row r="110">
      <c r="A110" s="162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</row>
    <row r="111">
      <c r="A111" s="162"/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</row>
    <row r="112">
      <c r="A112" s="162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</row>
    <row r="113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</row>
    <row r="114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</row>
    <row r="115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</row>
    <row r="116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</row>
    <row r="117">
      <c r="A117" s="162"/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</row>
    <row r="118">
      <c r="A118" s="162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</row>
    <row r="119">
      <c r="A119" s="162"/>
      <c r="B119" s="162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</row>
    <row r="120">
      <c r="A120" s="162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</row>
    <row r="121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</row>
    <row r="122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</row>
    <row r="123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</row>
    <row r="124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</row>
    <row r="125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</row>
    <row r="126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</row>
    <row r="127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</row>
    <row r="128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</row>
    <row r="129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</row>
    <row r="130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</row>
    <row r="131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</row>
    <row r="132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</row>
    <row r="133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</row>
    <row r="134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</row>
    <row r="135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</row>
    <row r="136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</row>
    <row r="137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</row>
    <row r="138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</row>
    <row r="139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</row>
    <row r="140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</row>
    <row r="141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</row>
    <row r="142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</row>
    <row r="143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</row>
    <row r="144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</row>
    <row r="145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</row>
    <row r="146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</row>
    <row r="147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</row>
    <row r="148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</row>
    <row r="149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</row>
    <row r="150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</row>
    <row r="15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</row>
    <row r="152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</row>
    <row r="153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</row>
    <row r="154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</row>
    <row r="155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</row>
    <row r="156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</row>
    <row r="157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</row>
    <row r="158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</row>
    <row r="159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</row>
    <row r="160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</row>
    <row r="16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</row>
    <row r="162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</row>
    <row r="163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</row>
    <row r="164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</row>
    <row r="165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</row>
    <row r="166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</row>
    <row r="167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</row>
    <row r="168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</row>
    <row r="169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</row>
    <row r="170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</row>
    <row r="17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</row>
    <row r="172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</row>
    <row r="173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</row>
    <row r="174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</row>
    <row r="175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</row>
    <row r="176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</row>
    <row r="177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</row>
    <row r="178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</row>
    <row r="179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</row>
    <row r="180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</row>
    <row r="18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</row>
    <row r="182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</row>
    <row r="183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</row>
    <row r="184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</row>
    <row r="185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</row>
    <row r="186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</row>
    <row r="187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</row>
    <row r="188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</row>
    <row r="189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</row>
    <row r="190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</row>
    <row r="191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</row>
    <row r="192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</row>
    <row r="193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</row>
    <row r="194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</row>
    <row r="195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</row>
    <row r="196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</row>
    <row r="197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</row>
    <row r="198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</row>
    <row r="199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</row>
    <row r="200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</row>
    <row r="201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</row>
    <row r="202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</row>
    <row r="203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</row>
    <row r="204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</row>
    <row r="205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</row>
    <row r="206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</row>
    <row r="207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</row>
    <row r="208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</row>
    <row r="209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</row>
    <row r="210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</row>
    <row r="211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</row>
    <row r="212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</row>
    <row r="213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</row>
    <row r="214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</row>
    <row r="215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</row>
    <row r="216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</row>
    <row r="217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</row>
    <row r="218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</row>
    <row r="219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</row>
    <row r="220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</row>
    <row r="221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</row>
    <row r="222">
      <c r="A222" s="162"/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</row>
    <row r="223">
      <c r="A223" s="162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</row>
    <row r="224">
      <c r="A224" s="162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</row>
    <row r="225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</row>
    <row r="226">
      <c r="A226" s="162"/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</row>
    <row r="227">
      <c r="A227" s="162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</row>
    <row r="228">
      <c r="A228" s="162"/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</row>
    <row r="229">
      <c r="A229" s="162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</row>
    <row r="230">
      <c r="A230" s="162"/>
      <c r="B230" s="162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</row>
    <row r="231">
      <c r="A231" s="162"/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</row>
    <row r="232">
      <c r="A232" s="162"/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</row>
    <row r="233">
      <c r="A233" s="162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</row>
    <row r="234">
      <c r="A234" s="162"/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</row>
    <row r="235">
      <c r="A235" s="162"/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</row>
    <row r="236">
      <c r="A236" s="162"/>
      <c r="B236" s="162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</row>
    <row r="237">
      <c r="A237" s="162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</row>
    <row r="238">
      <c r="A238" s="162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</row>
    <row r="239">
      <c r="A239" s="162"/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</row>
    <row r="240">
      <c r="A240" s="162"/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</row>
    <row r="241">
      <c r="A241" s="162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</row>
    <row r="242">
      <c r="A242" s="162"/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</row>
    <row r="243">
      <c r="A243" s="162"/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</row>
    <row r="244">
      <c r="A244" s="162"/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</row>
    <row r="245">
      <c r="A245" s="162"/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</row>
    <row r="246">
      <c r="A246" s="162"/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</row>
    <row r="247">
      <c r="A247" s="162"/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</row>
    <row r="248">
      <c r="A248" s="162"/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</row>
    <row r="249">
      <c r="A249" s="162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</row>
    <row r="250">
      <c r="A250" s="162"/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</row>
    <row r="251">
      <c r="A251" s="162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</row>
    <row r="252">
      <c r="A252" s="162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</row>
    <row r="253">
      <c r="A253" s="162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</row>
    <row r="254">
      <c r="A254" s="162"/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</row>
    <row r="255">
      <c r="A255" s="162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</row>
    <row r="256">
      <c r="A256" s="162"/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</row>
    <row r="257">
      <c r="A257" s="162"/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</row>
    <row r="258">
      <c r="A258" s="162"/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</row>
    <row r="259">
      <c r="A259" s="162"/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</row>
    <row r="260">
      <c r="A260" s="162"/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</row>
    <row r="261">
      <c r="A261" s="162"/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</row>
    <row r="262">
      <c r="A262" s="162"/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</row>
    <row r="263">
      <c r="A263" s="162"/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</row>
    <row r="264">
      <c r="A264" s="162"/>
      <c r="B264" s="16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</row>
    <row r="265">
      <c r="A265" s="162"/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</row>
    <row r="266">
      <c r="A266" s="162"/>
      <c r="B266" s="162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</row>
    <row r="267">
      <c r="A267" s="162"/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</row>
    <row r="268">
      <c r="A268" s="162"/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</row>
    <row r="269">
      <c r="A269" s="162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</row>
    <row r="270">
      <c r="A270" s="162"/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</row>
    <row r="271">
      <c r="A271" s="162"/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</row>
    <row r="272">
      <c r="A272" s="162"/>
      <c r="B272" s="162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</row>
    <row r="273">
      <c r="A273" s="162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</row>
    <row r="274">
      <c r="A274" s="162"/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</row>
    <row r="275">
      <c r="A275" s="162"/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</row>
    <row r="276">
      <c r="A276" s="162"/>
      <c r="B276" s="162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</row>
    <row r="277">
      <c r="A277" s="162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</row>
    <row r="278">
      <c r="A278" s="162"/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</row>
    <row r="279">
      <c r="A279" s="162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</row>
    <row r="280">
      <c r="A280" s="162"/>
      <c r="B280" s="162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</row>
    <row r="281">
      <c r="A281" s="162"/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</row>
    <row r="282">
      <c r="A282" s="162"/>
      <c r="B282" s="162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</row>
    <row r="283">
      <c r="A283" s="162"/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</row>
    <row r="284">
      <c r="A284" s="162"/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</row>
    <row r="285">
      <c r="A285" s="162"/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</row>
    <row r="286">
      <c r="A286" s="162"/>
      <c r="B286" s="162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</row>
    <row r="287">
      <c r="A287" s="162"/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</row>
    <row r="288">
      <c r="A288" s="162"/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</row>
    <row r="289">
      <c r="A289" s="162"/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</row>
    <row r="290">
      <c r="A290" s="162"/>
      <c r="B290" s="16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</row>
    <row r="291">
      <c r="A291" s="162"/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</row>
    <row r="292">
      <c r="A292" s="162"/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</row>
    <row r="293">
      <c r="A293" s="162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</row>
    <row r="294">
      <c r="A294" s="162"/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</row>
    <row r="295">
      <c r="A295" s="162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</row>
    <row r="296">
      <c r="A296" s="162"/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</row>
    <row r="297">
      <c r="A297" s="162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</row>
    <row r="298">
      <c r="A298" s="162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</row>
    <row r="299">
      <c r="A299" s="162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</row>
    <row r="300">
      <c r="A300" s="162"/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</row>
    <row r="301">
      <c r="A301" s="162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</row>
    <row r="302">
      <c r="A302" s="162"/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</row>
    <row r="303">
      <c r="A303" s="162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</row>
    <row r="304">
      <c r="A304" s="162"/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</row>
    <row r="305">
      <c r="A305" s="162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</row>
    <row r="306">
      <c r="A306" s="162"/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</row>
    <row r="307">
      <c r="A307" s="162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</row>
    <row r="308">
      <c r="A308" s="162"/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</row>
    <row r="309">
      <c r="A309" s="162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</row>
    <row r="310">
      <c r="A310" s="162"/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</row>
    <row r="311">
      <c r="A311" s="162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</row>
    <row r="312">
      <c r="A312" s="162"/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</row>
    <row r="313">
      <c r="A313" s="162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</row>
    <row r="314">
      <c r="A314" s="162"/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</row>
    <row r="315">
      <c r="A315" s="162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</row>
    <row r="316">
      <c r="A316" s="162"/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</row>
    <row r="317">
      <c r="A317" s="162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</row>
    <row r="318">
      <c r="A318" s="162"/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</row>
    <row r="319">
      <c r="A319" s="162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</row>
    <row r="320">
      <c r="A320" s="162"/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</row>
    <row r="321">
      <c r="A321" s="162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</row>
    <row r="322">
      <c r="A322" s="162"/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</row>
    <row r="323">
      <c r="A323" s="162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</row>
    <row r="324">
      <c r="A324" s="162"/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</row>
    <row r="325">
      <c r="A325" s="162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</row>
    <row r="326">
      <c r="A326" s="162"/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</row>
    <row r="327">
      <c r="A327" s="162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</row>
    <row r="328">
      <c r="A328" s="162"/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</row>
    <row r="329">
      <c r="A329" s="162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</row>
    <row r="330">
      <c r="A330" s="162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</row>
    <row r="331">
      <c r="A331" s="162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</row>
    <row r="332">
      <c r="A332" s="162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</row>
    <row r="333">
      <c r="A333" s="162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</row>
    <row r="334">
      <c r="A334" s="162"/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</row>
    <row r="335">
      <c r="A335" s="162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</row>
    <row r="336">
      <c r="A336" s="162"/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</row>
    <row r="337">
      <c r="A337" s="162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</row>
    <row r="338">
      <c r="A338" s="162"/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</row>
    <row r="339">
      <c r="A339" s="162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</row>
    <row r="340">
      <c r="A340" s="162"/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</row>
    <row r="341">
      <c r="A341" s="162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</row>
    <row r="342">
      <c r="A342" s="162"/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</row>
    <row r="343">
      <c r="A343" s="162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</row>
    <row r="344">
      <c r="A344" s="162"/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</row>
    <row r="345">
      <c r="A345" s="162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</row>
    <row r="346">
      <c r="A346" s="162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</row>
    <row r="347">
      <c r="A347" s="162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</row>
    <row r="348">
      <c r="A348" s="162"/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</row>
    <row r="349">
      <c r="A349" s="162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</row>
    <row r="350">
      <c r="A350" s="162"/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</row>
    <row r="351">
      <c r="A351" s="162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</row>
    <row r="352">
      <c r="A352" s="162"/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</row>
    <row r="353">
      <c r="A353" s="162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</row>
    <row r="354">
      <c r="A354" s="162"/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</row>
    <row r="355">
      <c r="A355" s="162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</row>
    <row r="356">
      <c r="A356" s="162"/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</row>
    <row r="357">
      <c r="A357" s="162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</row>
    <row r="358">
      <c r="A358" s="162"/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</row>
    <row r="359">
      <c r="A359" s="162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</row>
    <row r="360">
      <c r="A360" s="162"/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</row>
    <row r="361">
      <c r="A361" s="162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</row>
    <row r="362">
      <c r="A362" s="162"/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</row>
    <row r="363">
      <c r="A363" s="162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</row>
    <row r="364">
      <c r="A364" s="162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</row>
    <row r="365">
      <c r="A365" s="162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</row>
    <row r="366">
      <c r="A366" s="162"/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</row>
    <row r="367">
      <c r="A367" s="162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</row>
    <row r="368">
      <c r="A368" s="162"/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</row>
    <row r="369">
      <c r="A369" s="162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</row>
    <row r="370">
      <c r="A370" s="162"/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</row>
    <row r="371">
      <c r="A371" s="162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</row>
    <row r="372">
      <c r="A372" s="162"/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</row>
    <row r="373">
      <c r="A373" s="162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</row>
    <row r="374">
      <c r="A374" s="162"/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</row>
    <row r="375">
      <c r="A375" s="162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</row>
    <row r="376">
      <c r="A376" s="162"/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</row>
    <row r="377">
      <c r="A377" s="162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</row>
    <row r="378">
      <c r="A378" s="162"/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</row>
    <row r="379">
      <c r="A379" s="162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</row>
    <row r="380">
      <c r="A380" s="162"/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</row>
    <row r="381">
      <c r="A381" s="162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</row>
    <row r="382">
      <c r="A382" s="162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</row>
    <row r="383">
      <c r="A383" s="162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</row>
    <row r="384">
      <c r="A384" s="162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</row>
    <row r="385">
      <c r="A385" s="162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</row>
    <row r="386">
      <c r="A386" s="162"/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</row>
    <row r="387">
      <c r="A387" s="162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</row>
    <row r="388">
      <c r="A388" s="162"/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</row>
    <row r="389">
      <c r="A389" s="162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</row>
    <row r="390">
      <c r="A390" s="162"/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</row>
    <row r="391">
      <c r="A391" s="162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</row>
    <row r="392">
      <c r="A392" s="162"/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</row>
    <row r="393">
      <c r="A393" s="162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</row>
    <row r="394">
      <c r="A394" s="162"/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</row>
    <row r="395">
      <c r="A395" s="162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</row>
    <row r="396">
      <c r="A396" s="162"/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</row>
    <row r="397">
      <c r="A397" s="162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</row>
    <row r="398">
      <c r="A398" s="162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</row>
    <row r="399">
      <c r="A399" s="162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</row>
    <row r="400">
      <c r="A400" s="162"/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</row>
    <row r="401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</row>
    <row r="402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</row>
    <row r="403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</row>
    <row r="404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</row>
    <row r="405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</row>
    <row r="406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</row>
    <row r="407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</row>
    <row r="408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</row>
    <row r="409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</row>
    <row r="410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</row>
    <row r="411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</row>
    <row r="412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</row>
    <row r="413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</row>
    <row r="414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</row>
    <row r="415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</row>
    <row r="416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</row>
    <row r="417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</row>
    <row r="418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</row>
    <row r="419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</row>
    <row r="420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</row>
    <row r="421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</row>
    <row r="422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</row>
    <row r="423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</row>
    <row r="424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</row>
    <row r="425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</row>
    <row r="426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</row>
    <row r="427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</row>
    <row r="428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</row>
    <row r="429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</row>
    <row r="430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</row>
    <row r="431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</row>
    <row r="432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</row>
    <row r="433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</row>
    <row r="434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</row>
    <row r="435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</row>
    <row r="436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</row>
    <row r="437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</row>
    <row r="438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</row>
    <row r="439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</row>
    <row r="440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</row>
    <row r="441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</row>
    <row r="442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</row>
    <row r="443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</row>
    <row r="444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</row>
    <row r="445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</row>
    <row r="446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</row>
    <row r="447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</row>
    <row r="448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</row>
    <row r="449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</row>
    <row r="450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</row>
    <row r="451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</row>
    <row r="452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</row>
    <row r="453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</row>
    <row r="454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</row>
    <row r="455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</row>
    <row r="456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</row>
    <row r="457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</row>
    <row r="458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</row>
    <row r="459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</row>
    <row r="460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</row>
    <row r="461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</row>
    <row r="462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</row>
    <row r="463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</row>
    <row r="464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</row>
    <row r="465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</row>
    <row r="466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</row>
    <row r="467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</row>
    <row r="468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</row>
    <row r="469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</row>
    <row r="470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</row>
    <row r="471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</row>
    <row r="472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</row>
    <row r="473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</row>
    <row r="474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</row>
    <row r="475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</row>
    <row r="476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</row>
    <row r="477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</row>
    <row r="478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</row>
    <row r="479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</row>
    <row r="480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</row>
    <row r="481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</row>
    <row r="482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</row>
    <row r="483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</row>
    <row r="484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</row>
    <row r="485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</row>
    <row r="486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</row>
    <row r="487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</row>
    <row r="488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</row>
    <row r="489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</row>
    <row r="490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</row>
    <row r="491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</row>
    <row r="492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</row>
    <row r="493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</row>
    <row r="494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</row>
    <row r="495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</row>
    <row r="496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</row>
    <row r="497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</row>
    <row r="498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</row>
    <row r="499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</row>
    <row r="500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</row>
    <row r="501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</row>
    <row r="502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</row>
    <row r="503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</row>
    <row r="504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</row>
    <row r="505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</row>
    <row r="506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</row>
    <row r="507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</row>
    <row r="508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</row>
    <row r="509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</row>
    <row r="510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</row>
    <row r="511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</row>
    <row r="512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</row>
    <row r="513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</row>
    <row r="514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</row>
    <row r="515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</row>
    <row r="516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</row>
    <row r="517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</row>
    <row r="518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</row>
    <row r="519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</row>
    <row r="520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</row>
    <row r="521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</row>
    <row r="522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</row>
    <row r="523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</row>
    <row r="524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</row>
    <row r="525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</row>
    <row r="526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</row>
    <row r="527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</row>
    <row r="528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</row>
    <row r="529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</row>
    <row r="530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</row>
    <row r="531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</row>
    <row r="532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</row>
    <row r="533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</row>
    <row r="534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</row>
    <row r="535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</row>
    <row r="536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</row>
    <row r="537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</row>
    <row r="538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</row>
    <row r="539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</row>
    <row r="540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</row>
    <row r="541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</row>
    <row r="542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</row>
    <row r="543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</row>
    <row r="544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</row>
    <row r="545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</row>
    <row r="546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</row>
    <row r="547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</row>
    <row r="548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</row>
    <row r="549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</row>
    <row r="550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</row>
    <row r="551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</row>
    <row r="552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</row>
    <row r="553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</row>
    <row r="554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</row>
    <row r="555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</row>
    <row r="556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</row>
    <row r="557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</row>
    <row r="558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</row>
    <row r="559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</row>
    <row r="560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</row>
    <row r="561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</row>
    <row r="562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</row>
    <row r="563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</row>
    <row r="564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</row>
    <row r="565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</row>
    <row r="566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</row>
    <row r="567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</row>
    <row r="568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</row>
    <row r="569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</row>
    <row r="570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</row>
    <row r="571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</row>
    <row r="572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</row>
    <row r="573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</row>
    <row r="574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</row>
    <row r="575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</row>
    <row r="576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</row>
    <row r="577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</row>
    <row r="578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</row>
    <row r="579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</row>
    <row r="580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</row>
    <row r="581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</row>
    <row r="582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</row>
    <row r="583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</row>
    <row r="584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</row>
    <row r="585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</row>
    <row r="586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</row>
    <row r="587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</row>
    <row r="588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</row>
    <row r="589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</row>
    <row r="590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</row>
    <row r="591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</row>
    <row r="592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</row>
    <row r="593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</row>
    <row r="594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</row>
    <row r="595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</row>
    <row r="596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</row>
    <row r="597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</row>
    <row r="598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</row>
    <row r="599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</row>
    <row r="600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</row>
    <row r="601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</row>
    <row r="602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</row>
    <row r="603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</row>
    <row r="604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</row>
    <row r="605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</row>
    <row r="606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</row>
    <row r="607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</row>
    <row r="608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</row>
    <row r="609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</row>
    <row r="610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</row>
    <row r="611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</row>
    <row r="612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</row>
    <row r="613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</row>
    <row r="614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</row>
    <row r="615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</row>
    <row r="616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</row>
    <row r="617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</row>
    <row r="618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</row>
    <row r="619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</row>
    <row r="620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</row>
    <row r="621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</row>
    <row r="622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</row>
    <row r="623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</row>
    <row r="624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</row>
    <row r="625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</row>
    <row r="626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</row>
    <row r="627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</row>
    <row r="628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</row>
    <row r="629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</row>
    <row r="630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</row>
    <row r="631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</row>
    <row r="632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</row>
    <row r="633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</row>
    <row r="634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</row>
    <row r="635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</row>
    <row r="636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</row>
    <row r="637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</row>
    <row r="638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</row>
    <row r="639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</row>
    <row r="640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</row>
    <row r="641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</row>
    <row r="642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</row>
    <row r="643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</row>
    <row r="644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</row>
    <row r="645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</row>
    <row r="646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</row>
    <row r="647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</row>
    <row r="648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</row>
    <row r="649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</row>
    <row r="650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</row>
    <row r="651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</row>
    <row r="652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</row>
    <row r="653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</row>
    <row r="654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</row>
    <row r="655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</row>
    <row r="656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</row>
    <row r="657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</row>
    <row r="658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</row>
    <row r="659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</row>
    <row r="660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</row>
    <row r="661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</row>
    <row r="662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</row>
    <row r="663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</row>
    <row r="664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</row>
    <row r="665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</row>
    <row r="666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</row>
    <row r="667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</row>
    <row r="668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</row>
    <row r="669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</row>
    <row r="670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</row>
    <row r="671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</row>
    <row r="672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</row>
    <row r="673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</row>
    <row r="674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</row>
    <row r="675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</row>
    <row r="676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</row>
    <row r="677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</row>
    <row r="678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</row>
    <row r="679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</row>
    <row r="680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</row>
    <row r="681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</row>
    <row r="682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</row>
    <row r="683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</row>
    <row r="684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</row>
    <row r="685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</row>
    <row r="686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</row>
    <row r="687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</row>
    <row r="688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</row>
    <row r="689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</row>
    <row r="690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</row>
    <row r="691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</row>
    <row r="692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</row>
    <row r="693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</row>
    <row r="694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</row>
    <row r="695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</row>
    <row r="696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</row>
    <row r="697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</row>
    <row r="698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</row>
    <row r="699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</row>
    <row r="700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</row>
    <row r="701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</row>
    <row r="702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</row>
    <row r="703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</row>
    <row r="704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</row>
    <row r="705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</row>
    <row r="706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</row>
    <row r="707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</row>
    <row r="708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</row>
    <row r="709">
      <c r="A709" s="162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</row>
    <row r="710">
      <c r="A710" s="162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</row>
    <row r="711">
      <c r="A711" s="162"/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</row>
    <row r="712">
      <c r="A712" s="162"/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</row>
    <row r="713">
      <c r="A713" s="162"/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</row>
    <row r="714">
      <c r="A714" s="162"/>
      <c r="B714" s="162"/>
      <c r="C714" s="162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</row>
    <row r="715">
      <c r="A715" s="162"/>
      <c r="B715" s="162"/>
      <c r="C715" s="162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</row>
    <row r="716">
      <c r="A716" s="162"/>
      <c r="B716" s="162"/>
      <c r="C716" s="162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</row>
    <row r="717">
      <c r="A717" s="162"/>
      <c r="B717" s="162"/>
      <c r="C717" s="162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</row>
    <row r="718">
      <c r="A718" s="162"/>
      <c r="B718" s="162"/>
      <c r="C718" s="162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</row>
    <row r="719">
      <c r="A719" s="162"/>
      <c r="B719" s="162"/>
      <c r="C719" s="162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</row>
    <row r="720">
      <c r="A720" s="162"/>
      <c r="B720" s="162"/>
      <c r="C720" s="162"/>
      <c r="D720" s="162"/>
      <c r="E720" s="162"/>
      <c r="F720" s="162"/>
      <c r="G720" s="162"/>
      <c r="H720" s="162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  <c r="W720" s="162"/>
      <c r="X720" s="162"/>
      <c r="Y720" s="162"/>
      <c r="Z720" s="162"/>
    </row>
    <row r="721">
      <c r="A721" s="162"/>
      <c r="B721" s="162"/>
      <c r="C721" s="162"/>
      <c r="D721" s="162"/>
      <c r="E721" s="162"/>
      <c r="F721" s="162"/>
      <c r="G721" s="162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  <c r="X721" s="162"/>
      <c r="Y721" s="162"/>
      <c r="Z721" s="162"/>
    </row>
    <row r="722">
      <c r="A722" s="162"/>
      <c r="B722" s="162"/>
      <c r="C722" s="162"/>
      <c r="D722" s="162"/>
      <c r="E722" s="162"/>
      <c r="F722" s="162"/>
      <c r="G722" s="162"/>
      <c r="H722" s="162"/>
      <c r="I722" s="162"/>
      <c r="J722" s="162"/>
      <c r="K722" s="162"/>
      <c r="L722" s="162"/>
      <c r="M722" s="162"/>
      <c r="N722" s="162"/>
      <c r="O722" s="162"/>
      <c r="P722" s="162"/>
      <c r="Q722" s="162"/>
      <c r="R722" s="162"/>
      <c r="S722" s="162"/>
      <c r="T722" s="162"/>
      <c r="U722" s="162"/>
      <c r="V722" s="162"/>
      <c r="W722" s="162"/>
      <c r="X722" s="162"/>
      <c r="Y722" s="162"/>
      <c r="Z722" s="162"/>
    </row>
    <row r="723">
      <c r="A723" s="162"/>
      <c r="B723" s="162"/>
      <c r="C723" s="162"/>
      <c r="D723" s="162"/>
      <c r="E723" s="162"/>
      <c r="F723" s="162"/>
      <c r="G723" s="162"/>
      <c r="H723" s="162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  <c r="W723" s="162"/>
      <c r="X723" s="162"/>
      <c r="Y723" s="162"/>
      <c r="Z723" s="162"/>
    </row>
    <row r="724">
      <c r="A724" s="162"/>
      <c r="B724" s="162"/>
      <c r="C724" s="162"/>
      <c r="D724" s="162"/>
      <c r="E724" s="162"/>
      <c r="F724" s="162"/>
      <c r="G724" s="162"/>
      <c r="H724" s="162"/>
      <c r="I724" s="162"/>
      <c r="J724" s="162"/>
      <c r="K724" s="162"/>
      <c r="L724" s="162"/>
      <c r="M724" s="162"/>
      <c r="N724" s="162"/>
      <c r="O724" s="162"/>
      <c r="P724" s="162"/>
      <c r="Q724" s="162"/>
      <c r="R724" s="162"/>
      <c r="S724" s="162"/>
      <c r="T724" s="162"/>
      <c r="U724" s="162"/>
      <c r="V724" s="162"/>
      <c r="W724" s="162"/>
      <c r="X724" s="162"/>
      <c r="Y724" s="162"/>
      <c r="Z724" s="162"/>
    </row>
    <row r="725">
      <c r="A725" s="162"/>
      <c r="B725" s="162"/>
      <c r="C725" s="162"/>
      <c r="D725" s="162"/>
      <c r="E725" s="162"/>
      <c r="F725" s="162"/>
      <c r="G725" s="162"/>
      <c r="H725" s="162"/>
      <c r="I725" s="162"/>
      <c r="J725" s="162"/>
      <c r="K725" s="162"/>
      <c r="L725" s="162"/>
      <c r="M725" s="162"/>
      <c r="N725" s="162"/>
      <c r="O725" s="162"/>
      <c r="P725" s="162"/>
      <c r="Q725" s="162"/>
      <c r="R725" s="162"/>
      <c r="S725" s="162"/>
      <c r="T725" s="162"/>
      <c r="U725" s="162"/>
      <c r="V725" s="162"/>
      <c r="W725" s="162"/>
      <c r="X725" s="162"/>
      <c r="Y725" s="162"/>
      <c r="Z725" s="162"/>
    </row>
    <row r="726">
      <c r="A726" s="162"/>
      <c r="B726" s="162"/>
      <c r="C726" s="162"/>
      <c r="D726" s="162"/>
      <c r="E726" s="162"/>
      <c r="F726" s="162"/>
      <c r="G726" s="162"/>
      <c r="H726" s="162"/>
      <c r="I726" s="162"/>
      <c r="J726" s="162"/>
      <c r="K726" s="162"/>
      <c r="L726" s="162"/>
      <c r="M726" s="162"/>
      <c r="N726" s="162"/>
      <c r="O726" s="162"/>
      <c r="P726" s="162"/>
      <c r="Q726" s="162"/>
      <c r="R726" s="162"/>
      <c r="S726" s="162"/>
      <c r="T726" s="162"/>
      <c r="U726" s="162"/>
      <c r="V726" s="162"/>
      <c r="W726" s="162"/>
      <c r="X726" s="162"/>
      <c r="Y726" s="162"/>
      <c r="Z726" s="162"/>
    </row>
    <row r="727">
      <c r="A727" s="162"/>
      <c r="B727" s="162"/>
      <c r="C727" s="162"/>
      <c r="D727" s="162"/>
      <c r="E727" s="162"/>
      <c r="F727" s="162"/>
      <c r="G727" s="162"/>
      <c r="H727" s="162"/>
      <c r="I727" s="162"/>
      <c r="J727" s="162"/>
      <c r="K727" s="162"/>
      <c r="L727" s="162"/>
      <c r="M727" s="162"/>
      <c r="N727" s="162"/>
      <c r="O727" s="162"/>
      <c r="P727" s="162"/>
      <c r="Q727" s="162"/>
      <c r="R727" s="162"/>
      <c r="S727" s="162"/>
      <c r="T727" s="162"/>
      <c r="U727" s="162"/>
      <c r="V727" s="162"/>
      <c r="W727" s="162"/>
      <c r="X727" s="162"/>
      <c r="Y727" s="162"/>
      <c r="Z727" s="162"/>
    </row>
    <row r="728">
      <c r="A728" s="162"/>
      <c r="B728" s="162"/>
      <c r="C728" s="162"/>
      <c r="D728" s="162"/>
      <c r="E728" s="162"/>
      <c r="F728" s="162"/>
      <c r="G728" s="162"/>
      <c r="H728" s="162"/>
      <c r="I728" s="162"/>
      <c r="J728" s="162"/>
      <c r="K728" s="162"/>
      <c r="L728" s="162"/>
      <c r="M728" s="162"/>
      <c r="N728" s="162"/>
      <c r="O728" s="162"/>
      <c r="P728" s="162"/>
      <c r="Q728" s="162"/>
      <c r="R728" s="162"/>
      <c r="S728" s="162"/>
      <c r="T728" s="162"/>
      <c r="U728" s="162"/>
      <c r="V728" s="162"/>
      <c r="W728" s="162"/>
      <c r="X728" s="162"/>
      <c r="Y728" s="162"/>
      <c r="Z728" s="162"/>
    </row>
    <row r="729">
      <c r="A729" s="162"/>
      <c r="B729" s="162"/>
      <c r="C729" s="162"/>
      <c r="D729" s="162"/>
      <c r="E729" s="162"/>
      <c r="F729" s="162"/>
      <c r="G729" s="162"/>
      <c r="H729" s="162"/>
      <c r="I729" s="162"/>
      <c r="J729" s="162"/>
      <c r="K729" s="162"/>
      <c r="L729" s="162"/>
      <c r="M729" s="162"/>
      <c r="N729" s="162"/>
      <c r="O729" s="162"/>
      <c r="P729" s="162"/>
      <c r="Q729" s="162"/>
      <c r="R729" s="162"/>
      <c r="S729" s="162"/>
      <c r="T729" s="162"/>
      <c r="U729" s="162"/>
      <c r="V729" s="162"/>
      <c r="W729" s="162"/>
      <c r="X729" s="162"/>
      <c r="Y729" s="162"/>
      <c r="Z729" s="162"/>
    </row>
    <row r="730">
      <c r="A730" s="162"/>
      <c r="B730" s="162"/>
      <c r="C730" s="162"/>
      <c r="D730" s="162"/>
      <c r="E730" s="162"/>
      <c r="F730" s="162"/>
      <c r="G730" s="162"/>
      <c r="H730" s="162"/>
      <c r="I730" s="162"/>
      <c r="J730" s="162"/>
      <c r="K730" s="162"/>
      <c r="L730" s="162"/>
      <c r="M730" s="162"/>
      <c r="N730" s="162"/>
      <c r="O730" s="162"/>
      <c r="P730" s="162"/>
      <c r="Q730" s="162"/>
      <c r="R730" s="162"/>
      <c r="S730" s="162"/>
      <c r="T730" s="162"/>
      <c r="U730" s="162"/>
      <c r="V730" s="162"/>
      <c r="W730" s="162"/>
      <c r="X730" s="162"/>
      <c r="Y730" s="162"/>
      <c r="Z730" s="162"/>
    </row>
    <row r="731">
      <c r="A731" s="162"/>
      <c r="B731" s="162"/>
      <c r="C731" s="162"/>
      <c r="D731" s="162"/>
      <c r="E731" s="162"/>
      <c r="F731" s="162"/>
      <c r="G731" s="162"/>
      <c r="H731" s="162"/>
      <c r="I731" s="162"/>
      <c r="J731" s="162"/>
      <c r="K731" s="162"/>
      <c r="L731" s="162"/>
      <c r="M731" s="162"/>
      <c r="N731" s="162"/>
      <c r="O731" s="162"/>
      <c r="P731" s="162"/>
      <c r="Q731" s="162"/>
      <c r="R731" s="162"/>
      <c r="S731" s="162"/>
      <c r="T731" s="162"/>
      <c r="U731" s="162"/>
      <c r="V731" s="162"/>
      <c r="W731" s="162"/>
      <c r="X731" s="162"/>
      <c r="Y731" s="162"/>
      <c r="Z731" s="162"/>
    </row>
    <row r="732">
      <c r="A732" s="162"/>
      <c r="B732" s="162"/>
      <c r="C732" s="162"/>
      <c r="D732" s="162"/>
      <c r="E732" s="162"/>
      <c r="F732" s="162"/>
      <c r="G732" s="162"/>
      <c r="H732" s="162"/>
      <c r="I732" s="162"/>
      <c r="J732" s="162"/>
      <c r="K732" s="162"/>
      <c r="L732" s="162"/>
      <c r="M732" s="162"/>
      <c r="N732" s="162"/>
      <c r="O732" s="162"/>
      <c r="P732" s="162"/>
      <c r="Q732" s="162"/>
      <c r="R732" s="162"/>
      <c r="S732" s="162"/>
      <c r="T732" s="162"/>
      <c r="U732" s="162"/>
      <c r="V732" s="162"/>
      <c r="W732" s="162"/>
      <c r="X732" s="162"/>
      <c r="Y732" s="162"/>
      <c r="Z732" s="162"/>
    </row>
    <row r="733">
      <c r="A733" s="162"/>
      <c r="B733" s="162"/>
      <c r="C733" s="162"/>
      <c r="D733" s="162"/>
      <c r="E733" s="162"/>
      <c r="F733" s="162"/>
      <c r="G733" s="162"/>
      <c r="H733" s="162"/>
      <c r="I733" s="162"/>
      <c r="J733" s="162"/>
      <c r="K733" s="162"/>
      <c r="L733" s="162"/>
      <c r="M733" s="162"/>
      <c r="N733" s="162"/>
      <c r="O733" s="162"/>
      <c r="P733" s="162"/>
      <c r="Q733" s="162"/>
      <c r="R733" s="162"/>
      <c r="S733" s="162"/>
      <c r="T733" s="162"/>
      <c r="U733" s="162"/>
      <c r="V733" s="162"/>
      <c r="W733" s="162"/>
      <c r="X733" s="162"/>
      <c r="Y733" s="162"/>
      <c r="Z733" s="162"/>
    </row>
    <row r="734">
      <c r="A734" s="162"/>
      <c r="B734" s="162"/>
      <c r="C734" s="162"/>
      <c r="D734" s="162"/>
      <c r="E734" s="162"/>
      <c r="F734" s="162"/>
      <c r="G734" s="162"/>
      <c r="H734" s="162"/>
      <c r="I734" s="162"/>
      <c r="J734" s="162"/>
      <c r="K734" s="162"/>
      <c r="L734" s="162"/>
      <c r="M734" s="162"/>
      <c r="N734" s="162"/>
      <c r="O734" s="162"/>
      <c r="P734" s="162"/>
      <c r="Q734" s="162"/>
      <c r="R734" s="162"/>
      <c r="S734" s="162"/>
      <c r="T734" s="162"/>
      <c r="U734" s="162"/>
      <c r="V734" s="162"/>
      <c r="W734" s="162"/>
      <c r="X734" s="162"/>
      <c r="Y734" s="162"/>
      <c r="Z734" s="162"/>
    </row>
    <row r="735">
      <c r="A735" s="162"/>
      <c r="B735" s="162"/>
      <c r="C735" s="162"/>
      <c r="D735" s="162"/>
      <c r="E735" s="162"/>
      <c r="F735" s="162"/>
      <c r="G735" s="162"/>
      <c r="H735" s="162"/>
      <c r="I735" s="162"/>
      <c r="J735" s="162"/>
      <c r="K735" s="162"/>
      <c r="L735" s="162"/>
      <c r="M735" s="162"/>
      <c r="N735" s="162"/>
      <c r="O735" s="162"/>
      <c r="P735" s="162"/>
      <c r="Q735" s="162"/>
      <c r="R735" s="162"/>
      <c r="S735" s="162"/>
      <c r="T735" s="162"/>
      <c r="U735" s="162"/>
      <c r="V735" s="162"/>
      <c r="W735" s="162"/>
      <c r="X735" s="162"/>
      <c r="Y735" s="162"/>
      <c r="Z735" s="162"/>
    </row>
    <row r="736">
      <c r="A736" s="162"/>
      <c r="B736" s="162"/>
      <c r="C736" s="162"/>
      <c r="D736" s="162"/>
      <c r="E736" s="162"/>
      <c r="F736" s="162"/>
      <c r="G736" s="162"/>
      <c r="H736" s="162"/>
      <c r="I736" s="162"/>
      <c r="J736" s="162"/>
      <c r="K736" s="162"/>
      <c r="L736" s="162"/>
      <c r="M736" s="162"/>
      <c r="N736" s="162"/>
      <c r="O736" s="162"/>
      <c r="P736" s="162"/>
      <c r="Q736" s="162"/>
      <c r="R736" s="162"/>
      <c r="S736" s="162"/>
      <c r="T736" s="162"/>
      <c r="U736" s="162"/>
      <c r="V736" s="162"/>
      <c r="W736" s="162"/>
      <c r="X736" s="162"/>
      <c r="Y736" s="162"/>
      <c r="Z736" s="162"/>
    </row>
    <row r="737">
      <c r="A737" s="162"/>
      <c r="B737" s="162"/>
      <c r="C737" s="162"/>
      <c r="D737" s="162"/>
      <c r="E737" s="162"/>
      <c r="F737" s="162"/>
      <c r="G737" s="162"/>
      <c r="H737" s="162"/>
      <c r="I737" s="162"/>
      <c r="J737" s="162"/>
      <c r="K737" s="162"/>
      <c r="L737" s="162"/>
      <c r="M737" s="162"/>
      <c r="N737" s="162"/>
      <c r="O737" s="162"/>
      <c r="P737" s="162"/>
      <c r="Q737" s="162"/>
      <c r="R737" s="162"/>
      <c r="S737" s="162"/>
      <c r="T737" s="162"/>
      <c r="U737" s="162"/>
      <c r="V737" s="162"/>
      <c r="W737" s="162"/>
      <c r="X737" s="162"/>
      <c r="Y737" s="162"/>
      <c r="Z737" s="162"/>
    </row>
    <row r="738">
      <c r="A738" s="162"/>
      <c r="B738" s="162"/>
      <c r="C738" s="162"/>
      <c r="D738" s="162"/>
      <c r="E738" s="162"/>
      <c r="F738" s="162"/>
      <c r="G738" s="162"/>
      <c r="H738" s="162"/>
      <c r="I738" s="162"/>
      <c r="J738" s="162"/>
      <c r="K738" s="162"/>
      <c r="L738" s="162"/>
      <c r="M738" s="162"/>
      <c r="N738" s="162"/>
      <c r="O738" s="162"/>
      <c r="P738" s="162"/>
      <c r="Q738" s="162"/>
      <c r="R738" s="162"/>
      <c r="S738" s="162"/>
      <c r="T738" s="162"/>
      <c r="U738" s="162"/>
      <c r="V738" s="162"/>
      <c r="W738" s="162"/>
      <c r="X738" s="162"/>
      <c r="Y738" s="162"/>
      <c r="Z738" s="162"/>
    </row>
    <row r="739">
      <c r="A739" s="162"/>
      <c r="B739" s="162"/>
      <c r="C739" s="162"/>
      <c r="D739" s="162"/>
      <c r="E739" s="162"/>
      <c r="F739" s="162"/>
      <c r="G739" s="162"/>
      <c r="H739" s="162"/>
      <c r="I739" s="162"/>
      <c r="J739" s="162"/>
      <c r="K739" s="162"/>
      <c r="L739" s="162"/>
      <c r="M739" s="162"/>
      <c r="N739" s="162"/>
      <c r="O739" s="162"/>
      <c r="P739" s="162"/>
      <c r="Q739" s="162"/>
      <c r="R739" s="162"/>
      <c r="S739" s="162"/>
      <c r="T739" s="162"/>
      <c r="U739" s="162"/>
      <c r="V739" s="162"/>
      <c r="W739" s="162"/>
      <c r="X739" s="162"/>
      <c r="Y739" s="162"/>
      <c r="Z739" s="162"/>
    </row>
    <row r="740">
      <c r="A740" s="162"/>
      <c r="B740" s="162"/>
      <c r="C740" s="162"/>
      <c r="D740" s="162"/>
      <c r="E740" s="162"/>
      <c r="F740" s="162"/>
      <c r="G740" s="162"/>
      <c r="H740" s="162"/>
      <c r="I740" s="162"/>
      <c r="J740" s="162"/>
      <c r="K740" s="162"/>
      <c r="L740" s="162"/>
      <c r="M740" s="162"/>
      <c r="N740" s="162"/>
      <c r="O740" s="162"/>
      <c r="P740" s="162"/>
      <c r="Q740" s="162"/>
      <c r="R740" s="162"/>
      <c r="S740" s="162"/>
      <c r="T740" s="162"/>
      <c r="U740" s="162"/>
      <c r="V740" s="162"/>
      <c r="W740" s="162"/>
      <c r="X740" s="162"/>
      <c r="Y740" s="162"/>
      <c r="Z740" s="162"/>
    </row>
    <row r="741">
      <c r="A741" s="162"/>
      <c r="B741" s="162"/>
      <c r="C741" s="162"/>
      <c r="D741" s="162"/>
      <c r="E741" s="162"/>
      <c r="F741" s="162"/>
      <c r="G741" s="162"/>
      <c r="H741" s="162"/>
      <c r="I741" s="162"/>
      <c r="J741" s="162"/>
      <c r="K741" s="162"/>
      <c r="L741" s="162"/>
      <c r="M741" s="162"/>
      <c r="N741" s="162"/>
      <c r="O741" s="162"/>
      <c r="P741" s="162"/>
      <c r="Q741" s="162"/>
      <c r="R741" s="162"/>
      <c r="S741" s="162"/>
      <c r="T741" s="162"/>
      <c r="U741" s="162"/>
      <c r="V741" s="162"/>
      <c r="W741" s="162"/>
      <c r="X741" s="162"/>
      <c r="Y741" s="162"/>
      <c r="Z741" s="162"/>
    </row>
    <row r="742">
      <c r="A742" s="162"/>
      <c r="B742" s="162"/>
      <c r="C742" s="162"/>
      <c r="D742" s="162"/>
      <c r="E742" s="162"/>
      <c r="F742" s="162"/>
      <c r="G742" s="162"/>
      <c r="H742" s="162"/>
      <c r="I742" s="162"/>
      <c r="J742" s="162"/>
      <c r="K742" s="162"/>
      <c r="L742" s="162"/>
      <c r="M742" s="162"/>
      <c r="N742" s="162"/>
      <c r="O742" s="162"/>
      <c r="P742" s="162"/>
      <c r="Q742" s="162"/>
      <c r="R742" s="162"/>
      <c r="S742" s="162"/>
      <c r="T742" s="162"/>
      <c r="U742" s="162"/>
      <c r="V742" s="162"/>
      <c r="W742" s="162"/>
      <c r="X742" s="162"/>
      <c r="Y742" s="162"/>
      <c r="Z742" s="162"/>
    </row>
    <row r="743">
      <c r="A743" s="162"/>
      <c r="B743" s="162"/>
      <c r="C743" s="162"/>
      <c r="D743" s="162"/>
      <c r="E743" s="162"/>
      <c r="F743" s="162"/>
      <c r="G743" s="162"/>
      <c r="H743" s="162"/>
      <c r="I743" s="162"/>
      <c r="J743" s="162"/>
      <c r="K743" s="162"/>
      <c r="L743" s="162"/>
      <c r="M743" s="162"/>
      <c r="N743" s="162"/>
      <c r="O743" s="162"/>
      <c r="P743" s="162"/>
      <c r="Q743" s="162"/>
      <c r="R743" s="162"/>
      <c r="S743" s="162"/>
      <c r="T743" s="162"/>
      <c r="U743" s="162"/>
      <c r="V743" s="162"/>
      <c r="W743" s="162"/>
      <c r="X743" s="162"/>
      <c r="Y743" s="162"/>
      <c r="Z743" s="162"/>
    </row>
    <row r="744">
      <c r="A744" s="162"/>
      <c r="B744" s="162"/>
      <c r="C744" s="162"/>
      <c r="D744" s="162"/>
      <c r="E744" s="162"/>
      <c r="F744" s="162"/>
      <c r="G744" s="162"/>
      <c r="H744" s="162"/>
      <c r="I744" s="162"/>
      <c r="J744" s="162"/>
      <c r="K744" s="162"/>
      <c r="L744" s="162"/>
      <c r="M744" s="162"/>
      <c r="N744" s="162"/>
      <c r="O744" s="162"/>
      <c r="P744" s="162"/>
      <c r="Q744" s="162"/>
      <c r="R744" s="162"/>
      <c r="S744" s="162"/>
      <c r="T744" s="162"/>
      <c r="U744" s="162"/>
      <c r="V744" s="162"/>
      <c r="W744" s="162"/>
      <c r="X744" s="162"/>
      <c r="Y744" s="162"/>
      <c r="Z744" s="162"/>
    </row>
    <row r="745">
      <c r="A745" s="162"/>
      <c r="B745" s="162"/>
      <c r="C745" s="162"/>
      <c r="D745" s="162"/>
      <c r="E745" s="162"/>
      <c r="F745" s="162"/>
      <c r="G745" s="162"/>
      <c r="H745" s="162"/>
      <c r="I745" s="162"/>
      <c r="J745" s="162"/>
      <c r="K745" s="162"/>
      <c r="L745" s="162"/>
      <c r="M745" s="162"/>
      <c r="N745" s="162"/>
      <c r="O745" s="162"/>
      <c r="P745" s="162"/>
      <c r="Q745" s="162"/>
      <c r="R745" s="162"/>
      <c r="S745" s="162"/>
      <c r="T745" s="162"/>
      <c r="U745" s="162"/>
      <c r="V745" s="162"/>
      <c r="W745" s="162"/>
      <c r="X745" s="162"/>
      <c r="Y745" s="162"/>
      <c r="Z745" s="162"/>
    </row>
    <row r="746">
      <c r="A746" s="162"/>
      <c r="B746" s="162"/>
      <c r="C746" s="162"/>
      <c r="D746" s="162"/>
      <c r="E746" s="162"/>
      <c r="F746" s="162"/>
      <c r="G746" s="162"/>
      <c r="H746" s="162"/>
      <c r="I746" s="162"/>
      <c r="J746" s="162"/>
      <c r="K746" s="162"/>
      <c r="L746" s="162"/>
      <c r="M746" s="162"/>
      <c r="N746" s="162"/>
      <c r="O746" s="162"/>
      <c r="P746" s="162"/>
      <c r="Q746" s="162"/>
      <c r="R746" s="162"/>
      <c r="S746" s="162"/>
      <c r="T746" s="162"/>
      <c r="U746" s="162"/>
      <c r="V746" s="162"/>
      <c r="W746" s="162"/>
      <c r="X746" s="162"/>
      <c r="Y746" s="162"/>
      <c r="Z746" s="162"/>
    </row>
    <row r="747">
      <c r="A747" s="162"/>
      <c r="B747" s="162"/>
      <c r="C747" s="162"/>
      <c r="D747" s="162"/>
      <c r="E747" s="162"/>
      <c r="F747" s="162"/>
      <c r="G747" s="162"/>
      <c r="H747" s="162"/>
      <c r="I747" s="162"/>
      <c r="J747" s="162"/>
      <c r="K747" s="162"/>
      <c r="L747" s="162"/>
      <c r="M747" s="162"/>
      <c r="N747" s="162"/>
      <c r="O747" s="162"/>
      <c r="P747" s="162"/>
      <c r="Q747" s="162"/>
      <c r="R747" s="162"/>
      <c r="S747" s="162"/>
      <c r="T747" s="162"/>
      <c r="U747" s="162"/>
      <c r="V747" s="162"/>
      <c r="W747" s="162"/>
      <c r="X747" s="162"/>
      <c r="Y747" s="162"/>
      <c r="Z747" s="162"/>
    </row>
    <row r="748">
      <c r="A748" s="162"/>
      <c r="B748" s="162"/>
      <c r="C748" s="162"/>
      <c r="D748" s="162"/>
      <c r="E748" s="162"/>
      <c r="F748" s="162"/>
      <c r="G748" s="162"/>
      <c r="H748" s="162"/>
      <c r="I748" s="162"/>
      <c r="J748" s="162"/>
      <c r="K748" s="162"/>
      <c r="L748" s="162"/>
      <c r="M748" s="162"/>
      <c r="N748" s="162"/>
      <c r="O748" s="162"/>
      <c r="P748" s="162"/>
      <c r="Q748" s="162"/>
      <c r="R748" s="162"/>
      <c r="S748" s="162"/>
      <c r="T748" s="162"/>
      <c r="U748" s="162"/>
      <c r="V748" s="162"/>
      <c r="W748" s="162"/>
      <c r="X748" s="162"/>
      <c r="Y748" s="162"/>
      <c r="Z748" s="162"/>
    </row>
    <row r="749">
      <c r="A749" s="162"/>
      <c r="B749" s="162"/>
      <c r="C749" s="162"/>
      <c r="D749" s="162"/>
      <c r="E749" s="162"/>
      <c r="F749" s="162"/>
      <c r="G749" s="162"/>
      <c r="H749" s="162"/>
      <c r="I749" s="162"/>
      <c r="J749" s="162"/>
      <c r="K749" s="162"/>
      <c r="L749" s="162"/>
      <c r="M749" s="162"/>
      <c r="N749" s="162"/>
      <c r="O749" s="162"/>
      <c r="P749" s="162"/>
      <c r="Q749" s="162"/>
      <c r="R749" s="162"/>
      <c r="S749" s="162"/>
      <c r="T749" s="162"/>
      <c r="U749" s="162"/>
      <c r="V749" s="162"/>
      <c r="W749" s="162"/>
      <c r="X749" s="162"/>
      <c r="Y749" s="162"/>
      <c r="Z749" s="162"/>
    </row>
    <row r="750">
      <c r="A750" s="162"/>
      <c r="B750" s="162"/>
      <c r="C750" s="162"/>
      <c r="D750" s="162"/>
      <c r="E750" s="162"/>
      <c r="F750" s="162"/>
      <c r="G750" s="162"/>
      <c r="H750" s="162"/>
      <c r="I750" s="162"/>
      <c r="J750" s="162"/>
      <c r="K750" s="162"/>
      <c r="L750" s="162"/>
      <c r="M750" s="162"/>
      <c r="N750" s="162"/>
      <c r="O750" s="162"/>
      <c r="P750" s="162"/>
      <c r="Q750" s="162"/>
      <c r="R750" s="162"/>
      <c r="S750" s="162"/>
      <c r="T750" s="162"/>
      <c r="U750" s="162"/>
      <c r="V750" s="162"/>
      <c r="W750" s="162"/>
      <c r="X750" s="162"/>
      <c r="Y750" s="162"/>
      <c r="Z750" s="162"/>
    </row>
    <row r="751">
      <c r="A751" s="162"/>
      <c r="B751" s="162"/>
      <c r="C751" s="162"/>
      <c r="D751" s="162"/>
      <c r="E751" s="162"/>
      <c r="F751" s="162"/>
      <c r="G751" s="162"/>
      <c r="H751" s="162"/>
      <c r="I751" s="162"/>
      <c r="J751" s="162"/>
      <c r="K751" s="162"/>
      <c r="L751" s="162"/>
      <c r="M751" s="162"/>
      <c r="N751" s="162"/>
      <c r="O751" s="162"/>
      <c r="P751" s="162"/>
      <c r="Q751" s="162"/>
      <c r="R751" s="162"/>
      <c r="S751" s="162"/>
      <c r="T751" s="162"/>
      <c r="U751" s="162"/>
      <c r="V751" s="162"/>
      <c r="W751" s="162"/>
      <c r="X751" s="162"/>
      <c r="Y751" s="162"/>
      <c r="Z751" s="162"/>
    </row>
    <row r="752">
      <c r="A752" s="162"/>
      <c r="B752" s="162"/>
      <c r="C752" s="162"/>
      <c r="D752" s="162"/>
      <c r="E752" s="162"/>
      <c r="F752" s="162"/>
      <c r="G752" s="162"/>
      <c r="H752" s="162"/>
      <c r="I752" s="162"/>
      <c r="J752" s="162"/>
      <c r="K752" s="162"/>
      <c r="L752" s="162"/>
      <c r="M752" s="162"/>
      <c r="N752" s="162"/>
      <c r="O752" s="162"/>
      <c r="P752" s="162"/>
      <c r="Q752" s="162"/>
      <c r="R752" s="162"/>
      <c r="S752" s="162"/>
      <c r="T752" s="162"/>
      <c r="U752" s="162"/>
      <c r="V752" s="162"/>
      <c r="W752" s="162"/>
      <c r="X752" s="162"/>
      <c r="Y752" s="162"/>
      <c r="Z752" s="162"/>
    </row>
    <row r="753">
      <c r="A753" s="162"/>
      <c r="B753" s="162"/>
      <c r="C753" s="162"/>
      <c r="D753" s="162"/>
      <c r="E753" s="162"/>
      <c r="F753" s="162"/>
      <c r="G753" s="162"/>
      <c r="H753" s="162"/>
      <c r="I753" s="162"/>
      <c r="J753" s="162"/>
      <c r="K753" s="162"/>
      <c r="L753" s="162"/>
      <c r="M753" s="162"/>
      <c r="N753" s="162"/>
      <c r="O753" s="162"/>
      <c r="P753" s="162"/>
      <c r="Q753" s="162"/>
      <c r="R753" s="162"/>
      <c r="S753" s="162"/>
      <c r="T753" s="162"/>
      <c r="U753" s="162"/>
      <c r="V753" s="162"/>
      <c r="W753" s="162"/>
      <c r="X753" s="162"/>
      <c r="Y753" s="162"/>
      <c r="Z753" s="162"/>
    </row>
    <row r="754">
      <c r="A754" s="162"/>
      <c r="B754" s="162"/>
      <c r="C754" s="162"/>
      <c r="D754" s="162"/>
      <c r="E754" s="162"/>
      <c r="F754" s="162"/>
      <c r="G754" s="162"/>
      <c r="H754" s="162"/>
      <c r="I754" s="162"/>
      <c r="J754" s="162"/>
      <c r="K754" s="162"/>
      <c r="L754" s="162"/>
      <c r="M754" s="162"/>
      <c r="N754" s="162"/>
      <c r="O754" s="162"/>
      <c r="P754" s="162"/>
      <c r="Q754" s="162"/>
      <c r="R754" s="162"/>
      <c r="S754" s="162"/>
      <c r="T754" s="162"/>
      <c r="U754" s="162"/>
      <c r="V754" s="162"/>
      <c r="W754" s="162"/>
      <c r="X754" s="162"/>
      <c r="Y754" s="162"/>
      <c r="Z754" s="162"/>
    </row>
    <row r="755">
      <c r="A755" s="162"/>
      <c r="B755" s="162"/>
      <c r="C755" s="162"/>
      <c r="D755" s="162"/>
      <c r="E755" s="162"/>
      <c r="F755" s="162"/>
      <c r="G755" s="162"/>
      <c r="H755" s="162"/>
      <c r="I755" s="162"/>
      <c r="J755" s="162"/>
      <c r="K755" s="162"/>
      <c r="L755" s="162"/>
      <c r="M755" s="162"/>
      <c r="N755" s="162"/>
      <c r="O755" s="162"/>
      <c r="P755" s="162"/>
      <c r="Q755" s="162"/>
      <c r="R755" s="162"/>
      <c r="S755" s="162"/>
      <c r="T755" s="162"/>
      <c r="U755" s="162"/>
      <c r="V755" s="162"/>
      <c r="W755" s="162"/>
      <c r="X755" s="162"/>
      <c r="Y755" s="162"/>
      <c r="Z755" s="162"/>
    </row>
    <row r="756">
      <c r="A756" s="162"/>
      <c r="B756" s="162"/>
      <c r="C756" s="162"/>
      <c r="D756" s="162"/>
      <c r="E756" s="162"/>
      <c r="F756" s="162"/>
      <c r="G756" s="162"/>
      <c r="H756" s="162"/>
      <c r="I756" s="162"/>
      <c r="J756" s="162"/>
      <c r="K756" s="162"/>
      <c r="L756" s="162"/>
      <c r="M756" s="162"/>
      <c r="N756" s="162"/>
      <c r="O756" s="162"/>
      <c r="P756" s="162"/>
      <c r="Q756" s="162"/>
      <c r="R756" s="162"/>
      <c r="S756" s="162"/>
      <c r="T756" s="162"/>
      <c r="U756" s="162"/>
      <c r="V756" s="162"/>
      <c r="W756" s="162"/>
      <c r="X756" s="162"/>
      <c r="Y756" s="162"/>
      <c r="Z756" s="162"/>
    </row>
    <row r="757">
      <c r="A757" s="162"/>
      <c r="B757" s="162"/>
      <c r="C757" s="162"/>
      <c r="D757" s="162"/>
      <c r="E757" s="162"/>
      <c r="F757" s="162"/>
      <c r="G757" s="162"/>
      <c r="H757" s="162"/>
      <c r="I757" s="162"/>
      <c r="J757" s="162"/>
      <c r="K757" s="162"/>
      <c r="L757" s="162"/>
      <c r="M757" s="162"/>
      <c r="N757" s="162"/>
      <c r="O757" s="162"/>
      <c r="P757" s="162"/>
      <c r="Q757" s="162"/>
      <c r="R757" s="162"/>
      <c r="S757" s="162"/>
      <c r="T757" s="162"/>
      <c r="U757" s="162"/>
      <c r="V757" s="162"/>
      <c r="W757" s="162"/>
      <c r="X757" s="162"/>
      <c r="Y757" s="162"/>
      <c r="Z757" s="162"/>
    </row>
    <row r="758">
      <c r="A758" s="162"/>
      <c r="B758" s="162"/>
      <c r="C758" s="162"/>
      <c r="D758" s="162"/>
      <c r="E758" s="162"/>
      <c r="F758" s="162"/>
      <c r="G758" s="162"/>
      <c r="H758" s="162"/>
      <c r="I758" s="162"/>
      <c r="J758" s="162"/>
      <c r="K758" s="162"/>
      <c r="L758" s="162"/>
      <c r="M758" s="162"/>
      <c r="N758" s="162"/>
      <c r="O758" s="162"/>
      <c r="P758" s="162"/>
      <c r="Q758" s="162"/>
      <c r="R758" s="162"/>
      <c r="S758" s="162"/>
      <c r="T758" s="162"/>
      <c r="U758" s="162"/>
      <c r="V758" s="162"/>
      <c r="W758" s="162"/>
      <c r="X758" s="162"/>
      <c r="Y758" s="162"/>
      <c r="Z758" s="162"/>
    </row>
    <row r="759">
      <c r="A759" s="162"/>
      <c r="B759" s="162"/>
      <c r="C759" s="162"/>
      <c r="D759" s="162"/>
      <c r="E759" s="162"/>
      <c r="F759" s="162"/>
      <c r="G759" s="162"/>
      <c r="H759" s="162"/>
      <c r="I759" s="162"/>
      <c r="J759" s="162"/>
      <c r="K759" s="162"/>
      <c r="L759" s="162"/>
      <c r="M759" s="162"/>
      <c r="N759" s="162"/>
      <c r="O759" s="162"/>
      <c r="P759" s="162"/>
      <c r="Q759" s="162"/>
      <c r="R759" s="162"/>
      <c r="S759" s="162"/>
      <c r="T759" s="162"/>
      <c r="U759" s="162"/>
      <c r="V759" s="162"/>
      <c r="W759" s="162"/>
      <c r="X759" s="162"/>
      <c r="Y759" s="162"/>
      <c r="Z759" s="162"/>
    </row>
    <row r="760">
      <c r="A760" s="162"/>
      <c r="B760" s="162"/>
      <c r="C760" s="162"/>
      <c r="D760" s="162"/>
      <c r="E760" s="162"/>
      <c r="F760" s="162"/>
      <c r="G760" s="162"/>
      <c r="H760" s="162"/>
      <c r="I760" s="162"/>
      <c r="J760" s="162"/>
      <c r="K760" s="162"/>
      <c r="L760" s="162"/>
      <c r="M760" s="162"/>
      <c r="N760" s="162"/>
      <c r="O760" s="162"/>
      <c r="P760" s="162"/>
      <c r="Q760" s="162"/>
      <c r="R760" s="162"/>
      <c r="S760" s="162"/>
      <c r="T760" s="162"/>
      <c r="U760" s="162"/>
      <c r="V760" s="162"/>
      <c r="W760" s="162"/>
      <c r="X760" s="162"/>
      <c r="Y760" s="162"/>
      <c r="Z760" s="162"/>
    </row>
    <row r="761">
      <c r="A761" s="162"/>
      <c r="B761" s="162"/>
      <c r="C761" s="162"/>
      <c r="D761" s="162"/>
      <c r="E761" s="162"/>
      <c r="F761" s="162"/>
      <c r="G761" s="162"/>
      <c r="H761" s="162"/>
      <c r="I761" s="162"/>
      <c r="J761" s="162"/>
      <c r="K761" s="162"/>
      <c r="L761" s="162"/>
      <c r="M761" s="162"/>
      <c r="N761" s="162"/>
      <c r="O761" s="162"/>
      <c r="P761" s="162"/>
      <c r="Q761" s="162"/>
      <c r="R761" s="162"/>
      <c r="S761" s="162"/>
      <c r="T761" s="162"/>
      <c r="U761" s="162"/>
      <c r="V761" s="162"/>
      <c r="W761" s="162"/>
      <c r="X761" s="162"/>
      <c r="Y761" s="162"/>
      <c r="Z761" s="162"/>
    </row>
    <row r="762">
      <c r="A762" s="162"/>
      <c r="B762" s="162"/>
      <c r="C762" s="162"/>
      <c r="D762" s="162"/>
      <c r="E762" s="162"/>
      <c r="F762" s="162"/>
      <c r="G762" s="162"/>
      <c r="H762" s="162"/>
      <c r="I762" s="162"/>
      <c r="J762" s="162"/>
      <c r="K762" s="162"/>
      <c r="L762" s="162"/>
      <c r="M762" s="162"/>
      <c r="N762" s="162"/>
      <c r="O762" s="162"/>
      <c r="P762" s="162"/>
      <c r="Q762" s="162"/>
      <c r="R762" s="162"/>
      <c r="S762" s="162"/>
      <c r="T762" s="162"/>
      <c r="U762" s="162"/>
      <c r="V762" s="162"/>
      <c r="W762" s="162"/>
      <c r="X762" s="162"/>
      <c r="Y762" s="162"/>
      <c r="Z762" s="162"/>
    </row>
    <row r="763">
      <c r="A763" s="162"/>
      <c r="B763" s="162"/>
      <c r="C763" s="162"/>
      <c r="D763" s="162"/>
      <c r="E763" s="162"/>
      <c r="F763" s="162"/>
      <c r="G763" s="162"/>
      <c r="H763" s="162"/>
      <c r="I763" s="162"/>
      <c r="J763" s="162"/>
      <c r="K763" s="162"/>
      <c r="L763" s="162"/>
      <c r="M763" s="162"/>
      <c r="N763" s="162"/>
      <c r="O763" s="162"/>
      <c r="P763" s="162"/>
      <c r="Q763" s="162"/>
      <c r="R763" s="162"/>
      <c r="S763" s="162"/>
      <c r="T763" s="162"/>
      <c r="U763" s="162"/>
      <c r="V763" s="162"/>
      <c r="W763" s="162"/>
      <c r="X763" s="162"/>
      <c r="Y763" s="162"/>
      <c r="Z763" s="162"/>
    </row>
    <row r="764">
      <c r="A764" s="162"/>
      <c r="B764" s="162"/>
      <c r="C764" s="162"/>
      <c r="D764" s="162"/>
      <c r="E764" s="162"/>
      <c r="F764" s="162"/>
      <c r="G764" s="162"/>
      <c r="H764" s="162"/>
      <c r="I764" s="162"/>
      <c r="J764" s="162"/>
      <c r="K764" s="162"/>
      <c r="L764" s="162"/>
      <c r="M764" s="162"/>
      <c r="N764" s="162"/>
      <c r="O764" s="162"/>
      <c r="P764" s="162"/>
      <c r="Q764" s="162"/>
      <c r="R764" s="162"/>
      <c r="S764" s="162"/>
      <c r="T764" s="162"/>
      <c r="U764" s="162"/>
      <c r="V764" s="162"/>
      <c r="W764" s="162"/>
      <c r="X764" s="162"/>
      <c r="Y764" s="162"/>
      <c r="Z764" s="162"/>
    </row>
    <row r="765">
      <c r="A765" s="162"/>
      <c r="B765" s="162"/>
      <c r="C765" s="162"/>
      <c r="D765" s="162"/>
      <c r="E765" s="162"/>
      <c r="F765" s="162"/>
      <c r="G765" s="162"/>
      <c r="H765" s="162"/>
      <c r="I765" s="162"/>
      <c r="J765" s="162"/>
      <c r="K765" s="162"/>
      <c r="L765" s="162"/>
      <c r="M765" s="162"/>
      <c r="N765" s="162"/>
      <c r="O765" s="162"/>
      <c r="P765" s="162"/>
      <c r="Q765" s="162"/>
      <c r="R765" s="162"/>
      <c r="S765" s="162"/>
      <c r="T765" s="162"/>
      <c r="U765" s="162"/>
      <c r="V765" s="162"/>
      <c r="W765" s="162"/>
      <c r="X765" s="162"/>
      <c r="Y765" s="162"/>
      <c r="Z765" s="162"/>
    </row>
    <row r="766">
      <c r="A766" s="162"/>
      <c r="B766" s="162"/>
      <c r="C766" s="162"/>
      <c r="D766" s="162"/>
      <c r="E766" s="162"/>
      <c r="F766" s="162"/>
      <c r="G766" s="162"/>
      <c r="H766" s="162"/>
      <c r="I766" s="162"/>
      <c r="J766" s="162"/>
      <c r="K766" s="162"/>
      <c r="L766" s="162"/>
      <c r="M766" s="162"/>
      <c r="N766" s="162"/>
      <c r="O766" s="162"/>
      <c r="P766" s="162"/>
      <c r="Q766" s="162"/>
      <c r="R766" s="162"/>
      <c r="S766" s="162"/>
      <c r="T766" s="162"/>
      <c r="U766" s="162"/>
      <c r="V766" s="162"/>
      <c r="W766" s="162"/>
      <c r="X766" s="162"/>
      <c r="Y766" s="162"/>
      <c r="Z766" s="162"/>
    </row>
    <row r="767">
      <c r="A767" s="162"/>
      <c r="B767" s="162"/>
      <c r="C767" s="162"/>
      <c r="D767" s="162"/>
      <c r="E767" s="162"/>
      <c r="F767" s="162"/>
      <c r="G767" s="162"/>
      <c r="H767" s="162"/>
      <c r="I767" s="162"/>
      <c r="J767" s="162"/>
      <c r="K767" s="162"/>
      <c r="L767" s="162"/>
      <c r="M767" s="162"/>
      <c r="N767" s="162"/>
      <c r="O767" s="162"/>
      <c r="P767" s="162"/>
      <c r="Q767" s="162"/>
      <c r="R767" s="162"/>
      <c r="S767" s="162"/>
      <c r="T767" s="162"/>
      <c r="U767" s="162"/>
      <c r="V767" s="162"/>
      <c r="W767" s="162"/>
      <c r="X767" s="162"/>
      <c r="Y767" s="162"/>
      <c r="Z767" s="162"/>
    </row>
    <row r="768">
      <c r="A768" s="162"/>
      <c r="B768" s="162"/>
      <c r="C768" s="162"/>
      <c r="D768" s="162"/>
      <c r="E768" s="162"/>
      <c r="F768" s="162"/>
      <c r="G768" s="162"/>
      <c r="H768" s="162"/>
      <c r="I768" s="162"/>
      <c r="J768" s="162"/>
      <c r="K768" s="162"/>
      <c r="L768" s="162"/>
      <c r="M768" s="162"/>
      <c r="N768" s="162"/>
      <c r="O768" s="162"/>
      <c r="P768" s="162"/>
      <c r="Q768" s="162"/>
      <c r="R768" s="162"/>
      <c r="S768" s="162"/>
      <c r="T768" s="162"/>
      <c r="U768" s="162"/>
      <c r="V768" s="162"/>
      <c r="W768" s="162"/>
      <c r="X768" s="162"/>
      <c r="Y768" s="162"/>
      <c r="Z768" s="162"/>
    </row>
    <row r="769">
      <c r="A769" s="162"/>
      <c r="B769" s="162"/>
      <c r="C769" s="162"/>
      <c r="D769" s="162"/>
      <c r="E769" s="162"/>
      <c r="F769" s="162"/>
      <c r="G769" s="162"/>
      <c r="H769" s="162"/>
      <c r="I769" s="162"/>
      <c r="J769" s="162"/>
      <c r="K769" s="162"/>
      <c r="L769" s="162"/>
      <c r="M769" s="162"/>
      <c r="N769" s="162"/>
      <c r="O769" s="162"/>
      <c r="P769" s="162"/>
      <c r="Q769" s="162"/>
      <c r="R769" s="162"/>
      <c r="S769" s="162"/>
      <c r="T769" s="162"/>
      <c r="U769" s="162"/>
      <c r="V769" s="162"/>
      <c r="W769" s="162"/>
      <c r="X769" s="162"/>
      <c r="Y769" s="162"/>
      <c r="Z769" s="162"/>
    </row>
    <row r="770">
      <c r="A770" s="162"/>
      <c r="B770" s="162"/>
      <c r="C770" s="162"/>
      <c r="D770" s="162"/>
      <c r="E770" s="162"/>
      <c r="F770" s="162"/>
      <c r="G770" s="162"/>
      <c r="H770" s="162"/>
      <c r="I770" s="162"/>
      <c r="J770" s="162"/>
      <c r="K770" s="162"/>
      <c r="L770" s="162"/>
      <c r="M770" s="162"/>
      <c r="N770" s="162"/>
      <c r="O770" s="162"/>
      <c r="P770" s="162"/>
      <c r="Q770" s="162"/>
      <c r="R770" s="162"/>
      <c r="S770" s="162"/>
      <c r="T770" s="162"/>
      <c r="U770" s="162"/>
      <c r="V770" s="162"/>
      <c r="W770" s="162"/>
      <c r="X770" s="162"/>
      <c r="Y770" s="162"/>
      <c r="Z770" s="162"/>
    </row>
    <row r="771">
      <c r="A771" s="162"/>
      <c r="B771" s="162"/>
      <c r="C771" s="162"/>
      <c r="D771" s="162"/>
      <c r="E771" s="162"/>
      <c r="F771" s="162"/>
      <c r="G771" s="162"/>
      <c r="H771" s="162"/>
      <c r="I771" s="162"/>
      <c r="J771" s="162"/>
      <c r="K771" s="162"/>
      <c r="L771" s="162"/>
      <c r="M771" s="162"/>
      <c r="N771" s="162"/>
      <c r="O771" s="162"/>
      <c r="P771" s="162"/>
      <c r="Q771" s="162"/>
      <c r="R771" s="162"/>
      <c r="S771" s="162"/>
      <c r="T771" s="162"/>
      <c r="U771" s="162"/>
      <c r="V771" s="162"/>
      <c r="W771" s="162"/>
      <c r="X771" s="162"/>
      <c r="Y771" s="162"/>
      <c r="Z771" s="162"/>
    </row>
    <row r="772">
      <c r="A772" s="162"/>
      <c r="B772" s="162"/>
      <c r="C772" s="162"/>
      <c r="D772" s="162"/>
      <c r="E772" s="162"/>
      <c r="F772" s="162"/>
      <c r="G772" s="162"/>
      <c r="H772" s="162"/>
      <c r="I772" s="162"/>
      <c r="J772" s="162"/>
      <c r="K772" s="162"/>
      <c r="L772" s="162"/>
      <c r="M772" s="162"/>
      <c r="N772" s="162"/>
      <c r="O772" s="162"/>
      <c r="P772" s="162"/>
      <c r="Q772" s="162"/>
      <c r="R772" s="162"/>
      <c r="S772" s="162"/>
      <c r="T772" s="162"/>
      <c r="U772" s="162"/>
      <c r="V772" s="162"/>
      <c r="W772" s="162"/>
      <c r="X772" s="162"/>
      <c r="Y772" s="162"/>
      <c r="Z772" s="162"/>
    </row>
    <row r="773">
      <c r="A773" s="162"/>
      <c r="B773" s="162"/>
      <c r="C773" s="162"/>
      <c r="D773" s="162"/>
      <c r="E773" s="162"/>
      <c r="F773" s="162"/>
      <c r="G773" s="162"/>
      <c r="H773" s="162"/>
      <c r="I773" s="162"/>
      <c r="J773" s="162"/>
      <c r="K773" s="162"/>
      <c r="L773" s="162"/>
      <c r="M773" s="162"/>
      <c r="N773" s="162"/>
      <c r="O773" s="162"/>
      <c r="P773" s="162"/>
      <c r="Q773" s="162"/>
      <c r="R773" s="162"/>
      <c r="S773" s="162"/>
      <c r="T773" s="162"/>
      <c r="U773" s="162"/>
      <c r="V773" s="162"/>
      <c r="W773" s="162"/>
      <c r="X773" s="162"/>
      <c r="Y773" s="162"/>
      <c r="Z773" s="162"/>
    </row>
    <row r="774">
      <c r="A774" s="162"/>
      <c r="B774" s="162"/>
      <c r="C774" s="162"/>
      <c r="D774" s="162"/>
      <c r="E774" s="162"/>
      <c r="F774" s="162"/>
      <c r="G774" s="162"/>
      <c r="H774" s="162"/>
      <c r="I774" s="162"/>
      <c r="J774" s="162"/>
      <c r="K774" s="162"/>
      <c r="L774" s="162"/>
      <c r="M774" s="162"/>
      <c r="N774" s="162"/>
      <c r="O774" s="162"/>
      <c r="P774" s="162"/>
      <c r="Q774" s="162"/>
      <c r="R774" s="162"/>
      <c r="S774" s="162"/>
      <c r="T774" s="162"/>
      <c r="U774" s="162"/>
      <c r="V774" s="162"/>
      <c r="W774" s="162"/>
      <c r="X774" s="162"/>
      <c r="Y774" s="162"/>
      <c r="Z774" s="162"/>
    </row>
    <row r="775">
      <c r="A775" s="162"/>
      <c r="B775" s="162"/>
      <c r="C775" s="162"/>
      <c r="D775" s="162"/>
      <c r="E775" s="162"/>
      <c r="F775" s="162"/>
      <c r="G775" s="162"/>
      <c r="H775" s="162"/>
      <c r="I775" s="162"/>
      <c r="J775" s="162"/>
      <c r="K775" s="162"/>
      <c r="L775" s="162"/>
      <c r="M775" s="162"/>
      <c r="N775" s="162"/>
      <c r="O775" s="162"/>
      <c r="P775" s="162"/>
      <c r="Q775" s="162"/>
      <c r="R775" s="162"/>
      <c r="S775" s="162"/>
      <c r="T775" s="162"/>
      <c r="U775" s="162"/>
      <c r="V775" s="162"/>
      <c r="W775" s="162"/>
      <c r="X775" s="162"/>
      <c r="Y775" s="162"/>
      <c r="Z775" s="162"/>
    </row>
    <row r="776">
      <c r="A776" s="162"/>
      <c r="B776" s="162"/>
      <c r="C776" s="162"/>
      <c r="D776" s="162"/>
      <c r="E776" s="162"/>
      <c r="F776" s="162"/>
      <c r="G776" s="162"/>
      <c r="H776" s="162"/>
      <c r="I776" s="162"/>
      <c r="J776" s="162"/>
      <c r="K776" s="162"/>
      <c r="L776" s="162"/>
      <c r="M776" s="162"/>
      <c r="N776" s="162"/>
      <c r="O776" s="162"/>
      <c r="P776" s="162"/>
      <c r="Q776" s="162"/>
      <c r="R776" s="162"/>
      <c r="S776" s="162"/>
      <c r="T776" s="162"/>
      <c r="U776" s="162"/>
      <c r="V776" s="162"/>
      <c r="W776" s="162"/>
      <c r="X776" s="162"/>
      <c r="Y776" s="162"/>
      <c r="Z776" s="162"/>
    </row>
    <row r="777">
      <c r="A777" s="162"/>
      <c r="B777" s="162"/>
      <c r="C777" s="162"/>
      <c r="D777" s="162"/>
      <c r="E777" s="162"/>
      <c r="F777" s="162"/>
      <c r="G777" s="162"/>
      <c r="H777" s="162"/>
      <c r="I777" s="162"/>
      <c r="J777" s="162"/>
      <c r="K777" s="162"/>
      <c r="L777" s="162"/>
      <c r="M777" s="162"/>
      <c r="N777" s="162"/>
      <c r="O777" s="162"/>
      <c r="P777" s="162"/>
      <c r="Q777" s="162"/>
      <c r="R777" s="162"/>
      <c r="S777" s="162"/>
      <c r="T777" s="162"/>
      <c r="U777" s="162"/>
      <c r="V777" s="162"/>
      <c r="W777" s="162"/>
      <c r="X777" s="162"/>
      <c r="Y777" s="162"/>
      <c r="Z777" s="162"/>
    </row>
    <row r="778">
      <c r="A778" s="162"/>
      <c r="B778" s="162"/>
      <c r="C778" s="162"/>
      <c r="D778" s="162"/>
      <c r="E778" s="162"/>
      <c r="F778" s="162"/>
      <c r="G778" s="162"/>
      <c r="H778" s="162"/>
      <c r="I778" s="162"/>
      <c r="J778" s="162"/>
      <c r="K778" s="162"/>
      <c r="L778" s="162"/>
      <c r="M778" s="162"/>
      <c r="N778" s="162"/>
      <c r="O778" s="162"/>
      <c r="P778" s="162"/>
      <c r="Q778" s="162"/>
      <c r="R778" s="162"/>
      <c r="S778" s="162"/>
      <c r="T778" s="162"/>
      <c r="U778" s="162"/>
      <c r="V778" s="162"/>
      <c r="W778" s="162"/>
      <c r="X778" s="162"/>
      <c r="Y778" s="162"/>
      <c r="Z778" s="162"/>
    </row>
    <row r="779">
      <c r="A779" s="162"/>
      <c r="B779" s="162"/>
      <c r="C779" s="162"/>
      <c r="D779" s="162"/>
      <c r="E779" s="162"/>
      <c r="F779" s="162"/>
      <c r="G779" s="162"/>
      <c r="H779" s="162"/>
      <c r="I779" s="162"/>
      <c r="J779" s="162"/>
      <c r="K779" s="162"/>
      <c r="L779" s="162"/>
      <c r="M779" s="162"/>
      <c r="N779" s="162"/>
      <c r="O779" s="162"/>
      <c r="P779" s="162"/>
      <c r="Q779" s="162"/>
      <c r="R779" s="162"/>
      <c r="S779" s="162"/>
      <c r="T779" s="162"/>
      <c r="U779" s="162"/>
      <c r="V779" s="162"/>
      <c r="W779" s="162"/>
      <c r="X779" s="162"/>
      <c r="Y779" s="162"/>
      <c r="Z779" s="162"/>
    </row>
    <row r="780">
      <c r="A780" s="162"/>
      <c r="B780" s="162"/>
      <c r="C780" s="162"/>
      <c r="D780" s="162"/>
      <c r="E780" s="162"/>
      <c r="F780" s="162"/>
      <c r="G780" s="162"/>
      <c r="H780" s="162"/>
      <c r="I780" s="162"/>
      <c r="J780" s="162"/>
      <c r="K780" s="162"/>
      <c r="L780" s="162"/>
      <c r="M780" s="162"/>
      <c r="N780" s="162"/>
      <c r="O780" s="162"/>
      <c r="P780" s="162"/>
      <c r="Q780" s="162"/>
      <c r="R780" s="162"/>
      <c r="S780" s="162"/>
      <c r="T780" s="162"/>
      <c r="U780" s="162"/>
      <c r="V780" s="162"/>
      <c r="W780" s="162"/>
      <c r="X780" s="162"/>
      <c r="Y780" s="162"/>
      <c r="Z780" s="162"/>
    </row>
    <row r="781">
      <c r="A781" s="162"/>
      <c r="B781" s="162"/>
      <c r="C781" s="162"/>
      <c r="D781" s="162"/>
      <c r="E781" s="162"/>
      <c r="F781" s="162"/>
      <c r="G781" s="162"/>
      <c r="H781" s="162"/>
      <c r="I781" s="162"/>
      <c r="J781" s="162"/>
      <c r="K781" s="162"/>
      <c r="L781" s="162"/>
      <c r="M781" s="162"/>
      <c r="N781" s="162"/>
      <c r="O781" s="162"/>
      <c r="P781" s="162"/>
      <c r="Q781" s="162"/>
      <c r="R781" s="162"/>
      <c r="S781" s="162"/>
      <c r="T781" s="162"/>
      <c r="U781" s="162"/>
      <c r="V781" s="162"/>
      <c r="W781" s="162"/>
      <c r="X781" s="162"/>
      <c r="Y781" s="162"/>
      <c r="Z781" s="162"/>
    </row>
    <row r="782">
      <c r="A782" s="162"/>
      <c r="B782" s="162"/>
      <c r="C782" s="162"/>
      <c r="D782" s="162"/>
      <c r="E782" s="162"/>
      <c r="F782" s="162"/>
      <c r="G782" s="162"/>
      <c r="H782" s="162"/>
      <c r="I782" s="162"/>
      <c r="J782" s="162"/>
      <c r="K782" s="162"/>
      <c r="L782" s="162"/>
      <c r="M782" s="162"/>
      <c r="N782" s="162"/>
      <c r="O782" s="162"/>
      <c r="P782" s="162"/>
      <c r="Q782" s="162"/>
      <c r="R782" s="162"/>
      <c r="S782" s="162"/>
      <c r="T782" s="162"/>
      <c r="U782" s="162"/>
      <c r="V782" s="162"/>
      <c r="W782" s="162"/>
      <c r="X782" s="162"/>
      <c r="Y782" s="162"/>
      <c r="Z782" s="162"/>
    </row>
    <row r="783">
      <c r="A783" s="162"/>
      <c r="B783" s="162"/>
      <c r="C783" s="162"/>
      <c r="D783" s="162"/>
      <c r="E783" s="162"/>
      <c r="F783" s="162"/>
      <c r="G783" s="162"/>
      <c r="H783" s="162"/>
      <c r="I783" s="162"/>
      <c r="J783" s="162"/>
      <c r="K783" s="162"/>
      <c r="L783" s="162"/>
      <c r="M783" s="162"/>
      <c r="N783" s="162"/>
      <c r="O783" s="162"/>
      <c r="P783" s="162"/>
      <c r="Q783" s="162"/>
      <c r="R783" s="162"/>
      <c r="S783" s="162"/>
      <c r="T783" s="162"/>
      <c r="U783" s="162"/>
      <c r="V783" s="162"/>
      <c r="W783" s="162"/>
      <c r="X783" s="162"/>
      <c r="Y783" s="162"/>
      <c r="Z783" s="162"/>
    </row>
    <row r="784">
      <c r="A784" s="162"/>
      <c r="B784" s="162"/>
      <c r="C784" s="162"/>
      <c r="D784" s="162"/>
      <c r="E784" s="162"/>
      <c r="F784" s="162"/>
      <c r="G784" s="162"/>
      <c r="H784" s="162"/>
      <c r="I784" s="162"/>
      <c r="J784" s="162"/>
      <c r="K784" s="162"/>
      <c r="L784" s="162"/>
      <c r="M784" s="162"/>
      <c r="N784" s="162"/>
      <c r="O784" s="162"/>
      <c r="P784" s="162"/>
      <c r="Q784" s="162"/>
      <c r="R784" s="162"/>
      <c r="S784" s="162"/>
      <c r="T784" s="162"/>
      <c r="U784" s="162"/>
      <c r="V784" s="162"/>
      <c r="W784" s="162"/>
      <c r="X784" s="162"/>
      <c r="Y784" s="162"/>
      <c r="Z784" s="162"/>
    </row>
    <row r="785">
      <c r="A785" s="162"/>
      <c r="B785" s="162"/>
      <c r="C785" s="162"/>
      <c r="D785" s="162"/>
      <c r="E785" s="162"/>
      <c r="F785" s="162"/>
      <c r="G785" s="162"/>
      <c r="H785" s="162"/>
      <c r="I785" s="162"/>
      <c r="J785" s="162"/>
      <c r="K785" s="162"/>
      <c r="L785" s="162"/>
      <c r="M785" s="162"/>
      <c r="N785" s="162"/>
      <c r="O785" s="162"/>
      <c r="P785" s="162"/>
      <c r="Q785" s="162"/>
      <c r="R785" s="162"/>
      <c r="S785" s="162"/>
      <c r="T785" s="162"/>
      <c r="U785" s="162"/>
      <c r="V785" s="162"/>
      <c r="W785" s="162"/>
      <c r="X785" s="162"/>
      <c r="Y785" s="162"/>
      <c r="Z785" s="162"/>
    </row>
    <row r="786">
      <c r="A786" s="162"/>
      <c r="B786" s="162"/>
      <c r="C786" s="162"/>
      <c r="D786" s="162"/>
      <c r="E786" s="162"/>
      <c r="F786" s="162"/>
      <c r="G786" s="162"/>
      <c r="H786" s="162"/>
      <c r="I786" s="162"/>
      <c r="J786" s="162"/>
      <c r="K786" s="162"/>
      <c r="L786" s="162"/>
      <c r="M786" s="162"/>
      <c r="N786" s="162"/>
      <c r="O786" s="162"/>
      <c r="P786" s="162"/>
      <c r="Q786" s="162"/>
      <c r="R786" s="162"/>
      <c r="S786" s="162"/>
      <c r="T786" s="162"/>
      <c r="U786" s="162"/>
      <c r="V786" s="162"/>
      <c r="W786" s="162"/>
      <c r="X786" s="162"/>
      <c r="Y786" s="162"/>
      <c r="Z786" s="162"/>
    </row>
    <row r="787">
      <c r="A787" s="162"/>
      <c r="B787" s="162"/>
      <c r="C787" s="162"/>
      <c r="D787" s="162"/>
      <c r="E787" s="162"/>
      <c r="F787" s="162"/>
      <c r="G787" s="162"/>
      <c r="H787" s="162"/>
      <c r="I787" s="162"/>
      <c r="J787" s="162"/>
      <c r="K787" s="162"/>
      <c r="L787" s="162"/>
      <c r="M787" s="162"/>
      <c r="N787" s="162"/>
      <c r="O787" s="162"/>
      <c r="P787" s="162"/>
      <c r="Q787" s="162"/>
      <c r="R787" s="162"/>
      <c r="S787" s="162"/>
      <c r="T787" s="162"/>
      <c r="U787" s="162"/>
      <c r="V787" s="162"/>
      <c r="W787" s="162"/>
      <c r="X787" s="162"/>
      <c r="Y787" s="162"/>
      <c r="Z787" s="162"/>
    </row>
    <row r="788">
      <c r="A788" s="162"/>
      <c r="B788" s="162"/>
      <c r="C788" s="162"/>
      <c r="D788" s="162"/>
      <c r="E788" s="162"/>
      <c r="F788" s="162"/>
      <c r="G788" s="162"/>
      <c r="H788" s="162"/>
      <c r="I788" s="162"/>
      <c r="J788" s="162"/>
      <c r="K788" s="162"/>
      <c r="L788" s="162"/>
      <c r="M788" s="162"/>
      <c r="N788" s="162"/>
      <c r="O788" s="162"/>
      <c r="P788" s="162"/>
      <c r="Q788" s="162"/>
      <c r="R788" s="162"/>
      <c r="S788" s="162"/>
      <c r="T788" s="162"/>
      <c r="U788" s="162"/>
      <c r="V788" s="162"/>
      <c r="W788" s="162"/>
      <c r="X788" s="162"/>
      <c r="Y788" s="162"/>
      <c r="Z788" s="162"/>
    </row>
    <row r="789">
      <c r="A789" s="162"/>
      <c r="B789" s="162"/>
      <c r="C789" s="162"/>
      <c r="D789" s="162"/>
      <c r="E789" s="162"/>
      <c r="F789" s="162"/>
      <c r="G789" s="162"/>
      <c r="H789" s="162"/>
      <c r="I789" s="162"/>
      <c r="J789" s="162"/>
      <c r="K789" s="162"/>
      <c r="L789" s="162"/>
      <c r="M789" s="162"/>
      <c r="N789" s="162"/>
      <c r="O789" s="162"/>
      <c r="P789" s="162"/>
      <c r="Q789" s="162"/>
      <c r="R789" s="162"/>
      <c r="S789" s="162"/>
      <c r="T789" s="162"/>
      <c r="U789" s="162"/>
      <c r="V789" s="162"/>
      <c r="W789" s="162"/>
      <c r="X789" s="162"/>
      <c r="Y789" s="162"/>
      <c r="Z789" s="162"/>
    </row>
    <row r="790">
      <c r="A790" s="162"/>
      <c r="B790" s="162"/>
      <c r="C790" s="162"/>
      <c r="D790" s="162"/>
      <c r="E790" s="162"/>
      <c r="F790" s="162"/>
      <c r="G790" s="162"/>
      <c r="H790" s="162"/>
      <c r="I790" s="162"/>
      <c r="J790" s="162"/>
      <c r="K790" s="162"/>
      <c r="L790" s="162"/>
      <c r="M790" s="162"/>
      <c r="N790" s="162"/>
      <c r="O790" s="162"/>
      <c r="P790" s="162"/>
      <c r="Q790" s="162"/>
      <c r="R790" s="162"/>
      <c r="S790" s="162"/>
      <c r="T790" s="162"/>
      <c r="U790" s="162"/>
      <c r="V790" s="162"/>
      <c r="W790" s="162"/>
      <c r="X790" s="162"/>
      <c r="Y790" s="162"/>
      <c r="Z790" s="162"/>
    </row>
    <row r="791">
      <c r="A791" s="162"/>
      <c r="B791" s="162"/>
      <c r="C791" s="162"/>
      <c r="D791" s="162"/>
      <c r="E791" s="162"/>
      <c r="F791" s="162"/>
      <c r="G791" s="162"/>
      <c r="H791" s="162"/>
      <c r="I791" s="162"/>
      <c r="J791" s="162"/>
      <c r="K791" s="162"/>
      <c r="L791" s="162"/>
      <c r="M791" s="162"/>
      <c r="N791" s="162"/>
      <c r="O791" s="162"/>
      <c r="P791" s="162"/>
      <c r="Q791" s="162"/>
      <c r="R791" s="162"/>
      <c r="S791" s="162"/>
      <c r="T791" s="162"/>
      <c r="U791" s="162"/>
      <c r="V791" s="162"/>
      <c r="W791" s="162"/>
      <c r="X791" s="162"/>
      <c r="Y791" s="162"/>
      <c r="Z791" s="162"/>
    </row>
    <row r="792">
      <c r="A792" s="162"/>
      <c r="B792" s="162"/>
      <c r="C792" s="162"/>
      <c r="D792" s="162"/>
      <c r="E792" s="162"/>
      <c r="F792" s="162"/>
      <c r="G792" s="162"/>
      <c r="H792" s="162"/>
      <c r="I792" s="162"/>
      <c r="J792" s="162"/>
      <c r="K792" s="162"/>
      <c r="L792" s="162"/>
      <c r="M792" s="162"/>
      <c r="N792" s="162"/>
      <c r="O792" s="162"/>
      <c r="P792" s="162"/>
      <c r="Q792" s="162"/>
      <c r="R792" s="162"/>
      <c r="S792" s="162"/>
      <c r="T792" s="162"/>
      <c r="U792" s="162"/>
      <c r="V792" s="162"/>
      <c r="W792" s="162"/>
      <c r="X792" s="162"/>
      <c r="Y792" s="162"/>
      <c r="Z792" s="162"/>
    </row>
    <row r="793">
      <c r="A793" s="162"/>
      <c r="B793" s="162"/>
      <c r="C793" s="162"/>
      <c r="D793" s="162"/>
      <c r="E793" s="162"/>
      <c r="F793" s="162"/>
      <c r="G793" s="162"/>
      <c r="H793" s="162"/>
      <c r="I793" s="162"/>
      <c r="J793" s="162"/>
      <c r="K793" s="162"/>
      <c r="L793" s="162"/>
      <c r="M793" s="162"/>
      <c r="N793" s="162"/>
      <c r="O793" s="162"/>
      <c r="P793" s="162"/>
      <c r="Q793" s="162"/>
      <c r="R793" s="162"/>
      <c r="S793" s="162"/>
      <c r="T793" s="162"/>
      <c r="U793" s="162"/>
      <c r="V793" s="162"/>
      <c r="W793" s="162"/>
      <c r="X793" s="162"/>
      <c r="Y793" s="162"/>
      <c r="Z793" s="162"/>
    </row>
    <row r="794">
      <c r="A794" s="162"/>
      <c r="B794" s="162"/>
      <c r="C794" s="162"/>
      <c r="D794" s="162"/>
      <c r="E794" s="162"/>
      <c r="F794" s="162"/>
      <c r="G794" s="162"/>
      <c r="H794" s="162"/>
      <c r="I794" s="162"/>
      <c r="J794" s="162"/>
      <c r="K794" s="162"/>
      <c r="L794" s="162"/>
      <c r="M794" s="162"/>
      <c r="N794" s="162"/>
      <c r="O794" s="162"/>
      <c r="P794" s="162"/>
      <c r="Q794" s="162"/>
      <c r="R794" s="162"/>
      <c r="S794" s="162"/>
      <c r="T794" s="162"/>
      <c r="U794" s="162"/>
      <c r="V794" s="162"/>
      <c r="W794" s="162"/>
      <c r="X794" s="162"/>
      <c r="Y794" s="162"/>
      <c r="Z794" s="162"/>
    </row>
    <row r="795">
      <c r="A795" s="162"/>
      <c r="B795" s="162"/>
      <c r="C795" s="162"/>
      <c r="D795" s="162"/>
      <c r="E795" s="162"/>
      <c r="F795" s="162"/>
      <c r="G795" s="162"/>
      <c r="H795" s="162"/>
      <c r="I795" s="162"/>
      <c r="J795" s="162"/>
      <c r="K795" s="162"/>
      <c r="L795" s="162"/>
      <c r="M795" s="162"/>
      <c r="N795" s="162"/>
      <c r="O795" s="162"/>
      <c r="P795" s="162"/>
      <c r="Q795" s="162"/>
      <c r="R795" s="162"/>
      <c r="S795" s="162"/>
      <c r="T795" s="162"/>
      <c r="U795" s="162"/>
      <c r="V795" s="162"/>
      <c r="W795" s="162"/>
      <c r="X795" s="162"/>
      <c r="Y795" s="162"/>
      <c r="Z795" s="162"/>
    </row>
    <row r="796">
      <c r="A796" s="162"/>
      <c r="B796" s="162"/>
      <c r="C796" s="162"/>
      <c r="D796" s="162"/>
      <c r="E796" s="162"/>
      <c r="F796" s="162"/>
      <c r="G796" s="162"/>
      <c r="H796" s="162"/>
      <c r="I796" s="162"/>
      <c r="J796" s="162"/>
      <c r="K796" s="162"/>
      <c r="L796" s="162"/>
      <c r="M796" s="162"/>
      <c r="N796" s="162"/>
      <c r="O796" s="162"/>
      <c r="P796" s="162"/>
      <c r="Q796" s="162"/>
      <c r="R796" s="162"/>
      <c r="S796" s="162"/>
      <c r="T796" s="162"/>
      <c r="U796" s="162"/>
      <c r="V796" s="162"/>
      <c r="W796" s="162"/>
      <c r="X796" s="162"/>
      <c r="Y796" s="162"/>
      <c r="Z796" s="162"/>
    </row>
    <row r="797">
      <c r="A797" s="162"/>
      <c r="B797" s="162"/>
      <c r="C797" s="162"/>
      <c r="D797" s="162"/>
      <c r="E797" s="162"/>
      <c r="F797" s="162"/>
      <c r="G797" s="162"/>
      <c r="H797" s="162"/>
      <c r="I797" s="162"/>
      <c r="J797" s="162"/>
      <c r="K797" s="162"/>
      <c r="L797" s="162"/>
      <c r="M797" s="162"/>
      <c r="N797" s="162"/>
      <c r="O797" s="162"/>
      <c r="P797" s="162"/>
      <c r="Q797" s="162"/>
      <c r="R797" s="162"/>
      <c r="S797" s="162"/>
      <c r="T797" s="162"/>
      <c r="U797" s="162"/>
      <c r="V797" s="162"/>
      <c r="W797" s="162"/>
      <c r="X797" s="162"/>
      <c r="Y797" s="162"/>
      <c r="Z797" s="162"/>
    </row>
    <row r="798">
      <c r="A798" s="162"/>
      <c r="B798" s="162"/>
      <c r="C798" s="162"/>
      <c r="D798" s="162"/>
      <c r="E798" s="162"/>
      <c r="F798" s="162"/>
      <c r="G798" s="162"/>
      <c r="H798" s="162"/>
      <c r="I798" s="162"/>
      <c r="J798" s="162"/>
      <c r="K798" s="162"/>
      <c r="L798" s="162"/>
      <c r="M798" s="162"/>
      <c r="N798" s="162"/>
      <c r="O798" s="162"/>
      <c r="P798" s="162"/>
      <c r="Q798" s="162"/>
      <c r="R798" s="162"/>
      <c r="S798" s="162"/>
      <c r="T798" s="162"/>
      <c r="U798" s="162"/>
      <c r="V798" s="162"/>
      <c r="W798" s="162"/>
      <c r="X798" s="162"/>
      <c r="Y798" s="162"/>
      <c r="Z798" s="162"/>
    </row>
    <row r="799">
      <c r="A799" s="162"/>
      <c r="B799" s="162"/>
      <c r="C799" s="162"/>
      <c r="D799" s="162"/>
      <c r="E799" s="162"/>
      <c r="F799" s="162"/>
      <c r="G799" s="162"/>
      <c r="H799" s="162"/>
      <c r="I799" s="162"/>
      <c r="J799" s="162"/>
      <c r="K799" s="162"/>
      <c r="L799" s="162"/>
      <c r="M799" s="162"/>
      <c r="N799" s="162"/>
      <c r="O799" s="162"/>
      <c r="P799" s="162"/>
      <c r="Q799" s="162"/>
      <c r="R799" s="162"/>
      <c r="S799" s="162"/>
      <c r="T799" s="162"/>
      <c r="U799" s="162"/>
      <c r="V799" s="162"/>
      <c r="W799" s="162"/>
      <c r="X799" s="162"/>
      <c r="Y799" s="162"/>
      <c r="Z799" s="162"/>
    </row>
    <row r="800">
      <c r="A800" s="162"/>
      <c r="B800" s="162"/>
      <c r="C800" s="162"/>
      <c r="D800" s="162"/>
      <c r="E800" s="162"/>
      <c r="F800" s="162"/>
      <c r="G800" s="162"/>
      <c r="H800" s="162"/>
      <c r="I800" s="162"/>
      <c r="J800" s="162"/>
      <c r="K800" s="162"/>
      <c r="L800" s="162"/>
      <c r="M800" s="162"/>
      <c r="N800" s="162"/>
      <c r="O800" s="162"/>
      <c r="P800" s="162"/>
      <c r="Q800" s="162"/>
      <c r="R800" s="162"/>
      <c r="S800" s="162"/>
      <c r="T800" s="162"/>
      <c r="U800" s="162"/>
      <c r="V800" s="162"/>
      <c r="W800" s="162"/>
      <c r="X800" s="162"/>
      <c r="Y800" s="162"/>
      <c r="Z800" s="162"/>
    </row>
    <row r="801">
      <c r="A801" s="162"/>
      <c r="B801" s="162"/>
      <c r="C801" s="162"/>
      <c r="D801" s="162"/>
      <c r="E801" s="162"/>
      <c r="F801" s="162"/>
      <c r="G801" s="162"/>
      <c r="H801" s="162"/>
      <c r="I801" s="162"/>
      <c r="J801" s="162"/>
      <c r="K801" s="162"/>
      <c r="L801" s="162"/>
      <c r="M801" s="162"/>
      <c r="N801" s="162"/>
      <c r="O801" s="162"/>
      <c r="P801" s="162"/>
      <c r="Q801" s="162"/>
      <c r="R801" s="162"/>
      <c r="S801" s="162"/>
      <c r="T801" s="162"/>
      <c r="U801" s="162"/>
      <c r="V801" s="162"/>
      <c r="W801" s="162"/>
      <c r="X801" s="162"/>
      <c r="Y801" s="162"/>
      <c r="Z801" s="162"/>
    </row>
    <row r="802">
      <c r="A802" s="162"/>
      <c r="B802" s="162"/>
      <c r="C802" s="162"/>
      <c r="D802" s="162"/>
      <c r="E802" s="162"/>
      <c r="F802" s="162"/>
      <c r="G802" s="162"/>
      <c r="H802" s="162"/>
      <c r="I802" s="162"/>
      <c r="J802" s="162"/>
      <c r="K802" s="162"/>
      <c r="L802" s="162"/>
      <c r="M802" s="162"/>
      <c r="N802" s="162"/>
      <c r="O802" s="162"/>
      <c r="P802" s="162"/>
      <c r="Q802" s="162"/>
      <c r="R802" s="162"/>
      <c r="S802" s="162"/>
      <c r="T802" s="162"/>
      <c r="U802" s="162"/>
      <c r="V802" s="162"/>
      <c r="W802" s="162"/>
      <c r="X802" s="162"/>
      <c r="Y802" s="162"/>
      <c r="Z802" s="162"/>
    </row>
    <row r="803">
      <c r="A803" s="162"/>
      <c r="B803" s="162"/>
      <c r="C803" s="162"/>
      <c r="D803" s="162"/>
      <c r="E803" s="162"/>
      <c r="F803" s="162"/>
      <c r="G803" s="162"/>
      <c r="H803" s="162"/>
      <c r="I803" s="162"/>
      <c r="J803" s="162"/>
      <c r="K803" s="162"/>
      <c r="L803" s="162"/>
      <c r="M803" s="162"/>
      <c r="N803" s="162"/>
      <c r="O803" s="162"/>
      <c r="P803" s="162"/>
      <c r="Q803" s="162"/>
      <c r="R803" s="162"/>
      <c r="S803" s="162"/>
      <c r="T803" s="162"/>
      <c r="U803" s="162"/>
      <c r="V803" s="162"/>
      <c r="W803" s="162"/>
      <c r="X803" s="162"/>
      <c r="Y803" s="162"/>
      <c r="Z803" s="162"/>
    </row>
    <row r="804">
      <c r="A804" s="162"/>
      <c r="B804" s="162"/>
      <c r="C804" s="162"/>
      <c r="D804" s="162"/>
      <c r="E804" s="162"/>
      <c r="F804" s="162"/>
      <c r="G804" s="162"/>
      <c r="H804" s="162"/>
      <c r="I804" s="162"/>
      <c r="J804" s="162"/>
      <c r="K804" s="162"/>
      <c r="L804" s="162"/>
      <c r="M804" s="162"/>
      <c r="N804" s="162"/>
      <c r="O804" s="162"/>
      <c r="P804" s="162"/>
      <c r="Q804" s="162"/>
      <c r="R804" s="162"/>
      <c r="S804" s="162"/>
      <c r="T804" s="162"/>
      <c r="U804" s="162"/>
      <c r="V804" s="162"/>
      <c r="W804" s="162"/>
      <c r="X804" s="162"/>
      <c r="Y804" s="162"/>
      <c r="Z804" s="162"/>
    </row>
    <row r="805">
      <c r="A805" s="162"/>
      <c r="B805" s="162"/>
      <c r="C805" s="162"/>
      <c r="D805" s="162"/>
      <c r="E805" s="162"/>
      <c r="F805" s="162"/>
      <c r="G805" s="162"/>
      <c r="H805" s="162"/>
      <c r="I805" s="162"/>
      <c r="J805" s="162"/>
      <c r="K805" s="162"/>
      <c r="L805" s="162"/>
      <c r="M805" s="162"/>
      <c r="N805" s="162"/>
      <c r="O805" s="162"/>
      <c r="P805" s="162"/>
      <c r="Q805" s="162"/>
      <c r="R805" s="162"/>
      <c r="S805" s="162"/>
      <c r="T805" s="162"/>
      <c r="U805" s="162"/>
      <c r="V805" s="162"/>
      <c r="W805" s="162"/>
      <c r="X805" s="162"/>
      <c r="Y805" s="162"/>
      <c r="Z805" s="162"/>
    </row>
    <row r="806">
      <c r="A806" s="162"/>
      <c r="B806" s="162"/>
      <c r="C806" s="162"/>
      <c r="D806" s="162"/>
      <c r="E806" s="162"/>
      <c r="F806" s="162"/>
      <c r="G806" s="162"/>
      <c r="H806" s="162"/>
      <c r="I806" s="162"/>
      <c r="J806" s="162"/>
      <c r="K806" s="162"/>
      <c r="L806" s="162"/>
      <c r="M806" s="162"/>
      <c r="N806" s="162"/>
      <c r="O806" s="162"/>
      <c r="P806" s="162"/>
      <c r="Q806" s="162"/>
      <c r="R806" s="162"/>
      <c r="S806" s="162"/>
      <c r="T806" s="162"/>
      <c r="U806" s="162"/>
      <c r="V806" s="162"/>
      <c r="W806" s="162"/>
      <c r="X806" s="162"/>
      <c r="Y806" s="162"/>
      <c r="Z806" s="162"/>
    </row>
    <row r="807">
      <c r="A807" s="162"/>
      <c r="B807" s="162"/>
      <c r="C807" s="162"/>
      <c r="D807" s="162"/>
      <c r="E807" s="162"/>
      <c r="F807" s="162"/>
      <c r="G807" s="162"/>
      <c r="H807" s="162"/>
      <c r="I807" s="162"/>
      <c r="J807" s="162"/>
      <c r="K807" s="162"/>
      <c r="L807" s="162"/>
      <c r="M807" s="162"/>
      <c r="N807" s="162"/>
      <c r="O807" s="162"/>
      <c r="P807" s="162"/>
      <c r="Q807" s="162"/>
      <c r="R807" s="162"/>
      <c r="S807" s="162"/>
      <c r="T807" s="162"/>
      <c r="U807" s="162"/>
      <c r="V807" s="162"/>
      <c r="W807" s="162"/>
      <c r="X807" s="162"/>
      <c r="Y807" s="162"/>
      <c r="Z807" s="162"/>
    </row>
    <row r="808">
      <c r="A808" s="162"/>
      <c r="B808" s="162"/>
      <c r="C808" s="162"/>
      <c r="D808" s="162"/>
      <c r="E808" s="162"/>
      <c r="F808" s="162"/>
      <c r="G808" s="162"/>
      <c r="H808" s="162"/>
      <c r="I808" s="162"/>
      <c r="J808" s="162"/>
      <c r="K808" s="162"/>
      <c r="L808" s="162"/>
      <c r="M808" s="162"/>
      <c r="N808" s="162"/>
      <c r="O808" s="162"/>
      <c r="P808" s="162"/>
      <c r="Q808" s="162"/>
      <c r="R808" s="162"/>
      <c r="S808" s="162"/>
      <c r="T808" s="162"/>
      <c r="U808" s="162"/>
      <c r="V808" s="162"/>
      <c r="W808" s="162"/>
      <c r="X808" s="162"/>
      <c r="Y808" s="162"/>
      <c r="Z808" s="162"/>
    </row>
    <row r="809">
      <c r="A809" s="162"/>
      <c r="B809" s="162"/>
      <c r="C809" s="162"/>
      <c r="D809" s="162"/>
      <c r="E809" s="162"/>
      <c r="F809" s="162"/>
      <c r="G809" s="162"/>
      <c r="H809" s="162"/>
      <c r="I809" s="162"/>
      <c r="J809" s="162"/>
      <c r="K809" s="162"/>
      <c r="L809" s="162"/>
      <c r="M809" s="162"/>
      <c r="N809" s="162"/>
      <c r="O809" s="162"/>
      <c r="P809" s="162"/>
      <c r="Q809" s="162"/>
      <c r="R809" s="162"/>
      <c r="S809" s="162"/>
      <c r="T809" s="162"/>
      <c r="U809" s="162"/>
      <c r="V809" s="162"/>
      <c r="W809" s="162"/>
      <c r="X809" s="162"/>
      <c r="Y809" s="162"/>
      <c r="Z809" s="162"/>
    </row>
    <row r="810">
      <c r="A810" s="162"/>
      <c r="B810" s="162"/>
      <c r="C810" s="162"/>
      <c r="D810" s="162"/>
      <c r="E810" s="162"/>
      <c r="F810" s="162"/>
      <c r="G810" s="162"/>
      <c r="H810" s="162"/>
      <c r="I810" s="162"/>
      <c r="J810" s="162"/>
      <c r="K810" s="162"/>
      <c r="L810" s="162"/>
      <c r="M810" s="162"/>
      <c r="N810" s="162"/>
      <c r="O810" s="162"/>
      <c r="P810" s="162"/>
      <c r="Q810" s="162"/>
      <c r="R810" s="162"/>
      <c r="S810" s="162"/>
      <c r="T810" s="162"/>
      <c r="U810" s="162"/>
      <c r="V810" s="162"/>
      <c r="W810" s="162"/>
      <c r="X810" s="162"/>
      <c r="Y810" s="162"/>
      <c r="Z810" s="162"/>
    </row>
    <row r="811">
      <c r="A811" s="162"/>
      <c r="B811" s="162"/>
      <c r="C811" s="162"/>
      <c r="D811" s="162"/>
      <c r="E811" s="162"/>
      <c r="F811" s="162"/>
      <c r="G811" s="162"/>
      <c r="H811" s="162"/>
      <c r="I811" s="162"/>
      <c r="J811" s="162"/>
      <c r="K811" s="162"/>
      <c r="L811" s="162"/>
      <c r="M811" s="162"/>
      <c r="N811" s="162"/>
      <c r="O811" s="162"/>
      <c r="P811" s="162"/>
      <c r="Q811" s="162"/>
      <c r="R811" s="162"/>
      <c r="S811" s="162"/>
      <c r="T811" s="162"/>
      <c r="U811" s="162"/>
      <c r="V811" s="162"/>
      <c r="W811" s="162"/>
      <c r="X811" s="162"/>
      <c r="Y811" s="162"/>
      <c r="Z811" s="162"/>
    </row>
    <row r="812">
      <c r="A812" s="162"/>
      <c r="B812" s="162"/>
      <c r="C812" s="162"/>
      <c r="D812" s="162"/>
      <c r="E812" s="162"/>
      <c r="F812" s="162"/>
      <c r="G812" s="162"/>
      <c r="H812" s="162"/>
      <c r="I812" s="162"/>
      <c r="J812" s="162"/>
      <c r="K812" s="162"/>
      <c r="L812" s="162"/>
      <c r="M812" s="162"/>
      <c r="N812" s="162"/>
      <c r="O812" s="162"/>
      <c r="P812" s="162"/>
      <c r="Q812" s="162"/>
      <c r="R812" s="162"/>
      <c r="S812" s="162"/>
      <c r="T812" s="162"/>
      <c r="U812" s="162"/>
      <c r="V812" s="162"/>
      <c r="W812" s="162"/>
      <c r="X812" s="162"/>
      <c r="Y812" s="162"/>
      <c r="Z812" s="162"/>
    </row>
    <row r="813">
      <c r="A813" s="162"/>
      <c r="B813" s="162"/>
      <c r="C813" s="162"/>
      <c r="D813" s="162"/>
      <c r="E813" s="162"/>
      <c r="F813" s="162"/>
      <c r="G813" s="162"/>
      <c r="H813" s="162"/>
      <c r="I813" s="162"/>
      <c r="J813" s="162"/>
      <c r="K813" s="162"/>
      <c r="L813" s="162"/>
      <c r="M813" s="162"/>
      <c r="N813" s="162"/>
      <c r="O813" s="162"/>
      <c r="P813" s="162"/>
      <c r="Q813" s="162"/>
      <c r="R813" s="162"/>
      <c r="S813" s="162"/>
      <c r="T813" s="162"/>
      <c r="U813" s="162"/>
      <c r="V813" s="162"/>
      <c r="W813" s="162"/>
      <c r="X813" s="162"/>
      <c r="Y813" s="162"/>
      <c r="Z813" s="162"/>
    </row>
    <row r="814">
      <c r="A814" s="162"/>
      <c r="B814" s="162"/>
      <c r="C814" s="162"/>
      <c r="D814" s="162"/>
      <c r="E814" s="162"/>
      <c r="F814" s="162"/>
      <c r="G814" s="162"/>
      <c r="H814" s="162"/>
      <c r="I814" s="162"/>
      <c r="J814" s="162"/>
      <c r="K814" s="162"/>
      <c r="L814" s="162"/>
      <c r="M814" s="162"/>
      <c r="N814" s="162"/>
      <c r="O814" s="162"/>
      <c r="P814" s="162"/>
      <c r="Q814" s="162"/>
      <c r="R814" s="162"/>
      <c r="S814" s="162"/>
      <c r="T814" s="162"/>
      <c r="U814" s="162"/>
      <c r="V814" s="162"/>
      <c r="W814" s="162"/>
      <c r="X814" s="162"/>
      <c r="Y814" s="162"/>
      <c r="Z814" s="162"/>
    </row>
    <row r="815">
      <c r="A815" s="162"/>
      <c r="B815" s="162"/>
      <c r="C815" s="162"/>
      <c r="D815" s="162"/>
      <c r="E815" s="162"/>
      <c r="F815" s="162"/>
      <c r="G815" s="162"/>
      <c r="H815" s="162"/>
      <c r="I815" s="162"/>
      <c r="J815" s="162"/>
      <c r="K815" s="162"/>
      <c r="L815" s="162"/>
      <c r="M815" s="162"/>
      <c r="N815" s="162"/>
      <c r="O815" s="162"/>
      <c r="P815" s="162"/>
      <c r="Q815" s="162"/>
      <c r="R815" s="162"/>
      <c r="S815" s="162"/>
      <c r="T815" s="162"/>
      <c r="U815" s="162"/>
      <c r="V815" s="162"/>
      <c r="W815" s="162"/>
      <c r="X815" s="162"/>
      <c r="Y815" s="162"/>
      <c r="Z815" s="162"/>
    </row>
    <row r="816">
      <c r="A816" s="162"/>
      <c r="B816" s="162"/>
      <c r="C816" s="162"/>
      <c r="D816" s="162"/>
      <c r="E816" s="162"/>
      <c r="F816" s="162"/>
      <c r="G816" s="162"/>
      <c r="H816" s="162"/>
      <c r="I816" s="162"/>
      <c r="J816" s="162"/>
      <c r="K816" s="162"/>
      <c r="L816" s="162"/>
      <c r="M816" s="162"/>
      <c r="N816" s="162"/>
      <c r="O816" s="162"/>
      <c r="P816" s="162"/>
      <c r="Q816" s="162"/>
      <c r="R816" s="162"/>
      <c r="S816" s="162"/>
      <c r="T816" s="162"/>
      <c r="U816" s="162"/>
      <c r="V816" s="162"/>
      <c r="W816" s="162"/>
      <c r="X816" s="162"/>
      <c r="Y816" s="162"/>
      <c r="Z816" s="162"/>
    </row>
    <row r="817">
      <c r="A817" s="162"/>
      <c r="B817" s="162"/>
      <c r="C817" s="162"/>
      <c r="D817" s="162"/>
      <c r="E817" s="162"/>
      <c r="F817" s="162"/>
      <c r="G817" s="162"/>
      <c r="H817" s="162"/>
      <c r="I817" s="162"/>
      <c r="J817" s="162"/>
      <c r="K817" s="162"/>
      <c r="L817" s="162"/>
      <c r="M817" s="162"/>
      <c r="N817" s="162"/>
      <c r="O817" s="162"/>
      <c r="P817" s="162"/>
      <c r="Q817" s="162"/>
      <c r="R817" s="162"/>
      <c r="S817" s="162"/>
      <c r="T817" s="162"/>
      <c r="U817" s="162"/>
      <c r="V817" s="162"/>
      <c r="W817" s="162"/>
      <c r="X817" s="162"/>
      <c r="Y817" s="162"/>
      <c r="Z817" s="162"/>
    </row>
    <row r="818">
      <c r="A818" s="162"/>
      <c r="B818" s="162"/>
      <c r="C818" s="162"/>
      <c r="D818" s="162"/>
      <c r="E818" s="162"/>
      <c r="F818" s="162"/>
      <c r="G818" s="162"/>
      <c r="H818" s="162"/>
      <c r="I818" s="162"/>
      <c r="J818" s="162"/>
      <c r="K818" s="162"/>
      <c r="L818" s="162"/>
      <c r="M818" s="162"/>
      <c r="N818" s="162"/>
      <c r="O818" s="162"/>
      <c r="P818" s="162"/>
      <c r="Q818" s="162"/>
      <c r="R818" s="162"/>
      <c r="S818" s="162"/>
      <c r="T818" s="162"/>
      <c r="U818" s="162"/>
      <c r="V818" s="162"/>
      <c r="W818" s="162"/>
      <c r="X818" s="162"/>
      <c r="Y818" s="162"/>
      <c r="Z818" s="162"/>
    </row>
    <row r="819">
      <c r="A819" s="162"/>
      <c r="B819" s="162"/>
      <c r="C819" s="162"/>
      <c r="D819" s="162"/>
      <c r="E819" s="162"/>
      <c r="F819" s="162"/>
      <c r="G819" s="162"/>
      <c r="H819" s="162"/>
      <c r="I819" s="162"/>
      <c r="J819" s="162"/>
      <c r="K819" s="162"/>
      <c r="L819" s="162"/>
      <c r="M819" s="162"/>
      <c r="N819" s="162"/>
      <c r="O819" s="162"/>
      <c r="P819" s="162"/>
      <c r="Q819" s="162"/>
      <c r="R819" s="162"/>
      <c r="S819" s="162"/>
      <c r="T819" s="162"/>
      <c r="U819" s="162"/>
      <c r="V819" s="162"/>
      <c r="W819" s="162"/>
      <c r="X819" s="162"/>
      <c r="Y819" s="162"/>
      <c r="Z819" s="162"/>
    </row>
    <row r="820">
      <c r="A820" s="162"/>
      <c r="B820" s="162"/>
      <c r="C820" s="162"/>
      <c r="D820" s="162"/>
      <c r="E820" s="162"/>
      <c r="F820" s="162"/>
      <c r="G820" s="162"/>
      <c r="H820" s="162"/>
      <c r="I820" s="162"/>
      <c r="J820" s="162"/>
      <c r="K820" s="162"/>
      <c r="L820" s="162"/>
      <c r="M820" s="162"/>
      <c r="N820" s="162"/>
      <c r="O820" s="162"/>
      <c r="P820" s="162"/>
      <c r="Q820" s="162"/>
      <c r="R820" s="162"/>
      <c r="S820" s="162"/>
      <c r="T820" s="162"/>
      <c r="U820" s="162"/>
      <c r="V820" s="162"/>
      <c r="W820" s="162"/>
      <c r="X820" s="162"/>
      <c r="Y820" s="162"/>
      <c r="Z820" s="162"/>
    </row>
    <row r="821">
      <c r="A821" s="162"/>
      <c r="B821" s="162"/>
      <c r="C821" s="162"/>
      <c r="D821" s="162"/>
      <c r="E821" s="162"/>
      <c r="F821" s="162"/>
      <c r="G821" s="162"/>
      <c r="H821" s="162"/>
      <c r="I821" s="162"/>
      <c r="J821" s="162"/>
      <c r="K821" s="162"/>
      <c r="L821" s="162"/>
      <c r="M821" s="162"/>
      <c r="N821" s="162"/>
      <c r="O821" s="162"/>
      <c r="P821" s="162"/>
      <c r="Q821" s="162"/>
      <c r="R821" s="162"/>
      <c r="S821" s="162"/>
      <c r="T821" s="162"/>
      <c r="U821" s="162"/>
      <c r="V821" s="162"/>
      <c r="W821" s="162"/>
      <c r="X821" s="162"/>
      <c r="Y821" s="162"/>
      <c r="Z821" s="162"/>
    </row>
    <row r="822">
      <c r="A822" s="162"/>
      <c r="B822" s="162"/>
      <c r="C822" s="162"/>
      <c r="D822" s="162"/>
      <c r="E822" s="162"/>
      <c r="F822" s="162"/>
      <c r="G822" s="162"/>
      <c r="H822" s="162"/>
      <c r="I822" s="162"/>
      <c r="J822" s="162"/>
      <c r="K822" s="162"/>
      <c r="L822" s="162"/>
      <c r="M822" s="162"/>
      <c r="N822" s="162"/>
      <c r="O822" s="162"/>
      <c r="P822" s="162"/>
      <c r="Q822" s="162"/>
      <c r="R822" s="162"/>
      <c r="S822" s="162"/>
      <c r="T822" s="162"/>
      <c r="U822" s="162"/>
      <c r="V822" s="162"/>
      <c r="W822" s="162"/>
      <c r="X822" s="162"/>
      <c r="Y822" s="162"/>
      <c r="Z822" s="162"/>
    </row>
    <row r="823">
      <c r="A823" s="162"/>
      <c r="B823" s="162"/>
      <c r="C823" s="162"/>
      <c r="D823" s="162"/>
      <c r="E823" s="162"/>
      <c r="F823" s="162"/>
      <c r="G823" s="162"/>
      <c r="H823" s="162"/>
      <c r="I823" s="162"/>
      <c r="J823" s="162"/>
      <c r="K823" s="162"/>
      <c r="L823" s="162"/>
      <c r="M823" s="162"/>
      <c r="N823" s="162"/>
      <c r="O823" s="162"/>
      <c r="P823" s="162"/>
      <c r="Q823" s="162"/>
      <c r="R823" s="162"/>
      <c r="S823" s="162"/>
      <c r="T823" s="162"/>
      <c r="U823" s="162"/>
      <c r="V823" s="162"/>
      <c r="W823" s="162"/>
      <c r="X823" s="162"/>
      <c r="Y823" s="162"/>
      <c r="Z823" s="162"/>
    </row>
    <row r="824">
      <c r="A824" s="162"/>
      <c r="B824" s="162"/>
      <c r="C824" s="162"/>
      <c r="D824" s="162"/>
      <c r="E824" s="162"/>
      <c r="F824" s="162"/>
      <c r="G824" s="162"/>
      <c r="H824" s="162"/>
      <c r="I824" s="162"/>
      <c r="J824" s="162"/>
      <c r="K824" s="162"/>
      <c r="L824" s="162"/>
      <c r="M824" s="162"/>
      <c r="N824" s="162"/>
      <c r="O824" s="162"/>
      <c r="P824" s="162"/>
      <c r="Q824" s="162"/>
      <c r="R824" s="162"/>
      <c r="S824" s="162"/>
      <c r="T824" s="162"/>
      <c r="U824" s="162"/>
      <c r="V824" s="162"/>
      <c r="W824" s="162"/>
      <c r="X824" s="162"/>
      <c r="Y824" s="162"/>
      <c r="Z824" s="162"/>
    </row>
    <row r="825">
      <c r="A825" s="162"/>
      <c r="B825" s="162"/>
      <c r="C825" s="162"/>
      <c r="D825" s="162"/>
      <c r="E825" s="162"/>
      <c r="F825" s="162"/>
      <c r="G825" s="162"/>
      <c r="H825" s="162"/>
      <c r="I825" s="162"/>
      <c r="J825" s="162"/>
      <c r="K825" s="162"/>
      <c r="L825" s="162"/>
      <c r="M825" s="162"/>
      <c r="N825" s="162"/>
      <c r="O825" s="162"/>
      <c r="P825" s="162"/>
      <c r="Q825" s="162"/>
      <c r="R825" s="162"/>
      <c r="S825" s="162"/>
      <c r="T825" s="162"/>
      <c r="U825" s="162"/>
      <c r="V825" s="162"/>
      <c r="W825" s="162"/>
      <c r="X825" s="162"/>
      <c r="Y825" s="162"/>
      <c r="Z825" s="162"/>
    </row>
    <row r="826">
      <c r="A826" s="162"/>
      <c r="B826" s="162"/>
      <c r="C826" s="162"/>
      <c r="D826" s="162"/>
      <c r="E826" s="162"/>
      <c r="F826" s="162"/>
      <c r="G826" s="162"/>
      <c r="H826" s="162"/>
      <c r="I826" s="162"/>
      <c r="J826" s="162"/>
      <c r="K826" s="162"/>
      <c r="L826" s="162"/>
      <c r="M826" s="162"/>
      <c r="N826" s="162"/>
      <c r="O826" s="162"/>
      <c r="P826" s="162"/>
      <c r="Q826" s="162"/>
      <c r="R826" s="162"/>
      <c r="S826" s="162"/>
      <c r="T826" s="162"/>
      <c r="U826" s="162"/>
      <c r="V826" s="162"/>
      <c r="W826" s="162"/>
      <c r="X826" s="162"/>
      <c r="Y826" s="162"/>
      <c r="Z826" s="162"/>
    </row>
    <row r="827">
      <c r="A827" s="162"/>
      <c r="B827" s="162"/>
      <c r="C827" s="162"/>
      <c r="D827" s="162"/>
      <c r="E827" s="162"/>
      <c r="F827" s="162"/>
      <c r="G827" s="162"/>
      <c r="H827" s="162"/>
      <c r="I827" s="162"/>
      <c r="J827" s="162"/>
      <c r="K827" s="162"/>
      <c r="L827" s="162"/>
      <c r="M827" s="162"/>
      <c r="N827" s="162"/>
      <c r="O827" s="162"/>
      <c r="P827" s="162"/>
      <c r="Q827" s="162"/>
      <c r="R827" s="162"/>
      <c r="S827" s="162"/>
      <c r="T827" s="162"/>
      <c r="U827" s="162"/>
      <c r="V827" s="162"/>
      <c r="W827" s="162"/>
      <c r="X827" s="162"/>
      <c r="Y827" s="162"/>
      <c r="Z827" s="162"/>
    </row>
    <row r="828">
      <c r="A828" s="162"/>
      <c r="B828" s="162"/>
      <c r="C828" s="162"/>
      <c r="D828" s="162"/>
      <c r="E828" s="162"/>
      <c r="F828" s="162"/>
      <c r="G828" s="162"/>
      <c r="H828" s="162"/>
      <c r="I828" s="162"/>
      <c r="J828" s="162"/>
      <c r="K828" s="162"/>
      <c r="L828" s="162"/>
      <c r="M828" s="162"/>
      <c r="N828" s="162"/>
      <c r="O828" s="162"/>
      <c r="P828" s="162"/>
      <c r="Q828" s="162"/>
      <c r="R828" s="162"/>
      <c r="S828" s="162"/>
      <c r="T828" s="162"/>
      <c r="U828" s="162"/>
      <c r="V828" s="162"/>
      <c r="W828" s="162"/>
      <c r="X828" s="162"/>
      <c r="Y828" s="162"/>
      <c r="Z828" s="162"/>
    </row>
    <row r="829">
      <c r="A829" s="162"/>
      <c r="B829" s="162"/>
      <c r="C829" s="162"/>
      <c r="D829" s="162"/>
      <c r="E829" s="162"/>
      <c r="F829" s="162"/>
      <c r="G829" s="162"/>
      <c r="H829" s="162"/>
      <c r="I829" s="162"/>
      <c r="J829" s="162"/>
      <c r="K829" s="162"/>
      <c r="L829" s="162"/>
      <c r="M829" s="162"/>
      <c r="N829" s="162"/>
      <c r="O829" s="162"/>
      <c r="P829" s="162"/>
      <c r="Q829" s="162"/>
      <c r="R829" s="162"/>
      <c r="S829" s="162"/>
      <c r="T829" s="162"/>
      <c r="U829" s="162"/>
      <c r="V829" s="162"/>
      <c r="W829" s="162"/>
      <c r="X829" s="162"/>
      <c r="Y829" s="162"/>
      <c r="Z829" s="162"/>
    </row>
    <row r="830">
      <c r="A830" s="162"/>
      <c r="B830" s="162"/>
      <c r="C830" s="162"/>
      <c r="D830" s="162"/>
      <c r="E830" s="162"/>
      <c r="F830" s="162"/>
      <c r="G830" s="162"/>
      <c r="H830" s="162"/>
      <c r="I830" s="162"/>
      <c r="J830" s="162"/>
      <c r="K830" s="162"/>
      <c r="L830" s="162"/>
      <c r="M830" s="162"/>
      <c r="N830" s="162"/>
      <c r="O830" s="162"/>
      <c r="P830" s="162"/>
      <c r="Q830" s="162"/>
      <c r="R830" s="162"/>
      <c r="S830" s="162"/>
      <c r="T830" s="162"/>
      <c r="U830" s="162"/>
      <c r="V830" s="162"/>
      <c r="W830" s="162"/>
      <c r="X830" s="162"/>
      <c r="Y830" s="162"/>
      <c r="Z830" s="162"/>
    </row>
    <row r="831">
      <c r="A831" s="162"/>
      <c r="B831" s="162"/>
      <c r="C831" s="162"/>
      <c r="D831" s="162"/>
      <c r="E831" s="162"/>
      <c r="F831" s="162"/>
      <c r="G831" s="162"/>
      <c r="H831" s="162"/>
      <c r="I831" s="162"/>
      <c r="J831" s="162"/>
      <c r="K831" s="162"/>
      <c r="L831" s="162"/>
      <c r="M831" s="162"/>
      <c r="N831" s="162"/>
      <c r="O831" s="162"/>
      <c r="P831" s="162"/>
      <c r="Q831" s="162"/>
      <c r="R831" s="162"/>
      <c r="S831" s="162"/>
      <c r="T831" s="162"/>
      <c r="U831" s="162"/>
      <c r="V831" s="162"/>
      <c r="W831" s="162"/>
      <c r="X831" s="162"/>
      <c r="Y831" s="162"/>
      <c r="Z831" s="162"/>
    </row>
    <row r="832">
      <c r="A832" s="162"/>
      <c r="B832" s="162"/>
      <c r="C832" s="162"/>
      <c r="D832" s="162"/>
      <c r="E832" s="162"/>
      <c r="F832" s="162"/>
      <c r="G832" s="162"/>
      <c r="H832" s="162"/>
      <c r="I832" s="162"/>
      <c r="J832" s="162"/>
      <c r="K832" s="162"/>
      <c r="L832" s="162"/>
      <c r="M832" s="162"/>
      <c r="N832" s="162"/>
      <c r="O832" s="162"/>
      <c r="P832" s="162"/>
      <c r="Q832" s="162"/>
      <c r="R832" s="162"/>
      <c r="S832" s="162"/>
      <c r="T832" s="162"/>
      <c r="U832" s="162"/>
      <c r="V832" s="162"/>
      <c r="W832" s="162"/>
      <c r="X832" s="162"/>
      <c r="Y832" s="162"/>
      <c r="Z832" s="162"/>
    </row>
    <row r="833">
      <c r="A833" s="162"/>
      <c r="B833" s="162"/>
      <c r="C833" s="162"/>
      <c r="D833" s="162"/>
      <c r="E833" s="162"/>
      <c r="F833" s="162"/>
      <c r="G833" s="162"/>
      <c r="H833" s="162"/>
      <c r="I833" s="162"/>
      <c r="J833" s="162"/>
      <c r="K833" s="162"/>
      <c r="L833" s="162"/>
      <c r="M833" s="162"/>
      <c r="N833" s="162"/>
      <c r="O833" s="162"/>
      <c r="P833" s="162"/>
      <c r="Q833" s="162"/>
      <c r="R833" s="162"/>
      <c r="S833" s="162"/>
      <c r="T833" s="162"/>
      <c r="U833" s="162"/>
      <c r="V833" s="162"/>
      <c r="W833" s="162"/>
      <c r="X833" s="162"/>
      <c r="Y833" s="162"/>
      <c r="Z833" s="162"/>
    </row>
    <row r="834">
      <c r="A834" s="162"/>
      <c r="B834" s="162"/>
      <c r="C834" s="162"/>
      <c r="D834" s="162"/>
      <c r="E834" s="162"/>
      <c r="F834" s="162"/>
      <c r="G834" s="162"/>
      <c r="H834" s="162"/>
      <c r="I834" s="162"/>
      <c r="J834" s="162"/>
      <c r="K834" s="162"/>
      <c r="L834" s="162"/>
      <c r="M834" s="162"/>
      <c r="N834" s="162"/>
      <c r="O834" s="162"/>
      <c r="P834" s="162"/>
      <c r="Q834" s="162"/>
      <c r="R834" s="162"/>
      <c r="S834" s="162"/>
      <c r="T834" s="162"/>
      <c r="U834" s="162"/>
      <c r="V834" s="162"/>
      <c r="W834" s="162"/>
      <c r="X834" s="162"/>
      <c r="Y834" s="162"/>
      <c r="Z834" s="162"/>
    </row>
    <row r="835">
      <c r="A835" s="162"/>
      <c r="B835" s="162"/>
      <c r="C835" s="162"/>
      <c r="D835" s="162"/>
      <c r="E835" s="162"/>
      <c r="F835" s="162"/>
      <c r="G835" s="162"/>
      <c r="H835" s="162"/>
      <c r="I835" s="162"/>
      <c r="J835" s="162"/>
      <c r="K835" s="162"/>
      <c r="L835" s="162"/>
      <c r="M835" s="162"/>
      <c r="N835" s="162"/>
      <c r="O835" s="162"/>
      <c r="P835" s="162"/>
      <c r="Q835" s="162"/>
      <c r="R835" s="162"/>
      <c r="S835" s="162"/>
      <c r="T835" s="162"/>
      <c r="U835" s="162"/>
      <c r="V835" s="162"/>
      <c r="W835" s="162"/>
      <c r="X835" s="162"/>
      <c r="Y835" s="162"/>
      <c r="Z835" s="162"/>
    </row>
    <row r="836">
      <c r="A836" s="162"/>
      <c r="B836" s="162"/>
      <c r="C836" s="162"/>
      <c r="D836" s="162"/>
      <c r="E836" s="162"/>
      <c r="F836" s="162"/>
      <c r="G836" s="162"/>
      <c r="H836" s="162"/>
      <c r="I836" s="162"/>
      <c r="J836" s="162"/>
      <c r="K836" s="162"/>
      <c r="L836" s="162"/>
      <c r="M836" s="162"/>
      <c r="N836" s="162"/>
      <c r="O836" s="162"/>
      <c r="P836" s="162"/>
      <c r="Q836" s="162"/>
      <c r="R836" s="162"/>
      <c r="S836" s="162"/>
      <c r="T836" s="162"/>
      <c r="U836" s="162"/>
      <c r="V836" s="162"/>
      <c r="W836" s="162"/>
      <c r="X836" s="162"/>
      <c r="Y836" s="162"/>
      <c r="Z836" s="162"/>
    </row>
    <row r="837">
      <c r="A837" s="162"/>
      <c r="B837" s="162"/>
      <c r="C837" s="162"/>
      <c r="D837" s="162"/>
      <c r="E837" s="162"/>
      <c r="F837" s="162"/>
      <c r="G837" s="162"/>
      <c r="H837" s="162"/>
      <c r="I837" s="162"/>
      <c r="J837" s="162"/>
      <c r="K837" s="162"/>
      <c r="L837" s="162"/>
      <c r="M837" s="162"/>
      <c r="N837" s="162"/>
      <c r="O837" s="162"/>
      <c r="P837" s="162"/>
      <c r="Q837" s="162"/>
      <c r="R837" s="162"/>
      <c r="S837" s="162"/>
      <c r="T837" s="162"/>
      <c r="U837" s="162"/>
      <c r="V837" s="162"/>
      <c r="W837" s="162"/>
      <c r="X837" s="162"/>
      <c r="Y837" s="162"/>
      <c r="Z837" s="162"/>
    </row>
    <row r="838">
      <c r="A838" s="162"/>
      <c r="B838" s="162"/>
      <c r="C838" s="162"/>
      <c r="D838" s="162"/>
      <c r="E838" s="162"/>
      <c r="F838" s="162"/>
      <c r="G838" s="162"/>
      <c r="H838" s="162"/>
      <c r="I838" s="162"/>
      <c r="J838" s="162"/>
      <c r="K838" s="162"/>
      <c r="L838" s="162"/>
      <c r="M838" s="162"/>
      <c r="N838" s="162"/>
      <c r="O838" s="162"/>
      <c r="P838" s="162"/>
      <c r="Q838" s="162"/>
      <c r="R838" s="162"/>
      <c r="S838" s="162"/>
      <c r="T838" s="162"/>
      <c r="U838" s="162"/>
      <c r="V838" s="162"/>
      <c r="W838" s="162"/>
      <c r="X838" s="162"/>
      <c r="Y838" s="162"/>
      <c r="Z838" s="162"/>
    </row>
    <row r="839">
      <c r="A839" s="162"/>
      <c r="B839" s="162"/>
      <c r="C839" s="162"/>
      <c r="D839" s="162"/>
      <c r="E839" s="162"/>
      <c r="F839" s="162"/>
      <c r="G839" s="162"/>
      <c r="H839" s="162"/>
      <c r="I839" s="162"/>
      <c r="J839" s="162"/>
      <c r="K839" s="162"/>
      <c r="L839" s="162"/>
      <c r="M839" s="162"/>
      <c r="N839" s="162"/>
      <c r="O839" s="162"/>
      <c r="P839" s="162"/>
      <c r="Q839" s="162"/>
      <c r="R839" s="162"/>
      <c r="S839" s="162"/>
      <c r="T839" s="162"/>
      <c r="U839" s="162"/>
      <c r="V839" s="162"/>
      <c r="W839" s="162"/>
      <c r="X839" s="162"/>
      <c r="Y839" s="162"/>
      <c r="Z839" s="162"/>
    </row>
    <row r="840">
      <c r="A840" s="162"/>
      <c r="B840" s="162"/>
      <c r="C840" s="162"/>
      <c r="D840" s="162"/>
      <c r="E840" s="162"/>
      <c r="F840" s="162"/>
      <c r="G840" s="162"/>
      <c r="H840" s="162"/>
      <c r="I840" s="162"/>
      <c r="J840" s="162"/>
      <c r="K840" s="162"/>
      <c r="L840" s="162"/>
      <c r="M840" s="162"/>
      <c r="N840" s="162"/>
      <c r="O840" s="162"/>
      <c r="P840" s="162"/>
      <c r="Q840" s="162"/>
      <c r="R840" s="162"/>
      <c r="S840" s="162"/>
      <c r="T840" s="162"/>
      <c r="U840" s="162"/>
      <c r="V840" s="162"/>
      <c r="W840" s="162"/>
      <c r="X840" s="162"/>
      <c r="Y840" s="162"/>
      <c r="Z840" s="162"/>
    </row>
    <row r="841">
      <c r="A841" s="162"/>
      <c r="B841" s="162"/>
      <c r="C841" s="162"/>
      <c r="D841" s="162"/>
      <c r="E841" s="162"/>
      <c r="F841" s="162"/>
      <c r="G841" s="162"/>
      <c r="H841" s="162"/>
      <c r="I841" s="162"/>
      <c r="J841" s="162"/>
      <c r="K841" s="162"/>
      <c r="L841" s="162"/>
      <c r="M841" s="162"/>
      <c r="N841" s="162"/>
      <c r="O841" s="162"/>
      <c r="P841" s="162"/>
      <c r="Q841" s="162"/>
      <c r="R841" s="162"/>
      <c r="S841" s="162"/>
      <c r="T841" s="162"/>
      <c r="U841" s="162"/>
      <c r="V841" s="162"/>
      <c r="W841" s="162"/>
      <c r="X841" s="162"/>
      <c r="Y841" s="162"/>
      <c r="Z841" s="162"/>
    </row>
    <row r="842">
      <c r="A842" s="162"/>
      <c r="B842" s="162"/>
      <c r="C842" s="162"/>
      <c r="D842" s="162"/>
      <c r="E842" s="162"/>
      <c r="F842" s="162"/>
      <c r="G842" s="162"/>
      <c r="H842" s="162"/>
      <c r="I842" s="162"/>
      <c r="J842" s="162"/>
      <c r="K842" s="162"/>
      <c r="L842" s="162"/>
      <c r="M842" s="162"/>
      <c r="N842" s="162"/>
      <c r="O842" s="162"/>
      <c r="P842" s="162"/>
      <c r="Q842" s="162"/>
      <c r="R842" s="162"/>
      <c r="S842" s="162"/>
      <c r="T842" s="162"/>
      <c r="U842" s="162"/>
      <c r="V842" s="162"/>
      <c r="W842" s="162"/>
      <c r="X842" s="162"/>
      <c r="Y842" s="162"/>
      <c r="Z842" s="162"/>
    </row>
    <row r="843">
      <c r="A843" s="162"/>
      <c r="B843" s="162"/>
      <c r="C843" s="162"/>
      <c r="D843" s="162"/>
      <c r="E843" s="162"/>
      <c r="F843" s="162"/>
      <c r="G843" s="162"/>
      <c r="H843" s="162"/>
      <c r="I843" s="162"/>
      <c r="J843" s="162"/>
      <c r="K843" s="162"/>
      <c r="L843" s="162"/>
      <c r="M843" s="162"/>
      <c r="N843" s="162"/>
      <c r="O843" s="162"/>
      <c r="P843" s="162"/>
      <c r="Q843" s="162"/>
      <c r="R843" s="162"/>
      <c r="S843" s="162"/>
      <c r="T843" s="162"/>
      <c r="U843" s="162"/>
      <c r="V843" s="162"/>
      <c r="W843" s="162"/>
      <c r="X843" s="162"/>
      <c r="Y843" s="162"/>
      <c r="Z843" s="162"/>
    </row>
    <row r="844">
      <c r="A844" s="162"/>
      <c r="B844" s="162"/>
      <c r="C844" s="162"/>
      <c r="D844" s="162"/>
      <c r="E844" s="162"/>
      <c r="F844" s="162"/>
      <c r="G844" s="162"/>
      <c r="H844" s="162"/>
      <c r="I844" s="162"/>
      <c r="J844" s="162"/>
      <c r="K844" s="162"/>
      <c r="L844" s="162"/>
      <c r="M844" s="162"/>
      <c r="N844" s="162"/>
      <c r="O844" s="162"/>
      <c r="P844" s="162"/>
      <c r="Q844" s="162"/>
      <c r="R844" s="162"/>
      <c r="S844" s="162"/>
      <c r="T844" s="162"/>
      <c r="U844" s="162"/>
      <c r="V844" s="162"/>
      <c r="W844" s="162"/>
      <c r="X844" s="162"/>
      <c r="Y844" s="162"/>
      <c r="Z844" s="162"/>
    </row>
    <row r="845">
      <c r="A845" s="162"/>
      <c r="B845" s="162"/>
      <c r="C845" s="162"/>
      <c r="D845" s="162"/>
      <c r="E845" s="162"/>
      <c r="F845" s="162"/>
      <c r="G845" s="162"/>
      <c r="H845" s="162"/>
      <c r="I845" s="162"/>
      <c r="J845" s="162"/>
      <c r="K845" s="162"/>
      <c r="L845" s="162"/>
      <c r="M845" s="162"/>
      <c r="N845" s="162"/>
      <c r="O845" s="162"/>
      <c r="P845" s="162"/>
      <c r="Q845" s="162"/>
      <c r="R845" s="162"/>
      <c r="S845" s="162"/>
      <c r="T845" s="162"/>
      <c r="U845" s="162"/>
      <c r="V845" s="162"/>
      <c r="W845" s="162"/>
      <c r="X845" s="162"/>
      <c r="Y845" s="162"/>
      <c r="Z845" s="162"/>
    </row>
    <row r="846">
      <c r="A846" s="162"/>
      <c r="B846" s="162"/>
      <c r="C846" s="162"/>
      <c r="D846" s="162"/>
      <c r="E846" s="162"/>
      <c r="F846" s="162"/>
      <c r="G846" s="162"/>
      <c r="H846" s="162"/>
      <c r="I846" s="162"/>
      <c r="J846" s="162"/>
      <c r="K846" s="162"/>
      <c r="L846" s="162"/>
      <c r="M846" s="162"/>
      <c r="N846" s="162"/>
      <c r="O846" s="162"/>
      <c r="P846" s="162"/>
      <c r="Q846" s="162"/>
      <c r="R846" s="162"/>
      <c r="S846" s="162"/>
      <c r="T846" s="162"/>
      <c r="U846" s="162"/>
      <c r="V846" s="162"/>
      <c r="W846" s="162"/>
      <c r="X846" s="162"/>
      <c r="Y846" s="162"/>
      <c r="Z846" s="162"/>
    </row>
    <row r="847">
      <c r="A847" s="162"/>
      <c r="B847" s="162"/>
      <c r="C847" s="162"/>
      <c r="D847" s="162"/>
      <c r="E847" s="162"/>
      <c r="F847" s="162"/>
      <c r="G847" s="162"/>
      <c r="H847" s="162"/>
      <c r="I847" s="162"/>
      <c r="J847" s="162"/>
      <c r="K847" s="162"/>
      <c r="L847" s="162"/>
      <c r="M847" s="162"/>
      <c r="N847" s="162"/>
      <c r="O847" s="162"/>
      <c r="P847" s="162"/>
      <c r="Q847" s="162"/>
      <c r="R847" s="162"/>
      <c r="S847" s="162"/>
      <c r="T847" s="162"/>
      <c r="U847" s="162"/>
      <c r="V847" s="162"/>
      <c r="W847" s="162"/>
      <c r="X847" s="162"/>
      <c r="Y847" s="162"/>
      <c r="Z847" s="162"/>
    </row>
    <row r="848">
      <c r="A848" s="162"/>
      <c r="B848" s="162"/>
      <c r="C848" s="162"/>
      <c r="D848" s="162"/>
      <c r="E848" s="162"/>
      <c r="F848" s="162"/>
      <c r="G848" s="162"/>
      <c r="H848" s="162"/>
      <c r="I848" s="162"/>
      <c r="J848" s="162"/>
      <c r="K848" s="162"/>
      <c r="L848" s="162"/>
      <c r="M848" s="162"/>
      <c r="N848" s="162"/>
      <c r="O848" s="162"/>
      <c r="P848" s="162"/>
      <c r="Q848" s="162"/>
      <c r="R848" s="162"/>
      <c r="S848" s="162"/>
      <c r="T848" s="162"/>
      <c r="U848" s="162"/>
      <c r="V848" s="162"/>
      <c r="W848" s="162"/>
      <c r="X848" s="162"/>
      <c r="Y848" s="162"/>
      <c r="Z848" s="162"/>
    </row>
    <row r="849">
      <c r="A849" s="162"/>
      <c r="B849" s="162"/>
      <c r="C849" s="162"/>
      <c r="D849" s="162"/>
      <c r="E849" s="162"/>
      <c r="F849" s="162"/>
      <c r="G849" s="162"/>
      <c r="H849" s="162"/>
      <c r="I849" s="162"/>
      <c r="J849" s="162"/>
      <c r="K849" s="162"/>
      <c r="L849" s="162"/>
      <c r="M849" s="162"/>
      <c r="N849" s="162"/>
      <c r="O849" s="162"/>
      <c r="P849" s="162"/>
      <c r="Q849" s="162"/>
      <c r="R849" s="162"/>
      <c r="S849" s="162"/>
      <c r="T849" s="162"/>
      <c r="U849" s="162"/>
      <c r="V849" s="162"/>
      <c r="W849" s="162"/>
      <c r="X849" s="162"/>
      <c r="Y849" s="162"/>
      <c r="Z849" s="162"/>
    </row>
    <row r="850">
      <c r="A850" s="162"/>
      <c r="B850" s="162"/>
      <c r="C850" s="162"/>
      <c r="D850" s="162"/>
      <c r="E850" s="162"/>
      <c r="F850" s="162"/>
      <c r="G850" s="162"/>
      <c r="H850" s="162"/>
      <c r="I850" s="162"/>
      <c r="J850" s="162"/>
      <c r="K850" s="162"/>
      <c r="L850" s="162"/>
      <c r="M850" s="162"/>
      <c r="N850" s="162"/>
      <c r="O850" s="162"/>
      <c r="P850" s="162"/>
      <c r="Q850" s="162"/>
      <c r="R850" s="162"/>
      <c r="S850" s="162"/>
      <c r="T850" s="162"/>
      <c r="U850" s="162"/>
      <c r="V850" s="162"/>
      <c r="W850" s="162"/>
      <c r="X850" s="162"/>
      <c r="Y850" s="162"/>
      <c r="Z850" s="162"/>
    </row>
    <row r="851">
      <c r="A851" s="162"/>
      <c r="B851" s="162"/>
      <c r="C851" s="162"/>
      <c r="D851" s="162"/>
      <c r="E851" s="162"/>
      <c r="F851" s="162"/>
      <c r="G851" s="162"/>
      <c r="H851" s="162"/>
      <c r="I851" s="162"/>
      <c r="J851" s="162"/>
      <c r="K851" s="162"/>
      <c r="L851" s="162"/>
      <c r="M851" s="162"/>
      <c r="N851" s="162"/>
      <c r="O851" s="162"/>
      <c r="P851" s="162"/>
      <c r="Q851" s="162"/>
      <c r="R851" s="162"/>
      <c r="S851" s="162"/>
      <c r="T851" s="162"/>
      <c r="U851" s="162"/>
      <c r="V851" s="162"/>
      <c r="W851" s="162"/>
      <c r="X851" s="162"/>
      <c r="Y851" s="162"/>
      <c r="Z851" s="162"/>
    </row>
    <row r="852">
      <c r="A852" s="162"/>
      <c r="B852" s="162"/>
      <c r="C852" s="162"/>
      <c r="D852" s="162"/>
      <c r="E852" s="162"/>
      <c r="F852" s="162"/>
      <c r="G852" s="162"/>
      <c r="H852" s="162"/>
      <c r="I852" s="162"/>
      <c r="J852" s="162"/>
      <c r="K852" s="162"/>
      <c r="L852" s="162"/>
      <c r="M852" s="162"/>
      <c r="N852" s="162"/>
      <c r="O852" s="162"/>
      <c r="P852" s="162"/>
      <c r="Q852" s="162"/>
      <c r="R852" s="162"/>
      <c r="S852" s="162"/>
      <c r="T852" s="162"/>
      <c r="U852" s="162"/>
      <c r="V852" s="162"/>
      <c r="W852" s="162"/>
      <c r="X852" s="162"/>
      <c r="Y852" s="162"/>
      <c r="Z852" s="162"/>
    </row>
    <row r="853">
      <c r="A853" s="162"/>
      <c r="B853" s="162"/>
      <c r="C853" s="162"/>
      <c r="D853" s="162"/>
      <c r="E853" s="162"/>
      <c r="F853" s="162"/>
      <c r="G853" s="162"/>
      <c r="H853" s="162"/>
      <c r="I853" s="162"/>
      <c r="J853" s="162"/>
      <c r="K853" s="162"/>
      <c r="L853" s="162"/>
      <c r="M853" s="162"/>
      <c r="N853" s="162"/>
      <c r="O853" s="162"/>
      <c r="P853" s="162"/>
      <c r="Q853" s="162"/>
      <c r="R853" s="162"/>
      <c r="S853" s="162"/>
      <c r="T853" s="162"/>
      <c r="U853" s="162"/>
      <c r="V853" s="162"/>
      <c r="W853" s="162"/>
      <c r="X853" s="162"/>
      <c r="Y853" s="162"/>
      <c r="Z853" s="162"/>
    </row>
    <row r="854">
      <c r="A854" s="162"/>
      <c r="B854" s="162"/>
      <c r="C854" s="162"/>
      <c r="D854" s="162"/>
      <c r="E854" s="162"/>
      <c r="F854" s="162"/>
      <c r="G854" s="162"/>
      <c r="H854" s="162"/>
      <c r="I854" s="162"/>
      <c r="J854" s="162"/>
      <c r="K854" s="162"/>
      <c r="L854" s="162"/>
      <c r="M854" s="162"/>
      <c r="N854" s="162"/>
      <c r="O854" s="162"/>
      <c r="P854" s="162"/>
      <c r="Q854" s="162"/>
      <c r="R854" s="162"/>
      <c r="S854" s="162"/>
      <c r="T854" s="162"/>
      <c r="U854" s="162"/>
      <c r="V854" s="162"/>
      <c r="W854" s="162"/>
      <c r="X854" s="162"/>
      <c r="Y854" s="162"/>
      <c r="Z854" s="162"/>
    </row>
    <row r="855">
      <c r="A855" s="162"/>
      <c r="B855" s="162"/>
      <c r="C855" s="162"/>
      <c r="D855" s="162"/>
      <c r="E855" s="162"/>
      <c r="F855" s="162"/>
      <c r="G855" s="162"/>
      <c r="H855" s="162"/>
      <c r="I855" s="162"/>
      <c r="J855" s="162"/>
      <c r="K855" s="162"/>
      <c r="L855" s="162"/>
      <c r="M855" s="162"/>
      <c r="N855" s="162"/>
      <c r="O855" s="162"/>
      <c r="P855" s="162"/>
      <c r="Q855" s="162"/>
      <c r="R855" s="162"/>
      <c r="S855" s="162"/>
      <c r="T855" s="162"/>
      <c r="U855" s="162"/>
      <c r="V855" s="162"/>
      <c r="W855" s="162"/>
      <c r="X855" s="162"/>
      <c r="Y855" s="162"/>
      <c r="Z855" s="162"/>
    </row>
    <row r="856">
      <c r="A856" s="162"/>
      <c r="B856" s="162"/>
      <c r="C856" s="162"/>
      <c r="D856" s="162"/>
      <c r="E856" s="162"/>
      <c r="F856" s="162"/>
      <c r="G856" s="162"/>
      <c r="H856" s="162"/>
      <c r="I856" s="162"/>
      <c r="J856" s="162"/>
      <c r="K856" s="162"/>
      <c r="L856" s="162"/>
      <c r="M856" s="162"/>
      <c r="N856" s="162"/>
      <c r="O856" s="162"/>
      <c r="P856" s="162"/>
      <c r="Q856" s="162"/>
      <c r="R856" s="162"/>
      <c r="S856" s="162"/>
      <c r="T856" s="162"/>
      <c r="U856" s="162"/>
      <c r="V856" s="162"/>
      <c r="W856" s="162"/>
      <c r="X856" s="162"/>
      <c r="Y856" s="162"/>
      <c r="Z856" s="162"/>
    </row>
    <row r="857">
      <c r="A857" s="162"/>
      <c r="B857" s="162"/>
      <c r="C857" s="162"/>
      <c r="D857" s="162"/>
      <c r="E857" s="162"/>
      <c r="F857" s="162"/>
      <c r="G857" s="162"/>
      <c r="H857" s="162"/>
      <c r="I857" s="162"/>
      <c r="J857" s="162"/>
      <c r="K857" s="162"/>
      <c r="L857" s="162"/>
      <c r="M857" s="162"/>
      <c r="N857" s="162"/>
      <c r="O857" s="162"/>
      <c r="P857" s="162"/>
      <c r="Q857" s="162"/>
      <c r="R857" s="162"/>
      <c r="S857" s="162"/>
      <c r="T857" s="162"/>
      <c r="U857" s="162"/>
      <c r="V857" s="162"/>
      <c r="W857" s="162"/>
      <c r="X857" s="162"/>
      <c r="Y857" s="162"/>
      <c r="Z857" s="162"/>
    </row>
    <row r="858">
      <c r="A858" s="162"/>
      <c r="B858" s="162"/>
      <c r="C858" s="162"/>
      <c r="D858" s="162"/>
      <c r="E858" s="162"/>
      <c r="F858" s="162"/>
      <c r="G858" s="162"/>
      <c r="H858" s="162"/>
      <c r="I858" s="162"/>
      <c r="J858" s="162"/>
      <c r="K858" s="162"/>
      <c r="L858" s="162"/>
      <c r="M858" s="162"/>
      <c r="N858" s="162"/>
      <c r="O858" s="162"/>
      <c r="P858" s="162"/>
      <c r="Q858" s="162"/>
      <c r="R858" s="162"/>
      <c r="S858" s="162"/>
      <c r="T858" s="162"/>
      <c r="U858" s="162"/>
      <c r="V858" s="162"/>
      <c r="W858" s="162"/>
      <c r="X858" s="162"/>
      <c r="Y858" s="162"/>
      <c r="Z858" s="162"/>
    </row>
    <row r="859">
      <c r="A859" s="162"/>
      <c r="B859" s="162"/>
      <c r="C859" s="162"/>
      <c r="D859" s="162"/>
      <c r="E859" s="162"/>
      <c r="F859" s="162"/>
      <c r="G859" s="162"/>
      <c r="H859" s="162"/>
      <c r="I859" s="162"/>
      <c r="J859" s="162"/>
      <c r="K859" s="162"/>
      <c r="L859" s="162"/>
      <c r="M859" s="162"/>
      <c r="N859" s="162"/>
      <c r="O859" s="162"/>
      <c r="P859" s="162"/>
      <c r="Q859" s="162"/>
      <c r="R859" s="162"/>
      <c r="S859" s="162"/>
      <c r="T859" s="162"/>
      <c r="U859" s="162"/>
      <c r="V859" s="162"/>
      <c r="W859" s="162"/>
      <c r="X859" s="162"/>
      <c r="Y859" s="162"/>
      <c r="Z859" s="162"/>
    </row>
    <row r="860">
      <c r="A860" s="162"/>
      <c r="B860" s="162"/>
      <c r="C860" s="162"/>
      <c r="D860" s="162"/>
      <c r="E860" s="162"/>
      <c r="F860" s="162"/>
      <c r="G860" s="162"/>
      <c r="H860" s="162"/>
      <c r="I860" s="162"/>
      <c r="J860" s="162"/>
      <c r="K860" s="162"/>
      <c r="L860" s="162"/>
      <c r="M860" s="162"/>
      <c r="N860" s="162"/>
      <c r="O860" s="162"/>
      <c r="P860" s="162"/>
      <c r="Q860" s="162"/>
      <c r="R860" s="162"/>
      <c r="S860" s="162"/>
      <c r="T860" s="162"/>
      <c r="U860" s="162"/>
      <c r="V860" s="162"/>
      <c r="W860" s="162"/>
      <c r="X860" s="162"/>
      <c r="Y860" s="162"/>
      <c r="Z860" s="162"/>
    </row>
    <row r="861">
      <c r="A861" s="162"/>
      <c r="B861" s="162"/>
      <c r="C861" s="162"/>
      <c r="D861" s="162"/>
      <c r="E861" s="162"/>
      <c r="F861" s="162"/>
      <c r="G861" s="162"/>
      <c r="H861" s="162"/>
      <c r="I861" s="162"/>
      <c r="J861" s="162"/>
      <c r="K861" s="162"/>
      <c r="L861" s="162"/>
      <c r="M861" s="162"/>
      <c r="N861" s="162"/>
      <c r="O861" s="162"/>
      <c r="P861" s="162"/>
      <c r="Q861" s="162"/>
      <c r="R861" s="162"/>
      <c r="S861" s="162"/>
      <c r="T861" s="162"/>
      <c r="U861" s="162"/>
      <c r="V861" s="162"/>
      <c r="W861" s="162"/>
      <c r="X861" s="162"/>
      <c r="Y861" s="162"/>
      <c r="Z861" s="162"/>
    </row>
    <row r="862">
      <c r="A862" s="162"/>
      <c r="B862" s="162"/>
      <c r="C862" s="162"/>
      <c r="D862" s="162"/>
      <c r="E862" s="162"/>
      <c r="F862" s="162"/>
      <c r="G862" s="162"/>
      <c r="H862" s="162"/>
      <c r="I862" s="162"/>
      <c r="J862" s="162"/>
      <c r="K862" s="162"/>
      <c r="L862" s="162"/>
      <c r="M862" s="162"/>
      <c r="N862" s="162"/>
      <c r="O862" s="162"/>
      <c r="P862" s="162"/>
      <c r="Q862" s="162"/>
      <c r="R862" s="162"/>
      <c r="S862" s="162"/>
      <c r="T862" s="162"/>
      <c r="U862" s="162"/>
      <c r="V862" s="162"/>
      <c r="W862" s="162"/>
      <c r="X862" s="162"/>
      <c r="Y862" s="162"/>
      <c r="Z862" s="162"/>
    </row>
    <row r="863">
      <c r="A863" s="162"/>
      <c r="B863" s="162"/>
      <c r="C863" s="162"/>
      <c r="D863" s="162"/>
      <c r="E863" s="162"/>
      <c r="F863" s="162"/>
      <c r="G863" s="162"/>
      <c r="H863" s="162"/>
      <c r="I863" s="162"/>
      <c r="J863" s="162"/>
      <c r="K863" s="162"/>
      <c r="L863" s="162"/>
      <c r="M863" s="162"/>
      <c r="N863" s="162"/>
      <c r="O863" s="162"/>
      <c r="P863" s="162"/>
      <c r="Q863" s="162"/>
      <c r="R863" s="162"/>
      <c r="S863" s="162"/>
      <c r="T863" s="162"/>
      <c r="U863" s="162"/>
      <c r="V863" s="162"/>
      <c r="W863" s="162"/>
      <c r="X863" s="162"/>
      <c r="Y863" s="162"/>
      <c r="Z863" s="162"/>
    </row>
    <row r="864">
      <c r="A864" s="162"/>
      <c r="B864" s="162"/>
      <c r="C864" s="162"/>
      <c r="D864" s="162"/>
      <c r="E864" s="162"/>
      <c r="F864" s="162"/>
      <c r="G864" s="162"/>
      <c r="H864" s="162"/>
      <c r="I864" s="162"/>
      <c r="J864" s="162"/>
      <c r="K864" s="162"/>
      <c r="L864" s="162"/>
      <c r="M864" s="162"/>
      <c r="N864" s="162"/>
      <c r="O864" s="162"/>
      <c r="P864" s="162"/>
      <c r="Q864" s="162"/>
      <c r="R864" s="162"/>
      <c r="S864" s="162"/>
      <c r="T864" s="162"/>
      <c r="U864" s="162"/>
      <c r="V864" s="162"/>
      <c r="W864" s="162"/>
      <c r="X864" s="162"/>
      <c r="Y864" s="162"/>
      <c r="Z864" s="162"/>
    </row>
    <row r="865">
      <c r="A865" s="162"/>
      <c r="B865" s="162"/>
      <c r="C865" s="162"/>
      <c r="D865" s="162"/>
      <c r="E865" s="162"/>
      <c r="F865" s="162"/>
      <c r="G865" s="162"/>
      <c r="H865" s="162"/>
      <c r="I865" s="162"/>
      <c r="J865" s="162"/>
      <c r="K865" s="162"/>
      <c r="L865" s="162"/>
      <c r="M865" s="162"/>
      <c r="N865" s="162"/>
      <c r="O865" s="162"/>
      <c r="P865" s="162"/>
      <c r="Q865" s="162"/>
      <c r="R865" s="162"/>
      <c r="S865" s="162"/>
      <c r="T865" s="162"/>
      <c r="U865" s="162"/>
      <c r="V865" s="162"/>
      <c r="W865" s="162"/>
      <c r="X865" s="162"/>
      <c r="Y865" s="162"/>
      <c r="Z865" s="162"/>
    </row>
    <row r="866">
      <c r="A866" s="162"/>
      <c r="B866" s="162"/>
      <c r="C866" s="162"/>
      <c r="D866" s="162"/>
      <c r="E866" s="162"/>
      <c r="F866" s="162"/>
      <c r="G866" s="162"/>
      <c r="H866" s="162"/>
      <c r="I866" s="162"/>
      <c r="J866" s="162"/>
      <c r="K866" s="162"/>
      <c r="L866" s="162"/>
      <c r="M866" s="162"/>
      <c r="N866" s="162"/>
      <c r="O866" s="162"/>
      <c r="P866" s="162"/>
      <c r="Q866" s="162"/>
      <c r="R866" s="162"/>
      <c r="S866" s="162"/>
      <c r="T866" s="162"/>
      <c r="U866" s="162"/>
      <c r="V866" s="162"/>
      <c r="W866" s="162"/>
      <c r="X866" s="162"/>
      <c r="Y866" s="162"/>
      <c r="Z866" s="162"/>
    </row>
    <row r="867">
      <c r="A867" s="162"/>
      <c r="B867" s="162"/>
      <c r="C867" s="162"/>
      <c r="D867" s="162"/>
      <c r="E867" s="162"/>
      <c r="F867" s="162"/>
      <c r="G867" s="162"/>
      <c r="H867" s="162"/>
      <c r="I867" s="162"/>
      <c r="J867" s="162"/>
      <c r="K867" s="162"/>
      <c r="L867" s="162"/>
      <c r="M867" s="162"/>
      <c r="N867" s="162"/>
      <c r="O867" s="162"/>
      <c r="P867" s="162"/>
      <c r="Q867" s="162"/>
      <c r="R867" s="162"/>
      <c r="S867" s="162"/>
      <c r="T867" s="162"/>
      <c r="U867" s="162"/>
      <c r="V867" s="162"/>
      <c r="W867" s="162"/>
      <c r="X867" s="162"/>
      <c r="Y867" s="162"/>
      <c r="Z867" s="162"/>
    </row>
    <row r="868">
      <c r="A868" s="162"/>
      <c r="B868" s="162"/>
      <c r="C868" s="162"/>
      <c r="D868" s="162"/>
      <c r="E868" s="162"/>
      <c r="F868" s="162"/>
      <c r="G868" s="162"/>
      <c r="H868" s="162"/>
      <c r="I868" s="162"/>
      <c r="J868" s="162"/>
      <c r="K868" s="162"/>
      <c r="L868" s="162"/>
      <c r="M868" s="162"/>
      <c r="N868" s="162"/>
      <c r="O868" s="162"/>
      <c r="P868" s="162"/>
      <c r="Q868" s="162"/>
      <c r="R868" s="162"/>
      <c r="S868" s="162"/>
      <c r="T868" s="162"/>
      <c r="U868" s="162"/>
      <c r="V868" s="162"/>
      <c r="W868" s="162"/>
      <c r="X868" s="162"/>
      <c r="Y868" s="162"/>
      <c r="Z868" s="162"/>
    </row>
    <row r="869">
      <c r="A869" s="162"/>
      <c r="B869" s="162"/>
      <c r="C869" s="162"/>
      <c r="D869" s="162"/>
      <c r="E869" s="162"/>
      <c r="F869" s="162"/>
      <c r="G869" s="162"/>
      <c r="H869" s="162"/>
      <c r="I869" s="162"/>
      <c r="J869" s="162"/>
      <c r="K869" s="162"/>
      <c r="L869" s="162"/>
      <c r="M869" s="162"/>
      <c r="N869" s="162"/>
      <c r="O869" s="162"/>
      <c r="P869" s="162"/>
      <c r="Q869" s="162"/>
      <c r="R869" s="162"/>
      <c r="S869" s="162"/>
      <c r="T869" s="162"/>
      <c r="U869" s="162"/>
      <c r="V869" s="162"/>
      <c r="W869" s="162"/>
      <c r="X869" s="162"/>
      <c r="Y869" s="162"/>
      <c r="Z869" s="162"/>
    </row>
    <row r="870">
      <c r="A870" s="162"/>
      <c r="B870" s="162"/>
      <c r="C870" s="162"/>
      <c r="D870" s="162"/>
      <c r="E870" s="162"/>
      <c r="F870" s="162"/>
      <c r="G870" s="162"/>
      <c r="H870" s="162"/>
      <c r="I870" s="162"/>
      <c r="J870" s="162"/>
      <c r="K870" s="162"/>
      <c r="L870" s="162"/>
      <c r="M870" s="162"/>
      <c r="N870" s="162"/>
      <c r="O870" s="162"/>
      <c r="P870" s="162"/>
      <c r="Q870" s="162"/>
      <c r="R870" s="162"/>
      <c r="S870" s="162"/>
      <c r="T870" s="162"/>
      <c r="U870" s="162"/>
      <c r="V870" s="162"/>
      <c r="W870" s="162"/>
      <c r="X870" s="162"/>
      <c r="Y870" s="162"/>
      <c r="Z870" s="162"/>
    </row>
    <row r="871">
      <c r="A871" s="162"/>
      <c r="B871" s="162"/>
      <c r="C871" s="162"/>
      <c r="D871" s="162"/>
      <c r="E871" s="162"/>
      <c r="F871" s="162"/>
      <c r="G871" s="162"/>
      <c r="H871" s="162"/>
      <c r="I871" s="162"/>
      <c r="J871" s="162"/>
      <c r="K871" s="162"/>
      <c r="L871" s="162"/>
      <c r="M871" s="162"/>
      <c r="N871" s="162"/>
      <c r="O871" s="162"/>
      <c r="P871" s="162"/>
      <c r="Q871" s="162"/>
      <c r="R871" s="162"/>
      <c r="S871" s="162"/>
      <c r="T871" s="162"/>
      <c r="U871" s="162"/>
      <c r="V871" s="162"/>
      <c r="W871" s="162"/>
      <c r="X871" s="162"/>
      <c r="Y871" s="162"/>
      <c r="Z871" s="162"/>
    </row>
    <row r="872">
      <c r="A872" s="162"/>
      <c r="B872" s="162"/>
      <c r="C872" s="162"/>
      <c r="D872" s="162"/>
      <c r="E872" s="162"/>
      <c r="F872" s="162"/>
      <c r="G872" s="162"/>
      <c r="H872" s="162"/>
      <c r="I872" s="162"/>
      <c r="J872" s="162"/>
      <c r="K872" s="162"/>
      <c r="L872" s="162"/>
      <c r="M872" s="162"/>
      <c r="N872" s="162"/>
      <c r="O872" s="162"/>
      <c r="P872" s="162"/>
      <c r="Q872" s="162"/>
      <c r="R872" s="162"/>
      <c r="S872" s="162"/>
      <c r="T872" s="162"/>
      <c r="U872" s="162"/>
      <c r="V872" s="162"/>
      <c r="W872" s="162"/>
      <c r="X872" s="162"/>
      <c r="Y872" s="162"/>
      <c r="Z872" s="162"/>
    </row>
    <row r="873">
      <c r="A873" s="162"/>
      <c r="B873" s="162"/>
      <c r="C873" s="162"/>
      <c r="D873" s="162"/>
      <c r="E873" s="162"/>
      <c r="F873" s="162"/>
      <c r="G873" s="162"/>
      <c r="H873" s="162"/>
      <c r="I873" s="162"/>
      <c r="J873" s="162"/>
      <c r="K873" s="162"/>
      <c r="L873" s="162"/>
      <c r="M873" s="162"/>
      <c r="N873" s="162"/>
      <c r="O873" s="162"/>
      <c r="P873" s="162"/>
      <c r="Q873" s="162"/>
      <c r="R873" s="162"/>
      <c r="S873" s="162"/>
      <c r="T873" s="162"/>
      <c r="U873" s="162"/>
      <c r="V873" s="162"/>
      <c r="W873" s="162"/>
      <c r="X873" s="162"/>
      <c r="Y873" s="162"/>
      <c r="Z873" s="162"/>
    </row>
    <row r="874">
      <c r="A874" s="162"/>
      <c r="B874" s="162"/>
      <c r="C874" s="162"/>
      <c r="D874" s="162"/>
      <c r="E874" s="162"/>
      <c r="F874" s="162"/>
      <c r="G874" s="162"/>
      <c r="H874" s="162"/>
      <c r="I874" s="162"/>
      <c r="J874" s="162"/>
      <c r="K874" s="162"/>
      <c r="L874" s="162"/>
      <c r="M874" s="162"/>
      <c r="N874" s="162"/>
      <c r="O874" s="162"/>
      <c r="P874" s="162"/>
      <c r="Q874" s="162"/>
      <c r="R874" s="162"/>
      <c r="S874" s="162"/>
      <c r="T874" s="162"/>
      <c r="U874" s="162"/>
      <c r="V874" s="162"/>
      <c r="W874" s="162"/>
      <c r="X874" s="162"/>
      <c r="Y874" s="162"/>
      <c r="Z874" s="162"/>
    </row>
    <row r="875">
      <c r="A875" s="162"/>
      <c r="B875" s="162"/>
      <c r="C875" s="162"/>
      <c r="D875" s="162"/>
      <c r="E875" s="162"/>
      <c r="F875" s="162"/>
      <c r="G875" s="162"/>
      <c r="H875" s="162"/>
      <c r="I875" s="162"/>
      <c r="J875" s="162"/>
      <c r="K875" s="162"/>
      <c r="L875" s="162"/>
      <c r="M875" s="162"/>
      <c r="N875" s="162"/>
      <c r="O875" s="162"/>
      <c r="P875" s="162"/>
      <c r="Q875" s="162"/>
      <c r="R875" s="162"/>
      <c r="S875" s="162"/>
      <c r="T875" s="162"/>
      <c r="U875" s="162"/>
      <c r="V875" s="162"/>
      <c r="W875" s="162"/>
      <c r="X875" s="162"/>
      <c r="Y875" s="162"/>
      <c r="Z875" s="162"/>
    </row>
    <row r="876">
      <c r="A876" s="162"/>
      <c r="B876" s="162"/>
      <c r="C876" s="162"/>
      <c r="D876" s="162"/>
      <c r="E876" s="162"/>
      <c r="F876" s="162"/>
      <c r="G876" s="162"/>
      <c r="H876" s="162"/>
      <c r="I876" s="162"/>
      <c r="J876" s="162"/>
      <c r="K876" s="162"/>
      <c r="L876" s="162"/>
      <c r="M876" s="162"/>
      <c r="N876" s="162"/>
      <c r="O876" s="162"/>
      <c r="P876" s="162"/>
      <c r="Q876" s="162"/>
      <c r="R876" s="162"/>
      <c r="S876" s="162"/>
      <c r="T876" s="162"/>
      <c r="U876" s="162"/>
      <c r="V876" s="162"/>
      <c r="W876" s="162"/>
      <c r="X876" s="162"/>
      <c r="Y876" s="162"/>
      <c r="Z876" s="162"/>
    </row>
    <row r="877">
      <c r="A877" s="162"/>
      <c r="B877" s="162"/>
      <c r="C877" s="162"/>
      <c r="D877" s="162"/>
      <c r="E877" s="162"/>
      <c r="F877" s="162"/>
      <c r="G877" s="162"/>
      <c r="H877" s="162"/>
      <c r="I877" s="162"/>
      <c r="J877" s="162"/>
      <c r="K877" s="162"/>
      <c r="L877" s="162"/>
      <c r="M877" s="162"/>
      <c r="N877" s="162"/>
      <c r="O877" s="162"/>
      <c r="P877" s="162"/>
      <c r="Q877" s="162"/>
      <c r="R877" s="162"/>
      <c r="S877" s="162"/>
      <c r="T877" s="162"/>
      <c r="U877" s="162"/>
      <c r="V877" s="162"/>
      <c r="W877" s="162"/>
      <c r="X877" s="162"/>
      <c r="Y877" s="162"/>
      <c r="Z877" s="162"/>
    </row>
    <row r="878">
      <c r="A878" s="162"/>
      <c r="B878" s="162"/>
      <c r="C878" s="162"/>
      <c r="D878" s="162"/>
      <c r="E878" s="162"/>
      <c r="F878" s="162"/>
      <c r="G878" s="162"/>
      <c r="H878" s="162"/>
      <c r="I878" s="162"/>
      <c r="J878" s="162"/>
      <c r="K878" s="162"/>
      <c r="L878" s="162"/>
      <c r="M878" s="162"/>
      <c r="N878" s="162"/>
      <c r="O878" s="162"/>
      <c r="P878" s="162"/>
      <c r="Q878" s="162"/>
      <c r="R878" s="162"/>
      <c r="S878" s="162"/>
      <c r="T878" s="162"/>
      <c r="U878" s="162"/>
      <c r="V878" s="162"/>
      <c r="W878" s="162"/>
      <c r="X878" s="162"/>
      <c r="Y878" s="162"/>
      <c r="Z878" s="162"/>
    </row>
    <row r="879">
      <c r="A879" s="162"/>
      <c r="B879" s="162"/>
      <c r="C879" s="162"/>
      <c r="D879" s="162"/>
      <c r="E879" s="162"/>
      <c r="F879" s="162"/>
      <c r="G879" s="162"/>
      <c r="H879" s="162"/>
      <c r="I879" s="162"/>
      <c r="J879" s="162"/>
      <c r="K879" s="162"/>
      <c r="L879" s="162"/>
      <c r="M879" s="162"/>
      <c r="N879" s="162"/>
      <c r="O879" s="162"/>
      <c r="P879" s="162"/>
      <c r="Q879" s="162"/>
      <c r="R879" s="162"/>
      <c r="S879" s="162"/>
      <c r="T879" s="162"/>
      <c r="U879" s="162"/>
      <c r="V879" s="162"/>
      <c r="W879" s="162"/>
      <c r="X879" s="162"/>
      <c r="Y879" s="162"/>
      <c r="Z879" s="162"/>
    </row>
    <row r="880">
      <c r="A880" s="162"/>
      <c r="B880" s="162"/>
      <c r="C880" s="162"/>
      <c r="D880" s="162"/>
      <c r="E880" s="162"/>
      <c r="F880" s="162"/>
      <c r="G880" s="162"/>
      <c r="H880" s="162"/>
      <c r="I880" s="162"/>
      <c r="J880" s="162"/>
      <c r="K880" s="162"/>
      <c r="L880" s="162"/>
      <c r="M880" s="162"/>
      <c r="N880" s="162"/>
      <c r="O880" s="162"/>
      <c r="P880" s="162"/>
      <c r="Q880" s="162"/>
      <c r="R880" s="162"/>
      <c r="S880" s="162"/>
      <c r="T880" s="162"/>
      <c r="U880" s="162"/>
      <c r="V880" s="162"/>
      <c r="W880" s="162"/>
      <c r="X880" s="162"/>
      <c r="Y880" s="162"/>
      <c r="Z880" s="162"/>
    </row>
    <row r="881">
      <c r="A881" s="162"/>
      <c r="B881" s="162"/>
      <c r="C881" s="162"/>
      <c r="D881" s="162"/>
      <c r="E881" s="162"/>
      <c r="F881" s="162"/>
      <c r="G881" s="162"/>
      <c r="H881" s="162"/>
      <c r="I881" s="162"/>
      <c r="J881" s="162"/>
      <c r="K881" s="162"/>
      <c r="L881" s="162"/>
      <c r="M881" s="162"/>
      <c r="N881" s="162"/>
      <c r="O881" s="162"/>
      <c r="P881" s="162"/>
      <c r="Q881" s="162"/>
      <c r="R881" s="162"/>
      <c r="S881" s="162"/>
      <c r="T881" s="162"/>
      <c r="U881" s="162"/>
      <c r="V881" s="162"/>
      <c r="W881" s="162"/>
      <c r="X881" s="162"/>
      <c r="Y881" s="162"/>
      <c r="Z881" s="162"/>
    </row>
    <row r="882">
      <c r="A882" s="162"/>
      <c r="B882" s="162"/>
      <c r="C882" s="162"/>
      <c r="D882" s="162"/>
      <c r="E882" s="162"/>
      <c r="F882" s="162"/>
      <c r="G882" s="162"/>
      <c r="H882" s="162"/>
      <c r="I882" s="162"/>
      <c r="J882" s="162"/>
      <c r="K882" s="162"/>
      <c r="L882" s="162"/>
      <c r="M882" s="162"/>
      <c r="N882" s="162"/>
      <c r="O882" s="162"/>
      <c r="P882" s="162"/>
      <c r="Q882" s="162"/>
      <c r="R882" s="162"/>
      <c r="S882" s="162"/>
      <c r="T882" s="162"/>
      <c r="U882" s="162"/>
      <c r="V882" s="162"/>
      <c r="W882" s="162"/>
      <c r="X882" s="162"/>
      <c r="Y882" s="162"/>
      <c r="Z882" s="162"/>
    </row>
    <row r="883">
      <c r="A883" s="162"/>
      <c r="B883" s="162"/>
      <c r="C883" s="162"/>
      <c r="D883" s="162"/>
      <c r="E883" s="162"/>
      <c r="F883" s="162"/>
      <c r="G883" s="162"/>
      <c r="H883" s="162"/>
      <c r="I883" s="162"/>
      <c r="J883" s="162"/>
      <c r="K883" s="162"/>
      <c r="L883" s="162"/>
      <c r="M883" s="162"/>
      <c r="N883" s="162"/>
      <c r="O883" s="162"/>
      <c r="P883" s="162"/>
      <c r="Q883" s="162"/>
      <c r="R883" s="162"/>
      <c r="S883" s="162"/>
      <c r="T883" s="162"/>
      <c r="U883" s="162"/>
      <c r="V883" s="162"/>
      <c r="W883" s="162"/>
      <c r="X883" s="162"/>
      <c r="Y883" s="162"/>
      <c r="Z883" s="162"/>
    </row>
    <row r="884">
      <c r="A884" s="162"/>
      <c r="B884" s="162"/>
      <c r="C884" s="162"/>
      <c r="D884" s="162"/>
      <c r="E884" s="162"/>
      <c r="F884" s="162"/>
      <c r="G884" s="162"/>
      <c r="H884" s="162"/>
      <c r="I884" s="162"/>
      <c r="J884" s="162"/>
      <c r="K884" s="162"/>
      <c r="L884" s="162"/>
      <c r="M884" s="162"/>
      <c r="N884" s="162"/>
      <c r="O884" s="162"/>
      <c r="P884" s="162"/>
      <c r="Q884" s="162"/>
      <c r="R884" s="162"/>
      <c r="S884" s="162"/>
      <c r="T884" s="162"/>
      <c r="U884" s="162"/>
      <c r="V884" s="162"/>
      <c r="W884" s="162"/>
      <c r="X884" s="162"/>
      <c r="Y884" s="162"/>
      <c r="Z884" s="162"/>
    </row>
    <row r="885">
      <c r="A885" s="162"/>
      <c r="B885" s="162"/>
      <c r="C885" s="162"/>
      <c r="D885" s="162"/>
      <c r="E885" s="162"/>
      <c r="F885" s="162"/>
      <c r="G885" s="162"/>
      <c r="H885" s="162"/>
      <c r="I885" s="162"/>
      <c r="J885" s="162"/>
      <c r="K885" s="162"/>
      <c r="L885" s="162"/>
      <c r="M885" s="162"/>
      <c r="N885" s="162"/>
      <c r="O885" s="162"/>
      <c r="P885" s="162"/>
      <c r="Q885" s="162"/>
      <c r="R885" s="162"/>
      <c r="S885" s="162"/>
      <c r="T885" s="162"/>
      <c r="U885" s="162"/>
      <c r="V885" s="162"/>
      <c r="W885" s="162"/>
      <c r="X885" s="162"/>
      <c r="Y885" s="162"/>
      <c r="Z885" s="162"/>
    </row>
    <row r="886">
      <c r="A886" s="162"/>
      <c r="B886" s="162"/>
      <c r="C886" s="162"/>
      <c r="D886" s="162"/>
      <c r="E886" s="162"/>
      <c r="F886" s="162"/>
      <c r="G886" s="162"/>
      <c r="H886" s="162"/>
      <c r="I886" s="162"/>
      <c r="J886" s="162"/>
      <c r="K886" s="162"/>
      <c r="L886" s="162"/>
      <c r="M886" s="162"/>
      <c r="N886" s="162"/>
      <c r="O886" s="162"/>
      <c r="P886" s="162"/>
      <c r="Q886" s="162"/>
      <c r="R886" s="162"/>
      <c r="S886" s="162"/>
      <c r="T886" s="162"/>
      <c r="U886" s="162"/>
      <c r="V886" s="162"/>
      <c r="W886" s="162"/>
      <c r="X886" s="162"/>
      <c r="Y886" s="162"/>
      <c r="Z886" s="162"/>
    </row>
    <row r="887">
      <c r="A887" s="162"/>
      <c r="B887" s="162"/>
      <c r="C887" s="162"/>
      <c r="D887" s="162"/>
      <c r="E887" s="162"/>
      <c r="F887" s="162"/>
      <c r="G887" s="162"/>
      <c r="H887" s="162"/>
      <c r="I887" s="162"/>
      <c r="J887" s="162"/>
      <c r="K887" s="162"/>
      <c r="L887" s="162"/>
      <c r="M887" s="162"/>
      <c r="N887" s="162"/>
      <c r="O887" s="162"/>
      <c r="P887" s="162"/>
      <c r="Q887" s="162"/>
      <c r="R887" s="162"/>
      <c r="S887" s="162"/>
      <c r="T887" s="162"/>
      <c r="U887" s="162"/>
      <c r="V887" s="162"/>
      <c r="W887" s="162"/>
      <c r="X887" s="162"/>
      <c r="Y887" s="162"/>
      <c r="Z887" s="162"/>
    </row>
    <row r="888">
      <c r="A888" s="162"/>
      <c r="B888" s="162"/>
      <c r="C888" s="162"/>
      <c r="D888" s="162"/>
      <c r="E888" s="162"/>
      <c r="F888" s="162"/>
      <c r="G888" s="162"/>
      <c r="H888" s="162"/>
      <c r="I888" s="162"/>
      <c r="J888" s="162"/>
      <c r="K888" s="162"/>
      <c r="L888" s="162"/>
      <c r="M888" s="162"/>
      <c r="N888" s="162"/>
      <c r="O888" s="162"/>
      <c r="P888" s="162"/>
      <c r="Q888" s="162"/>
      <c r="R888" s="162"/>
      <c r="S888" s="162"/>
      <c r="T888" s="162"/>
      <c r="U888" s="162"/>
      <c r="V888" s="162"/>
      <c r="W888" s="162"/>
      <c r="X888" s="162"/>
      <c r="Y888" s="162"/>
      <c r="Z888" s="162"/>
    </row>
    <row r="889">
      <c r="A889" s="162"/>
      <c r="B889" s="162"/>
      <c r="C889" s="162"/>
      <c r="D889" s="162"/>
      <c r="E889" s="162"/>
      <c r="F889" s="162"/>
      <c r="G889" s="162"/>
      <c r="H889" s="162"/>
      <c r="I889" s="162"/>
      <c r="J889" s="162"/>
      <c r="K889" s="162"/>
      <c r="L889" s="162"/>
      <c r="M889" s="162"/>
      <c r="N889" s="162"/>
      <c r="O889" s="162"/>
      <c r="P889" s="162"/>
      <c r="Q889" s="162"/>
      <c r="R889" s="162"/>
      <c r="S889" s="162"/>
      <c r="T889" s="162"/>
      <c r="U889" s="162"/>
      <c r="V889" s="162"/>
      <c r="W889" s="162"/>
      <c r="X889" s="162"/>
      <c r="Y889" s="162"/>
      <c r="Z889" s="162"/>
    </row>
    <row r="890">
      <c r="A890" s="162"/>
      <c r="B890" s="162"/>
      <c r="C890" s="162"/>
      <c r="D890" s="162"/>
      <c r="E890" s="162"/>
      <c r="F890" s="162"/>
      <c r="G890" s="162"/>
      <c r="H890" s="162"/>
      <c r="I890" s="162"/>
      <c r="J890" s="162"/>
      <c r="K890" s="162"/>
      <c r="L890" s="162"/>
      <c r="M890" s="162"/>
      <c r="N890" s="162"/>
      <c r="O890" s="162"/>
      <c r="P890" s="162"/>
      <c r="Q890" s="162"/>
      <c r="R890" s="162"/>
      <c r="S890" s="162"/>
      <c r="T890" s="162"/>
      <c r="U890" s="162"/>
      <c r="V890" s="162"/>
      <c r="W890" s="162"/>
      <c r="X890" s="162"/>
      <c r="Y890" s="162"/>
      <c r="Z890" s="162"/>
    </row>
    <row r="891">
      <c r="A891" s="162"/>
      <c r="B891" s="162"/>
      <c r="C891" s="162"/>
      <c r="D891" s="162"/>
      <c r="E891" s="162"/>
      <c r="F891" s="162"/>
      <c r="G891" s="162"/>
      <c r="H891" s="162"/>
      <c r="I891" s="162"/>
      <c r="J891" s="162"/>
      <c r="K891" s="162"/>
      <c r="L891" s="162"/>
      <c r="M891" s="162"/>
      <c r="N891" s="162"/>
      <c r="O891" s="162"/>
      <c r="P891" s="162"/>
      <c r="Q891" s="162"/>
      <c r="R891" s="162"/>
      <c r="S891" s="162"/>
      <c r="T891" s="162"/>
      <c r="U891" s="162"/>
      <c r="V891" s="162"/>
      <c r="W891" s="162"/>
      <c r="X891" s="162"/>
      <c r="Y891" s="162"/>
      <c r="Z891" s="162"/>
    </row>
    <row r="892">
      <c r="A892" s="162"/>
      <c r="B892" s="162"/>
      <c r="C892" s="162"/>
      <c r="D892" s="162"/>
      <c r="E892" s="162"/>
      <c r="F892" s="162"/>
      <c r="G892" s="162"/>
      <c r="H892" s="162"/>
      <c r="I892" s="162"/>
      <c r="J892" s="162"/>
      <c r="K892" s="162"/>
      <c r="L892" s="162"/>
      <c r="M892" s="162"/>
      <c r="N892" s="162"/>
      <c r="O892" s="162"/>
      <c r="P892" s="162"/>
      <c r="Q892" s="162"/>
      <c r="R892" s="162"/>
      <c r="S892" s="162"/>
      <c r="T892" s="162"/>
      <c r="U892" s="162"/>
      <c r="V892" s="162"/>
      <c r="W892" s="162"/>
      <c r="X892" s="162"/>
      <c r="Y892" s="162"/>
      <c r="Z892" s="162"/>
    </row>
    <row r="893">
      <c r="A893" s="162"/>
      <c r="B893" s="162"/>
      <c r="C893" s="162"/>
      <c r="D893" s="162"/>
      <c r="E893" s="162"/>
      <c r="F893" s="162"/>
      <c r="G893" s="162"/>
      <c r="H893" s="162"/>
      <c r="I893" s="162"/>
      <c r="J893" s="162"/>
      <c r="K893" s="162"/>
      <c r="L893" s="162"/>
      <c r="M893" s="162"/>
      <c r="N893" s="162"/>
      <c r="O893" s="162"/>
      <c r="P893" s="162"/>
      <c r="Q893" s="162"/>
      <c r="R893" s="162"/>
      <c r="S893" s="162"/>
      <c r="T893" s="162"/>
      <c r="U893" s="162"/>
      <c r="V893" s="162"/>
      <c r="W893" s="162"/>
      <c r="X893" s="162"/>
      <c r="Y893" s="162"/>
      <c r="Z893" s="162"/>
    </row>
    <row r="894">
      <c r="A894" s="162"/>
      <c r="B894" s="162"/>
      <c r="C894" s="162"/>
      <c r="D894" s="162"/>
      <c r="E894" s="162"/>
      <c r="F894" s="162"/>
      <c r="G894" s="162"/>
      <c r="H894" s="162"/>
      <c r="I894" s="162"/>
      <c r="J894" s="162"/>
      <c r="K894" s="162"/>
      <c r="L894" s="162"/>
      <c r="M894" s="162"/>
      <c r="N894" s="162"/>
      <c r="O894" s="162"/>
      <c r="P894" s="162"/>
      <c r="Q894" s="162"/>
      <c r="R894" s="162"/>
      <c r="S894" s="162"/>
      <c r="T894" s="162"/>
      <c r="U894" s="162"/>
      <c r="V894" s="162"/>
      <c r="W894" s="162"/>
      <c r="X894" s="162"/>
      <c r="Y894" s="162"/>
      <c r="Z894" s="162"/>
    </row>
    <row r="895">
      <c r="A895" s="162"/>
      <c r="B895" s="162"/>
      <c r="C895" s="162"/>
      <c r="D895" s="162"/>
      <c r="E895" s="162"/>
      <c r="F895" s="162"/>
      <c r="G895" s="162"/>
      <c r="H895" s="162"/>
      <c r="I895" s="162"/>
      <c r="J895" s="162"/>
      <c r="K895" s="162"/>
      <c r="L895" s="162"/>
      <c r="M895" s="162"/>
      <c r="N895" s="162"/>
      <c r="O895" s="162"/>
      <c r="P895" s="162"/>
      <c r="Q895" s="162"/>
      <c r="R895" s="162"/>
      <c r="S895" s="162"/>
      <c r="T895" s="162"/>
      <c r="U895" s="162"/>
      <c r="V895" s="162"/>
      <c r="W895" s="162"/>
      <c r="X895" s="162"/>
      <c r="Y895" s="162"/>
      <c r="Z895" s="162"/>
    </row>
    <row r="896">
      <c r="A896" s="162"/>
      <c r="B896" s="162"/>
      <c r="C896" s="162"/>
      <c r="D896" s="162"/>
      <c r="E896" s="162"/>
      <c r="F896" s="162"/>
      <c r="G896" s="162"/>
      <c r="H896" s="162"/>
      <c r="I896" s="162"/>
      <c r="J896" s="162"/>
      <c r="K896" s="162"/>
      <c r="L896" s="162"/>
      <c r="M896" s="162"/>
      <c r="N896" s="162"/>
      <c r="O896" s="162"/>
      <c r="P896" s="162"/>
      <c r="Q896" s="162"/>
      <c r="R896" s="162"/>
      <c r="S896" s="162"/>
      <c r="T896" s="162"/>
      <c r="U896" s="162"/>
      <c r="V896" s="162"/>
      <c r="W896" s="162"/>
      <c r="X896" s="162"/>
      <c r="Y896" s="162"/>
      <c r="Z896" s="162"/>
    </row>
    <row r="897">
      <c r="A897" s="162"/>
      <c r="B897" s="162"/>
      <c r="C897" s="162"/>
      <c r="D897" s="162"/>
      <c r="E897" s="162"/>
      <c r="F897" s="162"/>
      <c r="G897" s="162"/>
      <c r="H897" s="162"/>
      <c r="I897" s="162"/>
      <c r="J897" s="162"/>
      <c r="K897" s="162"/>
      <c r="L897" s="162"/>
      <c r="M897" s="162"/>
      <c r="N897" s="162"/>
      <c r="O897" s="162"/>
      <c r="P897" s="162"/>
      <c r="Q897" s="162"/>
      <c r="R897" s="162"/>
      <c r="S897" s="162"/>
      <c r="T897" s="162"/>
      <c r="U897" s="162"/>
      <c r="V897" s="162"/>
      <c r="W897" s="162"/>
      <c r="X897" s="162"/>
      <c r="Y897" s="162"/>
      <c r="Z897" s="162"/>
    </row>
    <row r="898">
      <c r="A898" s="162"/>
      <c r="B898" s="162"/>
      <c r="C898" s="162"/>
      <c r="D898" s="162"/>
      <c r="E898" s="162"/>
      <c r="F898" s="162"/>
      <c r="G898" s="162"/>
      <c r="H898" s="162"/>
      <c r="I898" s="162"/>
      <c r="J898" s="162"/>
      <c r="K898" s="162"/>
      <c r="L898" s="162"/>
      <c r="M898" s="162"/>
      <c r="N898" s="162"/>
      <c r="O898" s="162"/>
      <c r="P898" s="162"/>
      <c r="Q898" s="162"/>
      <c r="R898" s="162"/>
      <c r="S898" s="162"/>
      <c r="T898" s="162"/>
      <c r="U898" s="162"/>
      <c r="V898" s="162"/>
      <c r="W898" s="162"/>
      <c r="X898" s="162"/>
      <c r="Y898" s="162"/>
      <c r="Z898" s="162"/>
    </row>
    <row r="899">
      <c r="A899" s="162"/>
      <c r="B899" s="162"/>
      <c r="C899" s="162"/>
      <c r="D899" s="162"/>
      <c r="E899" s="162"/>
      <c r="F899" s="162"/>
      <c r="G899" s="162"/>
      <c r="H899" s="162"/>
      <c r="I899" s="162"/>
      <c r="J899" s="162"/>
      <c r="K899" s="162"/>
      <c r="L899" s="162"/>
      <c r="M899" s="162"/>
      <c r="N899" s="162"/>
      <c r="O899" s="162"/>
      <c r="P899" s="162"/>
      <c r="Q899" s="162"/>
      <c r="R899" s="162"/>
      <c r="S899" s="162"/>
      <c r="T899" s="162"/>
      <c r="U899" s="162"/>
      <c r="V899" s="162"/>
      <c r="W899" s="162"/>
      <c r="X899" s="162"/>
      <c r="Y899" s="162"/>
      <c r="Z899" s="162"/>
    </row>
    <row r="900">
      <c r="A900" s="162"/>
      <c r="B900" s="162"/>
      <c r="C900" s="162"/>
      <c r="D900" s="162"/>
      <c r="E900" s="162"/>
      <c r="F900" s="162"/>
      <c r="G900" s="162"/>
      <c r="H900" s="162"/>
      <c r="I900" s="162"/>
      <c r="J900" s="162"/>
      <c r="K900" s="162"/>
      <c r="L900" s="162"/>
      <c r="M900" s="162"/>
      <c r="N900" s="162"/>
      <c r="O900" s="162"/>
      <c r="P900" s="162"/>
      <c r="Q900" s="162"/>
      <c r="R900" s="162"/>
      <c r="S900" s="162"/>
      <c r="T900" s="162"/>
      <c r="U900" s="162"/>
      <c r="V900" s="162"/>
      <c r="W900" s="162"/>
      <c r="X900" s="162"/>
      <c r="Y900" s="162"/>
      <c r="Z900" s="162"/>
    </row>
    <row r="901">
      <c r="A901" s="162"/>
      <c r="B901" s="162"/>
      <c r="C901" s="162"/>
      <c r="D901" s="162"/>
      <c r="E901" s="162"/>
      <c r="F901" s="162"/>
      <c r="G901" s="162"/>
      <c r="H901" s="162"/>
      <c r="I901" s="162"/>
      <c r="J901" s="162"/>
      <c r="K901" s="162"/>
      <c r="L901" s="162"/>
      <c r="M901" s="162"/>
      <c r="N901" s="162"/>
      <c r="O901" s="162"/>
      <c r="P901" s="162"/>
      <c r="Q901" s="162"/>
      <c r="R901" s="162"/>
      <c r="S901" s="162"/>
      <c r="T901" s="162"/>
      <c r="U901" s="162"/>
      <c r="V901" s="162"/>
      <c r="W901" s="162"/>
      <c r="X901" s="162"/>
      <c r="Y901" s="162"/>
      <c r="Z901" s="162"/>
    </row>
    <row r="902">
      <c r="A902" s="162"/>
      <c r="B902" s="162"/>
      <c r="C902" s="162"/>
      <c r="D902" s="162"/>
      <c r="E902" s="162"/>
      <c r="F902" s="162"/>
      <c r="G902" s="162"/>
      <c r="H902" s="162"/>
      <c r="I902" s="162"/>
      <c r="J902" s="162"/>
      <c r="K902" s="162"/>
      <c r="L902" s="162"/>
      <c r="M902" s="162"/>
      <c r="N902" s="162"/>
      <c r="O902" s="162"/>
      <c r="P902" s="162"/>
      <c r="Q902" s="162"/>
      <c r="R902" s="162"/>
      <c r="S902" s="162"/>
      <c r="T902" s="162"/>
      <c r="U902" s="162"/>
      <c r="V902" s="162"/>
      <c r="W902" s="162"/>
      <c r="X902" s="162"/>
      <c r="Y902" s="162"/>
      <c r="Z902" s="162"/>
    </row>
    <row r="903">
      <c r="A903" s="162"/>
      <c r="B903" s="162"/>
      <c r="C903" s="162"/>
      <c r="D903" s="162"/>
      <c r="E903" s="162"/>
      <c r="F903" s="162"/>
      <c r="G903" s="162"/>
      <c r="H903" s="162"/>
      <c r="I903" s="162"/>
      <c r="J903" s="162"/>
      <c r="K903" s="162"/>
      <c r="L903" s="162"/>
      <c r="M903" s="162"/>
      <c r="N903" s="162"/>
      <c r="O903" s="162"/>
      <c r="P903" s="162"/>
      <c r="Q903" s="162"/>
      <c r="R903" s="162"/>
      <c r="S903" s="162"/>
      <c r="T903" s="162"/>
      <c r="U903" s="162"/>
      <c r="V903" s="162"/>
      <c r="W903" s="162"/>
      <c r="X903" s="162"/>
      <c r="Y903" s="162"/>
      <c r="Z903" s="162"/>
    </row>
    <row r="904">
      <c r="A904" s="162"/>
      <c r="B904" s="162"/>
      <c r="C904" s="162"/>
      <c r="D904" s="162"/>
      <c r="E904" s="162"/>
      <c r="F904" s="162"/>
      <c r="G904" s="162"/>
      <c r="H904" s="162"/>
      <c r="I904" s="162"/>
      <c r="J904" s="162"/>
      <c r="K904" s="162"/>
      <c r="L904" s="162"/>
      <c r="M904" s="162"/>
      <c r="N904" s="162"/>
      <c r="O904" s="162"/>
      <c r="P904" s="162"/>
      <c r="Q904" s="162"/>
      <c r="R904" s="162"/>
      <c r="S904" s="162"/>
      <c r="T904" s="162"/>
      <c r="U904" s="162"/>
      <c r="V904" s="162"/>
      <c r="W904" s="162"/>
      <c r="X904" s="162"/>
      <c r="Y904" s="162"/>
      <c r="Z904" s="162"/>
    </row>
    <row r="905">
      <c r="A905" s="162"/>
      <c r="B905" s="162"/>
      <c r="C905" s="162"/>
      <c r="D905" s="162"/>
      <c r="E905" s="162"/>
      <c r="F905" s="162"/>
      <c r="G905" s="162"/>
      <c r="H905" s="162"/>
      <c r="I905" s="162"/>
      <c r="J905" s="162"/>
      <c r="K905" s="162"/>
      <c r="L905" s="162"/>
      <c r="M905" s="162"/>
      <c r="N905" s="162"/>
      <c r="O905" s="162"/>
      <c r="P905" s="162"/>
      <c r="Q905" s="162"/>
      <c r="R905" s="162"/>
      <c r="S905" s="162"/>
      <c r="T905" s="162"/>
      <c r="U905" s="162"/>
      <c r="V905" s="162"/>
      <c r="W905" s="162"/>
      <c r="X905" s="162"/>
      <c r="Y905" s="162"/>
      <c r="Z905" s="162"/>
    </row>
    <row r="906">
      <c r="A906" s="162"/>
      <c r="B906" s="162"/>
      <c r="C906" s="162"/>
      <c r="D906" s="162"/>
      <c r="E906" s="162"/>
      <c r="F906" s="162"/>
      <c r="G906" s="162"/>
      <c r="H906" s="162"/>
      <c r="I906" s="162"/>
      <c r="J906" s="162"/>
      <c r="K906" s="162"/>
      <c r="L906" s="162"/>
      <c r="M906" s="162"/>
      <c r="N906" s="162"/>
      <c r="O906" s="162"/>
      <c r="P906" s="162"/>
      <c r="Q906" s="162"/>
      <c r="R906" s="162"/>
      <c r="S906" s="162"/>
      <c r="T906" s="162"/>
      <c r="U906" s="162"/>
      <c r="V906" s="162"/>
      <c r="W906" s="162"/>
      <c r="X906" s="162"/>
      <c r="Y906" s="162"/>
      <c r="Z906" s="162"/>
    </row>
    <row r="907">
      <c r="A907" s="162"/>
      <c r="B907" s="162"/>
      <c r="C907" s="162"/>
      <c r="D907" s="162"/>
      <c r="E907" s="162"/>
      <c r="F907" s="162"/>
      <c r="G907" s="162"/>
      <c r="H907" s="162"/>
      <c r="I907" s="162"/>
      <c r="J907" s="162"/>
      <c r="K907" s="162"/>
      <c r="L907" s="162"/>
      <c r="M907" s="162"/>
      <c r="N907" s="162"/>
      <c r="O907" s="162"/>
      <c r="P907" s="162"/>
      <c r="Q907" s="162"/>
      <c r="R907" s="162"/>
      <c r="S907" s="162"/>
      <c r="T907" s="162"/>
      <c r="U907" s="162"/>
      <c r="V907" s="162"/>
      <c r="W907" s="162"/>
      <c r="X907" s="162"/>
      <c r="Y907" s="162"/>
      <c r="Z907" s="162"/>
    </row>
    <row r="908">
      <c r="A908" s="162"/>
      <c r="B908" s="162"/>
      <c r="C908" s="162"/>
      <c r="D908" s="162"/>
      <c r="E908" s="162"/>
      <c r="F908" s="162"/>
      <c r="G908" s="162"/>
      <c r="H908" s="162"/>
      <c r="I908" s="162"/>
      <c r="J908" s="162"/>
      <c r="K908" s="162"/>
      <c r="L908" s="162"/>
      <c r="M908" s="162"/>
      <c r="N908" s="162"/>
      <c r="O908" s="162"/>
      <c r="P908" s="162"/>
      <c r="Q908" s="162"/>
      <c r="R908" s="162"/>
      <c r="S908" s="162"/>
      <c r="T908" s="162"/>
      <c r="U908" s="162"/>
      <c r="V908" s="162"/>
      <c r="W908" s="162"/>
      <c r="X908" s="162"/>
      <c r="Y908" s="162"/>
      <c r="Z908" s="162"/>
    </row>
    <row r="909">
      <c r="A909" s="162"/>
      <c r="B909" s="162"/>
      <c r="C909" s="162"/>
      <c r="D909" s="162"/>
      <c r="E909" s="162"/>
      <c r="F909" s="162"/>
      <c r="G909" s="162"/>
      <c r="H909" s="162"/>
      <c r="I909" s="162"/>
      <c r="J909" s="162"/>
      <c r="K909" s="162"/>
      <c r="L909" s="162"/>
      <c r="M909" s="162"/>
      <c r="N909" s="162"/>
      <c r="O909" s="162"/>
      <c r="P909" s="162"/>
      <c r="Q909" s="162"/>
      <c r="R909" s="162"/>
      <c r="S909" s="162"/>
      <c r="T909" s="162"/>
      <c r="U909" s="162"/>
      <c r="V909" s="162"/>
      <c r="W909" s="162"/>
      <c r="X909" s="162"/>
      <c r="Y909" s="162"/>
      <c r="Z909" s="162"/>
    </row>
    <row r="910">
      <c r="A910" s="162"/>
      <c r="B910" s="162"/>
      <c r="C910" s="162"/>
      <c r="D910" s="162"/>
      <c r="E910" s="162"/>
      <c r="F910" s="162"/>
      <c r="G910" s="162"/>
      <c r="H910" s="162"/>
      <c r="I910" s="162"/>
      <c r="J910" s="162"/>
      <c r="K910" s="162"/>
      <c r="L910" s="162"/>
      <c r="M910" s="162"/>
      <c r="N910" s="162"/>
      <c r="O910" s="162"/>
      <c r="P910" s="162"/>
      <c r="Q910" s="162"/>
      <c r="R910" s="162"/>
      <c r="S910" s="162"/>
      <c r="T910" s="162"/>
      <c r="U910" s="162"/>
      <c r="V910" s="162"/>
      <c r="W910" s="162"/>
      <c r="X910" s="162"/>
      <c r="Y910" s="162"/>
      <c r="Z910" s="162"/>
    </row>
    <row r="911">
      <c r="A911" s="162"/>
      <c r="B911" s="162"/>
      <c r="C911" s="162"/>
      <c r="D911" s="162"/>
      <c r="E911" s="162"/>
      <c r="F911" s="162"/>
      <c r="G911" s="162"/>
      <c r="H911" s="162"/>
      <c r="I911" s="162"/>
      <c r="J911" s="162"/>
      <c r="K911" s="162"/>
      <c r="L911" s="162"/>
      <c r="M911" s="162"/>
      <c r="N911" s="162"/>
      <c r="O911" s="162"/>
      <c r="P911" s="162"/>
      <c r="Q911" s="162"/>
      <c r="R911" s="162"/>
      <c r="S911" s="162"/>
      <c r="T911" s="162"/>
      <c r="U911" s="162"/>
      <c r="V911" s="162"/>
      <c r="W911" s="162"/>
      <c r="X911" s="162"/>
      <c r="Y911" s="162"/>
      <c r="Z911" s="162"/>
    </row>
    <row r="912">
      <c r="A912" s="162"/>
      <c r="B912" s="162"/>
      <c r="C912" s="162"/>
      <c r="D912" s="162"/>
      <c r="E912" s="162"/>
      <c r="F912" s="162"/>
      <c r="G912" s="162"/>
      <c r="H912" s="162"/>
      <c r="I912" s="162"/>
      <c r="J912" s="162"/>
      <c r="K912" s="162"/>
      <c r="L912" s="162"/>
      <c r="M912" s="162"/>
      <c r="N912" s="162"/>
      <c r="O912" s="162"/>
      <c r="P912" s="162"/>
      <c r="Q912" s="162"/>
      <c r="R912" s="162"/>
      <c r="S912" s="162"/>
      <c r="T912" s="162"/>
      <c r="U912" s="162"/>
      <c r="V912" s="162"/>
      <c r="W912" s="162"/>
      <c r="X912" s="162"/>
      <c r="Y912" s="162"/>
      <c r="Z912" s="162"/>
    </row>
    <row r="913">
      <c r="A913" s="162"/>
      <c r="B913" s="162"/>
      <c r="C913" s="162"/>
      <c r="D913" s="162"/>
      <c r="E913" s="162"/>
      <c r="F913" s="162"/>
      <c r="G913" s="162"/>
      <c r="H913" s="162"/>
      <c r="I913" s="162"/>
      <c r="J913" s="162"/>
      <c r="K913" s="162"/>
      <c r="L913" s="162"/>
      <c r="M913" s="162"/>
      <c r="N913" s="162"/>
      <c r="O913" s="162"/>
      <c r="P913" s="162"/>
      <c r="Q913" s="162"/>
      <c r="R913" s="162"/>
      <c r="S913" s="162"/>
      <c r="T913" s="162"/>
      <c r="U913" s="162"/>
      <c r="V913" s="162"/>
      <c r="W913" s="162"/>
      <c r="X913" s="162"/>
      <c r="Y913" s="162"/>
      <c r="Z913" s="162"/>
    </row>
    <row r="914">
      <c r="A914" s="162"/>
      <c r="B914" s="162"/>
      <c r="C914" s="162"/>
      <c r="D914" s="162"/>
      <c r="E914" s="162"/>
      <c r="F914" s="162"/>
      <c r="G914" s="162"/>
      <c r="H914" s="162"/>
      <c r="I914" s="162"/>
      <c r="J914" s="162"/>
      <c r="K914" s="162"/>
      <c r="L914" s="162"/>
      <c r="M914" s="162"/>
      <c r="N914" s="162"/>
      <c r="O914" s="162"/>
      <c r="P914" s="162"/>
      <c r="Q914" s="162"/>
      <c r="R914" s="162"/>
      <c r="S914" s="162"/>
      <c r="T914" s="162"/>
      <c r="U914" s="162"/>
      <c r="V914" s="162"/>
      <c r="W914" s="162"/>
      <c r="X914" s="162"/>
      <c r="Y914" s="162"/>
      <c r="Z914" s="162"/>
    </row>
    <row r="915">
      <c r="A915" s="162"/>
      <c r="B915" s="162"/>
      <c r="C915" s="162"/>
      <c r="D915" s="162"/>
      <c r="E915" s="162"/>
      <c r="F915" s="162"/>
      <c r="G915" s="162"/>
      <c r="H915" s="162"/>
      <c r="I915" s="162"/>
      <c r="J915" s="162"/>
      <c r="K915" s="162"/>
      <c r="L915" s="162"/>
      <c r="M915" s="162"/>
      <c r="N915" s="162"/>
      <c r="O915" s="162"/>
      <c r="P915" s="162"/>
      <c r="Q915" s="162"/>
      <c r="R915" s="162"/>
      <c r="S915" s="162"/>
      <c r="T915" s="162"/>
      <c r="U915" s="162"/>
      <c r="V915" s="162"/>
      <c r="W915" s="162"/>
      <c r="X915" s="162"/>
      <c r="Y915" s="162"/>
      <c r="Z915" s="162"/>
    </row>
    <row r="916">
      <c r="A916" s="162"/>
      <c r="B916" s="162"/>
      <c r="C916" s="162"/>
      <c r="D916" s="162"/>
      <c r="E916" s="162"/>
      <c r="F916" s="162"/>
      <c r="G916" s="162"/>
      <c r="H916" s="162"/>
      <c r="I916" s="162"/>
      <c r="J916" s="162"/>
      <c r="K916" s="162"/>
      <c r="L916" s="162"/>
      <c r="M916" s="162"/>
      <c r="N916" s="162"/>
      <c r="O916" s="162"/>
      <c r="P916" s="162"/>
      <c r="Q916" s="162"/>
      <c r="R916" s="162"/>
      <c r="S916" s="162"/>
      <c r="T916" s="162"/>
      <c r="U916" s="162"/>
      <c r="V916" s="162"/>
      <c r="W916" s="162"/>
      <c r="X916" s="162"/>
      <c r="Y916" s="162"/>
      <c r="Z916" s="162"/>
    </row>
    <row r="917">
      <c r="A917" s="162"/>
      <c r="B917" s="162"/>
      <c r="C917" s="162"/>
      <c r="D917" s="162"/>
      <c r="E917" s="162"/>
      <c r="F917" s="162"/>
      <c r="G917" s="162"/>
      <c r="H917" s="162"/>
      <c r="I917" s="162"/>
      <c r="J917" s="162"/>
      <c r="K917" s="162"/>
      <c r="L917" s="162"/>
      <c r="M917" s="162"/>
      <c r="N917" s="162"/>
      <c r="O917" s="162"/>
      <c r="P917" s="162"/>
      <c r="Q917" s="162"/>
      <c r="R917" s="162"/>
      <c r="S917" s="162"/>
      <c r="T917" s="162"/>
      <c r="U917" s="162"/>
      <c r="V917" s="162"/>
      <c r="W917" s="162"/>
      <c r="X917" s="162"/>
      <c r="Y917" s="162"/>
      <c r="Z917" s="162"/>
    </row>
    <row r="918">
      <c r="A918" s="162"/>
      <c r="B918" s="162"/>
      <c r="C918" s="162"/>
      <c r="D918" s="162"/>
      <c r="E918" s="162"/>
      <c r="F918" s="162"/>
      <c r="G918" s="162"/>
      <c r="H918" s="162"/>
      <c r="I918" s="162"/>
      <c r="J918" s="162"/>
      <c r="K918" s="162"/>
      <c r="L918" s="162"/>
      <c r="M918" s="162"/>
      <c r="N918" s="162"/>
      <c r="O918" s="162"/>
      <c r="P918" s="162"/>
      <c r="Q918" s="162"/>
      <c r="R918" s="162"/>
      <c r="S918" s="162"/>
      <c r="T918" s="162"/>
      <c r="U918" s="162"/>
      <c r="V918" s="162"/>
      <c r="W918" s="162"/>
      <c r="X918" s="162"/>
      <c r="Y918" s="162"/>
      <c r="Z918" s="162"/>
    </row>
    <row r="919">
      <c r="A919" s="162"/>
      <c r="B919" s="162"/>
      <c r="C919" s="162"/>
      <c r="D919" s="162"/>
      <c r="E919" s="162"/>
      <c r="F919" s="162"/>
      <c r="G919" s="162"/>
      <c r="H919" s="162"/>
      <c r="I919" s="162"/>
      <c r="J919" s="162"/>
      <c r="K919" s="162"/>
      <c r="L919" s="162"/>
      <c r="M919" s="162"/>
      <c r="N919" s="162"/>
      <c r="O919" s="162"/>
      <c r="P919" s="162"/>
      <c r="Q919" s="162"/>
      <c r="R919" s="162"/>
      <c r="S919" s="162"/>
      <c r="T919" s="162"/>
      <c r="U919" s="162"/>
      <c r="V919" s="162"/>
      <c r="W919" s="162"/>
      <c r="X919" s="162"/>
      <c r="Y919" s="162"/>
      <c r="Z919" s="162"/>
    </row>
    <row r="920">
      <c r="A920" s="162"/>
      <c r="B920" s="162"/>
      <c r="C920" s="162"/>
      <c r="D920" s="162"/>
      <c r="E920" s="162"/>
      <c r="F920" s="162"/>
      <c r="G920" s="162"/>
      <c r="H920" s="162"/>
      <c r="I920" s="162"/>
      <c r="J920" s="162"/>
      <c r="K920" s="162"/>
      <c r="L920" s="162"/>
      <c r="M920" s="162"/>
      <c r="N920" s="162"/>
      <c r="O920" s="162"/>
      <c r="P920" s="162"/>
      <c r="Q920" s="162"/>
      <c r="R920" s="162"/>
      <c r="S920" s="162"/>
      <c r="T920" s="162"/>
      <c r="U920" s="162"/>
      <c r="V920" s="162"/>
      <c r="W920" s="162"/>
      <c r="X920" s="162"/>
      <c r="Y920" s="162"/>
      <c r="Z920" s="162"/>
    </row>
    <row r="921">
      <c r="A921" s="162"/>
      <c r="B921" s="162"/>
      <c r="C921" s="162"/>
      <c r="D921" s="162"/>
      <c r="E921" s="162"/>
      <c r="F921" s="162"/>
      <c r="G921" s="162"/>
      <c r="H921" s="162"/>
      <c r="I921" s="162"/>
      <c r="J921" s="162"/>
      <c r="K921" s="162"/>
      <c r="L921" s="162"/>
      <c r="M921" s="162"/>
      <c r="N921" s="162"/>
      <c r="O921" s="162"/>
      <c r="P921" s="162"/>
      <c r="Q921" s="162"/>
      <c r="R921" s="162"/>
      <c r="S921" s="162"/>
      <c r="T921" s="162"/>
      <c r="U921" s="162"/>
      <c r="V921" s="162"/>
      <c r="W921" s="162"/>
      <c r="X921" s="162"/>
      <c r="Y921" s="162"/>
      <c r="Z921" s="162"/>
    </row>
    <row r="922">
      <c r="A922" s="162"/>
      <c r="B922" s="162"/>
      <c r="C922" s="162"/>
      <c r="D922" s="162"/>
      <c r="E922" s="162"/>
      <c r="F922" s="162"/>
      <c r="G922" s="162"/>
      <c r="H922" s="162"/>
      <c r="I922" s="162"/>
      <c r="J922" s="162"/>
      <c r="K922" s="162"/>
      <c r="L922" s="162"/>
      <c r="M922" s="162"/>
      <c r="N922" s="162"/>
      <c r="O922" s="162"/>
      <c r="P922" s="162"/>
      <c r="Q922" s="162"/>
      <c r="R922" s="162"/>
      <c r="S922" s="162"/>
      <c r="T922" s="162"/>
      <c r="U922" s="162"/>
      <c r="V922" s="162"/>
      <c r="W922" s="162"/>
      <c r="X922" s="162"/>
      <c r="Y922" s="162"/>
      <c r="Z922" s="162"/>
    </row>
    <row r="923">
      <c r="A923" s="162"/>
      <c r="B923" s="162"/>
      <c r="C923" s="162"/>
      <c r="D923" s="162"/>
      <c r="E923" s="162"/>
      <c r="F923" s="162"/>
      <c r="G923" s="162"/>
      <c r="H923" s="162"/>
      <c r="I923" s="162"/>
      <c r="J923" s="162"/>
      <c r="K923" s="162"/>
      <c r="L923" s="162"/>
      <c r="M923" s="162"/>
      <c r="N923" s="162"/>
      <c r="O923" s="162"/>
      <c r="P923" s="162"/>
      <c r="Q923" s="162"/>
      <c r="R923" s="162"/>
      <c r="S923" s="162"/>
      <c r="T923" s="162"/>
      <c r="U923" s="162"/>
      <c r="V923" s="162"/>
      <c r="W923" s="162"/>
      <c r="X923" s="162"/>
      <c r="Y923" s="162"/>
      <c r="Z923" s="162"/>
    </row>
    <row r="924">
      <c r="A924" s="162"/>
      <c r="B924" s="162"/>
      <c r="C924" s="162"/>
      <c r="D924" s="162"/>
      <c r="E924" s="162"/>
      <c r="F924" s="162"/>
      <c r="G924" s="162"/>
      <c r="H924" s="162"/>
      <c r="I924" s="162"/>
      <c r="J924" s="162"/>
      <c r="K924" s="162"/>
      <c r="L924" s="162"/>
      <c r="M924" s="162"/>
      <c r="N924" s="162"/>
      <c r="O924" s="162"/>
      <c r="P924" s="162"/>
      <c r="Q924" s="162"/>
      <c r="R924" s="162"/>
      <c r="S924" s="162"/>
      <c r="T924" s="162"/>
      <c r="U924" s="162"/>
      <c r="V924" s="162"/>
      <c r="W924" s="162"/>
      <c r="X924" s="162"/>
      <c r="Y924" s="162"/>
      <c r="Z924" s="162"/>
    </row>
    <row r="925">
      <c r="A925" s="162"/>
      <c r="B925" s="162"/>
      <c r="C925" s="162"/>
      <c r="D925" s="162"/>
      <c r="E925" s="162"/>
      <c r="F925" s="162"/>
      <c r="G925" s="162"/>
      <c r="H925" s="162"/>
      <c r="I925" s="162"/>
      <c r="J925" s="162"/>
      <c r="K925" s="162"/>
      <c r="L925" s="162"/>
      <c r="M925" s="162"/>
      <c r="N925" s="162"/>
      <c r="O925" s="162"/>
      <c r="P925" s="162"/>
      <c r="Q925" s="162"/>
      <c r="R925" s="162"/>
      <c r="S925" s="162"/>
      <c r="T925" s="162"/>
      <c r="U925" s="162"/>
      <c r="V925" s="162"/>
      <c r="W925" s="162"/>
      <c r="X925" s="162"/>
      <c r="Y925" s="162"/>
      <c r="Z925" s="162"/>
    </row>
    <row r="926">
      <c r="A926" s="162"/>
      <c r="B926" s="162"/>
      <c r="C926" s="162"/>
      <c r="D926" s="162"/>
      <c r="E926" s="162"/>
      <c r="F926" s="162"/>
      <c r="G926" s="162"/>
      <c r="H926" s="162"/>
      <c r="I926" s="162"/>
      <c r="J926" s="162"/>
      <c r="K926" s="162"/>
      <c r="L926" s="162"/>
      <c r="M926" s="162"/>
      <c r="N926" s="162"/>
      <c r="O926" s="162"/>
      <c r="P926" s="162"/>
      <c r="Q926" s="162"/>
      <c r="R926" s="162"/>
      <c r="S926" s="162"/>
      <c r="T926" s="162"/>
      <c r="U926" s="162"/>
      <c r="V926" s="162"/>
      <c r="W926" s="162"/>
      <c r="X926" s="162"/>
      <c r="Y926" s="162"/>
      <c r="Z926" s="162"/>
    </row>
    <row r="927">
      <c r="A927" s="162"/>
      <c r="B927" s="162"/>
      <c r="C927" s="162"/>
      <c r="D927" s="162"/>
      <c r="E927" s="162"/>
      <c r="F927" s="162"/>
      <c r="G927" s="162"/>
      <c r="H927" s="162"/>
      <c r="I927" s="162"/>
      <c r="J927" s="162"/>
      <c r="K927" s="162"/>
      <c r="L927" s="162"/>
      <c r="M927" s="162"/>
      <c r="N927" s="162"/>
      <c r="O927" s="162"/>
      <c r="P927" s="162"/>
      <c r="Q927" s="162"/>
      <c r="R927" s="162"/>
      <c r="S927" s="162"/>
      <c r="T927" s="162"/>
      <c r="U927" s="162"/>
      <c r="V927" s="162"/>
      <c r="W927" s="162"/>
      <c r="X927" s="162"/>
      <c r="Y927" s="162"/>
      <c r="Z927" s="162"/>
    </row>
    <row r="928">
      <c r="A928" s="162"/>
      <c r="B928" s="162"/>
      <c r="C928" s="162"/>
      <c r="D928" s="162"/>
      <c r="E928" s="162"/>
      <c r="F928" s="162"/>
      <c r="G928" s="162"/>
      <c r="H928" s="162"/>
      <c r="I928" s="162"/>
      <c r="J928" s="162"/>
      <c r="K928" s="162"/>
      <c r="L928" s="162"/>
      <c r="M928" s="162"/>
      <c r="N928" s="162"/>
      <c r="O928" s="162"/>
      <c r="P928" s="162"/>
      <c r="Q928" s="162"/>
      <c r="R928" s="162"/>
      <c r="S928" s="162"/>
      <c r="T928" s="162"/>
      <c r="U928" s="162"/>
      <c r="V928" s="162"/>
      <c r="W928" s="162"/>
      <c r="X928" s="162"/>
      <c r="Y928" s="162"/>
      <c r="Z928" s="162"/>
    </row>
    <row r="929">
      <c r="A929" s="162"/>
      <c r="B929" s="162"/>
      <c r="C929" s="162"/>
      <c r="D929" s="162"/>
      <c r="E929" s="162"/>
      <c r="F929" s="162"/>
      <c r="G929" s="162"/>
      <c r="H929" s="162"/>
      <c r="I929" s="162"/>
      <c r="J929" s="162"/>
      <c r="K929" s="162"/>
      <c r="L929" s="162"/>
      <c r="M929" s="162"/>
      <c r="N929" s="162"/>
      <c r="O929" s="162"/>
      <c r="P929" s="162"/>
      <c r="Q929" s="162"/>
      <c r="R929" s="162"/>
      <c r="S929" s="162"/>
      <c r="T929" s="162"/>
      <c r="U929" s="162"/>
      <c r="V929" s="162"/>
      <c r="W929" s="162"/>
      <c r="X929" s="162"/>
      <c r="Y929" s="162"/>
      <c r="Z929" s="162"/>
    </row>
    <row r="930">
      <c r="A930" s="162"/>
      <c r="B930" s="162"/>
      <c r="C930" s="162"/>
      <c r="D930" s="162"/>
      <c r="E930" s="162"/>
      <c r="F930" s="162"/>
      <c r="G930" s="162"/>
      <c r="H930" s="162"/>
      <c r="I930" s="162"/>
      <c r="J930" s="162"/>
      <c r="K930" s="162"/>
      <c r="L930" s="162"/>
      <c r="M930" s="162"/>
      <c r="N930" s="162"/>
      <c r="O930" s="162"/>
      <c r="P930" s="162"/>
      <c r="Q930" s="162"/>
      <c r="R930" s="162"/>
      <c r="S930" s="162"/>
      <c r="T930" s="162"/>
      <c r="U930" s="162"/>
      <c r="V930" s="162"/>
      <c r="W930" s="162"/>
      <c r="X930" s="162"/>
      <c r="Y930" s="162"/>
      <c r="Z930" s="162"/>
    </row>
    <row r="931">
      <c r="A931" s="162"/>
      <c r="B931" s="162"/>
      <c r="C931" s="162"/>
      <c r="D931" s="162"/>
      <c r="E931" s="162"/>
      <c r="F931" s="162"/>
      <c r="G931" s="162"/>
      <c r="H931" s="162"/>
      <c r="I931" s="162"/>
      <c r="J931" s="162"/>
      <c r="K931" s="162"/>
      <c r="L931" s="162"/>
      <c r="M931" s="162"/>
      <c r="N931" s="162"/>
      <c r="O931" s="162"/>
      <c r="P931" s="162"/>
      <c r="Q931" s="162"/>
      <c r="R931" s="162"/>
      <c r="S931" s="162"/>
      <c r="T931" s="162"/>
      <c r="U931" s="162"/>
      <c r="V931" s="162"/>
      <c r="W931" s="162"/>
      <c r="X931" s="162"/>
      <c r="Y931" s="162"/>
      <c r="Z931" s="162"/>
    </row>
    <row r="932">
      <c r="A932" s="162"/>
      <c r="B932" s="162"/>
      <c r="C932" s="162"/>
      <c r="D932" s="162"/>
      <c r="E932" s="162"/>
      <c r="F932" s="162"/>
      <c r="G932" s="162"/>
      <c r="H932" s="162"/>
      <c r="I932" s="162"/>
      <c r="J932" s="162"/>
      <c r="K932" s="162"/>
      <c r="L932" s="162"/>
      <c r="M932" s="162"/>
      <c r="N932" s="162"/>
      <c r="O932" s="162"/>
      <c r="P932" s="162"/>
      <c r="Q932" s="162"/>
      <c r="R932" s="162"/>
      <c r="S932" s="162"/>
      <c r="T932" s="162"/>
      <c r="U932" s="162"/>
      <c r="V932" s="162"/>
      <c r="W932" s="162"/>
      <c r="X932" s="162"/>
      <c r="Y932" s="162"/>
      <c r="Z932" s="162"/>
    </row>
    <row r="933">
      <c r="A933" s="162"/>
      <c r="B933" s="162"/>
      <c r="C933" s="162"/>
      <c r="D933" s="162"/>
      <c r="E933" s="162"/>
      <c r="F933" s="162"/>
      <c r="G933" s="162"/>
      <c r="H933" s="162"/>
      <c r="I933" s="162"/>
      <c r="J933" s="162"/>
      <c r="K933" s="162"/>
      <c r="L933" s="162"/>
      <c r="M933" s="162"/>
      <c r="N933" s="162"/>
      <c r="O933" s="162"/>
      <c r="P933" s="162"/>
      <c r="Q933" s="162"/>
      <c r="R933" s="162"/>
      <c r="S933" s="162"/>
      <c r="T933" s="162"/>
      <c r="U933" s="162"/>
      <c r="V933" s="162"/>
      <c r="W933" s="162"/>
      <c r="X933" s="162"/>
      <c r="Y933" s="162"/>
      <c r="Z933" s="162"/>
    </row>
    <row r="934">
      <c r="A934" s="162"/>
      <c r="B934" s="162"/>
      <c r="C934" s="162"/>
      <c r="D934" s="162"/>
      <c r="E934" s="162"/>
      <c r="F934" s="162"/>
      <c r="G934" s="162"/>
      <c r="H934" s="162"/>
      <c r="I934" s="162"/>
      <c r="J934" s="162"/>
      <c r="K934" s="162"/>
      <c r="L934" s="162"/>
      <c r="M934" s="162"/>
      <c r="N934" s="162"/>
      <c r="O934" s="162"/>
      <c r="P934" s="162"/>
      <c r="Q934" s="162"/>
      <c r="R934" s="162"/>
      <c r="S934" s="162"/>
      <c r="T934" s="162"/>
      <c r="U934" s="162"/>
      <c r="V934" s="162"/>
      <c r="W934" s="162"/>
      <c r="X934" s="162"/>
      <c r="Y934" s="162"/>
      <c r="Z934" s="162"/>
    </row>
    <row r="935">
      <c r="A935" s="162"/>
      <c r="B935" s="162"/>
      <c r="C935" s="162"/>
      <c r="D935" s="162"/>
      <c r="E935" s="162"/>
      <c r="F935" s="162"/>
      <c r="G935" s="162"/>
      <c r="H935" s="162"/>
      <c r="I935" s="162"/>
      <c r="J935" s="162"/>
      <c r="K935" s="162"/>
      <c r="L935" s="162"/>
      <c r="M935" s="162"/>
      <c r="N935" s="162"/>
      <c r="O935" s="162"/>
      <c r="P935" s="162"/>
      <c r="Q935" s="162"/>
      <c r="R935" s="162"/>
      <c r="S935" s="162"/>
      <c r="T935" s="162"/>
      <c r="U935" s="162"/>
      <c r="V935" s="162"/>
      <c r="W935" s="162"/>
      <c r="X935" s="162"/>
      <c r="Y935" s="162"/>
      <c r="Z935" s="162"/>
    </row>
    <row r="936">
      <c r="A936" s="162"/>
      <c r="B936" s="162"/>
      <c r="C936" s="162"/>
      <c r="D936" s="162"/>
      <c r="E936" s="162"/>
      <c r="F936" s="162"/>
      <c r="G936" s="162"/>
      <c r="H936" s="162"/>
      <c r="I936" s="162"/>
      <c r="J936" s="162"/>
      <c r="K936" s="162"/>
      <c r="L936" s="162"/>
      <c r="M936" s="162"/>
      <c r="N936" s="162"/>
      <c r="O936" s="162"/>
      <c r="P936" s="162"/>
      <c r="Q936" s="162"/>
      <c r="R936" s="162"/>
      <c r="S936" s="162"/>
      <c r="T936" s="162"/>
      <c r="U936" s="162"/>
      <c r="V936" s="162"/>
      <c r="W936" s="162"/>
      <c r="X936" s="162"/>
      <c r="Y936" s="162"/>
      <c r="Z936" s="162"/>
    </row>
    <row r="937">
      <c r="A937" s="162"/>
      <c r="B937" s="162"/>
      <c r="C937" s="162"/>
      <c r="D937" s="162"/>
      <c r="E937" s="162"/>
      <c r="F937" s="162"/>
      <c r="G937" s="162"/>
      <c r="H937" s="162"/>
      <c r="I937" s="162"/>
      <c r="J937" s="162"/>
      <c r="K937" s="162"/>
      <c r="L937" s="162"/>
      <c r="M937" s="162"/>
      <c r="N937" s="162"/>
      <c r="O937" s="162"/>
      <c r="P937" s="162"/>
      <c r="Q937" s="162"/>
      <c r="R937" s="162"/>
      <c r="S937" s="162"/>
      <c r="T937" s="162"/>
      <c r="U937" s="162"/>
      <c r="V937" s="162"/>
      <c r="W937" s="162"/>
      <c r="X937" s="162"/>
      <c r="Y937" s="162"/>
      <c r="Z937" s="162"/>
    </row>
    <row r="938">
      <c r="A938" s="162"/>
      <c r="B938" s="162"/>
      <c r="C938" s="162"/>
      <c r="D938" s="162"/>
      <c r="E938" s="162"/>
      <c r="F938" s="162"/>
      <c r="G938" s="162"/>
      <c r="H938" s="162"/>
      <c r="I938" s="162"/>
      <c r="J938" s="162"/>
      <c r="K938" s="162"/>
      <c r="L938" s="162"/>
      <c r="M938" s="162"/>
      <c r="N938" s="162"/>
      <c r="O938" s="162"/>
      <c r="P938" s="162"/>
      <c r="Q938" s="162"/>
      <c r="R938" s="162"/>
      <c r="S938" s="162"/>
      <c r="T938" s="162"/>
      <c r="U938" s="162"/>
      <c r="V938" s="162"/>
      <c r="W938" s="162"/>
      <c r="X938" s="162"/>
      <c r="Y938" s="162"/>
      <c r="Z938" s="162"/>
    </row>
    <row r="939">
      <c r="A939" s="162"/>
      <c r="B939" s="162"/>
      <c r="C939" s="162"/>
      <c r="D939" s="162"/>
      <c r="E939" s="162"/>
      <c r="F939" s="162"/>
      <c r="G939" s="162"/>
      <c r="H939" s="162"/>
      <c r="I939" s="162"/>
      <c r="J939" s="162"/>
      <c r="K939" s="162"/>
      <c r="L939" s="162"/>
      <c r="M939" s="162"/>
      <c r="N939" s="162"/>
      <c r="O939" s="162"/>
      <c r="P939" s="162"/>
      <c r="Q939" s="162"/>
      <c r="R939" s="162"/>
      <c r="S939" s="162"/>
      <c r="T939" s="162"/>
      <c r="U939" s="162"/>
      <c r="V939" s="162"/>
      <c r="W939" s="162"/>
      <c r="X939" s="162"/>
      <c r="Y939" s="162"/>
      <c r="Z939" s="162"/>
    </row>
    <row r="940">
      <c r="A940" s="162"/>
      <c r="B940" s="162"/>
      <c r="C940" s="162"/>
      <c r="D940" s="162"/>
      <c r="E940" s="162"/>
      <c r="F940" s="162"/>
      <c r="G940" s="162"/>
      <c r="H940" s="162"/>
      <c r="I940" s="162"/>
      <c r="J940" s="162"/>
      <c r="K940" s="162"/>
      <c r="L940" s="162"/>
      <c r="M940" s="162"/>
      <c r="N940" s="162"/>
      <c r="O940" s="162"/>
      <c r="P940" s="162"/>
      <c r="Q940" s="162"/>
      <c r="R940" s="162"/>
      <c r="S940" s="162"/>
      <c r="T940" s="162"/>
      <c r="U940" s="162"/>
      <c r="V940" s="162"/>
      <c r="W940" s="162"/>
      <c r="X940" s="162"/>
      <c r="Y940" s="162"/>
      <c r="Z940" s="162"/>
    </row>
    <row r="941">
      <c r="A941" s="162"/>
      <c r="B941" s="162"/>
      <c r="C941" s="162"/>
      <c r="D941" s="162"/>
      <c r="E941" s="162"/>
      <c r="F941" s="162"/>
      <c r="G941" s="162"/>
      <c r="H941" s="162"/>
      <c r="I941" s="162"/>
      <c r="J941" s="162"/>
      <c r="K941" s="162"/>
      <c r="L941" s="162"/>
      <c r="M941" s="162"/>
      <c r="N941" s="162"/>
      <c r="O941" s="162"/>
      <c r="P941" s="162"/>
      <c r="Q941" s="162"/>
      <c r="R941" s="162"/>
      <c r="S941" s="162"/>
      <c r="T941" s="162"/>
      <c r="U941" s="162"/>
      <c r="V941" s="162"/>
      <c r="W941" s="162"/>
      <c r="X941" s="162"/>
      <c r="Y941" s="162"/>
      <c r="Z941" s="162"/>
    </row>
    <row r="942">
      <c r="A942" s="162"/>
      <c r="B942" s="162"/>
      <c r="C942" s="162"/>
      <c r="D942" s="162"/>
      <c r="E942" s="162"/>
      <c r="F942" s="162"/>
      <c r="G942" s="162"/>
      <c r="H942" s="162"/>
      <c r="I942" s="162"/>
      <c r="J942" s="162"/>
      <c r="K942" s="162"/>
      <c r="L942" s="162"/>
      <c r="M942" s="162"/>
      <c r="N942" s="162"/>
      <c r="O942" s="162"/>
      <c r="P942" s="162"/>
      <c r="Q942" s="162"/>
      <c r="R942" s="162"/>
      <c r="S942" s="162"/>
      <c r="T942" s="162"/>
      <c r="U942" s="162"/>
      <c r="V942" s="162"/>
      <c r="W942" s="162"/>
      <c r="X942" s="162"/>
      <c r="Y942" s="162"/>
      <c r="Z942" s="162"/>
    </row>
    <row r="943">
      <c r="A943" s="162"/>
      <c r="B943" s="162"/>
      <c r="C943" s="162"/>
      <c r="D943" s="162"/>
      <c r="E943" s="162"/>
      <c r="F943" s="162"/>
      <c r="G943" s="162"/>
      <c r="H943" s="162"/>
      <c r="I943" s="162"/>
      <c r="J943" s="162"/>
      <c r="K943" s="162"/>
      <c r="L943" s="162"/>
      <c r="M943" s="162"/>
      <c r="N943" s="162"/>
      <c r="O943" s="162"/>
      <c r="P943" s="162"/>
      <c r="Q943" s="162"/>
      <c r="R943" s="162"/>
      <c r="S943" s="162"/>
      <c r="T943" s="162"/>
      <c r="U943" s="162"/>
      <c r="V943" s="162"/>
      <c r="W943" s="162"/>
      <c r="X943" s="162"/>
      <c r="Y943" s="162"/>
      <c r="Z943" s="162"/>
    </row>
    <row r="944">
      <c r="A944" s="162"/>
      <c r="B944" s="162"/>
      <c r="C944" s="162"/>
      <c r="D944" s="162"/>
      <c r="E944" s="162"/>
      <c r="F944" s="162"/>
      <c r="G944" s="162"/>
      <c r="H944" s="162"/>
      <c r="I944" s="162"/>
      <c r="J944" s="162"/>
      <c r="K944" s="162"/>
      <c r="L944" s="162"/>
      <c r="M944" s="162"/>
      <c r="N944" s="162"/>
      <c r="O944" s="162"/>
      <c r="P944" s="162"/>
      <c r="Q944" s="162"/>
      <c r="R944" s="162"/>
      <c r="S944" s="162"/>
      <c r="T944" s="162"/>
      <c r="U944" s="162"/>
      <c r="V944" s="162"/>
      <c r="W944" s="162"/>
      <c r="X944" s="162"/>
      <c r="Y944" s="162"/>
      <c r="Z944" s="162"/>
    </row>
    <row r="945">
      <c r="A945" s="162"/>
      <c r="B945" s="162"/>
      <c r="C945" s="162"/>
      <c r="D945" s="162"/>
      <c r="E945" s="162"/>
      <c r="F945" s="162"/>
      <c r="G945" s="162"/>
      <c r="H945" s="162"/>
      <c r="I945" s="162"/>
      <c r="J945" s="162"/>
      <c r="K945" s="162"/>
      <c r="L945" s="162"/>
      <c r="M945" s="162"/>
      <c r="N945" s="162"/>
      <c r="O945" s="162"/>
      <c r="P945" s="162"/>
      <c r="Q945" s="162"/>
      <c r="R945" s="162"/>
      <c r="S945" s="162"/>
      <c r="T945" s="162"/>
      <c r="U945" s="162"/>
      <c r="V945" s="162"/>
      <c r="W945" s="162"/>
      <c r="X945" s="162"/>
      <c r="Y945" s="162"/>
      <c r="Z945" s="162"/>
    </row>
    <row r="946">
      <c r="A946" s="162"/>
      <c r="B946" s="162"/>
      <c r="C946" s="162"/>
      <c r="D946" s="162"/>
      <c r="E946" s="162"/>
      <c r="F946" s="162"/>
      <c r="G946" s="162"/>
      <c r="H946" s="162"/>
      <c r="I946" s="162"/>
      <c r="J946" s="162"/>
      <c r="K946" s="162"/>
      <c r="L946" s="162"/>
      <c r="M946" s="162"/>
      <c r="N946" s="162"/>
      <c r="O946" s="162"/>
      <c r="P946" s="162"/>
      <c r="Q946" s="162"/>
      <c r="R946" s="162"/>
      <c r="S946" s="162"/>
      <c r="T946" s="162"/>
      <c r="U946" s="162"/>
      <c r="V946" s="162"/>
      <c r="W946" s="162"/>
      <c r="X946" s="162"/>
      <c r="Y946" s="162"/>
      <c r="Z946" s="162"/>
    </row>
    <row r="947">
      <c r="A947" s="162"/>
      <c r="B947" s="162"/>
      <c r="C947" s="162"/>
      <c r="D947" s="162"/>
      <c r="E947" s="162"/>
      <c r="F947" s="162"/>
      <c r="G947" s="162"/>
      <c r="H947" s="162"/>
      <c r="I947" s="162"/>
      <c r="J947" s="162"/>
      <c r="K947" s="162"/>
      <c r="L947" s="162"/>
      <c r="M947" s="162"/>
      <c r="N947" s="162"/>
      <c r="O947" s="162"/>
      <c r="P947" s="162"/>
      <c r="Q947" s="162"/>
      <c r="R947" s="162"/>
      <c r="S947" s="162"/>
      <c r="T947" s="162"/>
      <c r="U947" s="162"/>
      <c r="V947" s="162"/>
      <c r="W947" s="162"/>
      <c r="X947" s="162"/>
      <c r="Y947" s="162"/>
      <c r="Z947" s="162"/>
    </row>
    <row r="948">
      <c r="A948" s="162"/>
      <c r="B948" s="162"/>
      <c r="C948" s="162"/>
      <c r="D948" s="162"/>
      <c r="E948" s="162"/>
      <c r="F948" s="162"/>
      <c r="G948" s="162"/>
      <c r="H948" s="162"/>
      <c r="I948" s="162"/>
      <c r="J948" s="162"/>
      <c r="K948" s="162"/>
      <c r="L948" s="162"/>
      <c r="M948" s="162"/>
      <c r="N948" s="162"/>
      <c r="O948" s="162"/>
      <c r="P948" s="162"/>
      <c r="Q948" s="162"/>
      <c r="R948" s="162"/>
      <c r="S948" s="162"/>
      <c r="T948" s="162"/>
      <c r="U948" s="162"/>
      <c r="V948" s="162"/>
      <c r="W948" s="162"/>
      <c r="X948" s="162"/>
      <c r="Y948" s="162"/>
      <c r="Z948" s="162"/>
    </row>
    <row r="949">
      <c r="A949" s="162"/>
      <c r="B949" s="162"/>
      <c r="C949" s="162"/>
      <c r="D949" s="162"/>
      <c r="E949" s="162"/>
      <c r="F949" s="162"/>
      <c r="G949" s="162"/>
      <c r="H949" s="162"/>
      <c r="I949" s="162"/>
      <c r="J949" s="162"/>
      <c r="K949" s="162"/>
      <c r="L949" s="162"/>
      <c r="M949" s="162"/>
      <c r="N949" s="162"/>
      <c r="O949" s="162"/>
      <c r="P949" s="162"/>
      <c r="Q949" s="162"/>
      <c r="R949" s="162"/>
      <c r="S949" s="162"/>
      <c r="T949" s="162"/>
      <c r="U949" s="162"/>
      <c r="V949" s="162"/>
      <c r="W949" s="162"/>
      <c r="X949" s="162"/>
      <c r="Y949" s="162"/>
      <c r="Z949" s="162"/>
    </row>
    <row r="950">
      <c r="A950" s="162"/>
      <c r="B950" s="162"/>
      <c r="C950" s="162"/>
      <c r="D950" s="162"/>
      <c r="E950" s="162"/>
      <c r="F950" s="162"/>
      <c r="G950" s="162"/>
      <c r="H950" s="162"/>
      <c r="I950" s="162"/>
      <c r="J950" s="162"/>
      <c r="K950" s="162"/>
      <c r="L950" s="162"/>
      <c r="M950" s="162"/>
      <c r="N950" s="162"/>
      <c r="O950" s="162"/>
      <c r="P950" s="162"/>
      <c r="Q950" s="162"/>
      <c r="R950" s="162"/>
      <c r="S950" s="162"/>
      <c r="T950" s="162"/>
      <c r="U950" s="162"/>
      <c r="V950" s="162"/>
      <c r="W950" s="162"/>
      <c r="X950" s="162"/>
      <c r="Y950" s="162"/>
      <c r="Z950" s="162"/>
    </row>
    <row r="951">
      <c r="A951" s="162"/>
      <c r="B951" s="162"/>
      <c r="C951" s="162"/>
      <c r="D951" s="162"/>
      <c r="E951" s="162"/>
      <c r="F951" s="162"/>
      <c r="G951" s="162"/>
      <c r="H951" s="162"/>
      <c r="I951" s="162"/>
      <c r="J951" s="162"/>
      <c r="K951" s="162"/>
      <c r="L951" s="162"/>
      <c r="M951" s="162"/>
      <c r="N951" s="162"/>
      <c r="O951" s="162"/>
      <c r="P951" s="162"/>
      <c r="Q951" s="162"/>
      <c r="R951" s="162"/>
      <c r="S951" s="162"/>
      <c r="T951" s="162"/>
      <c r="U951" s="162"/>
      <c r="V951" s="162"/>
      <c r="W951" s="162"/>
      <c r="X951" s="162"/>
      <c r="Y951" s="162"/>
      <c r="Z951" s="162"/>
    </row>
    <row r="952">
      <c r="A952" s="162"/>
      <c r="B952" s="162"/>
      <c r="C952" s="162"/>
      <c r="D952" s="162"/>
      <c r="E952" s="162"/>
      <c r="F952" s="162"/>
      <c r="G952" s="162"/>
      <c r="H952" s="162"/>
      <c r="I952" s="162"/>
      <c r="J952" s="162"/>
      <c r="K952" s="162"/>
      <c r="L952" s="162"/>
      <c r="M952" s="162"/>
      <c r="N952" s="162"/>
      <c r="O952" s="162"/>
      <c r="P952" s="162"/>
      <c r="Q952" s="162"/>
      <c r="R952" s="162"/>
      <c r="S952" s="162"/>
      <c r="T952" s="162"/>
      <c r="U952" s="162"/>
      <c r="V952" s="162"/>
      <c r="W952" s="162"/>
      <c r="X952" s="162"/>
      <c r="Y952" s="162"/>
      <c r="Z952" s="162"/>
    </row>
    <row r="953">
      <c r="A953" s="162"/>
      <c r="B953" s="162"/>
      <c r="C953" s="162"/>
      <c r="D953" s="162"/>
      <c r="E953" s="162"/>
      <c r="F953" s="162"/>
      <c r="G953" s="162"/>
      <c r="H953" s="162"/>
      <c r="I953" s="162"/>
      <c r="J953" s="162"/>
      <c r="K953" s="162"/>
      <c r="L953" s="162"/>
      <c r="M953" s="162"/>
      <c r="N953" s="162"/>
      <c r="O953" s="162"/>
      <c r="P953" s="162"/>
      <c r="Q953" s="162"/>
      <c r="R953" s="162"/>
      <c r="S953" s="162"/>
      <c r="T953" s="162"/>
      <c r="U953" s="162"/>
      <c r="V953" s="162"/>
      <c r="W953" s="162"/>
      <c r="X953" s="162"/>
      <c r="Y953" s="162"/>
      <c r="Z953" s="162"/>
    </row>
    <row r="954">
      <c r="A954" s="162"/>
      <c r="B954" s="162"/>
      <c r="C954" s="162"/>
      <c r="D954" s="162"/>
      <c r="E954" s="162"/>
      <c r="F954" s="162"/>
      <c r="G954" s="162"/>
      <c r="H954" s="162"/>
      <c r="I954" s="162"/>
      <c r="J954" s="162"/>
      <c r="K954" s="162"/>
      <c r="L954" s="162"/>
      <c r="M954" s="162"/>
      <c r="N954" s="162"/>
      <c r="O954" s="162"/>
      <c r="P954" s="162"/>
      <c r="Q954" s="162"/>
      <c r="R954" s="162"/>
      <c r="S954" s="162"/>
      <c r="T954" s="162"/>
      <c r="U954" s="162"/>
      <c r="V954" s="162"/>
      <c r="W954" s="162"/>
      <c r="X954" s="162"/>
      <c r="Y954" s="162"/>
      <c r="Z954" s="162"/>
    </row>
    <row r="955">
      <c r="A955" s="162"/>
      <c r="B955" s="162"/>
      <c r="C955" s="162"/>
      <c r="D955" s="162"/>
      <c r="E955" s="162"/>
      <c r="F955" s="162"/>
      <c r="G955" s="162"/>
      <c r="H955" s="162"/>
      <c r="I955" s="162"/>
      <c r="J955" s="162"/>
      <c r="K955" s="162"/>
      <c r="L955" s="162"/>
      <c r="M955" s="162"/>
      <c r="N955" s="162"/>
      <c r="O955" s="162"/>
      <c r="P955" s="162"/>
      <c r="Q955" s="162"/>
      <c r="R955" s="162"/>
      <c r="S955" s="162"/>
      <c r="T955" s="162"/>
      <c r="U955" s="162"/>
      <c r="V955" s="162"/>
      <c r="W955" s="162"/>
      <c r="X955" s="162"/>
      <c r="Y955" s="162"/>
      <c r="Z955" s="162"/>
    </row>
    <row r="956">
      <c r="A956" s="162"/>
      <c r="B956" s="162"/>
      <c r="C956" s="162"/>
      <c r="D956" s="162"/>
      <c r="E956" s="162"/>
      <c r="F956" s="162"/>
      <c r="G956" s="162"/>
      <c r="H956" s="162"/>
      <c r="I956" s="162"/>
      <c r="J956" s="162"/>
      <c r="K956" s="162"/>
      <c r="L956" s="162"/>
      <c r="M956" s="162"/>
      <c r="N956" s="162"/>
      <c r="O956" s="162"/>
      <c r="P956" s="162"/>
      <c r="Q956" s="162"/>
      <c r="R956" s="162"/>
      <c r="S956" s="162"/>
      <c r="T956" s="162"/>
      <c r="U956" s="162"/>
      <c r="V956" s="162"/>
      <c r="W956" s="162"/>
      <c r="X956" s="162"/>
      <c r="Y956" s="162"/>
      <c r="Z956" s="162"/>
    </row>
    <row r="957">
      <c r="A957" s="162"/>
      <c r="B957" s="162"/>
      <c r="C957" s="162"/>
      <c r="D957" s="162"/>
      <c r="E957" s="162"/>
      <c r="F957" s="162"/>
      <c r="G957" s="162"/>
      <c r="H957" s="162"/>
      <c r="I957" s="162"/>
      <c r="J957" s="162"/>
      <c r="K957" s="162"/>
      <c r="L957" s="162"/>
      <c r="M957" s="162"/>
      <c r="N957" s="162"/>
      <c r="O957" s="162"/>
      <c r="P957" s="162"/>
      <c r="Q957" s="162"/>
      <c r="R957" s="162"/>
      <c r="S957" s="162"/>
      <c r="T957" s="162"/>
      <c r="U957" s="162"/>
      <c r="V957" s="162"/>
      <c r="W957" s="162"/>
      <c r="X957" s="162"/>
      <c r="Y957" s="162"/>
      <c r="Z957" s="162"/>
    </row>
    <row r="958">
      <c r="A958" s="162"/>
      <c r="B958" s="162"/>
      <c r="C958" s="162"/>
      <c r="D958" s="162"/>
      <c r="E958" s="162"/>
      <c r="F958" s="162"/>
      <c r="G958" s="162"/>
      <c r="H958" s="162"/>
      <c r="I958" s="162"/>
      <c r="J958" s="162"/>
      <c r="K958" s="162"/>
      <c r="L958" s="162"/>
      <c r="M958" s="162"/>
      <c r="N958" s="162"/>
      <c r="O958" s="162"/>
      <c r="P958" s="162"/>
      <c r="Q958" s="162"/>
      <c r="R958" s="162"/>
      <c r="S958" s="162"/>
      <c r="T958" s="162"/>
      <c r="U958" s="162"/>
      <c r="V958" s="162"/>
      <c r="W958" s="162"/>
      <c r="X958" s="162"/>
      <c r="Y958" s="162"/>
      <c r="Z958" s="162"/>
    </row>
    <row r="959">
      <c r="A959" s="162"/>
      <c r="B959" s="162"/>
      <c r="C959" s="162"/>
      <c r="D959" s="162"/>
      <c r="E959" s="162"/>
      <c r="F959" s="162"/>
      <c r="G959" s="162"/>
      <c r="H959" s="162"/>
      <c r="I959" s="162"/>
      <c r="J959" s="162"/>
      <c r="K959" s="162"/>
      <c r="L959" s="162"/>
      <c r="M959" s="162"/>
      <c r="N959" s="162"/>
      <c r="O959" s="162"/>
      <c r="P959" s="162"/>
      <c r="Q959" s="162"/>
      <c r="R959" s="162"/>
      <c r="S959" s="162"/>
      <c r="T959" s="162"/>
      <c r="U959" s="162"/>
      <c r="V959" s="162"/>
      <c r="W959" s="162"/>
      <c r="X959" s="162"/>
      <c r="Y959" s="162"/>
      <c r="Z959" s="162"/>
    </row>
    <row r="960">
      <c r="A960" s="162"/>
      <c r="B960" s="162"/>
      <c r="C960" s="162"/>
      <c r="D960" s="162"/>
      <c r="E960" s="162"/>
      <c r="F960" s="162"/>
      <c r="G960" s="162"/>
      <c r="H960" s="162"/>
      <c r="I960" s="162"/>
      <c r="J960" s="162"/>
      <c r="K960" s="162"/>
      <c r="L960" s="162"/>
      <c r="M960" s="162"/>
      <c r="N960" s="162"/>
      <c r="O960" s="162"/>
      <c r="P960" s="162"/>
      <c r="Q960" s="162"/>
      <c r="R960" s="162"/>
      <c r="S960" s="162"/>
      <c r="T960" s="162"/>
      <c r="U960" s="162"/>
      <c r="V960" s="162"/>
      <c r="W960" s="162"/>
      <c r="X960" s="162"/>
      <c r="Y960" s="162"/>
      <c r="Z960" s="162"/>
    </row>
    <row r="961">
      <c r="A961" s="162"/>
      <c r="B961" s="162"/>
      <c r="C961" s="162"/>
      <c r="D961" s="162"/>
      <c r="E961" s="162"/>
      <c r="F961" s="162"/>
      <c r="G961" s="162"/>
      <c r="H961" s="162"/>
      <c r="I961" s="162"/>
      <c r="J961" s="162"/>
      <c r="K961" s="162"/>
      <c r="L961" s="162"/>
      <c r="M961" s="162"/>
      <c r="N961" s="162"/>
      <c r="O961" s="162"/>
      <c r="P961" s="162"/>
      <c r="Q961" s="162"/>
      <c r="R961" s="162"/>
      <c r="S961" s="162"/>
      <c r="T961" s="162"/>
      <c r="U961" s="162"/>
      <c r="V961" s="162"/>
      <c r="W961" s="162"/>
      <c r="X961" s="162"/>
      <c r="Y961" s="162"/>
      <c r="Z961" s="162"/>
    </row>
    <row r="962">
      <c r="A962" s="162"/>
      <c r="B962" s="162"/>
      <c r="C962" s="162"/>
      <c r="D962" s="162"/>
      <c r="E962" s="162"/>
      <c r="F962" s="162"/>
      <c r="G962" s="162"/>
      <c r="H962" s="162"/>
      <c r="I962" s="162"/>
      <c r="J962" s="162"/>
      <c r="K962" s="162"/>
      <c r="L962" s="162"/>
      <c r="M962" s="162"/>
      <c r="N962" s="162"/>
      <c r="O962" s="162"/>
      <c r="P962" s="162"/>
      <c r="Q962" s="162"/>
      <c r="R962" s="162"/>
      <c r="S962" s="162"/>
      <c r="T962" s="162"/>
      <c r="U962" s="162"/>
      <c r="V962" s="162"/>
      <c r="W962" s="162"/>
      <c r="X962" s="162"/>
      <c r="Y962" s="162"/>
      <c r="Z962" s="162"/>
    </row>
    <row r="963">
      <c r="A963" s="162"/>
      <c r="B963" s="162"/>
      <c r="C963" s="162"/>
      <c r="D963" s="162"/>
      <c r="E963" s="162"/>
      <c r="F963" s="162"/>
      <c r="G963" s="162"/>
      <c r="H963" s="162"/>
      <c r="I963" s="162"/>
      <c r="J963" s="162"/>
      <c r="K963" s="162"/>
      <c r="L963" s="162"/>
      <c r="M963" s="162"/>
      <c r="N963" s="162"/>
      <c r="O963" s="162"/>
      <c r="P963" s="162"/>
      <c r="Q963" s="162"/>
      <c r="R963" s="162"/>
      <c r="S963" s="162"/>
      <c r="T963" s="162"/>
      <c r="U963" s="162"/>
      <c r="V963" s="162"/>
      <c r="W963" s="162"/>
      <c r="X963" s="162"/>
      <c r="Y963" s="162"/>
      <c r="Z963" s="162"/>
    </row>
    <row r="964">
      <c r="A964" s="162"/>
      <c r="B964" s="162"/>
      <c r="C964" s="162"/>
      <c r="D964" s="162"/>
      <c r="E964" s="162"/>
      <c r="F964" s="162"/>
      <c r="G964" s="162"/>
      <c r="H964" s="162"/>
      <c r="I964" s="162"/>
      <c r="J964" s="162"/>
      <c r="K964" s="162"/>
      <c r="L964" s="162"/>
      <c r="M964" s="162"/>
      <c r="N964" s="162"/>
      <c r="O964" s="162"/>
      <c r="P964" s="162"/>
      <c r="Q964" s="162"/>
      <c r="R964" s="162"/>
      <c r="S964" s="162"/>
      <c r="T964" s="162"/>
      <c r="U964" s="162"/>
      <c r="V964" s="162"/>
      <c r="W964" s="162"/>
      <c r="X964" s="162"/>
      <c r="Y964" s="162"/>
      <c r="Z964" s="162"/>
    </row>
    <row r="965">
      <c r="A965" s="162"/>
      <c r="B965" s="162"/>
      <c r="C965" s="162"/>
      <c r="D965" s="162"/>
      <c r="E965" s="162"/>
      <c r="F965" s="162"/>
      <c r="G965" s="162"/>
      <c r="H965" s="162"/>
      <c r="I965" s="162"/>
      <c r="J965" s="162"/>
      <c r="K965" s="162"/>
      <c r="L965" s="162"/>
      <c r="M965" s="162"/>
      <c r="N965" s="162"/>
      <c r="O965" s="162"/>
      <c r="P965" s="162"/>
      <c r="Q965" s="162"/>
      <c r="R965" s="162"/>
      <c r="S965" s="162"/>
      <c r="T965" s="162"/>
      <c r="U965" s="162"/>
      <c r="V965" s="162"/>
      <c r="W965" s="162"/>
      <c r="X965" s="162"/>
      <c r="Y965" s="162"/>
      <c r="Z965" s="162"/>
    </row>
    <row r="966">
      <c r="A966" s="162"/>
      <c r="B966" s="162"/>
      <c r="C966" s="162"/>
      <c r="D966" s="162"/>
      <c r="E966" s="162"/>
      <c r="F966" s="162"/>
      <c r="G966" s="162"/>
      <c r="H966" s="162"/>
      <c r="I966" s="162"/>
      <c r="J966" s="162"/>
      <c r="K966" s="162"/>
      <c r="L966" s="162"/>
      <c r="M966" s="162"/>
      <c r="N966" s="162"/>
      <c r="O966" s="162"/>
      <c r="P966" s="162"/>
      <c r="Q966" s="162"/>
      <c r="R966" s="162"/>
      <c r="S966" s="162"/>
      <c r="T966" s="162"/>
      <c r="U966" s="162"/>
      <c r="V966" s="162"/>
      <c r="W966" s="162"/>
      <c r="X966" s="162"/>
      <c r="Y966" s="162"/>
      <c r="Z966" s="162"/>
    </row>
    <row r="967">
      <c r="A967" s="162"/>
      <c r="B967" s="162"/>
      <c r="C967" s="162"/>
      <c r="D967" s="162"/>
      <c r="E967" s="162"/>
      <c r="F967" s="162"/>
      <c r="G967" s="162"/>
      <c r="H967" s="162"/>
      <c r="I967" s="162"/>
      <c r="J967" s="162"/>
      <c r="K967" s="162"/>
      <c r="L967" s="162"/>
      <c r="M967" s="162"/>
      <c r="N967" s="162"/>
      <c r="O967" s="162"/>
      <c r="P967" s="162"/>
      <c r="Q967" s="162"/>
      <c r="R967" s="162"/>
      <c r="S967" s="162"/>
      <c r="T967" s="162"/>
      <c r="U967" s="162"/>
      <c r="V967" s="162"/>
      <c r="W967" s="162"/>
      <c r="X967" s="162"/>
      <c r="Y967" s="162"/>
      <c r="Z967" s="162"/>
    </row>
    <row r="968">
      <c r="A968" s="162"/>
      <c r="B968" s="162"/>
      <c r="C968" s="162"/>
      <c r="D968" s="162"/>
      <c r="E968" s="162"/>
      <c r="F968" s="162"/>
      <c r="G968" s="162"/>
      <c r="H968" s="162"/>
      <c r="I968" s="162"/>
      <c r="J968" s="162"/>
      <c r="K968" s="162"/>
      <c r="L968" s="162"/>
      <c r="M968" s="162"/>
      <c r="N968" s="162"/>
      <c r="O968" s="162"/>
      <c r="P968" s="162"/>
      <c r="Q968" s="162"/>
      <c r="R968" s="162"/>
      <c r="S968" s="162"/>
      <c r="T968" s="162"/>
      <c r="U968" s="162"/>
      <c r="V968" s="162"/>
      <c r="W968" s="162"/>
      <c r="X968" s="162"/>
      <c r="Y968" s="162"/>
      <c r="Z968" s="162"/>
    </row>
    <row r="969">
      <c r="A969" s="162"/>
      <c r="B969" s="162"/>
      <c r="C969" s="162"/>
      <c r="D969" s="162"/>
      <c r="E969" s="162"/>
      <c r="F969" s="162"/>
      <c r="G969" s="162"/>
      <c r="H969" s="162"/>
      <c r="I969" s="162"/>
      <c r="J969" s="162"/>
      <c r="K969" s="162"/>
      <c r="L969" s="162"/>
      <c r="M969" s="162"/>
      <c r="N969" s="162"/>
      <c r="O969" s="162"/>
      <c r="P969" s="162"/>
      <c r="Q969" s="162"/>
      <c r="R969" s="162"/>
      <c r="S969" s="162"/>
      <c r="T969" s="162"/>
      <c r="U969" s="162"/>
      <c r="V969" s="162"/>
      <c r="W969" s="162"/>
      <c r="X969" s="162"/>
      <c r="Y969" s="162"/>
      <c r="Z969" s="162"/>
    </row>
    <row r="970">
      <c r="A970" s="162"/>
      <c r="B970" s="162"/>
      <c r="C970" s="162"/>
      <c r="D970" s="162"/>
      <c r="E970" s="162"/>
      <c r="F970" s="162"/>
      <c r="G970" s="162"/>
      <c r="H970" s="162"/>
      <c r="I970" s="162"/>
      <c r="J970" s="162"/>
      <c r="K970" s="162"/>
      <c r="L970" s="162"/>
      <c r="M970" s="162"/>
      <c r="N970" s="162"/>
      <c r="O970" s="162"/>
      <c r="P970" s="162"/>
      <c r="Q970" s="162"/>
      <c r="R970" s="162"/>
      <c r="S970" s="162"/>
      <c r="T970" s="162"/>
      <c r="U970" s="162"/>
      <c r="V970" s="162"/>
      <c r="W970" s="162"/>
      <c r="X970" s="162"/>
      <c r="Y970" s="162"/>
      <c r="Z970" s="162"/>
    </row>
    <row r="971">
      <c r="A971" s="162"/>
      <c r="B971" s="162"/>
      <c r="C971" s="162"/>
      <c r="D971" s="162"/>
      <c r="E971" s="162"/>
      <c r="F971" s="162"/>
      <c r="G971" s="162"/>
      <c r="H971" s="162"/>
      <c r="I971" s="162"/>
      <c r="J971" s="162"/>
      <c r="K971" s="162"/>
      <c r="L971" s="162"/>
      <c r="M971" s="162"/>
      <c r="N971" s="162"/>
      <c r="O971" s="162"/>
      <c r="P971" s="162"/>
      <c r="Q971" s="162"/>
      <c r="R971" s="162"/>
      <c r="S971" s="162"/>
      <c r="T971" s="162"/>
      <c r="U971" s="162"/>
      <c r="V971" s="162"/>
      <c r="W971" s="162"/>
      <c r="X971" s="162"/>
      <c r="Y971" s="162"/>
      <c r="Z971" s="162"/>
    </row>
    <row r="972">
      <c r="A972" s="162"/>
      <c r="B972" s="162"/>
      <c r="C972" s="162"/>
      <c r="D972" s="162"/>
      <c r="E972" s="162"/>
      <c r="F972" s="162"/>
      <c r="G972" s="162"/>
      <c r="H972" s="162"/>
      <c r="I972" s="162"/>
      <c r="J972" s="162"/>
      <c r="K972" s="162"/>
      <c r="L972" s="162"/>
      <c r="M972" s="162"/>
      <c r="N972" s="162"/>
      <c r="O972" s="162"/>
      <c r="P972" s="162"/>
      <c r="Q972" s="162"/>
      <c r="R972" s="162"/>
      <c r="S972" s="162"/>
      <c r="T972" s="162"/>
      <c r="U972" s="162"/>
      <c r="V972" s="162"/>
      <c r="W972" s="162"/>
      <c r="X972" s="162"/>
      <c r="Y972" s="162"/>
      <c r="Z972" s="162"/>
    </row>
    <row r="973">
      <c r="A973" s="162"/>
      <c r="B973" s="162"/>
      <c r="C973" s="162"/>
      <c r="D973" s="162"/>
      <c r="E973" s="162"/>
      <c r="F973" s="162"/>
      <c r="G973" s="162"/>
      <c r="H973" s="162"/>
      <c r="I973" s="162"/>
      <c r="J973" s="162"/>
      <c r="K973" s="162"/>
      <c r="L973" s="162"/>
      <c r="M973" s="162"/>
      <c r="N973" s="162"/>
      <c r="O973" s="162"/>
      <c r="P973" s="162"/>
      <c r="Q973" s="162"/>
      <c r="R973" s="162"/>
      <c r="S973" s="162"/>
      <c r="T973" s="162"/>
      <c r="U973" s="162"/>
      <c r="V973" s="162"/>
      <c r="W973" s="162"/>
      <c r="X973" s="162"/>
      <c r="Y973" s="162"/>
      <c r="Z973" s="162"/>
    </row>
    <row r="974">
      <c r="A974" s="162"/>
      <c r="B974" s="162"/>
      <c r="C974" s="162"/>
      <c r="D974" s="162"/>
      <c r="E974" s="162"/>
      <c r="F974" s="162"/>
      <c r="G974" s="162"/>
      <c r="H974" s="162"/>
      <c r="I974" s="162"/>
      <c r="J974" s="162"/>
      <c r="K974" s="162"/>
      <c r="L974" s="162"/>
      <c r="M974" s="162"/>
      <c r="N974" s="162"/>
      <c r="O974" s="162"/>
      <c r="P974" s="162"/>
      <c r="Q974" s="162"/>
      <c r="R974" s="162"/>
      <c r="S974" s="162"/>
      <c r="T974" s="162"/>
      <c r="U974" s="162"/>
      <c r="V974" s="162"/>
      <c r="W974" s="162"/>
      <c r="X974" s="162"/>
      <c r="Y974" s="162"/>
      <c r="Z974" s="162"/>
    </row>
    <row r="975">
      <c r="A975" s="162"/>
      <c r="B975" s="162"/>
      <c r="C975" s="162"/>
      <c r="D975" s="162"/>
      <c r="E975" s="162"/>
      <c r="F975" s="162"/>
      <c r="G975" s="162"/>
      <c r="H975" s="162"/>
      <c r="I975" s="162"/>
      <c r="J975" s="162"/>
      <c r="K975" s="162"/>
      <c r="L975" s="162"/>
      <c r="M975" s="162"/>
      <c r="N975" s="162"/>
      <c r="O975" s="162"/>
      <c r="P975" s="162"/>
      <c r="Q975" s="162"/>
      <c r="R975" s="162"/>
      <c r="S975" s="162"/>
      <c r="T975" s="162"/>
      <c r="U975" s="162"/>
      <c r="V975" s="162"/>
      <c r="W975" s="162"/>
      <c r="X975" s="162"/>
      <c r="Y975" s="162"/>
      <c r="Z975" s="162"/>
    </row>
    <row r="976">
      <c r="A976" s="162"/>
      <c r="B976" s="162"/>
      <c r="C976" s="162"/>
      <c r="D976" s="162"/>
      <c r="E976" s="162"/>
      <c r="F976" s="162"/>
      <c r="G976" s="162"/>
      <c r="H976" s="162"/>
      <c r="I976" s="162"/>
      <c r="J976" s="162"/>
      <c r="K976" s="162"/>
      <c r="L976" s="162"/>
      <c r="M976" s="162"/>
      <c r="N976" s="162"/>
      <c r="O976" s="162"/>
      <c r="P976" s="162"/>
      <c r="Q976" s="162"/>
      <c r="R976" s="162"/>
      <c r="S976" s="162"/>
      <c r="T976" s="162"/>
      <c r="U976" s="162"/>
      <c r="V976" s="162"/>
      <c r="W976" s="162"/>
      <c r="X976" s="162"/>
      <c r="Y976" s="162"/>
      <c r="Z976" s="162"/>
    </row>
    <row r="977">
      <c r="A977" s="162"/>
      <c r="B977" s="162"/>
      <c r="C977" s="162"/>
      <c r="D977" s="162"/>
      <c r="E977" s="162"/>
      <c r="F977" s="162"/>
      <c r="G977" s="162"/>
      <c r="H977" s="162"/>
      <c r="I977" s="162"/>
      <c r="J977" s="162"/>
      <c r="K977" s="162"/>
      <c r="L977" s="162"/>
      <c r="M977" s="162"/>
      <c r="N977" s="162"/>
      <c r="O977" s="162"/>
      <c r="P977" s="162"/>
      <c r="Q977" s="162"/>
      <c r="R977" s="162"/>
      <c r="S977" s="162"/>
      <c r="T977" s="162"/>
      <c r="U977" s="162"/>
      <c r="V977" s="162"/>
      <c r="W977" s="162"/>
      <c r="X977" s="162"/>
      <c r="Y977" s="162"/>
      <c r="Z977" s="162"/>
    </row>
    <row r="978">
      <c r="A978" s="162"/>
      <c r="B978" s="162"/>
      <c r="C978" s="162"/>
      <c r="D978" s="162"/>
      <c r="E978" s="162"/>
      <c r="F978" s="162"/>
      <c r="G978" s="162"/>
      <c r="H978" s="162"/>
      <c r="I978" s="162"/>
      <c r="J978" s="162"/>
      <c r="K978" s="162"/>
      <c r="L978" s="162"/>
      <c r="M978" s="162"/>
      <c r="N978" s="162"/>
      <c r="O978" s="162"/>
      <c r="P978" s="162"/>
      <c r="Q978" s="162"/>
      <c r="R978" s="162"/>
      <c r="S978" s="162"/>
      <c r="T978" s="162"/>
      <c r="U978" s="162"/>
      <c r="V978" s="162"/>
      <c r="W978" s="162"/>
      <c r="X978" s="162"/>
      <c r="Y978" s="162"/>
      <c r="Z978" s="162"/>
    </row>
    <row r="979">
      <c r="A979" s="162"/>
      <c r="B979" s="162"/>
      <c r="C979" s="162"/>
      <c r="D979" s="162"/>
      <c r="E979" s="162"/>
      <c r="F979" s="162"/>
      <c r="G979" s="162"/>
      <c r="H979" s="162"/>
      <c r="I979" s="162"/>
      <c r="J979" s="162"/>
      <c r="K979" s="162"/>
      <c r="L979" s="162"/>
      <c r="M979" s="162"/>
      <c r="N979" s="162"/>
      <c r="O979" s="162"/>
      <c r="P979" s="162"/>
      <c r="Q979" s="162"/>
      <c r="R979" s="162"/>
      <c r="S979" s="162"/>
      <c r="T979" s="162"/>
      <c r="U979" s="162"/>
      <c r="V979" s="162"/>
      <c r="W979" s="162"/>
      <c r="X979" s="162"/>
      <c r="Y979" s="162"/>
      <c r="Z979" s="162"/>
    </row>
    <row r="980">
      <c r="A980" s="162"/>
      <c r="B980" s="162"/>
      <c r="C980" s="162"/>
      <c r="D980" s="162"/>
      <c r="E980" s="162"/>
      <c r="F980" s="162"/>
      <c r="G980" s="162"/>
      <c r="H980" s="162"/>
      <c r="I980" s="162"/>
      <c r="J980" s="162"/>
      <c r="K980" s="162"/>
      <c r="L980" s="162"/>
      <c r="M980" s="162"/>
      <c r="N980" s="162"/>
      <c r="O980" s="162"/>
      <c r="P980" s="162"/>
      <c r="Q980" s="162"/>
      <c r="R980" s="162"/>
      <c r="S980" s="162"/>
      <c r="T980" s="162"/>
      <c r="U980" s="162"/>
      <c r="V980" s="162"/>
      <c r="W980" s="162"/>
      <c r="X980" s="162"/>
      <c r="Y980" s="162"/>
      <c r="Z980" s="162"/>
    </row>
    <row r="981">
      <c r="A981" s="162"/>
      <c r="B981" s="162"/>
      <c r="C981" s="162"/>
      <c r="D981" s="162"/>
      <c r="E981" s="162"/>
      <c r="F981" s="162"/>
      <c r="G981" s="162"/>
      <c r="H981" s="162"/>
      <c r="I981" s="162"/>
      <c r="J981" s="162"/>
      <c r="K981" s="162"/>
      <c r="L981" s="162"/>
      <c r="M981" s="162"/>
      <c r="N981" s="162"/>
      <c r="O981" s="162"/>
      <c r="P981" s="162"/>
      <c r="Q981" s="162"/>
      <c r="R981" s="162"/>
      <c r="S981" s="162"/>
      <c r="T981" s="162"/>
      <c r="U981" s="162"/>
      <c r="V981" s="162"/>
      <c r="W981" s="162"/>
      <c r="X981" s="162"/>
      <c r="Y981" s="162"/>
      <c r="Z981" s="162"/>
    </row>
    <row r="982">
      <c r="A982" s="162"/>
      <c r="B982" s="162"/>
      <c r="C982" s="162"/>
      <c r="D982" s="162"/>
      <c r="E982" s="162"/>
      <c r="F982" s="162"/>
      <c r="G982" s="162"/>
      <c r="H982" s="162"/>
      <c r="I982" s="162"/>
      <c r="J982" s="162"/>
      <c r="K982" s="162"/>
      <c r="L982" s="162"/>
      <c r="M982" s="162"/>
      <c r="N982" s="162"/>
      <c r="O982" s="162"/>
      <c r="P982" s="162"/>
      <c r="Q982" s="162"/>
      <c r="R982" s="162"/>
      <c r="S982" s="162"/>
      <c r="T982" s="162"/>
      <c r="U982" s="162"/>
      <c r="V982" s="162"/>
      <c r="W982" s="162"/>
      <c r="X982" s="162"/>
      <c r="Y982" s="162"/>
      <c r="Z982" s="162"/>
    </row>
    <row r="983">
      <c r="A983" s="162"/>
      <c r="B983" s="162"/>
      <c r="C983" s="162"/>
      <c r="D983" s="162"/>
      <c r="E983" s="162"/>
      <c r="F983" s="162"/>
      <c r="G983" s="162"/>
      <c r="H983" s="162"/>
      <c r="I983" s="162"/>
      <c r="J983" s="162"/>
      <c r="K983" s="162"/>
      <c r="L983" s="162"/>
      <c r="M983" s="162"/>
      <c r="N983" s="162"/>
      <c r="O983" s="162"/>
      <c r="P983" s="162"/>
      <c r="Q983" s="162"/>
      <c r="R983" s="162"/>
      <c r="S983" s="162"/>
      <c r="T983" s="162"/>
      <c r="U983" s="162"/>
      <c r="V983" s="162"/>
      <c r="W983" s="162"/>
      <c r="X983" s="162"/>
      <c r="Y983" s="162"/>
      <c r="Z983" s="162"/>
    </row>
    <row r="984">
      <c r="A984" s="162"/>
      <c r="B984" s="162"/>
      <c r="C984" s="162"/>
      <c r="D984" s="162"/>
      <c r="E984" s="162"/>
      <c r="F984" s="162"/>
      <c r="G984" s="162"/>
      <c r="H984" s="162"/>
      <c r="I984" s="162"/>
      <c r="J984" s="162"/>
      <c r="K984" s="162"/>
      <c r="L984" s="162"/>
      <c r="M984" s="162"/>
      <c r="N984" s="162"/>
      <c r="O984" s="162"/>
      <c r="P984" s="162"/>
      <c r="Q984" s="162"/>
      <c r="R984" s="162"/>
      <c r="S984" s="162"/>
      <c r="T984" s="162"/>
      <c r="U984" s="162"/>
      <c r="V984" s="162"/>
      <c r="W984" s="162"/>
      <c r="X984" s="162"/>
      <c r="Y984" s="162"/>
      <c r="Z984" s="162"/>
    </row>
    <row r="985">
      <c r="A985" s="162"/>
      <c r="B985" s="162"/>
      <c r="C985" s="162"/>
      <c r="D985" s="162"/>
      <c r="E985" s="162"/>
      <c r="F985" s="162"/>
      <c r="G985" s="162"/>
      <c r="H985" s="162"/>
      <c r="I985" s="162"/>
      <c r="J985" s="162"/>
      <c r="K985" s="162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2"/>
      <c r="X985" s="162"/>
      <c r="Y985" s="162"/>
      <c r="Z985" s="162"/>
    </row>
    <row r="986">
      <c r="A986" s="162"/>
      <c r="B986" s="162"/>
      <c r="C986" s="162"/>
      <c r="D986" s="162"/>
      <c r="E986" s="162"/>
      <c r="F986" s="162"/>
      <c r="G986" s="162"/>
      <c r="H986" s="162"/>
      <c r="I986" s="162"/>
      <c r="J986" s="162"/>
      <c r="K986" s="162"/>
      <c r="L986" s="162"/>
      <c r="M986" s="162"/>
      <c r="N986" s="162"/>
      <c r="O986" s="162"/>
      <c r="P986" s="162"/>
      <c r="Q986" s="162"/>
      <c r="R986" s="162"/>
      <c r="S986" s="162"/>
      <c r="T986" s="162"/>
      <c r="U986" s="162"/>
      <c r="V986" s="162"/>
      <c r="W986" s="162"/>
      <c r="X986" s="162"/>
      <c r="Y986" s="162"/>
      <c r="Z986" s="162"/>
    </row>
    <row r="987">
      <c r="A987" s="162"/>
      <c r="B987" s="162"/>
      <c r="C987" s="162"/>
      <c r="D987" s="162"/>
      <c r="E987" s="162"/>
      <c r="F987" s="162"/>
      <c r="G987" s="162"/>
      <c r="H987" s="162"/>
      <c r="I987" s="162"/>
      <c r="J987" s="162"/>
      <c r="K987" s="162"/>
      <c r="L987" s="162"/>
      <c r="M987" s="162"/>
      <c r="N987" s="162"/>
      <c r="O987" s="162"/>
      <c r="P987" s="162"/>
      <c r="Q987" s="162"/>
      <c r="R987" s="162"/>
      <c r="S987" s="162"/>
      <c r="T987" s="162"/>
      <c r="U987" s="162"/>
      <c r="V987" s="162"/>
      <c r="W987" s="162"/>
      <c r="X987" s="162"/>
      <c r="Y987" s="162"/>
      <c r="Z987" s="162"/>
    </row>
    <row r="988">
      <c r="A988" s="162"/>
      <c r="B988" s="162"/>
      <c r="C988" s="162"/>
      <c r="D988" s="162"/>
      <c r="E988" s="162"/>
      <c r="F988" s="162"/>
      <c r="G988" s="162"/>
      <c r="H988" s="162"/>
      <c r="I988" s="162"/>
      <c r="J988" s="162"/>
      <c r="K988" s="162"/>
      <c r="L988" s="162"/>
      <c r="M988" s="162"/>
      <c r="N988" s="162"/>
      <c r="O988" s="162"/>
      <c r="P988" s="162"/>
      <c r="Q988" s="162"/>
      <c r="R988" s="162"/>
      <c r="S988" s="162"/>
      <c r="T988" s="162"/>
      <c r="U988" s="162"/>
      <c r="V988" s="162"/>
      <c r="W988" s="162"/>
      <c r="X988" s="162"/>
      <c r="Y988" s="162"/>
      <c r="Z988" s="162"/>
    </row>
    <row r="989">
      <c r="A989" s="162"/>
      <c r="B989" s="162"/>
      <c r="C989" s="162"/>
      <c r="D989" s="162"/>
      <c r="E989" s="162"/>
      <c r="F989" s="162"/>
      <c r="G989" s="162"/>
      <c r="H989" s="162"/>
      <c r="I989" s="162"/>
      <c r="J989" s="162"/>
      <c r="K989" s="162"/>
      <c r="L989" s="162"/>
      <c r="M989" s="162"/>
      <c r="N989" s="162"/>
      <c r="O989" s="162"/>
      <c r="P989" s="162"/>
      <c r="Q989" s="162"/>
      <c r="R989" s="162"/>
      <c r="S989" s="162"/>
      <c r="T989" s="162"/>
      <c r="U989" s="162"/>
      <c r="V989" s="162"/>
      <c r="W989" s="162"/>
      <c r="X989" s="162"/>
      <c r="Y989" s="162"/>
      <c r="Z989" s="162"/>
    </row>
    <row r="990">
      <c r="A990" s="162"/>
      <c r="B990" s="162"/>
      <c r="C990" s="162"/>
      <c r="D990" s="162"/>
      <c r="E990" s="162"/>
      <c r="F990" s="162"/>
      <c r="G990" s="162"/>
      <c r="H990" s="162"/>
      <c r="I990" s="162"/>
      <c r="J990" s="162"/>
      <c r="K990" s="162"/>
      <c r="L990" s="162"/>
      <c r="M990" s="162"/>
      <c r="N990" s="162"/>
      <c r="O990" s="162"/>
      <c r="P990" s="162"/>
      <c r="Q990" s="162"/>
      <c r="R990" s="162"/>
      <c r="S990" s="162"/>
      <c r="T990" s="162"/>
      <c r="U990" s="162"/>
      <c r="V990" s="162"/>
      <c r="W990" s="162"/>
      <c r="X990" s="162"/>
      <c r="Y990" s="162"/>
      <c r="Z990" s="162"/>
    </row>
    <row r="991">
      <c r="A991" s="162"/>
      <c r="B991" s="162"/>
      <c r="C991" s="162"/>
      <c r="D991" s="162"/>
      <c r="E991" s="162"/>
      <c r="F991" s="162"/>
      <c r="G991" s="162"/>
      <c r="H991" s="162"/>
      <c r="I991" s="162"/>
      <c r="J991" s="162"/>
      <c r="K991" s="162"/>
      <c r="L991" s="162"/>
      <c r="M991" s="162"/>
      <c r="N991" s="162"/>
      <c r="O991" s="162"/>
      <c r="P991" s="162"/>
      <c r="Q991" s="162"/>
      <c r="R991" s="162"/>
      <c r="S991" s="162"/>
      <c r="T991" s="162"/>
      <c r="U991" s="162"/>
      <c r="V991" s="162"/>
      <c r="W991" s="162"/>
      <c r="X991" s="162"/>
      <c r="Y991" s="162"/>
      <c r="Z991" s="162"/>
    </row>
    <row r="992">
      <c r="A992" s="162"/>
      <c r="B992" s="162"/>
      <c r="C992" s="162"/>
      <c r="D992" s="162"/>
      <c r="E992" s="162"/>
      <c r="F992" s="162"/>
      <c r="G992" s="162"/>
      <c r="H992" s="162"/>
      <c r="I992" s="162"/>
      <c r="J992" s="162"/>
      <c r="K992" s="162"/>
      <c r="L992" s="162"/>
      <c r="M992" s="162"/>
      <c r="N992" s="162"/>
      <c r="O992" s="162"/>
      <c r="P992" s="162"/>
      <c r="Q992" s="162"/>
      <c r="R992" s="162"/>
      <c r="S992" s="162"/>
      <c r="T992" s="162"/>
      <c r="U992" s="162"/>
      <c r="V992" s="162"/>
      <c r="W992" s="162"/>
      <c r="X992" s="162"/>
      <c r="Y992" s="162"/>
      <c r="Z992" s="162"/>
    </row>
    <row r="993">
      <c r="A993" s="162"/>
      <c r="B993" s="162"/>
      <c r="C993" s="162"/>
      <c r="D993" s="162"/>
      <c r="E993" s="162"/>
      <c r="F993" s="162"/>
      <c r="G993" s="162"/>
      <c r="H993" s="162"/>
      <c r="I993" s="162"/>
      <c r="J993" s="162"/>
      <c r="K993" s="162"/>
      <c r="L993" s="162"/>
      <c r="M993" s="162"/>
      <c r="N993" s="162"/>
      <c r="O993" s="162"/>
      <c r="P993" s="162"/>
      <c r="Q993" s="162"/>
      <c r="R993" s="162"/>
      <c r="S993" s="162"/>
      <c r="T993" s="162"/>
      <c r="U993" s="162"/>
      <c r="V993" s="162"/>
      <c r="W993" s="162"/>
      <c r="X993" s="162"/>
      <c r="Y993" s="162"/>
      <c r="Z993" s="162"/>
    </row>
    <row r="994">
      <c r="A994" s="162"/>
      <c r="B994" s="162"/>
      <c r="C994" s="162"/>
      <c r="D994" s="162"/>
      <c r="E994" s="162"/>
      <c r="F994" s="162"/>
      <c r="G994" s="162"/>
      <c r="H994" s="162"/>
      <c r="I994" s="162"/>
      <c r="J994" s="162"/>
      <c r="K994" s="162"/>
      <c r="L994" s="162"/>
      <c r="M994" s="162"/>
      <c r="N994" s="162"/>
      <c r="O994" s="162"/>
      <c r="P994" s="162"/>
      <c r="Q994" s="162"/>
      <c r="R994" s="162"/>
      <c r="S994" s="162"/>
      <c r="T994" s="162"/>
      <c r="U994" s="162"/>
      <c r="V994" s="162"/>
      <c r="W994" s="162"/>
      <c r="X994" s="162"/>
      <c r="Y994" s="162"/>
      <c r="Z994" s="162"/>
    </row>
    <row r="995">
      <c r="A995" s="162"/>
      <c r="B995" s="162"/>
      <c r="C995" s="162"/>
      <c r="D995" s="162"/>
      <c r="E995" s="162"/>
      <c r="F995" s="162"/>
      <c r="G995" s="162"/>
      <c r="H995" s="162"/>
      <c r="I995" s="162"/>
      <c r="J995" s="162"/>
      <c r="K995" s="162"/>
      <c r="L995" s="162"/>
      <c r="M995" s="162"/>
      <c r="N995" s="162"/>
      <c r="O995" s="162"/>
      <c r="P995" s="162"/>
      <c r="Q995" s="162"/>
      <c r="R995" s="162"/>
      <c r="S995" s="162"/>
      <c r="T995" s="162"/>
      <c r="U995" s="162"/>
      <c r="V995" s="162"/>
      <c r="W995" s="162"/>
      <c r="X995" s="162"/>
      <c r="Y995" s="162"/>
      <c r="Z995" s="162"/>
    </row>
    <row r="996">
      <c r="A996" s="162"/>
      <c r="B996" s="162"/>
      <c r="C996" s="162"/>
      <c r="D996" s="162"/>
      <c r="E996" s="162"/>
      <c r="F996" s="162"/>
      <c r="G996" s="162"/>
      <c r="H996" s="162"/>
      <c r="I996" s="162"/>
      <c r="J996" s="162"/>
      <c r="K996" s="162"/>
      <c r="L996" s="162"/>
      <c r="M996" s="162"/>
      <c r="N996" s="162"/>
      <c r="O996" s="162"/>
      <c r="P996" s="162"/>
      <c r="Q996" s="162"/>
      <c r="R996" s="162"/>
      <c r="S996" s="162"/>
      <c r="T996" s="162"/>
      <c r="U996" s="162"/>
      <c r="V996" s="162"/>
      <c r="W996" s="162"/>
      <c r="X996" s="162"/>
      <c r="Y996" s="162"/>
      <c r="Z996" s="162"/>
    </row>
    <row r="997">
      <c r="A997" s="162"/>
      <c r="B997" s="162"/>
      <c r="C997" s="162"/>
      <c r="D997" s="162"/>
      <c r="E997" s="162"/>
      <c r="F997" s="162"/>
      <c r="G997" s="162"/>
      <c r="H997" s="162"/>
      <c r="I997" s="162"/>
      <c r="J997" s="162"/>
      <c r="K997" s="162"/>
      <c r="L997" s="162"/>
      <c r="M997" s="162"/>
      <c r="N997" s="162"/>
      <c r="O997" s="162"/>
      <c r="P997" s="162"/>
      <c r="Q997" s="162"/>
      <c r="R997" s="162"/>
      <c r="S997" s="162"/>
      <c r="T997" s="162"/>
      <c r="U997" s="162"/>
      <c r="V997" s="162"/>
      <c r="W997" s="162"/>
      <c r="X997" s="162"/>
      <c r="Y997" s="162"/>
      <c r="Z997" s="162"/>
    </row>
    <row r="998">
      <c r="A998" s="162"/>
      <c r="B998" s="162"/>
      <c r="C998" s="162"/>
      <c r="D998" s="162"/>
      <c r="E998" s="162"/>
      <c r="F998" s="162"/>
      <c r="G998" s="162"/>
      <c r="H998" s="162"/>
      <c r="I998" s="162"/>
      <c r="J998" s="162"/>
      <c r="K998" s="162"/>
      <c r="L998" s="162"/>
      <c r="M998" s="162"/>
      <c r="N998" s="162"/>
      <c r="O998" s="162"/>
      <c r="P998" s="162"/>
      <c r="Q998" s="162"/>
      <c r="R998" s="162"/>
      <c r="S998" s="162"/>
      <c r="T998" s="162"/>
      <c r="U998" s="162"/>
      <c r="V998" s="162"/>
      <c r="W998" s="162"/>
      <c r="X998" s="162"/>
      <c r="Y998" s="162"/>
      <c r="Z998" s="162"/>
    </row>
    <row r="999">
      <c r="A999" s="162"/>
      <c r="B999" s="162"/>
      <c r="C999" s="162"/>
      <c r="D999" s="162"/>
      <c r="E999" s="162"/>
      <c r="F999" s="162"/>
      <c r="G999" s="162"/>
      <c r="H999" s="162"/>
      <c r="I999" s="162"/>
      <c r="J999" s="162"/>
      <c r="K999" s="162"/>
      <c r="L999" s="162"/>
      <c r="M999" s="162"/>
      <c r="N999" s="162"/>
      <c r="O999" s="162"/>
      <c r="P999" s="162"/>
      <c r="Q999" s="162"/>
      <c r="R999" s="162"/>
      <c r="S999" s="162"/>
      <c r="T999" s="162"/>
      <c r="U999" s="162"/>
      <c r="V999" s="162"/>
      <c r="W999" s="162"/>
      <c r="X999" s="162"/>
      <c r="Y999" s="162"/>
      <c r="Z999" s="162"/>
    </row>
    <row r="1000">
      <c r="A1000" s="162"/>
      <c r="B1000" s="162"/>
      <c r="C1000" s="162"/>
      <c r="D1000" s="162"/>
      <c r="E1000" s="162"/>
      <c r="F1000" s="162"/>
      <c r="G1000" s="162"/>
      <c r="H1000" s="162"/>
      <c r="I1000" s="162"/>
      <c r="J1000" s="162"/>
      <c r="K1000" s="162"/>
      <c r="L1000" s="162"/>
      <c r="M1000" s="162"/>
      <c r="N1000" s="162"/>
      <c r="O1000" s="162"/>
      <c r="P1000" s="162"/>
      <c r="Q1000" s="162"/>
      <c r="R1000" s="162"/>
      <c r="S1000" s="162"/>
      <c r="T1000" s="162"/>
      <c r="U1000" s="162"/>
      <c r="V1000" s="162"/>
      <c r="W1000" s="162"/>
      <c r="X1000" s="162"/>
      <c r="Y1000" s="162"/>
      <c r="Z1000" s="162"/>
    </row>
    <row r="1001">
      <c r="A1001" s="162"/>
      <c r="B1001" s="162"/>
      <c r="C1001" s="162"/>
      <c r="D1001" s="162"/>
      <c r="E1001" s="162"/>
      <c r="F1001" s="162"/>
      <c r="G1001" s="162"/>
      <c r="H1001" s="162"/>
      <c r="I1001" s="162"/>
      <c r="J1001" s="162"/>
      <c r="K1001" s="162"/>
      <c r="L1001" s="162"/>
      <c r="M1001" s="162"/>
      <c r="N1001" s="162"/>
      <c r="O1001" s="162"/>
      <c r="P1001" s="162"/>
      <c r="Q1001" s="162"/>
      <c r="R1001" s="162"/>
      <c r="S1001" s="162"/>
      <c r="T1001" s="162"/>
      <c r="U1001" s="162"/>
      <c r="V1001" s="162"/>
      <c r="W1001" s="162"/>
      <c r="X1001" s="162"/>
      <c r="Y1001" s="162"/>
      <c r="Z1001" s="162"/>
    </row>
  </sheetData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2.88"/>
    <col customWidth="1" min="3" max="3" width="25.25"/>
    <col customWidth="1" min="6" max="6" width="66.38"/>
    <col customWidth="1" min="7" max="7" width="4.38"/>
  </cols>
  <sheetData>
    <row r="1">
      <c r="A1" s="532"/>
      <c r="B1" s="531"/>
      <c r="C1" s="531"/>
      <c r="D1" s="531"/>
      <c r="E1" s="531"/>
      <c r="F1" s="533"/>
      <c r="G1" s="268"/>
    </row>
    <row r="2">
      <c r="A2" s="532"/>
      <c r="B2" s="170" t="s">
        <v>113</v>
      </c>
      <c r="C2" s="170" t="s">
        <v>110</v>
      </c>
      <c r="D2" s="170" t="s">
        <v>902</v>
      </c>
      <c r="E2" s="170" t="s">
        <v>903</v>
      </c>
      <c r="F2" s="171" t="s">
        <v>904</v>
      </c>
      <c r="G2" s="268"/>
    </row>
    <row r="3">
      <c r="A3" s="173"/>
      <c r="B3" s="176" t="s">
        <v>5491</v>
      </c>
      <c r="C3" s="176" t="s">
        <v>5492</v>
      </c>
      <c r="D3" s="177">
        <v>40064.0</v>
      </c>
      <c r="E3" s="176" t="s">
        <v>15</v>
      </c>
      <c r="F3" s="151" t="s">
        <v>932</v>
      </c>
      <c r="G3" s="331"/>
    </row>
    <row r="4">
      <c r="A4" s="173"/>
      <c r="B4" s="174" t="s">
        <v>12021</v>
      </c>
      <c r="C4" s="174" t="s">
        <v>12022</v>
      </c>
      <c r="D4" s="192"/>
      <c r="E4" s="192"/>
      <c r="F4" s="192"/>
      <c r="G4" s="193"/>
    </row>
    <row r="5">
      <c r="A5" s="173"/>
      <c r="B5" s="174" t="s">
        <v>12023</v>
      </c>
      <c r="C5" s="174" t="s">
        <v>12024</v>
      </c>
      <c r="D5" s="192"/>
      <c r="E5" s="192"/>
      <c r="F5" s="192"/>
      <c r="G5" s="193"/>
    </row>
    <row r="6">
      <c r="A6" s="173"/>
      <c r="B6" s="174" t="s">
        <v>12025</v>
      </c>
      <c r="C6" s="174" t="s">
        <v>12026</v>
      </c>
      <c r="D6" s="192"/>
      <c r="E6" s="192"/>
      <c r="F6" s="192"/>
      <c r="G6" s="193"/>
    </row>
    <row r="7">
      <c r="A7" s="173"/>
      <c r="B7" s="174" t="s">
        <v>12027</v>
      </c>
      <c r="C7" s="174" t="s">
        <v>10375</v>
      </c>
      <c r="D7" s="192"/>
      <c r="E7" s="192"/>
      <c r="F7" s="192"/>
      <c r="G7" s="193"/>
    </row>
    <row r="8">
      <c r="A8" s="173"/>
      <c r="B8" s="176" t="s">
        <v>4576</v>
      </c>
      <c r="C8" s="176" t="s">
        <v>10375</v>
      </c>
      <c r="D8" s="177">
        <v>40708.0</v>
      </c>
      <c r="E8" s="176" t="s">
        <v>15</v>
      </c>
      <c r="F8" s="176" t="s">
        <v>1066</v>
      </c>
      <c r="G8" s="173"/>
    </row>
    <row r="9">
      <c r="A9" s="173"/>
      <c r="B9" s="174" t="s">
        <v>12028</v>
      </c>
      <c r="C9" s="174" t="s">
        <v>12029</v>
      </c>
      <c r="D9" s="192"/>
      <c r="E9" s="192"/>
      <c r="F9" s="192"/>
      <c r="G9" s="193"/>
    </row>
    <row r="10">
      <c r="A10" s="173"/>
      <c r="B10" s="174" t="s">
        <v>12030</v>
      </c>
      <c r="C10" s="174" t="s">
        <v>11906</v>
      </c>
      <c r="D10" s="192"/>
      <c r="E10" s="192"/>
      <c r="F10" s="192"/>
      <c r="G10" s="193"/>
    </row>
    <row r="11">
      <c r="A11" s="173"/>
      <c r="B11" s="174" t="s">
        <v>11909</v>
      </c>
      <c r="C11" s="174" t="s">
        <v>9032</v>
      </c>
      <c r="D11" s="192"/>
      <c r="E11" s="192"/>
      <c r="F11" s="192"/>
      <c r="G11" s="193"/>
    </row>
    <row r="12">
      <c r="A12" s="173"/>
      <c r="B12" s="176" t="s">
        <v>6249</v>
      </c>
      <c r="C12" s="176" t="s">
        <v>1170</v>
      </c>
      <c r="D12" s="177">
        <v>39441.0</v>
      </c>
      <c r="E12" s="176" t="s">
        <v>15</v>
      </c>
      <c r="F12" s="139" t="s">
        <v>6250</v>
      </c>
      <c r="G12" s="98"/>
    </row>
    <row r="13">
      <c r="A13" s="173"/>
      <c r="B13" s="174" t="s">
        <v>12031</v>
      </c>
      <c r="C13" s="174" t="s">
        <v>12032</v>
      </c>
      <c r="D13" s="192"/>
      <c r="E13" s="192"/>
      <c r="F13" s="192"/>
      <c r="G13" s="193"/>
    </row>
    <row r="14">
      <c r="A14" s="173"/>
      <c r="B14" s="174" t="s">
        <v>12033</v>
      </c>
      <c r="C14" s="174" t="s">
        <v>12032</v>
      </c>
      <c r="D14" s="192"/>
      <c r="E14" s="192"/>
      <c r="F14" s="192"/>
      <c r="G14" s="193"/>
    </row>
    <row r="15">
      <c r="A15" s="173"/>
      <c r="B15" s="174" t="s">
        <v>12034</v>
      </c>
      <c r="C15" s="174" t="s">
        <v>12035</v>
      </c>
      <c r="D15" s="192"/>
      <c r="E15" s="192"/>
      <c r="F15" s="192"/>
      <c r="G15" s="193"/>
    </row>
    <row r="16">
      <c r="A16" s="173"/>
      <c r="B16" s="174" t="s">
        <v>7094</v>
      </c>
      <c r="C16" s="174" t="s">
        <v>12036</v>
      </c>
      <c r="D16" s="192"/>
      <c r="E16" s="192"/>
      <c r="F16" s="192"/>
      <c r="G16" s="193"/>
    </row>
    <row r="17">
      <c r="A17" s="173"/>
      <c r="B17" s="174" t="s">
        <v>4393</v>
      </c>
      <c r="C17" s="174" t="s">
        <v>12037</v>
      </c>
      <c r="D17" s="192"/>
      <c r="E17" s="192"/>
      <c r="F17" s="192"/>
      <c r="G17" s="193"/>
    </row>
    <row r="18">
      <c r="A18" s="173"/>
      <c r="B18" s="174" t="s">
        <v>12038</v>
      </c>
      <c r="C18" s="174" t="s">
        <v>12039</v>
      </c>
      <c r="D18" s="192"/>
      <c r="E18" s="192"/>
      <c r="F18" s="192"/>
      <c r="G18" s="193"/>
    </row>
    <row r="19">
      <c r="A19" s="173"/>
      <c r="B19" s="174" t="s">
        <v>12040</v>
      </c>
      <c r="C19" s="174" t="s">
        <v>12041</v>
      </c>
      <c r="D19" s="192"/>
      <c r="E19" s="192"/>
      <c r="F19" s="192"/>
      <c r="G19" s="193"/>
    </row>
    <row r="20">
      <c r="A20" s="173"/>
      <c r="B20" s="174" t="s">
        <v>12042</v>
      </c>
      <c r="C20" s="174" t="s">
        <v>12041</v>
      </c>
      <c r="D20" s="192"/>
      <c r="E20" s="192"/>
      <c r="F20" s="192"/>
      <c r="G20" s="193"/>
    </row>
    <row r="21">
      <c r="A21" s="173"/>
      <c r="B21" s="174" t="s">
        <v>12043</v>
      </c>
      <c r="C21" s="174" t="s">
        <v>12044</v>
      </c>
      <c r="D21" s="192"/>
      <c r="E21" s="192"/>
      <c r="F21" s="192"/>
      <c r="G21" s="193"/>
    </row>
    <row r="22">
      <c r="A22" s="173"/>
      <c r="B22" s="174" t="s">
        <v>9033</v>
      </c>
      <c r="C22" s="174" t="s">
        <v>9777</v>
      </c>
      <c r="D22" s="192"/>
      <c r="E22" s="192"/>
      <c r="F22" s="192"/>
      <c r="G22" s="193"/>
    </row>
    <row r="23">
      <c r="A23" s="173"/>
      <c r="B23" s="174" t="s">
        <v>12045</v>
      </c>
      <c r="C23" s="174" t="s">
        <v>9777</v>
      </c>
      <c r="D23" s="192"/>
      <c r="E23" s="192"/>
      <c r="F23" s="192"/>
      <c r="G23" s="193"/>
    </row>
    <row r="24">
      <c r="A24" s="173"/>
      <c r="B24" s="174" t="s">
        <v>12046</v>
      </c>
      <c r="C24" s="174" t="s">
        <v>6145</v>
      </c>
      <c r="D24" s="192"/>
      <c r="E24" s="192"/>
      <c r="F24" s="192"/>
      <c r="G24" s="193"/>
    </row>
    <row r="25">
      <c r="A25" s="173"/>
      <c r="B25" s="139" t="s">
        <v>650</v>
      </c>
      <c r="C25" s="103" t="s">
        <v>651</v>
      </c>
      <c r="D25" s="140">
        <v>44588.0</v>
      </c>
      <c r="E25" s="103" t="s">
        <v>15</v>
      </c>
      <c r="F25" s="176" t="s">
        <v>4411</v>
      </c>
      <c r="G25" s="193"/>
    </row>
    <row r="26">
      <c r="A26" s="173"/>
      <c r="B26" s="174" t="s">
        <v>12047</v>
      </c>
      <c r="C26" s="174" t="s">
        <v>12048</v>
      </c>
      <c r="D26" s="192"/>
      <c r="E26" s="192"/>
      <c r="F26" s="192"/>
      <c r="G26" s="193"/>
    </row>
    <row r="27">
      <c r="A27" s="173"/>
      <c r="B27" s="174" t="s">
        <v>12049</v>
      </c>
      <c r="C27" s="174" t="s">
        <v>10850</v>
      </c>
      <c r="D27" s="192"/>
      <c r="E27" s="192"/>
      <c r="F27" s="192"/>
      <c r="G27" s="193"/>
    </row>
    <row r="28">
      <c r="A28" s="173"/>
      <c r="B28" s="174" t="s">
        <v>12050</v>
      </c>
      <c r="C28" s="174" t="s">
        <v>12051</v>
      </c>
      <c r="D28" s="192"/>
      <c r="E28" s="192"/>
      <c r="F28" s="192"/>
      <c r="G28" s="193"/>
    </row>
    <row r="29">
      <c r="A29" s="173"/>
      <c r="B29" s="174" t="s">
        <v>12052</v>
      </c>
      <c r="C29" s="174" t="s">
        <v>12053</v>
      </c>
      <c r="D29" s="192"/>
      <c r="E29" s="192"/>
      <c r="F29" s="192"/>
      <c r="G29" s="193"/>
    </row>
    <row r="30">
      <c r="A30" s="173"/>
      <c r="B30" s="174" t="s">
        <v>12054</v>
      </c>
      <c r="C30" s="174" t="s">
        <v>12055</v>
      </c>
      <c r="D30" s="192"/>
      <c r="E30" s="192"/>
      <c r="F30" s="192"/>
      <c r="G30" s="193"/>
    </row>
    <row r="31">
      <c r="A31" s="173"/>
      <c r="B31" s="174" t="s">
        <v>2270</v>
      </c>
      <c r="C31" s="174" t="s">
        <v>4378</v>
      </c>
      <c r="D31" s="192"/>
      <c r="E31" s="192"/>
      <c r="F31" s="192"/>
      <c r="G31" s="193"/>
    </row>
    <row r="32">
      <c r="A32" s="173"/>
      <c r="B32" s="176" t="s">
        <v>4332</v>
      </c>
      <c r="C32" s="176" t="s">
        <v>277</v>
      </c>
      <c r="D32" s="140">
        <v>40099.0</v>
      </c>
      <c r="E32" s="139" t="s">
        <v>15</v>
      </c>
      <c r="F32" s="139" t="s">
        <v>928</v>
      </c>
      <c r="G32" s="98"/>
    </row>
    <row r="33">
      <c r="A33" s="173"/>
      <c r="B33" s="174" t="s">
        <v>12056</v>
      </c>
      <c r="C33" s="174" t="s">
        <v>12057</v>
      </c>
      <c r="D33" s="192"/>
      <c r="E33" s="192"/>
      <c r="F33" s="192"/>
      <c r="G33" s="193"/>
    </row>
    <row r="34">
      <c r="A34" s="173"/>
      <c r="B34" s="174" t="s">
        <v>11283</v>
      </c>
      <c r="C34" s="174" t="s">
        <v>9122</v>
      </c>
      <c r="D34" s="192"/>
      <c r="E34" s="192"/>
      <c r="F34" s="192"/>
      <c r="G34" s="193"/>
    </row>
    <row r="35">
      <c r="A35" s="173"/>
      <c r="B35" s="174" t="s">
        <v>12058</v>
      </c>
      <c r="C35" s="174" t="s">
        <v>12059</v>
      </c>
      <c r="D35" s="192"/>
      <c r="E35" s="192"/>
      <c r="F35" s="192"/>
      <c r="G35" s="193"/>
    </row>
    <row r="36">
      <c r="A36" s="173"/>
      <c r="B36" s="174" t="s">
        <v>12060</v>
      </c>
      <c r="C36" s="174" t="s">
        <v>12061</v>
      </c>
      <c r="D36" s="192"/>
      <c r="E36" s="192"/>
      <c r="F36" s="192"/>
      <c r="G36" s="193"/>
    </row>
    <row r="37">
      <c r="A37" s="173"/>
      <c r="B37" s="174" t="s">
        <v>12062</v>
      </c>
      <c r="C37" s="174" t="s">
        <v>12063</v>
      </c>
      <c r="D37" s="192"/>
      <c r="E37" s="192"/>
      <c r="F37" s="192"/>
      <c r="G37" s="193"/>
    </row>
    <row r="38">
      <c r="A38" s="173"/>
      <c r="B38" s="174" t="s">
        <v>12064</v>
      </c>
      <c r="C38" s="174" t="s">
        <v>12065</v>
      </c>
      <c r="D38" s="192"/>
      <c r="E38" s="192"/>
      <c r="F38" s="192"/>
      <c r="G38" s="193"/>
    </row>
    <row r="39">
      <c r="A39" s="173"/>
      <c r="B39" s="260" t="s">
        <v>12066</v>
      </c>
      <c r="C39" s="260" t="s">
        <v>927</v>
      </c>
      <c r="D39" s="237">
        <v>39406.0</v>
      </c>
      <c r="E39" s="227" t="s">
        <v>4758</v>
      </c>
      <c r="F39" s="227" t="s">
        <v>4381</v>
      </c>
      <c r="G39" s="331"/>
    </row>
    <row r="40">
      <c r="A40" s="173"/>
      <c r="B40" s="176" t="s">
        <v>8152</v>
      </c>
      <c r="C40" s="176" t="s">
        <v>9166</v>
      </c>
      <c r="D40" s="177">
        <v>42908.0</v>
      </c>
      <c r="E40" s="176" t="s">
        <v>15</v>
      </c>
      <c r="F40" s="176" t="s">
        <v>928</v>
      </c>
      <c r="G40" s="173"/>
    </row>
    <row r="41">
      <c r="A41" s="173"/>
      <c r="B41" s="555" t="s">
        <v>6395</v>
      </c>
      <c r="C41" s="555" t="s">
        <v>6396</v>
      </c>
      <c r="D41" s="367">
        <v>40247.0</v>
      </c>
      <c r="E41" s="365" t="s">
        <v>5007</v>
      </c>
      <c r="F41" s="365" t="s">
        <v>6397</v>
      </c>
      <c r="G41" s="98"/>
    </row>
    <row r="42">
      <c r="A42" s="173"/>
      <c r="B42" s="174" t="s">
        <v>12067</v>
      </c>
      <c r="C42" s="174" t="s">
        <v>12068</v>
      </c>
      <c r="D42" s="192"/>
      <c r="E42" s="192"/>
      <c r="F42" s="192"/>
      <c r="G42" s="193"/>
    </row>
    <row r="43">
      <c r="A43" s="173"/>
      <c r="B43" s="174" t="s">
        <v>9238</v>
      </c>
      <c r="C43" s="174" t="s">
        <v>12069</v>
      </c>
      <c r="D43" s="192"/>
      <c r="E43" s="192"/>
      <c r="F43" s="192"/>
      <c r="G43" s="193"/>
    </row>
    <row r="44">
      <c r="A44" s="173"/>
      <c r="B44" s="174" t="s">
        <v>12070</v>
      </c>
      <c r="C44" s="174" t="s">
        <v>12071</v>
      </c>
      <c r="D44" s="192"/>
      <c r="E44" s="192"/>
      <c r="F44" s="192"/>
      <c r="G44" s="193"/>
    </row>
    <row r="45">
      <c r="A45" s="173"/>
      <c r="B45" s="174" t="s">
        <v>12072</v>
      </c>
      <c r="C45" s="174" t="s">
        <v>12073</v>
      </c>
      <c r="D45" s="192"/>
      <c r="E45" s="192"/>
      <c r="F45" s="192"/>
      <c r="G45" s="193"/>
    </row>
    <row r="46">
      <c r="A46" s="173"/>
      <c r="B46" s="174" t="s">
        <v>12074</v>
      </c>
      <c r="C46" s="174" t="s">
        <v>11933</v>
      </c>
      <c r="D46" s="192"/>
      <c r="E46" s="192"/>
      <c r="F46" s="192"/>
      <c r="G46" s="193"/>
    </row>
    <row r="47">
      <c r="A47" s="173"/>
      <c r="B47" s="174" t="s">
        <v>12075</v>
      </c>
      <c r="C47" s="174" t="s">
        <v>11933</v>
      </c>
      <c r="D47" s="192"/>
      <c r="E47" s="192"/>
      <c r="F47" s="192"/>
      <c r="G47" s="193"/>
    </row>
    <row r="48">
      <c r="A48" s="173"/>
      <c r="B48" s="174" t="s">
        <v>12076</v>
      </c>
      <c r="C48" s="174" t="s">
        <v>12077</v>
      </c>
      <c r="D48" s="192"/>
      <c r="E48" s="192"/>
      <c r="F48" s="192"/>
      <c r="G48" s="193"/>
    </row>
    <row r="49">
      <c r="A49" s="173"/>
      <c r="B49" s="174" t="s">
        <v>1157</v>
      </c>
      <c r="C49" s="174" t="s">
        <v>9780</v>
      </c>
      <c r="D49" s="192"/>
      <c r="E49" s="192"/>
      <c r="F49" s="192"/>
      <c r="G49" s="193"/>
    </row>
    <row r="50">
      <c r="A50" s="173"/>
      <c r="B50" s="174" t="s">
        <v>12078</v>
      </c>
      <c r="C50" s="174" t="s">
        <v>12079</v>
      </c>
      <c r="D50" s="192"/>
      <c r="E50" s="192"/>
      <c r="F50" s="192"/>
      <c r="G50" s="193"/>
    </row>
    <row r="51">
      <c r="A51" s="173"/>
      <c r="B51" s="174" t="s">
        <v>12080</v>
      </c>
      <c r="C51" s="174" t="s">
        <v>12081</v>
      </c>
      <c r="D51" s="192"/>
      <c r="E51" s="192"/>
      <c r="F51" s="192"/>
      <c r="G51" s="193"/>
    </row>
    <row r="52">
      <c r="A52" s="173"/>
      <c r="B52" s="174" t="s">
        <v>12082</v>
      </c>
      <c r="C52" s="174" t="s">
        <v>12083</v>
      </c>
      <c r="D52" s="192"/>
      <c r="E52" s="192"/>
      <c r="F52" s="192"/>
      <c r="G52" s="193"/>
    </row>
    <row r="53">
      <c r="A53" s="173"/>
      <c r="B53" s="174" t="s">
        <v>12084</v>
      </c>
      <c r="C53" s="174" t="s">
        <v>12085</v>
      </c>
      <c r="D53" s="192"/>
      <c r="E53" s="192"/>
      <c r="F53" s="192"/>
      <c r="G53" s="193"/>
    </row>
    <row r="54">
      <c r="A54" s="173"/>
      <c r="B54" s="174" t="s">
        <v>12086</v>
      </c>
      <c r="C54" s="174" t="s">
        <v>12087</v>
      </c>
      <c r="D54" s="192"/>
      <c r="E54" s="192"/>
      <c r="F54" s="192"/>
      <c r="G54" s="193"/>
    </row>
    <row r="55">
      <c r="A55" s="173"/>
      <c r="B55" s="174" t="s">
        <v>12088</v>
      </c>
      <c r="C55" s="174" t="s">
        <v>12089</v>
      </c>
      <c r="D55" s="192"/>
      <c r="E55" s="192"/>
      <c r="F55" s="192"/>
      <c r="G55" s="193"/>
    </row>
    <row r="56">
      <c r="A56" s="173"/>
      <c r="B56" s="174" t="s">
        <v>12090</v>
      </c>
      <c r="C56" s="174" t="s">
        <v>12089</v>
      </c>
      <c r="D56" s="192"/>
      <c r="E56" s="192"/>
      <c r="F56" s="192"/>
      <c r="G56" s="193"/>
    </row>
    <row r="57">
      <c r="A57" s="173"/>
      <c r="B57" s="174" t="s">
        <v>12091</v>
      </c>
      <c r="C57" s="174" t="s">
        <v>4621</v>
      </c>
      <c r="D57" s="192"/>
      <c r="E57" s="192"/>
      <c r="F57" s="192"/>
      <c r="G57" s="193"/>
    </row>
    <row r="58">
      <c r="A58" s="173"/>
      <c r="B58" s="174" t="s">
        <v>12092</v>
      </c>
      <c r="C58" s="174" t="s">
        <v>12093</v>
      </c>
      <c r="D58" s="192"/>
      <c r="E58" s="192"/>
      <c r="F58" s="192"/>
      <c r="G58" s="193"/>
    </row>
    <row r="59">
      <c r="A59" s="173"/>
      <c r="B59" s="139" t="s">
        <v>509</v>
      </c>
      <c r="C59" s="139" t="s">
        <v>510</v>
      </c>
      <c r="D59" s="163">
        <v>44182.0</v>
      </c>
      <c r="E59" s="139" t="s">
        <v>15</v>
      </c>
      <c r="F59" s="176" t="s">
        <v>3354</v>
      </c>
      <c r="G59" s="193"/>
    </row>
    <row r="60">
      <c r="A60" s="173"/>
      <c r="B60" s="174" t="s">
        <v>12094</v>
      </c>
      <c r="C60" s="174" t="s">
        <v>12095</v>
      </c>
      <c r="D60" s="192"/>
      <c r="E60" s="192"/>
      <c r="F60" s="192"/>
      <c r="G60" s="193"/>
    </row>
    <row r="61">
      <c r="A61" s="173"/>
      <c r="B61" s="176" t="s">
        <v>4436</v>
      </c>
      <c r="C61" s="176" t="s">
        <v>4437</v>
      </c>
      <c r="D61" s="209">
        <v>39938.0</v>
      </c>
      <c r="E61" s="186" t="s">
        <v>15</v>
      </c>
      <c r="F61" s="139" t="s">
        <v>4438</v>
      </c>
      <c r="G61" s="98"/>
    </row>
    <row r="62">
      <c r="A62" s="173"/>
      <c r="B62" s="174" t="s">
        <v>12096</v>
      </c>
      <c r="C62" s="174" t="s">
        <v>6474</v>
      </c>
      <c r="D62" s="192"/>
      <c r="E62" s="192"/>
      <c r="F62" s="192"/>
      <c r="G62" s="193"/>
    </row>
    <row r="63">
      <c r="A63" s="173"/>
      <c r="B63" s="174" t="s">
        <v>12097</v>
      </c>
      <c r="C63" s="174" t="s">
        <v>12098</v>
      </c>
      <c r="D63" s="192"/>
      <c r="E63" s="192"/>
      <c r="F63" s="192"/>
      <c r="G63" s="193"/>
    </row>
    <row r="64">
      <c r="A64" s="173"/>
      <c r="B64" s="174" t="s">
        <v>12099</v>
      </c>
      <c r="C64" s="174" t="s">
        <v>12100</v>
      </c>
      <c r="D64" s="192"/>
      <c r="E64" s="192"/>
      <c r="F64" s="192"/>
      <c r="G64" s="193"/>
    </row>
    <row r="65">
      <c r="A65" s="173"/>
      <c r="B65" s="174" t="s">
        <v>12101</v>
      </c>
      <c r="C65" s="174" t="s">
        <v>10565</v>
      </c>
      <c r="D65" s="192"/>
      <c r="E65" s="192"/>
      <c r="F65" s="192"/>
      <c r="G65" s="193"/>
    </row>
    <row r="66">
      <c r="A66" s="173"/>
      <c r="B66" s="174" t="s">
        <v>8312</v>
      </c>
      <c r="C66" s="174" t="s">
        <v>1198</v>
      </c>
      <c r="D66" s="192"/>
      <c r="E66" s="192"/>
      <c r="F66" s="192"/>
      <c r="G66" s="193"/>
    </row>
    <row r="67">
      <c r="A67" s="173"/>
      <c r="B67" s="176" t="s">
        <v>5541</v>
      </c>
      <c r="C67" s="176" t="s">
        <v>5542</v>
      </c>
      <c r="D67" s="209">
        <v>40036.0</v>
      </c>
      <c r="E67" s="186" t="s">
        <v>15</v>
      </c>
      <c r="F67" s="151" t="s">
        <v>5543</v>
      </c>
      <c r="G67" s="331"/>
    </row>
    <row r="68">
      <c r="A68" s="173"/>
      <c r="B68" s="174" t="s">
        <v>12102</v>
      </c>
      <c r="C68" s="174" t="s">
        <v>5224</v>
      </c>
      <c r="D68" s="192"/>
      <c r="E68" s="192"/>
      <c r="F68" s="192"/>
      <c r="G68" s="193"/>
    </row>
    <row r="69">
      <c r="A69" s="173"/>
      <c r="B69" s="174" t="s">
        <v>12103</v>
      </c>
      <c r="C69" s="174" t="s">
        <v>5224</v>
      </c>
      <c r="D69" s="192"/>
      <c r="E69" s="192"/>
      <c r="F69" s="192"/>
      <c r="G69" s="193"/>
    </row>
    <row r="70">
      <c r="A70" s="173"/>
      <c r="B70" s="176" t="s">
        <v>12104</v>
      </c>
      <c r="C70" s="176" t="s">
        <v>5867</v>
      </c>
      <c r="D70" s="222">
        <v>42553.0</v>
      </c>
      <c r="E70" s="186" t="s">
        <v>15</v>
      </c>
      <c r="F70" s="151" t="s">
        <v>928</v>
      </c>
      <c r="G70" s="331"/>
    </row>
    <row r="71">
      <c r="A71" s="173"/>
      <c r="B71" s="260" t="s">
        <v>946</v>
      </c>
      <c r="C71" s="260" t="s">
        <v>947</v>
      </c>
      <c r="D71" s="237">
        <v>39406.0</v>
      </c>
      <c r="E71" s="227" t="s">
        <v>4758</v>
      </c>
      <c r="F71" s="227" t="s">
        <v>4381</v>
      </c>
      <c r="G71" s="331"/>
    </row>
    <row r="72">
      <c r="A72" s="173"/>
      <c r="B72" s="176" t="s">
        <v>266</v>
      </c>
      <c r="C72" s="176" t="s">
        <v>267</v>
      </c>
      <c r="D72" s="163">
        <v>43508.0</v>
      </c>
      <c r="E72" s="139" t="s">
        <v>15</v>
      </c>
      <c r="F72" s="176" t="s">
        <v>2198</v>
      </c>
      <c r="G72" s="173"/>
    </row>
    <row r="73">
      <c r="A73" s="173"/>
      <c r="B73" s="174" t="s">
        <v>12105</v>
      </c>
      <c r="C73" s="174" t="s">
        <v>12106</v>
      </c>
      <c r="D73" s="192"/>
      <c r="E73" s="192"/>
      <c r="F73" s="192"/>
      <c r="G73" s="193"/>
    </row>
    <row r="74">
      <c r="A74" s="173"/>
      <c r="B74" s="174" t="s">
        <v>12107</v>
      </c>
      <c r="C74" s="174" t="s">
        <v>1310</v>
      </c>
      <c r="D74" s="192"/>
      <c r="E74" s="192"/>
      <c r="F74" s="192"/>
      <c r="G74" s="193"/>
    </row>
    <row r="75">
      <c r="A75" s="173"/>
      <c r="B75" s="174" t="s">
        <v>12108</v>
      </c>
      <c r="C75" s="174" t="s">
        <v>12109</v>
      </c>
      <c r="D75" s="192"/>
      <c r="E75" s="192"/>
      <c r="F75" s="192"/>
      <c r="G75" s="193"/>
    </row>
    <row r="76">
      <c r="A76" s="173"/>
      <c r="B76" s="174" t="s">
        <v>2408</v>
      </c>
      <c r="C76" s="174" t="s">
        <v>11882</v>
      </c>
      <c r="D76" s="192"/>
      <c r="E76" s="192"/>
      <c r="F76" s="192"/>
      <c r="G76" s="193"/>
    </row>
    <row r="77">
      <c r="A77" s="173"/>
      <c r="B77" s="174" t="s">
        <v>12110</v>
      </c>
      <c r="C77" s="174" t="s">
        <v>11808</v>
      </c>
      <c r="D77" s="192"/>
      <c r="E77" s="192"/>
      <c r="F77" s="192"/>
      <c r="G77" s="193"/>
    </row>
    <row r="78">
      <c r="A78" s="173"/>
      <c r="B78" s="174" t="s">
        <v>12111</v>
      </c>
      <c r="C78" s="174" t="s">
        <v>12112</v>
      </c>
      <c r="D78" s="192"/>
      <c r="E78" s="192"/>
      <c r="F78" s="192"/>
      <c r="G78" s="193"/>
    </row>
    <row r="79">
      <c r="A79" s="173"/>
      <c r="B79" s="174" t="s">
        <v>12113</v>
      </c>
      <c r="C79" s="174" t="s">
        <v>11957</v>
      </c>
      <c r="D79" s="192"/>
      <c r="E79" s="192"/>
      <c r="F79" s="192"/>
      <c r="G79" s="193"/>
    </row>
    <row r="80">
      <c r="A80" s="173"/>
      <c r="B80" s="174" t="s">
        <v>12114</v>
      </c>
      <c r="C80" s="174" t="s">
        <v>12115</v>
      </c>
      <c r="D80" s="192"/>
      <c r="E80" s="192"/>
      <c r="F80" s="192"/>
      <c r="G80" s="193"/>
    </row>
    <row r="81">
      <c r="A81" s="173"/>
      <c r="B81" s="174" t="s">
        <v>7097</v>
      </c>
      <c r="C81" s="174" t="s">
        <v>7098</v>
      </c>
      <c r="D81" s="192"/>
      <c r="E81" s="192"/>
      <c r="F81" s="192"/>
      <c r="G81" s="193"/>
    </row>
    <row r="82">
      <c r="A82" s="173"/>
      <c r="B82" s="174" t="s">
        <v>12116</v>
      </c>
      <c r="C82" s="174" t="s">
        <v>12117</v>
      </c>
      <c r="D82" s="192"/>
      <c r="E82" s="192"/>
      <c r="F82" s="192"/>
      <c r="G82" s="193"/>
    </row>
    <row r="83">
      <c r="A83" s="173"/>
      <c r="B83" s="174" t="s">
        <v>12118</v>
      </c>
      <c r="C83" s="174" t="s">
        <v>7100</v>
      </c>
      <c r="D83" s="192"/>
      <c r="E83" s="192"/>
      <c r="F83" s="192"/>
      <c r="G83" s="193"/>
    </row>
    <row r="84">
      <c r="A84" s="173"/>
      <c r="B84" s="174" t="s">
        <v>12119</v>
      </c>
      <c r="C84" s="174" t="s">
        <v>12120</v>
      </c>
      <c r="D84" s="192"/>
      <c r="E84" s="192"/>
      <c r="F84" s="192"/>
      <c r="G84" s="193"/>
    </row>
    <row r="85">
      <c r="A85" s="173"/>
      <c r="B85" s="174" t="s">
        <v>11437</v>
      </c>
      <c r="C85" s="174" t="s">
        <v>11438</v>
      </c>
      <c r="D85" s="192"/>
      <c r="E85" s="192"/>
      <c r="F85" s="192"/>
      <c r="G85" s="193"/>
    </row>
    <row r="86">
      <c r="A86" s="173"/>
      <c r="B86" s="174" t="s">
        <v>12121</v>
      </c>
      <c r="C86" s="174" t="s">
        <v>12122</v>
      </c>
      <c r="D86" s="192"/>
      <c r="E86" s="192"/>
      <c r="F86" s="192"/>
      <c r="G86" s="193"/>
    </row>
    <row r="87">
      <c r="A87" s="173"/>
      <c r="B87" s="174" t="s">
        <v>11859</v>
      </c>
      <c r="C87" s="174" t="s">
        <v>12123</v>
      </c>
      <c r="D87" s="192"/>
      <c r="E87" s="192"/>
      <c r="F87" s="192"/>
      <c r="G87" s="193"/>
    </row>
    <row r="88">
      <c r="A88" s="173"/>
      <c r="B88" s="174" t="s">
        <v>10061</v>
      </c>
      <c r="C88" s="174" t="s">
        <v>10168</v>
      </c>
      <c r="D88" s="192"/>
      <c r="E88" s="192"/>
      <c r="F88" s="192"/>
      <c r="G88" s="193"/>
    </row>
    <row r="89">
      <c r="A89" s="173"/>
      <c r="B89" s="174" t="s">
        <v>12124</v>
      </c>
      <c r="C89" s="174" t="s">
        <v>12125</v>
      </c>
      <c r="D89" s="192"/>
      <c r="E89" s="192"/>
      <c r="F89" s="192"/>
      <c r="G89" s="193"/>
    </row>
    <row r="90">
      <c r="A90" s="173"/>
      <c r="B90" s="176" t="s">
        <v>12126</v>
      </c>
      <c r="C90" s="176" t="s">
        <v>11769</v>
      </c>
      <c r="D90" s="177">
        <v>44203.0</v>
      </c>
      <c r="E90" s="176" t="s">
        <v>15</v>
      </c>
      <c r="F90" s="176" t="s">
        <v>12127</v>
      </c>
      <c r="G90" s="193"/>
    </row>
    <row r="91">
      <c r="A91" s="173"/>
      <c r="B91" s="174" t="s">
        <v>12128</v>
      </c>
      <c r="C91" s="174" t="s">
        <v>12129</v>
      </c>
      <c r="D91" s="192"/>
      <c r="E91" s="192"/>
      <c r="F91" s="192"/>
      <c r="G91" s="193"/>
    </row>
    <row r="92">
      <c r="A92" s="173"/>
      <c r="B92" s="174" t="s">
        <v>5905</v>
      </c>
      <c r="C92" s="174" t="s">
        <v>12130</v>
      </c>
      <c r="D92" s="192"/>
      <c r="E92" s="192"/>
      <c r="F92" s="192"/>
      <c r="G92" s="193"/>
    </row>
    <row r="93">
      <c r="A93" s="173"/>
      <c r="B93" s="174" t="s">
        <v>12131</v>
      </c>
      <c r="C93" s="174" t="s">
        <v>12132</v>
      </c>
      <c r="D93" s="192"/>
      <c r="E93" s="192"/>
      <c r="F93" s="192"/>
      <c r="G93" s="193"/>
    </row>
    <row r="94">
      <c r="A94" s="173"/>
      <c r="B94" s="174" t="s">
        <v>12133</v>
      </c>
      <c r="C94" s="174" t="s">
        <v>12134</v>
      </c>
      <c r="D94" s="192"/>
      <c r="E94" s="192"/>
      <c r="F94" s="192"/>
      <c r="G94" s="193"/>
    </row>
    <row r="95">
      <c r="A95" s="173"/>
      <c r="B95" s="174" t="s">
        <v>12135</v>
      </c>
      <c r="C95" s="174" t="s">
        <v>12136</v>
      </c>
      <c r="D95" s="192"/>
      <c r="E95" s="192"/>
      <c r="F95" s="192"/>
      <c r="G95" s="193"/>
    </row>
    <row r="96">
      <c r="A96" s="173"/>
      <c r="B96" s="174" t="s">
        <v>12137</v>
      </c>
      <c r="C96" s="174" t="s">
        <v>12138</v>
      </c>
      <c r="D96" s="192"/>
      <c r="E96" s="192"/>
      <c r="F96" s="192"/>
      <c r="G96" s="193"/>
    </row>
    <row r="97">
      <c r="A97" s="173"/>
      <c r="B97" s="174" t="s">
        <v>12139</v>
      </c>
      <c r="C97" s="174" t="s">
        <v>1328</v>
      </c>
      <c r="D97" s="192"/>
      <c r="E97" s="192"/>
      <c r="F97" s="174" t="s">
        <v>12140</v>
      </c>
      <c r="G97" s="173"/>
    </row>
    <row r="98">
      <c r="A98" s="173"/>
      <c r="B98" s="174" t="s">
        <v>2127</v>
      </c>
      <c r="C98" s="174" t="s">
        <v>12141</v>
      </c>
      <c r="D98" s="192"/>
      <c r="E98" s="192"/>
      <c r="F98" s="192"/>
      <c r="G98" s="193"/>
    </row>
    <row r="99">
      <c r="A99" s="173"/>
      <c r="B99" s="174" t="s">
        <v>12142</v>
      </c>
      <c r="C99" s="174" t="s">
        <v>12143</v>
      </c>
      <c r="D99" s="192"/>
      <c r="E99" s="192"/>
      <c r="F99" s="192"/>
      <c r="G99" s="193"/>
    </row>
    <row r="100">
      <c r="A100" s="173"/>
      <c r="B100" s="174" t="s">
        <v>12144</v>
      </c>
      <c r="C100" s="174" t="s">
        <v>12145</v>
      </c>
      <c r="D100" s="192"/>
      <c r="E100" s="192"/>
      <c r="F100" s="192"/>
      <c r="G100" s="193"/>
    </row>
    <row r="101">
      <c r="A101" s="173"/>
      <c r="B101" s="174" t="s">
        <v>12146</v>
      </c>
      <c r="C101" s="174" t="s">
        <v>12145</v>
      </c>
      <c r="D101" s="192"/>
      <c r="E101" s="192"/>
      <c r="F101" s="192"/>
      <c r="G101" s="193"/>
    </row>
    <row r="102">
      <c r="A102" s="173"/>
      <c r="B102" s="174" t="s">
        <v>12147</v>
      </c>
      <c r="C102" s="174" t="s">
        <v>12145</v>
      </c>
      <c r="D102" s="192"/>
      <c r="E102" s="192"/>
      <c r="F102" s="192"/>
      <c r="G102" s="193"/>
    </row>
    <row r="103">
      <c r="A103" s="173"/>
      <c r="B103" s="174" t="s">
        <v>12148</v>
      </c>
      <c r="C103" s="174" t="s">
        <v>12149</v>
      </c>
      <c r="D103" s="192"/>
      <c r="E103" s="192"/>
      <c r="F103" s="192"/>
      <c r="G103" s="193"/>
    </row>
    <row r="104">
      <c r="A104" s="173"/>
      <c r="B104" s="174" t="s">
        <v>12150</v>
      </c>
      <c r="C104" s="174" t="s">
        <v>12151</v>
      </c>
      <c r="D104" s="192"/>
      <c r="E104" s="192"/>
      <c r="F104" s="192"/>
      <c r="G104" s="193"/>
    </row>
    <row r="105">
      <c r="A105" s="173"/>
      <c r="B105" s="176" t="s">
        <v>5942</v>
      </c>
      <c r="C105" s="176" t="s">
        <v>769</v>
      </c>
      <c r="D105" s="177">
        <v>41268.0</v>
      </c>
      <c r="E105" s="176" t="s">
        <v>15</v>
      </c>
      <c r="F105" s="176" t="s">
        <v>5173</v>
      </c>
      <c r="G105" s="173"/>
    </row>
    <row r="106">
      <c r="A106" s="173"/>
      <c r="B106" s="174" t="s">
        <v>11811</v>
      </c>
      <c r="C106" s="174" t="s">
        <v>180</v>
      </c>
      <c r="D106" s="192"/>
      <c r="E106" s="192"/>
      <c r="F106" s="192"/>
      <c r="G106" s="193"/>
    </row>
    <row r="107">
      <c r="A107" s="173"/>
      <c r="B107" s="174" t="s">
        <v>12152</v>
      </c>
      <c r="C107" s="174" t="s">
        <v>12153</v>
      </c>
      <c r="D107" s="192"/>
      <c r="E107" s="192"/>
      <c r="F107" s="192"/>
      <c r="G107" s="193"/>
    </row>
    <row r="108">
      <c r="A108" s="173"/>
      <c r="B108" s="174" t="s">
        <v>12154</v>
      </c>
      <c r="C108" s="174" t="s">
        <v>12153</v>
      </c>
      <c r="D108" s="192"/>
      <c r="E108" s="192"/>
      <c r="F108" s="192"/>
      <c r="G108" s="193"/>
    </row>
    <row r="109">
      <c r="A109" s="173"/>
      <c r="B109" s="174" t="s">
        <v>12155</v>
      </c>
      <c r="C109" s="174" t="s">
        <v>12156</v>
      </c>
      <c r="D109" s="192"/>
      <c r="E109" s="192"/>
      <c r="F109" s="192"/>
      <c r="G109" s="193"/>
    </row>
    <row r="110">
      <c r="A110" s="173"/>
      <c r="B110" s="174" t="s">
        <v>3961</v>
      </c>
      <c r="C110" s="174" t="s">
        <v>5950</v>
      </c>
      <c r="D110" s="192"/>
      <c r="E110" s="192"/>
      <c r="F110" s="192"/>
      <c r="G110" s="193"/>
    </row>
    <row r="111">
      <c r="A111" s="173"/>
      <c r="B111" s="174" t="s">
        <v>12157</v>
      </c>
      <c r="C111" s="174" t="s">
        <v>12158</v>
      </c>
      <c r="D111" s="192"/>
      <c r="E111" s="192"/>
      <c r="F111" s="192"/>
      <c r="G111" s="193"/>
    </row>
    <row r="112">
      <c r="A112" s="173"/>
      <c r="B112" s="174" t="s">
        <v>12159</v>
      </c>
      <c r="C112" s="174" t="s">
        <v>12160</v>
      </c>
      <c r="D112" s="192"/>
      <c r="E112" s="192"/>
      <c r="F112" s="192"/>
      <c r="G112" s="193"/>
    </row>
    <row r="113">
      <c r="A113" s="173"/>
      <c r="B113" s="174" t="s">
        <v>12161</v>
      </c>
      <c r="C113" s="174" t="s">
        <v>11290</v>
      </c>
      <c r="D113" s="192"/>
      <c r="E113" s="192"/>
      <c r="F113" s="192"/>
      <c r="G113" s="193"/>
    </row>
    <row r="114">
      <c r="A114" s="173"/>
      <c r="B114" s="176" t="s">
        <v>8633</v>
      </c>
      <c r="C114" s="176" t="s">
        <v>1120</v>
      </c>
      <c r="D114" s="177">
        <v>40904.0</v>
      </c>
      <c r="E114" s="176" t="s">
        <v>15</v>
      </c>
      <c r="F114" s="176" t="s">
        <v>12162</v>
      </c>
      <c r="G114" s="173"/>
    </row>
    <row r="115">
      <c r="A115" s="173"/>
      <c r="B115" s="174" t="s">
        <v>12163</v>
      </c>
      <c r="C115" s="174" t="s">
        <v>12164</v>
      </c>
      <c r="D115" s="192"/>
      <c r="E115" s="192"/>
      <c r="F115" s="192"/>
      <c r="G115" s="193"/>
    </row>
    <row r="116">
      <c r="A116" s="173"/>
      <c r="B116" s="174" t="s">
        <v>12165</v>
      </c>
      <c r="C116" s="174" t="s">
        <v>12166</v>
      </c>
      <c r="D116" s="192"/>
      <c r="E116" s="192"/>
      <c r="F116" s="192"/>
      <c r="G116" s="193"/>
    </row>
    <row r="117">
      <c r="A117" s="173"/>
      <c r="B117" s="174" t="s">
        <v>12167</v>
      </c>
      <c r="C117" s="174" t="s">
        <v>12168</v>
      </c>
      <c r="D117" s="192"/>
      <c r="E117" s="192"/>
      <c r="F117" s="192"/>
      <c r="G117" s="193"/>
    </row>
    <row r="118">
      <c r="A118" s="173"/>
      <c r="B118" s="174" t="s">
        <v>12169</v>
      </c>
      <c r="C118" s="174" t="s">
        <v>12170</v>
      </c>
      <c r="D118" s="192"/>
      <c r="E118" s="192"/>
      <c r="F118" s="192"/>
      <c r="G118" s="193"/>
    </row>
    <row r="119">
      <c r="A119" s="173"/>
      <c r="B119" s="174" t="s">
        <v>12171</v>
      </c>
      <c r="C119" s="174" t="s">
        <v>12172</v>
      </c>
      <c r="D119" s="192"/>
      <c r="E119" s="192"/>
      <c r="F119" s="192"/>
      <c r="G119" s="193"/>
    </row>
    <row r="120">
      <c r="A120" s="173"/>
      <c r="B120" s="176" t="s">
        <v>5584</v>
      </c>
      <c r="C120" s="176" t="s">
        <v>5585</v>
      </c>
      <c r="D120" s="177">
        <v>40092.0</v>
      </c>
      <c r="E120" s="176" t="s">
        <v>15</v>
      </c>
      <c r="F120" s="556"/>
      <c r="G120" s="193"/>
    </row>
    <row r="121">
      <c r="A121" s="173"/>
      <c r="B121" s="174" t="s">
        <v>10349</v>
      </c>
      <c r="C121" s="174" t="s">
        <v>6221</v>
      </c>
      <c r="D121" s="192"/>
      <c r="E121" s="192"/>
      <c r="F121" s="192"/>
      <c r="G121" s="193"/>
    </row>
    <row r="122">
      <c r="A122" s="173"/>
      <c r="B122" s="174" t="s">
        <v>12173</v>
      </c>
      <c r="C122" s="174" t="s">
        <v>7237</v>
      </c>
      <c r="D122" s="192"/>
      <c r="E122" s="192"/>
      <c r="F122" s="192"/>
      <c r="G122" s="193"/>
    </row>
    <row r="123">
      <c r="A123" s="173"/>
      <c r="B123" s="174" t="s">
        <v>4501</v>
      </c>
      <c r="C123" s="174" t="s">
        <v>7121</v>
      </c>
      <c r="D123" s="192"/>
      <c r="E123" s="192"/>
      <c r="F123" s="192"/>
      <c r="G123" s="193"/>
    </row>
    <row r="124">
      <c r="A124" s="173"/>
      <c r="B124" s="174" t="s">
        <v>9031</v>
      </c>
      <c r="C124" s="174" t="s">
        <v>9487</v>
      </c>
      <c r="D124" s="192"/>
      <c r="E124" s="192"/>
      <c r="F124" s="192"/>
      <c r="G124" s="193"/>
    </row>
    <row r="125">
      <c r="A125" s="173"/>
      <c r="B125" s="174" t="s">
        <v>12174</v>
      </c>
      <c r="C125" s="174" t="s">
        <v>12175</v>
      </c>
      <c r="D125" s="192"/>
      <c r="E125" s="192"/>
      <c r="F125" s="192"/>
      <c r="G125" s="193"/>
    </row>
    <row r="126">
      <c r="A126" s="173"/>
      <c r="B126" s="174" t="s">
        <v>12176</v>
      </c>
      <c r="C126" s="174" t="s">
        <v>12177</v>
      </c>
      <c r="D126" s="192"/>
      <c r="E126" s="192"/>
      <c r="F126" s="192"/>
      <c r="G126" s="193"/>
    </row>
    <row r="127">
      <c r="A127" s="173"/>
      <c r="B127" s="174" t="s">
        <v>12178</v>
      </c>
      <c r="C127" s="174" t="s">
        <v>12179</v>
      </c>
      <c r="D127" s="192"/>
      <c r="E127" s="192"/>
      <c r="F127" s="192"/>
      <c r="G127" s="193"/>
    </row>
    <row r="128">
      <c r="A128" s="173"/>
      <c r="B128" s="174" t="s">
        <v>12180</v>
      </c>
      <c r="C128" s="174" t="s">
        <v>199</v>
      </c>
      <c r="D128" s="192"/>
      <c r="E128" s="192"/>
      <c r="F128" s="192"/>
      <c r="G128" s="193"/>
    </row>
    <row r="129">
      <c r="A129" s="173"/>
      <c r="B129" s="174" t="s">
        <v>12181</v>
      </c>
      <c r="C129" s="174" t="s">
        <v>12182</v>
      </c>
      <c r="D129" s="192"/>
      <c r="E129" s="192"/>
      <c r="F129" s="192"/>
      <c r="G129" s="193"/>
    </row>
    <row r="130">
      <c r="A130" s="173"/>
      <c r="B130" s="174" t="s">
        <v>12183</v>
      </c>
      <c r="C130" s="174" t="s">
        <v>12184</v>
      </c>
      <c r="D130" s="192"/>
      <c r="E130" s="192"/>
      <c r="F130" s="192"/>
      <c r="G130" s="193"/>
    </row>
    <row r="131">
      <c r="A131" s="173"/>
      <c r="B131" s="176" t="s">
        <v>11507</v>
      </c>
      <c r="C131" s="176" t="s">
        <v>11508</v>
      </c>
      <c r="D131" s="371">
        <v>43216.0</v>
      </c>
      <c r="E131" s="139" t="s">
        <v>15</v>
      </c>
      <c r="F131" s="139" t="s">
        <v>928</v>
      </c>
      <c r="G131" s="98"/>
    </row>
    <row r="132">
      <c r="A132" s="173"/>
      <c r="B132" s="174" t="s">
        <v>8821</v>
      </c>
      <c r="C132" s="174" t="s">
        <v>6098</v>
      </c>
      <c r="D132" s="192"/>
      <c r="E132" s="192"/>
      <c r="F132" s="192"/>
      <c r="G132" s="193"/>
    </row>
    <row r="133">
      <c r="A133" s="173"/>
      <c r="B133" s="174" t="s">
        <v>12185</v>
      </c>
      <c r="C133" s="174" t="s">
        <v>12186</v>
      </c>
      <c r="D133" s="192"/>
      <c r="E133" s="192"/>
      <c r="F133" s="192"/>
      <c r="G133" s="193"/>
    </row>
    <row r="134">
      <c r="A134" s="173"/>
      <c r="B134" s="174" t="s">
        <v>12187</v>
      </c>
      <c r="C134" s="174" t="s">
        <v>12188</v>
      </c>
      <c r="D134" s="192"/>
      <c r="E134" s="192"/>
      <c r="F134" s="192"/>
      <c r="G134" s="193"/>
    </row>
    <row r="135">
      <c r="A135" s="173"/>
      <c r="B135" s="174" t="s">
        <v>12189</v>
      </c>
      <c r="C135" s="174" t="s">
        <v>12190</v>
      </c>
      <c r="D135" s="192"/>
      <c r="E135" s="192"/>
      <c r="F135" s="192"/>
      <c r="G135" s="193"/>
    </row>
    <row r="136">
      <c r="A136" s="173"/>
      <c r="B136" s="139" t="s">
        <v>7804</v>
      </c>
      <c r="C136" s="103" t="s">
        <v>397</v>
      </c>
      <c r="D136" s="140">
        <v>43951.0</v>
      </c>
      <c r="E136" s="103" t="s">
        <v>15</v>
      </c>
      <c r="F136" s="176" t="s">
        <v>3214</v>
      </c>
      <c r="G136" s="193"/>
    </row>
    <row r="137">
      <c r="A137" s="173"/>
      <c r="B137" s="174" t="s">
        <v>12191</v>
      </c>
      <c r="C137" s="174" t="s">
        <v>12192</v>
      </c>
      <c r="D137" s="192"/>
      <c r="E137" s="192"/>
      <c r="F137" s="192"/>
      <c r="G137" s="193"/>
    </row>
    <row r="138">
      <c r="A138" s="173"/>
      <c r="B138" s="174" t="s">
        <v>12193</v>
      </c>
      <c r="C138" s="174" t="s">
        <v>12194</v>
      </c>
      <c r="D138" s="192"/>
      <c r="E138" s="192"/>
      <c r="F138" s="192"/>
      <c r="G138" s="193"/>
    </row>
    <row r="139">
      <c r="A139" s="173"/>
      <c r="B139" s="174" t="s">
        <v>12195</v>
      </c>
      <c r="C139" s="174" t="s">
        <v>12196</v>
      </c>
      <c r="D139" s="192"/>
      <c r="E139" s="192"/>
      <c r="F139" s="192"/>
      <c r="G139" s="193"/>
    </row>
    <row r="140">
      <c r="A140" s="173"/>
      <c r="B140" s="174" t="s">
        <v>12197</v>
      </c>
      <c r="C140" s="174" t="s">
        <v>12198</v>
      </c>
      <c r="D140" s="192"/>
      <c r="E140" s="192"/>
      <c r="F140" s="192"/>
      <c r="G140" s="193"/>
    </row>
    <row r="141">
      <c r="A141" s="173"/>
      <c r="B141" s="174" t="s">
        <v>11788</v>
      </c>
      <c r="C141" s="174" t="s">
        <v>11789</v>
      </c>
      <c r="D141" s="192"/>
      <c r="E141" s="192"/>
      <c r="F141" s="192"/>
      <c r="G141" s="193"/>
    </row>
    <row r="142">
      <c r="A142" s="173"/>
      <c r="B142" s="176" t="s">
        <v>8945</v>
      </c>
      <c r="C142" s="176" t="s">
        <v>8941</v>
      </c>
      <c r="D142" s="177">
        <v>42363.0</v>
      </c>
      <c r="E142" s="176" t="s">
        <v>15</v>
      </c>
      <c r="F142" s="176" t="s">
        <v>8944</v>
      </c>
      <c r="G142" s="173"/>
    </row>
    <row r="143">
      <c r="A143" s="173"/>
      <c r="B143" s="174" t="s">
        <v>12199</v>
      </c>
      <c r="C143" s="174" t="s">
        <v>12200</v>
      </c>
      <c r="D143" s="192"/>
      <c r="E143" s="192"/>
      <c r="F143" s="192"/>
      <c r="G143" s="193"/>
    </row>
    <row r="144">
      <c r="A144" s="173"/>
      <c r="B144" s="174" t="s">
        <v>12201</v>
      </c>
      <c r="C144" s="174" t="s">
        <v>12202</v>
      </c>
      <c r="D144" s="192"/>
      <c r="E144" s="192"/>
      <c r="F144" s="192"/>
      <c r="G144" s="193"/>
    </row>
    <row r="145">
      <c r="A145" s="173"/>
      <c r="B145" s="176" t="s">
        <v>4716</v>
      </c>
      <c r="C145" s="176" t="s">
        <v>4717</v>
      </c>
      <c r="D145" s="177">
        <v>42985.0</v>
      </c>
      <c r="E145" s="176" t="s">
        <v>15</v>
      </c>
      <c r="F145" s="176" t="s">
        <v>928</v>
      </c>
      <c r="G145" s="173"/>
    </row>
    <row r="146">
      <c r="A146" s="173"/>
      <c r="B146" s="174" t="s">
        <v>12203</v>
      </c>
      <c r="C146" s="174" t="s">
        <v>12204</v>
      </c>
      <c r="D146" s="192"/>
      <c r="E146" s="192"/>
      <c r="F146" s="192"/>
      <c r="G146" s="193"/>
    </row>
    <row r="147">
      <c r="A147" s="173"/>
      <c r="B147" s="174" t="s">
        <v>12205</v>
      </c>
      <c r="C147" s="174" t="s">
        <v>12204</v>
      </c>
      <c r="D147" s="192"/>
      <c r="E147" s="192"/>
      <c r="F147" s="192"/>
      <c r="G147" s="193"/>
    </row>
    <row r="148">
      <c r="A148" s="193"/>
      <c r="B148" s="195"/>
      <c r="C148" s="195"/>
      <c r="D148" s="195"/>
      <c r="E148" s="195"/>
      <c r="F148" s="195"/>
      <c r="G148" s="193"/>
    </row>
    <row r="149">
      <c r="A149" s="193"/>
      <c r="B149" s="195"/>
      <c r="C149" s="195"/>
      <c r="D149" s="195"/>
      <c r="E149" s="195"/>
      <c r="F149" s="195"/>
      <c r="G149" s="193"/>
    </row>
    <row r="150">
      <c r="A150" s="196"/>
      <c r="B150" s="534" t="s">
        <v>1</v>
      </c>
      <c r="C150" s="535">
        <f>COUNT(D:D)</f>
        <v>22</v>
      </c>
      <c r="D150" s="195"/>
      <c r="E150" s="195"/>
      <c r="F150" s="195"/>
      <c r="G150" s="193"/>
    </row>
    <row r="151">
      <c r="A151" s="196"/>
      <c r="B151" s="534" t="s">
        <v>2</v>
      </c>
      <c r="C151" s="536">
        <v>145.0</v>
      </c>
      <c r="D151" s="195"/>
      <c r="E151" s="195"/>
      <c r="F151" s="195"/>
      <c r="G151" s="193"/>
    </row>
    <row r="152">
      <c r="A152" s="196"/>
      <c r="B152" s="534" t="s">
        <v>1014</v>
      </c>
      <c r="C152" s="537">
        <f>IFERROR(__xludf.DUMMYFUNCTION("TO_PERCENT(C150/C151)"),0.15172413793103448)</f>
        <v>0.1517241379</v>
      </c>
      <c r="D152" s="195"/>
      <c r="E152" s="195"/>
      <c r="F152" s="195"/>
      <c r="G152" s="193"/>
    </row>
    <row r="153">
      <c r="A153" s="193"/>
      <c r="B153" s="195"/>
      <c r="C153" s="195"/>
      <c r="D153" s="195"/>
      <c r="E153" s="195"/>
      <c r="F153" s="195"/>
      <c r="G153" s="193"/>
    </row>
    <row r="154">
      <c r="A154" s="193"/>
      <c r="B154" s="195"/>
      <c r="C154" s="195"/>
      <c r="D154" s="195"/>
      <c r="E154" s="195"/>
      <c r="F154" s="195"/>
      <c r="G154" s="193"/>
    </row>
    <row r="155">
      <c r="A155" s="193"/>
      <c r="B155" s="195"/>
      <c r="C155" s="195"/>
      <c r="D155" s="195"/>
      <c r="E155" s="195"/>
      <c r="F155" s="195"/>
      <c r="G155" s="193"/>
    </row>
    <row r="156">
      <c r="A156" s="193"/>
      <c r="B156" s="195"/>
      <c r="C156" s="195"/>
      <c r="D156" s="195"/>
      <c r="E156" s="195"/>
      <c r="F156" s="195"/>
      <c r="G156" s="193"/>
    </row>
    <row r="157">
      <c r="A157" s="193"/>
      <c r="B157" s="205"/>
      <c r="C157" s="205"/>
      <c r="D157" s="205"/>
      <c r="E157" s="205"/>
      <c r="F157" s="205"/>
      <c r="G157" s="193"/>
    </row>
  </sheetData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24.5"/>
    <col customWidth="1" min="5" max="5" width="46.75"/>
  </cols>
  <sheetData>
    <row r="1">
      <c r="A1" s="517" t="s">
        <v>113</v>
      </c>
      <c r="B1" s="517" t="s">
        <v>110</v>
      </c>
      <c r="C1" s="517" t="s">
        <v>902</v>
      </c>
      <c r="D1" s="517" t="s">
        <v>903</v>
      </c>
      <c r="E1" s="113" t="s">
        <v>904</v>
      </c>
      <c r="F1" s="518"/>
      <c r="G1" s="518"/>
      <c r="H1" s="518"/>
      <c r="I1" s="518"/>
      <c r="J1" s="518"/>
      <c r="K1" s="518"/>
      <c r="L1" s="518"/>
      <c r="M1" s="518"/>
      <c r="N1" s="518"/>
      <c r="O1" s="518"/>
      <c r="P1" s="518"/>
      <c r="Q1" s="518"/>
      <c r="R1" s="518"/>
      <c r="S1" s="518"/>
      <c r="T1" s="518"/>
      <c r="U1" s="518"/>
      <c r="V1" s="518"/>
      <c r="W1" s="518"/>
      <c r="X1" s="518"/>
      <c r="Y1" s="518"/>
      <c r="Z1" s="518"/>
    </row>
    <row r="2">
      <c r="A2" s="103" t="s">
        <v>4371</v>
      </c>
      <c r="B2" s="103" t="s">
        <v>334</v>
      </c>
      <c r="C2" s="239">
        <v>39952.0</v>
      </c>
      <c r="D2" s="103" t="s">
        <v>15</v>
      </c>
      <c r="E2" s="103" t="s">
        <v>5729</v>
      </c>
      <c r="F2" s="452"/>
      <c r="G2" s="452"/>
      <c r="H2" s="452"/>
      <c r="I2" s="452"/>
      <c r="J2" s="452"/>
      <c r="K2" s="452"/>
      <c r="L2" s="452"/>
      <c r="M2" s="452"/>
      <c r="N2" s="452"/>
      <c r="O2" s="452"/>
      <c r="P2" s="452"/>
      <c r="Q2" s="452"/>
      <c r="R2" s="452"/>
      <c r="S2" s="452"/>
      <c r="T2" s="452"/>
      <c r="U2" s="452"/>
      <c r="V2" s="452"/>
      <c r="W2" s="452"/>
      <c r="X2" s="452"/>
      <c r="Y2" s="452"/>
      <c r="Z2" s="452"/>
    </row>
    <row r="3">
      <c r="A3" s="103" t="s">
        <v>12206</v>
      </c>
      <c r="B3" s="103" t="s">
        <v>12207</v>
      </c>
      <c r="C3" s="239">
        <v>42591.0</v>
      </c>
      <c r="D3" s="103" t="s">
        <v>4899</v>
      </c>
      <c r="E3" s="103" t="s">
        <v>928</v>
      </c>
      <c r="F3" s="452"/>
      <c r="G3" s="452"/>
      <c r="H3" s="452"/>
      <c r="I3" s="452"/>
      <c r="J3" s="452"/>
      <c r="K3" s="452"/>
      <c r="L3" s="452"/>
      <c r="M3" s="452"/>
      <c r="N3" s="452"/>
      <c r="O3" s="452"/>
      <c r="P3" s="452"/>
      <c r="Q3" s="452"/>
      <c r="R3" s="452"/>
      <c r="S3" s="452"/>
      <c r="T3" s="452"/>
      <c r="U3" s="452"/>
      <c r="V3" s="452"/>
      <c r="W3" s="452"/>
      <c r="X3" s="452"/>
      <c r="Y3" s="452"/>
      <c r="Z3" s="452"/>
    </row>
    <row r="4">
      <c r="A4" s="103" t="s">
        <v>11369</v>
      </c>
      <c r="B4" s="103" t="s">
        <v>8001</v>
      </c>
      <c r="C4" s="239">
        <v>42563.0</v>
      </c>
      <c r="D4" s="103" t="s">
        <v>15</v>
      </c>
      <c r="E4" s="103" t="s">
        <v>12208</v>
      </c>
      <c r="F4" s="452"/>
      <c r="G4" s="452"/>
      <c r="H4" s="452"/>
      <c r="I4" s="452"/>
      <c r="J4" s="452"/>
      <c r="K4" s="452"/>
      <c r="L4" s="452"/>
      <c r="M4" s="452"/>
      <c r="N4" s="452"/>
      <c r="O4" s="452"/>
      <c r="P4" s="452"/>
      <c r="Q4" s="452"/>
      <c r="R4" s="452"/>
      <c r="S4" s="452"/>
      <c r="T4" s="452"/>
      <c r="U4" s="452"/>
      <c r="V4" s="452"/>
      <c r="W4" s="452"/>
      <c r="X4" s="452"/>
      <c r="Y4" s="452"/>
      <c r="Z4" s="452"/>
    </row>
    <row r="5">
      <c r="A5" s="112" t="s">
        <v>12209</v>
      </c>
      <c r="B5" s="112" t="s">
        <v>11371</v>
      </c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</row>
    <row r="6">
      <c r="A6" s="343" t="s">
        <v>7284</v>
      </c>
      <c r="B6" s="343" t="s">
        <v>702</v>
      </c>
      <c r="C6" s="557">
        <v>40247.0</v>
      </c>
      <c r="D6" s="343" t="s">
        <v>5007</v>
      </c>
      <c r="E6" s="343" t="s">
        <v>6397</v>
      </c>
      <c r="F6" s="558"/>
      <c r="G6" s="558"/>
      <c r="H6" s="558"/>
      <c r="I6" s="558"/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</row>
    <row r="7">
      <c r="A7" s="250" t="s">
        <v>1265</v>
      </c>
      <c r="B7" s="250" t="s">
        <v>702</v>
      </c>
      <c r="C7" s="472">
        <v>40477.0</v>
      </c>
      <c r="D7" s="250" t="s">
        <v>4380</v>
      </c>
      <c r="E7" s="250" t="s">
        <v>4381</v>
      </c>
      <c r="F7" s="479"/>
      <c r="G7" s="479"/>
      <c r="H7" s="479"/>
      <c r="I7" s="479"/>
      <c r="J7" s="479"/>
      <c r="K7" s="479"/>
      <c r="L7" s="479"/>
      <c r="M7" s="479"/>
      <c r="N7" s="479"/>
      <c r="O7" s="479"/>
      <c r="P7" s="479"/>
      <c r="Q7" s="479"/>
      <c r="R7" s="479"/>
      <c r="S7" s="479"/>
      <c r="T7" s="479"/>
      <c r="U7" s="479"/>
      <c r="V7" s="479"/>
      <c r="W7" s="479"/>
      <c r="X7" s="479"/>
      <c r="Y7" s="479"/>
      <c r="Z7" s="479"/>
    </row>
    <row r="8">
      <c r="A8" s="103" t="s">
        <v>11575</v>
      </c>
      <c r="B8" s="103" t="s">
        <v>7078</v>
      </c>
      <c r="C8" s="239">
        <v>40666.0</v>
      </c>
      <c r="D8" s="103" t="s">
        <v>15</v>
      </c>
      <c r="E8" s="103" t="s">
        <v>928</v>
      </c>
      <c r="F8" s="452"/>
      <c r="G8" s="452"/>
      <c r="H8" s="452"/>
      <c r="I8" s="452"/>
      <c r="J8" s="452"/>
      <c r="K8" s="452"/>
      <c r="L8" s="452"/>
      <c r="M8" s="452"/>
      <c r="N8" s="452"/>
      <c r="O8" s="452"/>
      <c r="P8" s="452"/>
      <c r="Q8" s="452"/>
      <c r="R8" s="452"/>
      <c r="S8" s="452"/>
      <c r="T8" s="452"/>
      <c r="U8" s="452"/>
      <c r="V8" s="452"/>
      <c r="W8" s="452"/>
      <c r="X8" s="452"/>
      <c r="Y8" s="452"/>
      <c r="Z8" s="452"/>
    </row>
    <row r="9">
      <c r="A9" s="103" t="s">
        <v>11217</v>
      </c>
      <c r="B9" s="103" t="s">
        <v>7078</v>
      </c>
      <c r="C9" s="239">
        <v>43209.0</v>
      </c>
      <c r="D9" s="103" t="s">
        <v>15</v>
      </c>
      <c r="E9" s="103" t="s">
        <v>928</v>
      </c>
      <c r="F9" s="453"/>
      <c r="G9" s="453"/>
      <c r="H9" s="453"/>
      <c r="I9" s="453"/>
      <c r="J9" s="453"/>
      <c r="K9" s="453"/>
      <c r="L9" s="453"/>
      <c r="M9" s="453"/>
      <c r="N9" s="453"/>
      <c r="O9" s="453"/>
      <c r="P9" s="453"/>
      <c r="Q9" s="453"/>
      <c r="R9" s="453"/>
      <c r="S9" s="453"/>
      <c r="T9" s="453"/>
      <c r="U9" s="453"/>
      <c r="V9" s="453"/>
      <c r="W9" s="453"/>
      <c r="X9" s="453"/>
      <c r="Y9" s="453"/>
      <c r="Z9" s="453"/>
    </row>
    <row r="10">
      <c r="A10" s="250" t="s">
        <v>1272</v>
      </c>
      <c r="B10" s="250" t="s">
        <v>1273</v>
      </c>
      <c r="C10" s="472">
        <v>40477.0</v>
      </c>
      <c r="D10" s="250" t="s">
        <v>4380</v>
      </c>
      <c r="E10" s="250" t="s">
        <v>4381</v>
      </c>
      <c r="F10" s="479"/>
      <c r="G10" s="479"/>
      <c r="H10" s="479"/>
      <c r="I10" s="479"/>
      <c r="J10" s="479"/>
      <c r="K10" s="479"/>
      <c r="L10" s="479"/>
      <c r="M10" s="479"/>
      <c r="N10" s="479"/>
      <c r="O10" s="479"/>
      <c r="P10" s="479"/>
      <c r="Q10" s="479"/>
      <c r="R10" s="479"/>
      <c r="S10" s="479"/>
      <c r="T10" s="479"/>
      <c r="U10" s="479"/>
      <c r="V10" s="479"/>
      <c r="W10" s="479"/>
      <c r="X10" s="479"/>
      <c r="Y10" s="479"/>
      <c r="Z10" s="479"/>
    </row>
    <row r="11">
      <c r="A11" s="103" t="s">
        <v>12210</v>
      </c>
      <c r="B11" s="103" t="s">
        <v>9166</v>
      </c>
      <c r="C11" s="239">
        <v>42684.0</v>
      </c>
      <c r="D11" s="103" t="s">
        <v>15</v>
      </c>
      <c r="E11" s="103" t="s">
        <v>1066</v>
      </c>
      <c r="F11" s="452"/>
      <c r="G11" s="452"/>
      <c r="H11" s="452"/>
      <c r="I11" s="452"/>
      <c r="J11" s="452"/>
      <c r="K11" s="452"/>
      <c r="L11" s="452"/>
      <c r="M11" s="452"/>
      <c r="N11" s="452"/>
      <c r="O11" s="452"/>
      <c r="P11" s="452"/>
      <c r="Q11" s="452"/>
      <c r="R11" s="452"/>
      <c r="S11" s="452"/>
      <c r="T11" s="452"/>
      <c r="U11" s="452"/>
      <c r="V11" s="452"/>
      <c r="W11" s="452"/>
      <c r="X11" s="452"/>
      <c r="Y11" s="452"/>
      <c r="Z11" s="452"/>
    </row>
    <row r="12">
      <c r="A12" s="112" t="s">
        <v>10753</v>
      </c>
      <c r="B12" s="112" t="s">
        <v>10754</v>
      </c>
      <c r="C12" s="162"/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</row>
    <row r="13">
      <c r="A13" s="103" t="s">
        <v>12211</v>
      </c>
      <c r="B13" s="103" t="s">
        <v>12212</v>
      </c>
      <c r="C13" s="239">
        <v>43097.0</v>
      </c>
      <c r="D13" s="103" t="s">
        <v>15</v>
      </c>
      <c r="E13" s="103" t="s">
        <v>1193</v>
      </c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</row>
    <row r="14">
      <c r="A14" s="112" t="s">
        <v>11622</v>
      </c>
      <c r="B14" s="112" t="s">
        <v>731</v>
      </c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</row>
    <row r="15">
      <c r="A15" s="103" t="s">
        <v>7086</v>
      </c>
      <c r="B15" s="103" t="s">
        <v>1060</v>
      </c>
      <c r="C15" s="239">
        <v>39638.0</v>
      </c>
      <c r="D15" s="103" t="s">
        <v>15</v>
      </c>
      <c r="E15" s="103" t="s">
        <v>11801</v>
      </c>
      <c r="F15" s="452"/>
      <c r="G15" s="452"/>
      <c r="H15" s="452"/>
      <c r="I15" s="452"/>
      <c r="J15" s="452"/>
      <c r="K15" s="452"/>
      <c r="L15" s="452"/>
      <c r="M15" s="452"/>
      <c r="N15" s="452"/>
      <c r="O15" s="452"/>
      <c r="P15" s="452"/>
      <c r="Q15" s="452"/>
      <c r="R15" s="452"/>
      <c r="S15" s="452"/>
      <c r="T15" s="452"/>
      <c r="U15" s="452"/>
      <c r="V15" s="452"/>
      <c r="W15" s="452"/>
      <c r="X15" s="452"/>
      <c r="Y15" s="452"/>
      <c r="Z15" s="452"/>
    </row>
    <row r="16">
      <c r="A16" s="103" t="s">
        <v>4788</v>
      </c>
      <c r="B16" s="103" t="s">
        <v>4789</v>
      </c>
      <c r="C16" s="239">
        <v>40736.0</v>
      </c>
      <c r="D16" s="103" t="s">
        <v>15</v>
      </c>
      <c r="E16" s="103" t="s">
        <v>928</v>
      </c>
      <c r="F16" s="452"/>
      <c r="G16" s="452"/>
      <c r="H16" s="452"/>
      <c r="I16" s="452"/>
      <c r="J16" s="452"/>
      <c r="K16" s="452"/>
      <c r="L16" s="452"/>
      <c r="M16" s="452"/>
      <c r="N16" s="452"/>
      <c r="O16" s="452"/>
      <c r="P16" s="452"/>
      <c r="Q16" s="452"/>
      <c r="R16" s="452"/>
      <c r="S16" s="452"/>
      <c r="T16" s="452"/>
      <c r="U16" s="452"/>
      <c r="V16" s="452"/>
      <c r="W16" s="452"/>
      <c r="X16" s="452"/>
      <c r="Y16" s="452"/>
      <c r="Z16" s="452"/>
    </row>
    <row r="17">
      <c r="A17" s="139" t="s">
        <v>4273</v>
      </c>
      <c r="B17" s="139" t="s">
        <v>1192</v>
      </c>
      <c r="C17" s="216">
        <v>40120.0</v>
      </c>
      <c r="D17" s="139" t="s">
        <v>4274</v>
      </c>
      <c r="E17" s="139" t="s">
        <v>4275</v>
      </c>
      <c r="F17" s="479"/>
      <c r="G17" s="479"/>
      <c r="H17" s="479"/>
      <c r="I17" s="479"/>
      <c r="J17" s="479"/>
      <c r="K17" s="479"/>
      <c r="L17" s="479"/>
      <c r="M17" s="479"/>
      <c r="N17" s="479"/>
      <c r="O17" s="479"/>
      <c r="P17" s="479"/>
      <c r="Q17" s="479"/>
      <c r="R17" s="479"/>
      <c r="S17" s="479"/>
      <c r="T17" s="479"/>
      <c r="U17" s="479"/>
      <c r="V17" s="479"/>
      <c r="W17" s="479"/>
      <c r="X17" s="479"/>
      <c r="Y17" s="479"/>
      <c r="Z17" s="479"/>
    </row>
    <row r="18">
      <c r="A18" s="112" t="s">
        <v>9812</v>
      </c>
      <c r="B18" s="112" t="s">
        <v>12213</v>
      </c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</row>
    <row r="19">
      <c r="A19" s="103" t="s">
        <v>7015</v>
      </c>
      <c r="B19" s="103" t="s">
        <v>7016</v>
      </c>
      <c r="C19" s="239">
        <v>41191.0</v>
      </c>
      <c r="D19" s="103" t="s">
        <v>15</v>
      </c>
      <c r="E19" s="103" t="s">
        <v>1066</v>
      </c>
      <c r="F19" s="452"/>
      <c r="G19" s="452"/>
      <c r="H19" s="452"/>
      <c r="I19" s="452"/>
      <c r="J19" s="452"/>
      <c r="K19" s="452"/>
      <c r="L19" s="452"/>
      <c r="M19" s="452"/>
      <c r="N19" s="452"/>
      <c r="O19" s="452"/>
      <c r="P19" s="452"/>
      <c r="Q19" s="452"/>
      <c r="R19" s="452"/>
      <c r="S19" s="452"/>
      <c r="T19" s="452"/>
      <c r="U19" s="452"/>
      <c r="V19" s="452"/>
      <c r="W19" s="452"/>
      <c r="X19" s="452"/>
      <c r="Y19" s="452"/>
      <c r="Z19" s="452"/>
    </row>
    <row r="20">
      <c r="A20" s="103" t="s">
        <v>12214</v>
      </c>
      <c r="B20" s="103" t="s">
        <v>1298</v>
      </c>
      <c r="C20" s="239">
        <v>41104.0</v>
      </c>
      <c r="D20" s="103" t="s">
        <v>15</v>
      </c>
      <c r="E20" s="103" t="s">
        <v>928</v>
      </c>
      <c r="F20" s="452"/>
      <c r="G20" s="452"/>
      <c r="H20" s="452"/>
      <c r="I20" s="452"/>
      <c r="J20" s="452"/>
      <c r="K20" s="452"/>
      <c r="L20" s="452"/>
      <c r="M20" s="452"/>
      <c r="N20" s="452"/>
      <c r="O20" s="452"/>
      <c r="P20" s="452"/>
      <c r="Q20" s="452"/>
      <c r="R20" s="452"/>
      <c r="S20" s="452"/>
      <c r="T20" s="452"/>
      <c r="U20" s="452"/>
      <c r="V20" s="452"/>
      <c r="W20" s="452"/>
      <c r="X20" s="452"/>
      <c r="Y20" s="452"/>
      <c r="Z20" s="452"/>
    </row>
    <row r="21">
      <c r="A21" s="112" t="s">
        <v>1303</v>
      </c>
      <c r="B21" s="112" t="s">
        <v>12215</v>
      </c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</row>
    <row r="22">
      <c r="A22" s="112" t="s">
        <v>12216</v>
      </c>
      <c r="B22" s="112" t="s">
        <v>12217</v>
      </c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</row>
    <row r="23">
      <c r="A23" s="250" t="s">
        <v>1209</v>
      </c>
      <c r="B23" s="250" t="s">
        <v>4833</v>
      </c>
      <c r="C23" s="472">
        <v>40120.0</v>
      </c>
      <c r="D23" s="250" t="s">
        <v>4561</v>
      </c>
      <c r="E23" s="250" t="s">
        <v>4381</v>
      </c>
      <c r="F23" s="479"/>
      <c r="G23" s="479"/>
      <c r="H23" s="479"/>
      <c r="I23" s="479"/>
      <c r="J23" s="479"/>
      <c r="K23" s="479"/>
      <c r="L23" s="479"/>
      <c r="M23" s="479"/>
      <c r="N23" s="479"/>
      <c r="O23" s="479"/>
      <c r="P23" s="479"/>
      <c r="Q23" s="479"/>
      <c r="R23" s="479"/>
      <c r="S23" s="479"/>
      <c r="T23" s="479"/>
      <c r="U23" s="479"/>
      <c r="V23" s="479"/>
      <c r="W23" s="479"/>
      <c r="X23" s="479"/>
      <c r="Y23" s="479"/>
      <c r="Z23" s="479"/>
    </row>
    <row r="24">
      <c r="A24" s="112" t="s">
        <v>1113</v>
      </c>
      <c r="B24" s="112" t="s">
        <v>10480</v>
      </c>
      <c r="C24" s="162"/>
      <c r="D24" s="162"/>
      <c r="E24" s="112" t="s">
        <v>12218</v>
      </c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</row>
    <row r="25">
      <c r="A25" s="112" t="s">
        <v>12219</v>
      </c>
      <c r="B25" s="112" t="s">
        <v>3240</v>
      </c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</row>
    <row r="26">
      <c r="A26" s="112" t="s">
        <v>9786</v>
      </c>
      <c r="B26" s="112" t="s">
        <v>9787</v>
      </c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</row>
    <row r="27">
      <c r="A27" s="112" t="s">
        <v>12220</v>
      </c>
      <c r="B27" s="112" t="s">
        <v>3089</v>
      </c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</row>
    <row r="28">
      <c r="A28" s="112" t="s">
        <v>11592</v>
      </c>
      <c r="B28" s="112" t="s">
        <v>11593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</row>
    <row r="29">
      <c r="A29" s="112" t="s">
        <v>8311</v>
      </c>
      <c r="B29" s="112" t="s">
        <v>10714</v>
      </c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</row>
    <row r="30">
      <c r="A30" s="103" t="s">
        <v>12221</v>
      </c>
      <c r="B30" s="103" t="s">
        <v>5120</v>
      </c>
      <c r="C30" s="239">
        <v>39434.0</v>
      </c>
      <c r="D30" s="103" t="s">
        <v>15</v>
      </c>
      <c r="E30" s="103" t="s">
        <v>12222</v>
      </c>
      <c r="F30" s="452"/>
      <c r="G30" s="452"/>
      <c r="H30" s="452"/>
      <c r="I30" s="452"/>
      <c r="J30" s="452"/>
      <c r="K30" s="452"/>
      <c r="L30" s="452"/>
      <c r="M30" s="452"/>
      <c r="N30" s="452"/>
      <c r="O30" s="452"/>
      <c r="P30" s="452"/>
      <c r="Q30" s="452"/>
      <c r="R30" s="452"/>
      <c r="S30" s="452"/>
      <c r="T30" s="452"/>
      <c r="U30" s="452"/>
      <c r="V30" s="452"/>
      <c r="W30" s="452"/>
      <c r="X30" s="452"/>
      <c r="Y30" s="452"/>
      <c r="Z30" s="452"/>
    </row>
    <row r="31">
      <c r="A31" s="103" t="s">
        <v>11230</v>
      </c>
      <c r="B31" s="103" t="s">
        <v>984</v>
      </c>
      <c r="C31" s="239">
        <v>40456.0</v>
      </c>
      <c r="D31" s="103" t="s">
        <v>15</v>
      </c>
      <c r="E31" s="103" t="s">
        <v>6026</v>
      </c>
      <c r="F31" s="452"/>
      <c r="G31" s="452"/>
      <c r="H31" s="452"/>
      <c r="I31" s="452"/>
      <c r="J31" s="452"/>
      <c r="K31" s="452"/>
      <c r="L31" s="452"/>
      <c r="M31" s="452"/>
      <c r="N31" s="452"/>
      <c r="O31" s="452"/>
      <c r="P31" s="452"/>
      <c r="Q31" s="452"/>
      <c r="R31" s="452"/>
      <c r="S31" s="452"/>
      <c r="T31" s="452"/>
      <c r="U31" s="452"/>
      <c r="V31" s="452"/>
      <c r="W31" s="452"/>
      <c r="X31" s="452"/>
      <c r="Y31" s="452"/>
      <c r="Z31" s="452"/>
    </row>
    <row r="32">
      <c r="A32" s="112" t="s">
        <v>4531</v>
      </c>
      <c r="B32" s="112" t="s">
        <v>6903</v>
      </c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</row>
    <row r="33">
      <c r="A33" s="103" t="s">
        <v>6736</v>
      </c>
      <c r="B33" s="103" t="s">
        <v>6737</v>
      </c>
      <c r="C33" s="239">
        <v>42775.0</v>
      </c>
      <c r="D33" s="103" t="s">
        <v>15</v>
      </c>
      <c r="E33" s="103" t="s">
        <v>4462</v>
      </c>
      <c r="F33" s="452"/>
      <c r="G33" s="452"/>
      <c r="H33" s="452"/>
      <c r="I33" s="452"/>
      <c r="J33" s="452"/>
      <c r="K33" s="452"/>
      <c r="L33" s="452"/>
      <c r="M33" s="452"/>
      <c r="N33" s="452"/>
      <c r="O33" s="452"/>
      <c r="P33" s="452"/>
      <c r="Q33" s="452"/>
      <c r="R33" s="452"/>
      <c r="S33" s="452"/>
      <c r="T33" s="452"/>
      <c r="U33" s="452"/>
      <c r="V33" s="452"/>
      <c r="W33" s="452"/>
      <c r="X33" s="452"/>
      <c r="Y33" s="452"/>
      <c r="Z33" s="452"/>
    </row>
    <row r="34">
      <c r="A34" s="103" t="s">
        <v>4547</v>
      </c>
      <c r="B34" s="103" t="s">
        <v>4548</v>
      </c>
      <c r="C34" s="239">
        <v>41317.0</v>
      </c>
      <c r="D34" s="103" t="s">
        <v>15</v>
      </c>
      <c r="E34" s="103" t="s">
        <v>1066</v>
      </c>
      <c r="F34" s="452"/>
      <c r="G34" s="452"/>
      <c r="H34" s="452"/>
      <c r="I34" s="452"/>
      <c r="J34" s="452"/>
      <c r="K34" s="452"/>
      <c r="L34" s="452"/>
      <c r="M34" s="452"/>
      <c r="N34" s="452"/>
      <c r="O34" s="452"/>
      <c r="P34" s="452"/>
      <c r="Q34" s="452"/>
      <c r="R34" s="452"/>
      <c r="S34" s="452"/>
      <c r="T34" s="452"/>
      <c r="U34" s="452"/>
      <c r="V34" s="452"/>
      <c r="W34" s="452"/>
      <c r="X34" s="452"/>
      <c r="Y34" s="452"/>
      <c r="Z34" s="452"/>
    </row>
    <row r="35">
      <c r="A35" s="103" t="s">
        <v>12223</v>
      </c>
      <c r="B35" s="103" t="s">
        <v>1150</v>
      </c>
      <c r="C35" s="239">
        <v>39784.0</v>
      </c>
      <c r="D35" s="103" t="s">
        <v>15</v>
      </c>
      <c r="E35" s="103" t="s">
        <v>928</v>
      </c>
      <c r="F35" s="452"/>
      <c r="G35" s="452"/>
      <c r="H35" s="452"/>
      <c r="I35" s="452"/>
      <c r="J35" s="452"/>
      <c r="K35" s="452"/>
      <c r="L35" s="452"/>
      <c r="M35" s="452"/>
      <c r="N35" s="452"/>
      <c r="O35" s="452"/>
      <c r="P35" s="452"/>
      <c r="Q35" s="452"/>
      <c r="R35" s="452"/>
      <c r="S35" s="452"/>
      <c r="T35" s="452"/>
      <c r="U35" s="452"/>
      <c r="V35" s="452"/>
      <c r="W35" s="452"/>
      <c r="X35" s="452"/>
      <c r="Y35" s="452"/>
      <c r="Z35" s="452"/>
    </row>
    <row r="36">
      <c r="A36" s="103" t="s">
        <v>6764</v>
      </c>
      <c r="B36" s="103" t="s">
        <v>6765</v>
      </c>
      <c r="C36" s="239">
        <v>40876.0</v>
      </c>
      <c r="D36" s="103" t="s">
        <v>15</v>
      </c>
      <c r="E36" s="103" t="s">
        <v>928</v>
      </c>
      <c r="F36" s="452"/>
      <c r="G36" s="452"/>
      <c r="H36" s="452"/>
      <c r="I36" s="452"/>
      <c r="J36" s="452"/>
      <c r="K36" s="452"/>
      <c r="L36" s="452"/>
      <c r="M36" s="452"/>
      <c r="N36" s="452"/>
      <c r="O36" s="452"/>
      <c r="P36" s="452"/>
      <c r="Q36" s="452"/>
      <c r="R36" s="452"/>
      <c r="S36" s="452"/>
      <c r="T36" s="452"/>
      <c r="U36" s="452"/>
      <c r="V36" s="452"/>
      <c r="W36" s="452"/>
      <c r="X36" s="452"/>
      <c r="Y36" s="452"/>
      <c r="Z36" s="452"/>
    </row>
    <row r="37">
      <c r="A37" s="250" t="s">
        <v>1156</v>
      </c>
      <c r="B37" s="250" t="s">
        <v>1157</v>
      </c>
      <c r="C37" s="472">
        <v>39705.0</v>
      </c>
      <c r="D37" s="250" t="s">
        <v>4300</v>
      </c>
      <c r="E37" s="250" t="s">
        <v>4381</v>
      </c>
      <c r="F37" s="479"/>
      <c r="G37" s="479"/>
      <c r="H37" s="479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479"/>
      <c r="V37" s="479"/>
      <c r="W37" s="479"/>
      <c r="X37" s="479"/>
      <c r="Y37" s="479"/>
      <c r="Z37" s="479"/>
    </row>
    <row r="38">
      <c r="A38" s="250" t="s">
        <v>1375</v>
      </c>
      <c r="B38" s="250" t="s">
        <v>1376</v>
      </c>
      <c r="C38" s="472">
        <v>40477.0</v>
      </c>
      <c r="D38" s="250" t="s">
        <v>4380</v>
      </c>
      <c r="E38" s="250" t="s">
        <v>4381</v>
      </c>
      <c r="F38" s="479"/>
      <c r="G38" s="479"/>
      <c r="H38" s="479"/>
      <c r="I38" s="479"/>
      <c r="J38" s="479"/>
      <c r="K38" s="479"/>
      <c r="L38" s="479"/>
      <c r="M38" s="479"/>
      <c r="N38" s="479"/>
      <c r="O38" s="479"/>
      <c r="P38" s="479"/>
      <c r="Q38" s="479"/>
      <c r="R38" s="479"/>
      <c r="S38" s="479"/>
      <c r="T38" s="479"/>
      <c r="U38" s="479"/>
      <c r="V38" s="479"/>
      <c r="W38" s="479"/>
      <c r="X38" s="479"/>
      <c r="Y38" s="479"/>
      <c r="Z38" s="479"/>
    </row>
    <row r="39">
      <c r="A39" s="112" t="s">
        <v>9556</v>
      </c>
      <c r="B39" s="112" t="s">
        <v>9557</v>
      </c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</row>
    <row r="40">
      <c r="A40" s="112" t="s">
        <v>12224</v>
      </c>
      <c r="B40" s="112" t="s">
        <v>12225</v>
      </c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</row>
    <row r="41">
      <c r="A41" s="103" t="s">
        <v>5712</v>
      </c>
      <c r="B41" s="103" t="s">
        <v>5713</v>
      </c>
      <c r="C41" s="239">
        <v>42521.0</v>
      </c>
      <c r="D41" s="103" t="s">
        <v>15</v>
      </c>
      <c r="E41" s="103" t="s">
        <v>1066</v>
      </c>
      <c r="F41" s="452"/>
      <c r="G41" s="452"/>
      <c r="H41" s="452"/>
      <c r="I41" s="452"/>
      <c r="J41" s="452"/>
      <c r="K41" s="452"/>
      <c r="L41" s="452"/>
      <c r="M41" s="452"/>
      <c r="N41" s="452"/>
      <c r="O41" s="452"/>
      <c r="P41" s="452"/>
      <c r="Q41" s="452"/>
      <c r="R41" s="452"/>
      <c r="S41" s="452"/>
      <c r="T41" s="452"/>
      <c r="U41" s="452"/>
      <c r="V41" s="452"/>
      <c r="W41" s="452"/>
      <c r="X41" s="452"/>
      <c r="Y41" s="452"/>
      <c r="Z41" s="452"/>
    </row>
    <row r="42">
      <c r="A42" s="103" t="s">
        <v>130</v>
      </c>
      <c r="B42" s="103" t="s">
        <v>131</v>
      </c>
      <c r="C42" s="239">
        <v>42985.0</v>
      </c>
      <c r="D42" s="103" t="s">
        <v>15</v>
      </c>
      <c r="E42" s="103" t="s">
        <v>4528</v>
      </c>
      <c r="F42" s="452"/>
      <c r="G42" s="452"/>
      <c r="H42" s="452"/>
      <c r="I42" s="452"/>
      <c r="J42" s="452"/>
      <c r="K42" s="452"/>
      <c r="L42" s="452"/>
      <c r="M42" s="452"/>
      <c r="N42" s="452"/>
      <c r="O42" s="452"/>
      <c r="P42" s="452"/>
      <c r="Q42" s="452"/>
      <c r="R42" s="452"/>
      <c r="S42" s="452"/>
      <c r="T42" s="452"/>
      <c r="U42" s="452"/>
      <c r="V42" s="452"/>
      <c r="W42" s="452"/>
      <c r="X42" s="452"/>
      <c r="Y42" s="452"/>
      <c r="Z42" s="452"/>
    </row>
    <row r="43">
      <c r="A43" s="112" t="s">
        <v>10540</v>
      </c>
      <c r="B43" s="112" t="s">
        <v>10541</v>
      </c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</row>
    <row r="44">
      <c r="A44" s="162"/>
      <c r="B44" s="162"/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</row>
    <row r="45">
      <c r="A45" s="162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</row>
    <row r="46">
      <c r="A46" s="551" t="s">
        <v>1</v>
      </c>
      <c r="B46" s="552">
        <f>COUNT(C:C)</f>
        <v>26</v>
      </c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</row>
    <row r="47">
      <c r="A47" s="551" t="s">
        <v>2</v>
      </c>
      <c r="B47" s="554">
        <v>42.0</v>
      </c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</row>
    <row r="48">
      <c r="A48" s="551" t="s">
        <v>1014</v>
      </c>
      <c r="B48" s="553">
        <f>IFERROR(__xludf.DUMMYFUNCTION("TO_PERCENT(B46/B47)"),0.6190476190476191)</f>
        <v>0.619047619</v>
      </c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</row>
    <row r="49">
      <c r="A49" s="162"/>
      <c r="B49" s="162"/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</row>
    <row r="50">
      <c r="A50" s="162"/>
      <c r="B50" s="162"/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</row>
    <row r="51">
      <c r="A51" s="162"/>
      <c r="B51" s="162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</row>
    <row r="52">
      <c r="A52" s="162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</row>
    <row r="53">
      <c r="A53" s="162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</row>
    <row r="54">
      <c r="A54" s="162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</row>
    <row r="55">
      <c r="A55" s="162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</row>
    <row r="56">
      <c r="A56" s="162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</row>
    <row r="57">
      <c r="A57" s="162"/>
      <c r="B57" s="162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</row>
    <row r="58">
      <c r="A58" s="162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</row>
    <row r="59">
      <c r="A59" s="162"/>
      <c r="B59" s="162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</row>
    <row r="60">
      <c r="A60" s="162"/>
      <c r="B60" s="162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</row>
    <row r="61">
      <c r="A61" s="162"/>
      <c r="B61" s="162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</row>
    <row r="62">
      <c r="A62" s="162"/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</row>
    <row r="63">
      <c r="A63" s="162"/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</row>
    <row r="64">
      <c r="A64" s="162"/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</row>
    <row r="65">
      <c r="A65" s="162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</row>
    <row r="66">
      <c r="A66" s="162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</row>
    <row r="67">
      <c r="A67" s="162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</row>
    <row r="68">
      <c r="A68" s="162"/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</row>
    <row r="69">
      <c r="A69" s="162"/>
      <c r="B69" s="162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</row>
    <row r="70">
      <c r="A70" s="162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</row>
    <row r="71">
      <c r="A71" s="162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</row>
    <row r="72">
      <c r="A72" s="162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</row>
    <row r="73">
      <c r="A73" s="162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</row>
    <row r="74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</row>
    <row r="75">
      <c r="A75" s="162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</row>
    <row r="76">
      <c r="A76" s="162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</row>
    <row r="77">
      <c r="A77" s="162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</row>
    <row r="78">
      <c r="A78" s="162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</row>
    <row r="79">
      <c r="A79" s="162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</row>
    <row r="80">
      <c r="A80" s="162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</row>
    <row r="81">
      <c r="A81" s="162"/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</row>
    <row r="82">
      <c r="A82" s="162"/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</row>
    <row r="83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</row>
    <row r="84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</row>
    <row r="85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</row>
    <row r="86">
      <c r="A86" s="162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</row>
    <row r="87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</row>
    <row r="88">
      <c r="A88" s="162"/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</row>
    <row r="89">
      <c r="A89" s="162"/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</row>
    <row r="90">
      <c r="A90" s="162"/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</row>
    <row r="91">
      <c r="A91" s="162"/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</row>
    <row r="92">
      <c r="A92" s="162"/>
      <c r="B92" s="162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</row>
    <row r="93">
      <c r="A93" s="162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</row>
    <row r="94">
      <c r="A94" s="162"/>
      <c r="B94" s="162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</row>
    <row r="95">
      <c r="A95" s="162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</row>
    <row r="96">
      <c r="A96" s="162"/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</row>
    <row r="97">
      <c r="A97" s="162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</row>
    <row r="98">
      <c r="A98" s="162"/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</row>
    <row r="99">
      <c r="A99" s="162"/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</row>
    <row r="100">
      <c r="A100" s="162"/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</row>
    <row r="101">
      <c r="A101" s="162"/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</row>
    <row r="102">
      <c r="A102" s="162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</row>
    <row r="103">
      <c r="A103" s="162"/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</row>
    <row r="104">
      <c r="A104" s="162"/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</row>
    <row r="105">
      <c r="A105" s="162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</row>
    <row r="106">
      <c r="A106" s="162"/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</row>
    <row r="107">
      <c r="A107" s="162"/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</row>
    <row r="108">
      <c r="A108" s="162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</row>
    <row r="109">
      <c r="A109" s="162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</row>
    <row r="110">
      <c r="A110" s="162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</row>
    <row r="111">
      <c r="A111" s="162"/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</row>
    <row r="112">
      <c r="A112" s="162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</row>
    <row r="113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</row>
    <row r="114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</row>
    <row r="115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</row>
    <row r="116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</row>
    <row r="117">
      <c r="A117" s="162"/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</row>
    <row r="118">
      <c r="A118" s="162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</row>
    <row r="119">
      <c r="A119" s="162"/>
      <c r="B119" s="162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</row>
    <row r="120">
      <c r="A120" s="162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</row>
    <row r="121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</row>
    <row r="122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</row>
    <row r="123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</row>
    <row r="124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</row>
    <row r="125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</row>
    <row r="126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</row>
    <row r="127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</row>
    <row r="128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</row>
    <row r="129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</row>
    <row r="130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</row>
    <row r="131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</row>
    <row r="132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</row>
    <row r="133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</row>
    <row r="134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</row>
    <row r="135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</row>
    <row r="136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</row>
    <row r="137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</row>
    <row r="138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</row>
    <row r="139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</row>
    <row r="140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</row>
    <row r="141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</row>
    <row r="142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</row>
    <row r="143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</row>
    <row r="144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</row>
    <row r="145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</row>
    <row r="146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</row>
    <row r="147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</row>
    <row r="148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</row>
    <row r="149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</row>
    <row r="150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</row>
    <row r="15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</row>
    <row r="152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</row>
    <row r="153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</row>
    <row r="154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</row>
    <row r="155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</row>
    <row r="156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</row>
    <row r="157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</row>
    <row r="158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</row>
    <row r="159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</row>
    <row r="160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</row>
    <row r="16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</row>
    <row r="162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</row>
    <row r="163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</row>
    <row r="164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</row>
    <row r="165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</row>
    <row r="166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</row>
    <row r="167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</row>
    <row r="168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</row>
    <row r="169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</row>
    <row r="170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</row>
    <row r="17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</row>
    <row r="172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</row>
    <row r="173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</row>
    <row r="174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</row>
    <row r="175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</row>
    <row r="176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</row>
    <row r="177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</row>
    <row r="178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</row>
    <row r="179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</row>
    <row r="180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</row>
    <row r="18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</row>
    <row r="182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</row>
    <row r="183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</row>
    <row r="184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</row>
    <row r="185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</row>
    <row r="186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</row>
    <row r="187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</row>
    <row r="188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</row>
    <row r="189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</row>
    <row r="190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</row>
    <row r="191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</row>
    <row r="192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</row>
    <row r="193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</row>
    <row r="194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</row>
    <row r="195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</row>
    <row r="196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</row>
    <row r="197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</row>
    <row r="198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</row>
    <row r="199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</row>
    <row r="200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</row>
    <row r="201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</row>
    <row r="202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</row>
    <row r="203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</row>
    <row r="204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</row>
    <row r="205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</row>
    <row r="206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</row>
    <row r="207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</row>
    <row r="208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</row>
    <row r="209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</row>
    <row r="210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</row>
    <row r="211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</row>
    <row r="212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</row>
    <row r="213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</row>
    <row r="214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</row>
    <row r="215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</row>
    <row r="216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</row>
    <row r="217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</row>
    <row r="218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</row>
    <row r="219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</row>
    <row r="220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</row>
    <row r="221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</row>
    <row r="222">
      <c r="A222" s="162"/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</row>
    <row r="223">
      <c r="A223" s="162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</row>
    <row r="224">
      <c r="A224" s="162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</row>
    <row r="225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</row>
    <row r="226">
      <c r="A226" s="162"/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</row>
    <row r="227">
      <c r="A227" s="162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</row>
    <row r="228">
      <c r="A228" s="162"/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</row>
    <row r="229">
      <c r="A229" s="162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</row>
    <row r="230">
      <c r="A230" s="162"/>
      <c r="B230" s="162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</row>
    <row r="231">
      <c r="A231" s="162"/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</row>
    <row r="232">
      <c r="A232" s="162"/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</row>
    <row r="233">
      <c r="A233" s="162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</row>
    <row r="234">
      <c r="A234" s="162"/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</row>
    <row r="235">
      <c r="A235" s="162"/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</row>
    <row r="236">
      <c r="A236" s="162"/>
      <c r="B236" s="162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</row>
    <row r="237">
      <c r="A237" s="162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</row>
    <row r="238">
      <c r="A238" s="162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</row>
    <row r="239">
      <c r="A239" s="162"/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</row>
    <row r="240">
      <c r="A240" s="162"/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</row>
    <row r="241">
      <c r="A241" s="162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</row>
    <row r="242">
      <c r="A242" s="162"/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</row>
    <row r="243">
      <c r="A243" s="162"/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</row>
    <row r="244">
      <c r="A244" s="162"/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</row>
    <row r="245">
      <c r="A245" s="162"/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</row>
    <row r="246">
      <c r="A246" s="162"/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</row>
    <row r="247">
      <c r="A247" s="162"/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</row>
    <row r="248">
      <c r="A248" s="162"/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</row>
    <row r="249">
      <c r="A249" s="162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</row>
    <row r="250">
      <c r="A250" s="162"/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</row>
    <row r="251">
      <c r="A251" s="162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</row>
    <row r="252">
      <c r="A252" s="162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</row>
    <row r="253">
      <c r="A253" s="162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</row>
    <row r="254">
      <c r="A254" s="162"/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</row>
    <row r="255">
      <c r="A255" s="162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</row>
    <row r="256">
      <c r="A256" s="162"/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</row>
    <row r="257">
      <c r="A257" s="162"/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</row>
    <row r="258">
      <c r="A258" s="162"/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</row>
    <row r="259">
      <c r="A259" s="162"/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</row>
    <row r="260">
      <c r="A260" s="162"/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</row>
    <row r="261">
      <c r="A261" s="162"/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</row>
    <row r="262">
      <c r="A262" s="162"/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</row>
    <row r="263">
      <c r="A263" s="162"/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</row>
    <row r="264">
      <c r="A264" s="162"/>
      <c r="B264" s="16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</row>
    <row r="265">
      <c r="A265" s="162"/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</row>
    <row r="266">
      <c r="A266" s="162"/>
      <c r="B266" s="162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</row>
    <row r="267">
      <c r="A267" s="162"/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</row>
    <row r="268">
      <c r="A268" s="162"/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</row>
    <row r="269">
      <c r="A269" s="162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</row>
    <row r="270">
      <c r="A270" s="162"/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</row>
    <row r="271">
      <c r="A271" s="162"/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</row>
    <row r="272">
      <c r="A272" s="162"/>
      <c r="B272" s="162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</row>
    <row r="273">
      <c r="A273" s="162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</row>
    <row r="274">
      <c r="A274" s="162"/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</row>
    <row r="275">
      <c r="A275" s="162"/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</row>
    <row r="276">
      <c r="A276" s="162"/>
      <c r="B276" s="162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</row>
    <row r="277">
      <c r="A277" s="162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</row>
    <row r="278">
      <c r="A278" s="162"/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</row>
    <row r="279">
      <c r="A279" s="162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</row>
    <row r="280">
      <c r="A280" s="162"/>
      <c r="B280" s="162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</row>
    <row r="281">
      <c r="A281" s="162"/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</row>
    <row r="282">
      <c r="A282" s="162"/>
      <c r="B282" s="162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</row>
    <row r="283">
      <c r="A283" s="162"/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</row>
    <row r="284">
      <c r="A284" s="162"/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</row>
    <row r="285">
      <c r="A285" s="162"/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</row>
    <row r="286">
      <c r="A286" s="162"/>
      <c r="B286" s="162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</row>
    <row r="287">
      <c r="A287" s="162"/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</row>
    <row r="288">
      <c r="A288" s="162"/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</row>
    <row r="289">
      <c r="A289" s="162"/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</row>
    <row r="290">
      <c r="A290" s="162"/>
      <c r="B290" s="16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</row>
    <row r="291">
      <c r="A291" s="162"/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</row>
    <row r="292">
      <c r="A292" s="162"/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</row>
    <row r="293">
      <c r="A293" s="162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</row>
    <row r="294">
      <c r="A294" s="162"/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</row>
    <row r="295">
      <c r="A295" s="162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</row>
    <row r="296">
      <c r="A296" s="162"/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</row>
    <row r="297">
      <c r="A297" s="162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</row>
    <row r="298">
      <c r="A298" s="162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</row>
    <row r="299">
      <c r="A299" s="162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</row>
    <row r="300">
      <c r="A300" s="162"/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</row>
    <row r="301">
      <c r="A301" s="162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</row>
    <row r="302">
      <c r="A302" s="162"/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</row>
    <row r="303">
      <c r="A303" s="162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</row>
    <row r="304">
      <c r="A304" s="162"/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</row>
    <row r="305">
      <c r="A305" s="162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</row>
    <row r="306">
      <c r="A306" s="162"/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</row>
    <row r="307">
      <c r="A307" s="162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</row>
    <row r="308">
      <c r="A308" s="162"/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</row>
    <row r="309">
      <c r="A309" s="162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</row>
    <row r="310">
      <c r="A310" s="162"/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</row>
    <row r="311">
      <c r="A311" s="162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</row>
    <row r="312">
      <c r="A312" s="162"/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</row>
    <row r="313">
      <c r="A313" s="162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</row>
    <row r="314">
      <c r="A314" s="162"/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</row>
    <row r="315">
      <c r="A315" s="162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</row>
    <row r="316">
      <c r="A316" s="162"/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</row>
    <row r="317">
      <c r="A317" s="162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</row>
    <row r="318">
      <c r="A318" s="162"/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</row>
    <row r="319">
      <c r="A319" s="162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</row>
    <row r="320">
      <c r="A320" s="162"/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</row>
    <row r="321">
      <c r="A321" s="162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</row>
    <row r="322">
      <c r="A322" s="162"/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</row>
    <row r="323">
      <c r="A323" s="162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</row>
    <row r="324">
      <c r="A324" s="162"/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</row>
    <row r="325">
      <c r="A325" s="162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</row>
    <row r="326">
      <c r="A326" s="162"/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</row>
    <row r="327">
      <c r="A327" s="162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</row>
    <row r="328">
      <c r="A328" s="162"/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</row>
    <row r="329">
      <c r="A329" s="162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</row>
    <row r="330">
      <c r="A330" s="162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</row>
    <row r="331">
      <c r="A331" s="162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</row>
    <row r="332">
      <c r="A332" s="162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</row>
    <row r="333">
      <c r="A333" s="162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</row>
    <row r="334">
      <c r="A334" s="162"/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</row>
    <row r="335">
      <c r="A335" s="162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</row>
    <row r="336">
      <c r="A336" s="162"/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</row>
    <row r="337">
      <c r="A337" s="162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</row>
    <row r="338">
      <c r="A338" s="162"/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</row>
    <row r="339">
      <c r="A339" s="162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</row>
    <row r="340">
      <c r="A340" s="162"/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</row>
    <row r="341">
      <c r="A341" s="162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</row>
    <row r="342">
      <c r="A342" s="162"/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</row>
    <row r="343">
      <c r="A343" s="162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</row>
    <row r="344">
      <c r="A344" s="162"/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</row>
    <row r="345">
      <c r="A345" s="162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</row>
    <row r="346">
      <c r="A346" s="162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</row>
    <row r="347">
      <c r="A347" s="162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</row>
    <row r="348">
      <c r="A348" s="162"/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</row>
    <row r="349">
      <c r="A349" s="162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</row>
    <row r="350">
      <c r="A350" s="162"/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</row>
    <row r="351">
      <c r="A351" s="162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</row>
    <row r="352">
      <c r="A352" s="162"/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</row>
    <row r="353">
      <c r="A353" s="162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</row>
    <row r="354">
      <c r="A354" s="162"/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</row>
    <row r="355">
      <c r="A355" s="162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</row>
    <row r="356">
      <c r="A356" s="162"/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</row>
    <row r="357">
      <c r="A357" s="162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</row>
    <row r="358">
      <c r="A358" s="162"/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</row>
    <row r="359">
      <c r="A359" s="162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</row>
    <row r="360">
      <c r="A360" s="162"/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</row>
    <row r="361">
      <c r="A361" s="162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</row>
    <row r="362">
      <c r="A362" s="162"/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</row>
    <row r="363">
      <c r="A363" s="162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</row>
    <row r="364">
      <c r="A364" s="162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</row>
    <row r="365">
      <c r="A365" s="162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</row>
    <row r="366">
      <c r="A366" s="162"/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</row>
    <row r="367">
      <c r="A367" s="162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</row>
    <row r="368">
      <c r="A368" s="162"/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</row>
    <row r="369">
      <c r="A369" s="162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</row>
    <row r="370">
      <c r="A370" s="162"/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</row>
    <row r="371">
      <c r="A371" s="162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</row>
    <row r="372">
      <c r="A372" s="162"/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</row>
    <row r="373">
      <c r="A373" s="162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</row>
    <row r="374">
      <c r="A374" s="162"/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</row>
    <row r="375">
      <c r="A375" s="162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</row>
    <row r="376">
      <c r="A376" s="162"/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</row>
    <row r="377">
      <c r="A377" s="162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</row>
    <row r="378">
      <c r="A378" s="162"/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</row>
    <row r="379">
      <c r="A379" s="162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</row>
    <row r="380">
      <c r="A380" s="162"/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</row>
    <row r="381">
      <c r="A381" s="162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</row>
    <row r="382">
      <c r="A382" s="162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</row>
    <row r="383">
      <c r="A383" s="162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</row>
    <row r="384">
      <c r="A384" s="162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</row>
    <row r="385">
      <c r="A385" s="162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</row>
    <row r="386">
      <c r="A386" s="162"/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</row>
    <row r="387">
      <c r="A387" s="162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</row>
    <row r="388">
      <c r="A388" s="162"/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</row>
    <row r="389">
      <c r="A389" s="162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</row>
    <row r="390">
      <c r="A390" s="162"/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</row>
    <row r="391">
      <c r="A391" s="162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</row>
    <row r="392">
      <c r="A392" s="162"/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</row>
    <row r="393">
      <c r="A393" s="162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</row>
    <row r="394">
      <c r="A394" s="162"/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</row>
    <row r="395">
      <c r="A395" s="162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</row>
    <row r="396">
      <c r="A396" s="162"/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</row>
    <row r="397">
      <c r="A397" s="162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</row>
    <row r="398">
      <c r="A398" s="162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</row>
    <row r="399">
      <c r="A399" s="162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</row>
    <row r="400">
      <c r="A400" s="162"/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</row>
    <row r="401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</row>
    <row r="402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</row>
    <row r="403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</row>
    <row r="404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</row>
    <row r="405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</row>
    <row r="406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</row>
    <row r="407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</row>
    <row r="408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</row>
    <row r="409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</row>
    <row r="410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</row>
    <row r="411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</row>
    <row r="412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</row>
    <row r="413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</row>
    <row r="414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</row>
    <row r="415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</row>
    <row r="416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</row>
    <row r="417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</row>
    <row r="418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</row>
    <row r="419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</row>
    <row r="420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</row>
    <row r="421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</row>
    <row r="422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</row>
    <row r="423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</row>
    <row r="424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</row>
    <row r="425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</row>
    <row r="426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</row>
    <row r="427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</row>
    <row r="428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</row>
    <row r="429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</row>
    <row r="430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</row>
    <row r="431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</row>
    <row r="432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</row>
    <row r="433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</row>
    <row r="434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</row>
    <row r="435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</row>
    <row r="436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</row>
    <row r="437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</row>
    <row r="438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</row>
    <row r="439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</row>
    <row r="440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</row>
    <row r="441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</row>
    <row r="442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</row>
    <row r="443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</row>
    <row r="444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</row>
    <row r="445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</row>
    <row r="446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</row>
    <row r="447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</row>
    <row r="448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</row>
    <row r="449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</row>
    <row r="450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</row>
    <row r="451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</row>
    <row r="452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</row>
    <row r="453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</row>
    <row r="454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</row>
    <row r="455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</row>
    <row r="456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</row>
    <row r="457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</row>
    <row r="458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</row>
    <row r="459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</row>
    <row r="460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</row>
    <row r="461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</row>
    <row r="462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</row>
    <row r="463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</row>
    <row r="464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</row>
    <row r="465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</row>
    <row r="466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</row>
    <row r="467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</row>
    <row r="468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</row>
    <row r="469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</row>
    <row r="470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</row>
    <row r="471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</row>
    <row r="472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</row>
    <row r="473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</row>
    <row r="474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</row>
    <row r="475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</row>
    <row r="476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</row>
    <row r="477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</row>
    <row r="478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</row>
    <row r="479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</row>
    <row r="480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</row>
    <row r="481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</row>
    <row r="482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</row>
    <row r="483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</row>
    <row r="484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</row>
    <row r="485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</row>
    <row r="486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</row>
    <row r="487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</row>
    <row r="488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</row>
    <row r="489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</row>
    <row r="490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</row>
    <row r="491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</row>
    <row r="492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</row>
    <row r="493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</row>
    <row r="494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</row>
    <row r="495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</row>
    <row r="496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</row>
    <row r="497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</row>
    <row r="498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</row>
    <row r="499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</row>
    <row r="500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</row>
    <row r="501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</row>
    <row r="502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</row>
    <row r="503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</row>
    <row r="504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</row>
    <row r="505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</row>
    <row r="506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</row>
    <row r="507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</row>
    <row r="508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</row>
    <row r="509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</row>
    <row r="510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</row>
    <row r="511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</row>
    <row r="512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</row>
    <row r="513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</row>
    <row r="514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</row>
    <row r="515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</row>
    <row r="516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</row>
    <row r="517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</row>
    <row r="518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</row>
    <row r="519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</row>
    <row r="520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</row>
    <row r="521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</row>
    <row r="522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</row>
    <row r="523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</row>
    <row r="524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</row>
    <row r="525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</row>
    <row r="526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</row>
    <row r="527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</row>
    <row r="528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</row>
    <row r="529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</row>
    <row r="530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</row>
    <row r="531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</row>
    <row r="532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</row>
    <row r="533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</row>
    <row r="534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</row>
    <row r="535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</row>
    <row r="536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</row>
    <row r="537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</row>
    <row r="538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</row>
    <row r="539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</row>
    <row r="540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</row>
    <row r="541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</row>
    <row r="542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</row>
    <row r="543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</row>
    <row r="544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</row>
    <row r="545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</row>
    <row r="546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</row>
    <row r="547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</row>
    <row r="548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</row>
    <row r="549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</row>
    <row r="550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</row>
    <row r="551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</row>
    <row r="552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</row>
    <row r="553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</row>
    <row r="554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</row>
    <row r="555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</row>
    <row r="556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</row>
    <row r="557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</row>
    <row r="558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</row>
    <row r="559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</row>
    <row r="560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</row>
    <row r="561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</row>
    <row r="562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</row>
    <row r="563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</row>
    <row r="564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</row>
    <row r="565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</row>
    <row r="566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</row>
    <row r="567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</row>
    <row r="568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</row>
    <row r="569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</row>
    <row r="570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</row>
    <row r="571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</row>
    <row r="572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</row>
    <row r="573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</row>
    <row r="574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</row>
    <row r="575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</row>
    <row r="576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</row>
    <row r="577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</row>
    <row r="578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</row>
    <row r="579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</row>
    <row r="580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</row>
    <row r="581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</row>
    <row r="582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</row>
    <row r="583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</row>
    <row r="584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</row>
    <row r="585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</row>
    <row r="586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</row>
    <row r="587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</row>
    <row r="588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</row>
    <row r="589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</row>
    <row r="590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</row>
    <row r="591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</row>
    <row r="592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</row>
    <row r="593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</row>
    <row r="594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</row>
    <row r="595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</row>
    <row r="596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</row>
    <row r="597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</row>
    <row r="598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</row>
    <row r="599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</row>
    <row r="600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</row>
    <row r="601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</row>
    <row r="602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</row>
    <row r="603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</row>
    <row r="604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</row>
    <row r="605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</row>
    <row r="606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</row>
    <row r="607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</row>
    <row r="608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</row>
    <row r="609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</row>
    <row r="610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</row>
    <row r="611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</row>
    <row r="612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</row>
    <row r="613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</row>
    <row r="614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</row>
    <row r="615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</row>
    <row r="616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</row>
    <row r="617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</row>
    <row r="618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</row>
    <row r="619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</row>
    <row r="620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</row>
    <row r="621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</row>
    <row r="622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</row>
    <row r="623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</row>
    <row r="624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</row>
    <row r="625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</row>
    <row r="626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</row>
    <row r="627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</row>
    <row r="628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</row>
    <row r="629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</row>
    <row r="630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</row>
    <row r="631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</row>
    <row r="632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</row>
    <row r="633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</row>
    <row r="634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</row>
    <row r="635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</row>
    <row r="636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</row>
    <row r="637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</row>
    <row r="638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</row>
    <row r="639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</row>
    <row r="640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</row>
    <row r="641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</row>
    <row r="642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</row>
    <row r="643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</row>
    <row r="644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</row>
    <row r="645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</row>
    <row r="646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</row>
    <row r="647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</row>
    <row r="648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</row>
    <row r="649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</row>
    <row r="650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</row>
    <row r="651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</row>
    <row r="652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</row>
    <row r="653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</row>
    <row r="654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</row>
    <row r="655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</row>
    <row r="656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</row>
    <row r="657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</row>
    <row r="658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</row>
    <row r="659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</row>
    <row r="660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</row>
    <row r="661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</row>
    <row r="662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</row>
    <row r="663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</row>
    <row r="664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</row>
    <row r="665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</row>
    <row r="666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</row>
    <row r="667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</row>
    <row r="668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</row>
    <row r="669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</row>
    <row r="670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</row>
    <row r="671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</row>
    <row r="672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</row>
    <row r="673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</row>
    <row r="674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</row>
    <row r="675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</row>
    <row r="676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</row>
    <row r="677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</row>
    <row r="678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</row>
    <row r="679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</row>
    <row r="680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</row>
    <row r="681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</row>
    <row r="682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</row>
    <row r="683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</row>
    <row r="684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</row>
    <row r="685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</row>
    <row r="686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</row>
    <row r="687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</row>
    <row r="688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</row>
    <row r="689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</row>
    <row r="690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</row>
    <row r="691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</row>
    <row r="692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</row>
    <row r="693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</row>
    <row r="694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</row>
    <row r="695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</row>
    <row r="696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</row>
    <row r="697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</row>
    <row r="698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</row>
    <row r="699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</row>
    <row r="700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</row>
    <row r="701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</row>
    <row r="702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</row>
    <row r="703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</row>
    <row r="704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</row>
    <row r="705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</row>
    <row r="706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</row>
    <row r="707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</row>
    <row r="708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</row>
    <row r="709">
      <c r="A709" s="162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</row>
    <row r="710">
      <c r="A710" s="162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</row>
    <row r="711">
      <c r="A711" s="162"/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</row>
    <row r="712">
      <c r="A712" s="162"/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</row>
    <row r="713">
      <c r="A713" s="162"/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</row>
    <row r="714">
      <c r="A714" s="162"/>
      <c r="B714" s="162"/>
      <c r="C714" s="162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</row>
    <row r="715">
      <c r="A715" s="162"/>
      <c r="B715" s="162"/>
      <c r="C715" s="162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</row>
    <row r="716">
      <c r="A716" s="162"/>
      <c r="B716" s="162"/>
      <c r="C716" s="162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</row>
    <row r="717">
      <c r="A717" s="162"/>
      <c r="B717" s="162"/>
      <c r="C717" s="162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</row>
    <row r="718">
      <c r="A718" s="162"/>
      <c r="B718" s="162"/>
      <c r="C718" s="162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</row>
    <row r="719">
      <c r="A719" s="162"/>
      <c r="B719" s="162"/>
      <c r="C719" s="162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</row>
    <row r="720">
      <c r="A720" s="162"/>
      <c r="B720" s="162"/>
      <c r="C720" s="162"/>
      <c r="D720" s="162"/>
      <c r="E720" s="162"/>
      <c r="F720" s="162"/>
      <c r="G720" s="162"/>
      <c r="H720" s="162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  <c r="W720" s="162"/>
      <c r="X720" s="162"/>
      <c r="Y720" s="162"/>
      <c r="Z720" s="162"/>
    </row>
    <row r="721">
      <c r="A721" s="162"/>
      <c r="B721" s="162"/>
      <c r="C721" s="162"/>
      <c r="D721" s="162"/>
      <c r="E721" s="162"/>
      <c r="F721" s="162"/>
      <c r="G721" s="162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  <c r="X721" s="162"/>
      <c r="Y721" s="162"/>
      <c r="Z721" s="162"/>
    </row>
    <row r="722">
      <c r="A722" s="162"/>
      <c r="B722" s="162"/>
      <c r="C722" s="162"/>
      <c r="D722" s="162"/>
      <c r="E722" s="162"/>
      <c r="F722" s="162"/>
      <c r="G722" s="162"/>
      <c r="H722" s="162"/>
      <c r="I722" s="162"/>
      <c r="J722" s="162"/>
      <c r="K722" s="162"/>
      <c r="L722" s="162"/>
      <c r="M722" s="162"/>
      <c r="N722" s="162"/>
      <c r="O722" s="162"/>
      <c r="P722" s="162"/>
      <c r="Q722" s="162"/>
      <c r="R722" s="162"/>
      <c r="S722" s="162"/>
      <c r="T722" s="162"/>
      <c r="U722" s="162"/>
      <c r="V722" s="162"/>
      <c r="W722" s="162"/>
      <c r="X722" s="162"/>
      <c r="Y722" s="162"/>
      <c r="Z722" s="162"/>
    </row>
    <row r="723">
      <c r="A723" s="162"/>
      <c r="B723" s="162"/>
      <c r="C723" s="162"/>
      <c r="D723" s="162"/>
      <c r="E723" s="162"/>
      <c r="F723" s="162"/>
      <c r="G723" s="162"/>
      <c r="H723" s="162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  <c r="W723" s="162"/>
      <c r="X723" s="162"/>
      <c r="Y723" s="162"/>
      <c r="Z723" s="162"/>
    </row>
    <row r="724">
      <c r="A724" s="162"/>
      <c r="B724" s="162"/>
      <c r="C724" s="162"/>
      <c r="D724" s="162"/>
      <c r="E724" s="162"/>
      <c r="F724" s="162"/>
      <c r="G724" s="162"/>
      <c r="H724" s="162"/>
      <c r="I724" s="162"/>
      <c r="J724" s="162"/>
      <c r="K724" s="162"/>
      <c r="L724" s="162"/>
      <c r="M724" s="162"/>
      <c r="N724" s="162"/>
      <c r="O724" s="162"/>
      <c r="P724" s="162"/>
      <c r="Q724" s="162"/>
      <c r="R724" s="162"/>
      <c r="S724" s="162"/>
      <c r="T724" s="162"/>
      <c r="U724" s="162"/>
      <c r="V724" s="162"/>
      <c r="W724" s="162"/>
      <c r="X724" s="162"/>
      <c r="Y724" s="162"/>
      <c r="Z724" s="162"/>
    </row>
    <row r="725">
      <c r="A725" s="162"/>
      <c r="B725" s="162"/>
      <c r="C725" s="162"/>
      <c r="D725" s="162"/>
      <c r="E725" s="162"/>
      <c r="F725" s="162"/>
      <c r="G725" s="162"/>
      <c r="H725" s="162"/>
      <c r="I725" s="162"/>
      <c r="J725" s="162"/>
      <c r="K725" s="162"/>
      <c r="L725" s="162"/>
      <c r="M725" s="162"/>
      <c r="N725" s="162"/>
      <c r="O725" s="162"/>
      <c r="P725" s="162"/>
      <c r="Q725" s="162"/>
      <c r="R725" s="162"/>
      <c r="S725" s="162"/>
      <c r="T725" s="162"/>
      <c r="U725" s="162"/>
      <c r="V725" s="162"/>
      <c r="W725" s="162"/>
      <c r="X725" s="162"/>
      <c r="Y725" s="162"/>
      <c r="Z725" s="162"/>
    </row>
    <row r="726">
      <c r="A726" s="162"/>
      <c r="B726" s="162"/>
      <c r="C726" s="162"/>
      <c r="D726" s="162"/>
      <c r="E726" s="162"/>
      <c r="F726" s="162"/>
      <c r="G726" s="162"/>
      <c r="H726" s="162"/>
      <c r="I726" s="162"/>
      <c r="J726" s="162"/>
      <c r="K726" s="162"/>
      <c r="L726" s="162"/>
      <c r="M726" s="162"/>
      <c r="N726" s="162"/>
      <c r="O726" s="162"/>
      <c r="P726" s="162"/>
      <c r="Q726" s="162"/>
      <c r="R726" s="162"/>
      <c r="S726" s="162"/>
      <c r="T726" s="162"/>
      <c r="U726" s="162"/>
      <c r="V726" s="162"/>
      <c r="W726" s="162"/>
      <c r="X726" s="162"/>
      <c r="Y726" s="162"/>
      <c r="Z726" s="162"/>
    </row>
    <row r="727">
      <c r="A727" s="162"/>
      <c r="B727" s="162"/>
      <c r="C727" s="162"/>
      <c r="D727" s="162"/>
      <c r="E727" s="162"/>
      <c r="F727" s="162"/>
      <c r="G727" s="162"/>
      <c r="H727" s="162"/>
      <c r="I727" s="162"/>
      <c r="J727" s="162"/>
      <c r="K727" s="162"/>
      <c r="L727" s="162"/>
      <c r="M727" s="162"/>
      <c r="N727" s="162"/>
      <c r="O727" s="162"/>
      <c r="P727" s="162"/>
      <c r="Q727" s="162"/>
      <c r="R727" s="162"/>
      <c r="S727" s="162"/>
      <c r="T727" s="162"/>
      <c r="U727" s="162"/>
      <c r="V727" s="162"/>
      <c r="W727" s="162"/>
      <c r="X727" s="162"/>
      <c r="Y727" s="162"/>
      <c r="Z727" s="162"/>
    </row>
    <row r="728">
      <c r="A728" s="162"/>
      <c r="B728" s="162"/>
      <c r="C728" s="162"/>
      <c r="D728" s="162"/>
      <c r="E728" s="162"/>
      <c r="F728" s="162"/>
      <c r="G728" s="162"/>
      <c r="H728" s="162"/>
      <c r="I728" s="162"/>
      <c r="J728" s="162"/>
      <c r="K728" s="162"/>
      <c r="L728" s="162"/>
      <c r="M728" s="162"/>
      <c r="N728" s="162"/>
      <c r="O728" s="162"/>
      <c r="P728" s="162"/>
      <c r="Q728" s="162"/>
      <c r="R728" s="162"/>
      <c r="S728" s="162"/>
      <c r="T728" s="162"/>
      <c r="U728" s="162"/>
      <c r="V728" s="162"/>
      <c r="W728" s="162"/>
      <c r="X728" s="162"/>
      <c r="Y728" s="162"/>
      <c r="Z728" s="162"/>
    </row>
    <row r="729">
      <c r="A729" s="162"/>
      <c r="B729" s="162"/>
      <c r="C729" s="162"/>
      <c r="D729" s="162"/>
      <c r="E729" s="162"/>
      <c r="F729" s="162"/>
      <c r="G729" s="162"/>
      <c r="H729" s="162"/>
      <c r="I729" s="162"/>
      <c r="J729" s="162"/>
      <c r="K729" s="162"/>
      <c r="L729" s="162"/>
      <c r="M729" s="162"/>
      <c r="N729" s="162"/>
      <c r="O729" s="162"/>
      <c r="P729" s="162"/>
      <c r="Q729" s="162"/>
      <c r="R729" s="162"/>
      <c r="S729" s="162"/>
      <c r="T729" s="162"/>
      <c r="U729" s="162"/>
      <c r="V729" s="162"/>
      <c r="W729" s="162"/>
      <c r="X729" s="162"/>
      <c r="Y729" s="162"/>
      <c r="Z729" s="162"/>
    </row>
    <row r="730">
      <c r="A730" s="162"/>
      <c r="B730" s="162"/>
      <c r="C730" s="162"/>
      <c r="D730" s="162"/>
      <c r="E730" s="162"/>
      <c r="F730" s="162"/>
      <c r="G730" s="162"/>
      <c r="H730" s="162"/>
      <c r="I730" s="162"/>
      <c r="J730" s="162"/>
      <c r="K730" s="162"/>
      <c r="L730" s="162"/>
      <c r="M730" s="162"/>
      <c r="N730" s="162"/>
      <c r="O730" s="162"/>
      <c r="P730" s="162"/>
      <c r="Q730" s="162"/>
      <c r="R730" s="162"/>
      <c r="S730" s="162"/>
      <c r="T730" s="162"/>
      <c r="U730" s="162"/>
      <c r="V730" s="162"/>
      <c r="W730" s="162"/>
      <c r="X730" s="162"/>
      <c r="Y730" s="162"/>
      <c r="Z730" s="162"/>
    </row>
    <row r="731">
      <c r="A731" s="162"/>
      <c r="B731" s="162"/>
      <c r="C731" s="162"/>
      <c r="D731" s="162"/>
      <c r="E731" s="162"/>
      <c r="F731" s="162"/>
      <c r="G731" s="162"/>
      <c r="H731" s="162"/>
      <c r="I731" s="162"/>
      <c r="J731" s="162"/>
      <c r="K731" s="162"/>
      <c r="L731" s="162"/>
      <c r="M731" s="162"/>
      <c r="N731" s="162"/>
      <c r="O731" s="162"/>
      <c r="P731" s="162"/>
      <c r="Q731" s="162"/>
      <c r="R731" s="162"/>
      <c r="S731" s="162"/>
      <c r="T731" s="162"/>
      <c r="U731" s="162"/>
      <c r="V731" s="162"/>
      <c r="W731" s="162"/>
      <c r="X731" s="162"/>
      <c r="Y731" s="162"/>
      <c r="Z731" s="162"/>
    </row>
    <row r="732">
      <c r="A732" s="162"/>
      <c r="B732" s="162"/>
      <c r="C732" s="162"/>
      <c r="D732" s="162"/>
      <c r="E732" s="162"/>
      <c r="F732" s="162"/>
      <c r="G732" s="162"/>
      <c r="H732" s="162"/>
      <c r="I732" s="162"/>
      <c r="J732" s="162"/>
      <c r="K732" s="162"/>
      <c r="L732" s="162"/>
      <c r="M732" s="162"/>
      <c r="N732" s="162"/>
      <c r="O732" s="162"/>
      <c r="P732" s="162"/>
      <c r="Q732" s="162"/>
      <c r="R732" s="162"/>
      <c r="S732" s="162"/>
      <c r="T732" s="162"/>
      <c r="U732" s="162"/>
      <c r="V732" s="162"/>
      <c r="W732" s="162"/>
      <c r="X732" s="162"/>
      <c r="Y732" s="162"/>
      <c r="Z732" s="162"/>
    </row>
    <row r="733">
      <c r="A733" s="162"/>
      <c r="B733" s="162"/>
      <c r="C733" s="162"/>
      <c r="D733" s="162"/>
      <c r="E733" s="162"/>
      <c r="F733" s="162"/>
      <c r="G733" s="162"/>
      <c r="H733" s="162"/>
      <c r="I733" s="162"/>
      <c r="J733" s="162"/>
      <c r="K733" s="162"/>
      <c r="L733" s="162"/>
      <c r="M733" s="162"/>
      <c r="N733" s="162"/>
      <c r="O733" s="162"/>
      <c r="P733" s="162"/>
      <c r="Q733" s="162"/>
      <c r="R733" s="162"/>
      <c r="S733" s="162"/>
      <c r="T733" s="162"/>
      <c r="U733" s="162"/>
      <c r="V733" s="162"/>
      <c r="W733" s="162"/>
      <c r="X733" s="162"/>
      <c r="Y733" s="162"/>
      <c r="Z733" s="162"/>
    </row>
    <row r="734">
      <c r="A734" s="162"/>
      <c r="B734" s="162"/>
      <c r="C734" s="162"/>
      <c r="D734" s="162"/>
      <c r="E734" s="162"/>
      <c r="F734" s="162"/>
      <c r="G734" s="162"/>
      <c r="H734" s="162"/>
      <c r="I734" s="162"/>
      <c r="J734" s="162"/>
      <c r="K734" s="162"/>
      <c r="L734" s="162"/>
      <c r="M734" s="162"/>
      <c r="N734" s="162"/>
      <c r="O734" s="162"/>
      <c r="P734" s="162"/>
      <c r="Q734" s="162"/>
      <c r="R734" s="162"/>
      <c r="S734" s="162"/>
      <c r="T734" s="162"/>
      <c r="U734" s="162"/>
      <c r="V734" s="162"/>
      <c r="W734" s="162"/>
      <c r="X734" s="162"/>
      <c r="Y734" s="162"/>
      <c r="Z734" s="162"/>
    </row>
    <row r="735">
      <c r="A735" s="162"/>
      <c r="B735" s="162"/>
      <c r="C735" s="162"/>
      <c r="D735" s="162"/>
      <c r="E735" s="162"/>
      <c r="F735" s="162"/>
      <c r="G735" s="162"/>
      <c r="H735" s="162"/>
      <c r="I735" s="162"/>
      <c r="J735" s="162"/>
      <c r="K735" s="162"/>
      <c r="L735" s="162"/>
      <c r="M735" s="162"/>
      <c r="N735" s="162"/>
      <c r="O735" s="162"/>
      <c r="P735" s="162"/>
      <c r="Q735" s="162"/>
      <c r="R735" s="162"/>
      <c r="S735" s="162"/>
      <c r="T735" s="162"/>
      <c r="U735" s="162"/>
      <c r="V735" s="162"/>
      <c r="W735" s="162"/>
      <c r="X735" s="162"/>
      <c r="Y735" s="162"/>
      <c r="Z735" s="162"/>
    </row>
    <row r="736">
      <c r="A736" s="162"/>
      <c r="B736" s="162"/>
      <c r="C736" s="162"/>
      <c r="D736" s="162"/>
      <c r="E736" s="162"/>
      <c r="F736" s="162"/>
      <c r="G736" s="162"/>
      <c r="H736" s="162"/>
      <c r="I736" s="162"/>
      <c r="J736" s="162"/>
      <c r="K736" s="162"/>
      <c r="L736" s="162"/>
      <c r="M736" s="162"/>
      <c r="N736" s="162"/>
      <c r="O736" s="162"/>
      <c r="P736" s="162"/>
      <c r="Q736" s="162"/>
      <c r="R736" s="162"/>
      <c r="S736" s="162"/>
      <c r="T736" s="162"/>
      <c r="U736" s="162"/>
      <c r="V736" s="162"/>
      <c r="W736" s="162"/>
      <c r="X736" s="162"/>
      <c r="Y736" s="162"/>
      <c r="Z736" s="162"/>
    </row>
    <row r="737">
      <c r="A737" s="162"/>
      <c r="B737" s="162"/>
      <c r="C737" s="162"/>
      <c r="D737" s="162"/>
      <c r="E737" s="162"/>
      <c r="F737" s="162"/>
      <c r="G737" s="162"/>
      <c r="H737" s="162"/>
      <c r="I737" s="162"/>
      <c r="J737" s="162"/>
      <c r="K737" s="162"/>
      <c r="L737" s="162"/>
      <c r="M737" s="162"/>
      <c r="N737" s="162"/>
      <c r="O737" s="162"/>
      <c r="P737" s="162"/>
      <c r="Q737" s="162"/>
      <c r="R737" s="162"/>
      <c r="S737" s="162"/>
      <c r="T737" s="162"/>
      <c r="U737" s="162"/>
      <c r="V737" s="162"/>
      <c r="W737" s="162"/>
      <c r="X737" s="162"/>
      <c r="Y737" s="162"/>
      <c r="Z737" s="162"/>
    </row>
    <row r="738">
      <c r="A738" s="162"/>
      <c r="B738" s="162"/>
      <c r="C738" s="162"/>
      <c r="D738" s="162"/>
      <c r="E738" s="162"/>
      <c r="F738" s="162"/>
      <c r="G738" s="162"/>
      <c r="H738" s="162"/>
      <c r="I738" s="162"/>
      <c r="J738" s="162"/>
      <c r="K738" s="162"/>
      <c r="L738" s="162"/>
      <c r="M738" s="162"/>
      <c r="N738" s="162"/>
      <c r="O738" s="162"/>
      <c r="P738" s="162"/>
      <c r="Q738" s="162"/>
      <c r="R738" s="162"/>
      <c r="S738" s="162"/>
      <c r="T738" s="162"/>
      <c r="U738" s="162"/>
      <c r="V738" s="162"/>
      <c r="W738" s="162"/>
      <c r="X738" s="162"/>
      <c r="Y738" s="162"/>
      <c r="Z738" s="162"/>
    </row>
    <row r="739">
      <c r="A739" s="162"/>
      <c r="B739" s="162"/>
      <c r="C739" s="162"/>
      <c r="D739" s="162"/>
      <c r="E739" s="162"/>
      <c r="F739" s="162"/>
      <c r="G739" s="162"/>
      <c r="H739" s="162"/>
      <c r="I739" s="162"/>
      <c r="J739" s="162"/>
      <c r="K739" s="162"/>
      <c r="L739" s="162"/>
      <c r="M739" s="162"/>
      <c r="N739" s="162"/>
      <c r="O739" s="162"/>
      <c r="P739" s="162"/>
      <c r="Q739" s="162"/>
      <c r="R739" s="162"/>
      <c r="S739" s="162"/>
      <c r="T739" s="162"/>
      <c r="U739" s="162"/>
      <c r="V739" s="162"/>
      <c r="W739" s="162"/>
      <c r="X739" s="162"/>
      <c r="Y739" s="162"/>
      <c r="Z739" s="162"/>
    </row>
    <row r="740">
      <c r="A740" s="162"/>
      <c r="B740" s="162"/>
      <c r="C740" s="162"/>
      <c r="D740" s="162"/>
      <c r="E740" s="162"/>
      <c r="F740" s="162"/>
      <c r="G740" s="162"/>
      <c r="H740" s="162"/>
      <c r="I740" s="162"/>
      <c r="J740" s="162"/>
      <c r="K740" s="162"/>
      <c r="L740" s="162"/>
      <c r="M740" s="162"/>
      <c r="N740" s="162"/>
      <c r="O740" s="162"/>
      <c r="P740" s="162"/>
      <c r="Q740" s="162"/>
      <c r="R740" s="162"/>
      <c r="S740" s="162"/>
      <c r="T740" s="162"/>
      <c r="U740" s="162"/>
      <c r="V740" s="162"/>
      <c r="W740" s="162"/>
      <c r="X740" s="162"/>
      <c r="Y740" s="162"/>
      <c r="Z740" s="162"/>
    </row>
    <row r="741">
      <c r="A741" s="162"/>
      <c r="B741" s="162"/>
      <c r="C741" s="162"/>
      <c r="D741" s="162"/>
      <c r="E741" s="162"/>
      <c r="F741" s="162"/>
      <c r="G741" s="162"/>
      <c r="H741" s="162"/>
      <c r="I741" s="162"/>
      <c r="J741" s="162"/>
      <c r="K741" s="162"/>
      <c r="L741" s="162"/>
      <c r="M741" s="162"/>
      <c r="N741" s="162"/>
      <c r="O741" s="162"/>
      <c r="P741" s="162"/>
      <c r="Q741" s="162"/>
      <c r="R741" s="162"/>
      <c r="S741" s="162"/>
      <c r="T741" s="162"/>
      <c r="U741" s="162"/>
      <c r="V741" s="162"/>
      <c r="W741" s="162"/>
      <c r="X741" s="162"/>
      <c r="Y741" s="162"/>
      <c r="Z741" s="162"/>
    </row>
    <row r="742">
      <c r="A742" s="162"/>
      <c r="B742" s="162"/>
      <c r="C742" s="162"/>
      <c r="D742" s="162"/>
      <c r="E742" s="162"/>
      <c r="F742" s="162"/>
      <c r="G742" s="162"/>
      <c r="H742" s="162"/>
      <c r="I742" s="162"/>
      <c r="J742" s="162"/>
      <c r="K742" s="162"/>
      <c r="L742" s="162"/>
      <c r="M742" s="162"/>
      <c r="N742" s="162"/>
      <c r="O742" s="162"/>
      <c r="P742" s="162"/>
      <c r="Q742" s="162"/>
      <c r="R742" s="162"/>
      <c r="S742" s="162"/>
      <c r="T742" s="162"/>
      <c r="U742" s="162"/>
      <c r="V742" s="162"/>
      <c r="W742" s="162"/>
      <c r="X742" s="162"/>
      <c r="Y742" s="162"/>
      <c r="Z742" s="162"/>
    </row>
    <row r="743">
      <c r="A743" s="162"/>
      <c r="B743" s="162"/>
      <c r="C743" s="162"/>
      <c r="D743" s="162"/>
      <c r="E743" s="162"/>
      <c r="F743" s="162"/>
      <c r="G743" s="162"/>
      <c r="H743" s="162"/>
      <c r="I743" s="162"/>
      <c r="J743" s="162"/>
      <c r="K743" s="162"/>
      <c r="L743" s="162"/>
      <c r="M743" s="162"/>
      <c r="N743" s="162"/>
      <c r="O743" s="162"/>
      <c r="P743" s="162"/>
      <c r="Q743" s="162"/>
      <c r="R743" s="162"/>
      <c r="S743" s="162"/>
      <c r="T743" s="162"/>
      <c r="U743" s="162"/>
      <c r="V743" s="162"/>
      <c r="W743" s="162"/>
      <c r="X743" s="162"/>
      <c r="Y743" s="162"/>
      <c r="Z743" s="162"/>
    </row>
    <row r="744">
      <c r="A744" s="162"/>
      <c r="B744" s="162"/>
      <c r="C744" s="162"/>
      <c r="D744" s="162"/>
      <c r="E744" s="162"/>
      <c r="F744" s="162"/>
      <c r="G744" s="162"/>
      <c r="H744" s="162"/>
      <c r="I744" s="162"/>
      <c r="J744" s="162"/>
      <c r="K744" s="162"/>
      <c r="L744" s="162"/>
      <c r="M744" s="162"/>
      <c r="N744" s="162"/>
      <c r="O744" s="162"/>
      <c r="P744" s="162"/>
      <c r="Q744" s="162"/>
      <c r="R744" s="162"/>
      <c r="S744" s="162"/>
      <c r="T744" s="162"/>
      <c r="U744" s="162"/>
      <c r="V744" s="162"/>
      <c r="W744" s="162"/>
      <c r="X744" s="162"/>
      <c r="Y744" s="162"/>
      <c r="Z744" s="162"/>
    </row>
    <row r="745">
      <c r="A745" s="162"/>
      <c r="B745" s="162"/>
      <c r="C745" s="162"/>
      <c r="D745" s="162"/>
      <c r="E745" s="162"/>
      <c r="F745" s="162"/>
      <c r="G745" s="162"/>
      <c r="H745" s="162"/>
      <c r="I745" s="162"/>
      <c r="J745" s="162"/>
      <c r="K745" s="162"/>
      <c r="L745" s="162"/>
      <c r="M745" s="162"/>
      <c r="N745" s="162"/>
      <c r="O745" s="162"/>
      <c r="P745" s="162"/>
      <c r="Q745" s="162"/>
      <c r="R745" s="162"/>
      <c r="S745" s="162"/>
      <c r="T745" s="162"/>
      <c r="U745" s="162"/>
      <c r="V745" s="162"/>
      <c r="W745" s="162"/>
      <c r="X745" s="162"/>
      <c r="Y745" s="162"/>
      <c r="Z745" s="162"/>
    </row>
    <row r="746">
      <c r="A746" s="162"/>
      <c r="B746" s="162"/>
      <c r="C746" s="162"/>
      <c r="D746" s="162"/>
      <c r="E746" s="162"/>
      <c r="F746" s="162"/>
      <c r="G746" s="162"/>
      <c r="H746" s="162"/>
      <c r="I746" s="162"/>
      <c r="J746" s="162"/>
      <c r="K746" s="162"/>
      <c r="L746" s="162"/>
      <c r="M746" s="162"/>
      <c r="N746" s="162"/>
      <c r="O746" s="162"/>
      <c r="P746" s="162"/>
      <c r="Q746" s="162"/>
      <c r="R746" s="162"/>
      <c r="S746" s="162"/>
      <c r="T746" s="162"/>
      <c r="U746" s="162"/>
      <c r="V746" s="162"/>
      <c r="W746" s="162"/>
      <c r="X746" s="162"/>
      <c r="Y746" s="162"/>
      <c r="Z746" s="162"/>
    </row>
    <row r="747">
      <c r="A747" s="162"/>
      <c r="B747" s="162"/>
      <c r="C747" s="162"/>
      <c r="D747" s="162"/>
      <c r="E747" s="162"/>
      <c r="F747" s="162"/>
      <c r="G747" s="162"/>
      <c r="H747" s="162"/>
      <c r="I747" s="162"/>
      <c r="J747" s="162"/>
      <c r="K747" s="162"/>
      <c r="L747" s="162"/>
      <c r="M747" s="162"/>
      <c r="N747" s="162"/>
      <c r="O747" s="162"/>
      <c r="P747" s="162"/>
      <c r="Q747" s="162"/>
      <c r="R747" s="162"/>
      <c r="S747" s="162"/>
      <c r="T747" s="162"/>
      <c r="U747" s="162"/>
      <c r="V747" s="162"/>
      <c r="W747" s="162"/>
      <c r="X747" s="162"/>
      <c r="Y747" s="162"/>
      <c r="Z747" s="162"/>
    </row>
    <row r="748">
      <c r="A748" s="162"/>
      <c r="B748" s="162"/>
      <c r="C748" s="162"/>
      <c r="D748" s="162"/>
      <c r="E748" s="162"/>
      <c r="F748" s="162"/>
      <c r="G748" s="162"/>
      <c r="H748" s="162"/>
      <c r="I748" s="162"/>
      <c r="J748" s="162"/>
      <c r="K748" s="162"/>
      <c r="L748" s="162"/>
      <c r="M748" s="162"/>
      <c r="N748" s="162"/>
      <c r="O748" s="162"/>
      <c r="P748" s="162"/>
      <c r="Q748" s="162"/>
      <c r="R748" s="162"/>
      <c r="S748" s="162"/>
      <c r="T748" s="162"/>
      <c r="U748" s="162"/>
      <c r="V748" s="162"/>
      <c r="W748" s="162"/>
      <c r="X748" s="162"/>
      <c r="Y748" s="162"/>
      <c r="Z748" s="162"/>
    </row>
    <row r="749">
      <c r="A749" s="162"/>
      <c r="B749" s="162"/>
      <c r="C749" s="162"/>
      <c r="D749" s="162"/>
      <c r="E749" s="162"/>
      <c r="F749" s="162"/>
      <c r="G749" s="162"/>
      <c r="H749" s="162"/>
      <c r="I749" s="162"/>
      <c r="J749" s="162"/>
      <c r="K749" s="162"/>
      <c r="L749" s="162"/>
      <c r="M749" s="162"/>
      <c r="N749" s="162"/>
      <c r="O749" s="162"/>
      <c r="P749" s="162"/>
      <c r="Q749" s="162"/>
      <c r="R749" s="162"/>
      <c r="S749" s="162"/>
      <c r="T749" s="162"/>
      <c r="U749" s="162"/>
      <c r="V749" s="162"/>
      <c r="W749" s="162"/>
      <c r="X749" s="162"/>
      <c r="Y749" s="162"/>
      <c r="Z749" s="162"/>
    </row>
    <row r="750">
      <c r="A750" s="162"/>
      <c r="B750" s="162"/>
      <c r="C750" s="162"/>
      <c r="D750" s="162"/>
      <c r="E750" s="162"/>
      <c r="F750" s="162"/>
      <c r="G750" s="162"/>
      <c r="H750" s="162"/>
      <c r="I750" s="162"/>
      <c r="J750" s="162"/>
      <c r="K750" s="162"/>
      <c r="L750" s="162"/>
      <c r="M750" s="162"/>
      <c r="N750" s="162"/>
      <c r="O750" s="162"/>
      <c r="P750" s="162"/>
      <c r="Q750" s="162"/>
      <c r="R750" s="162"/>
      <c r="S750" s="162"/>
      <c r="T750" s="162"/>
      <c r="U750" s="162"/>
      <c r="V750" s="162"/>
      <c r="W750" s="162"/>
      <c r="X750" s="162"/>
      <c r="Y750" s="162"/>
      <c r="Z750" s="162"/>
    </row>
    <row r="751">
      <c r="A751" s="162"/>
      <c r="B751" s="162"/>
      <c r="C751" s="162"/>
      <c r="D751" s="162"/>
      <c r="E751" s="162"/>
      <c r="F751" s="162"/>
      <c r="G751" s="162"/>
      <c r="H751" s="162"/>
      <c r="I751" s="162"/>
      <c r="J751" s="162"/>
      <c r="K751" s="162"/>
      <c r="L751" s="162"/>
      <c r="M751" s="162"/>
      <c r="N751" s="162"/>
      <c r="O751" s="162"/>
      <c r="P751" s="162"/>
      <c r="Q751" s="162"/>
      <c r="R751" s="162"/>
      <c r="S751" s="162"/>
      <c r="T751" s="162"/>
      <c r="U751" s="162"/>
      <c r="V751" s="162"/>
      <c r="W751" s="162"/>
      <c r="X751" s="162"/>
      <c r="Y751" s="162"/>
      <c r="Z751" s="162"/>
    </row>
    <row r="752">
      <c r="A752" s="162"/>
      <c r="B752" s="162"/>
      <c r="C752" s="162"/>
      <c r="D752" s="162"/>
      <c r="E752" s="162"/>
      <c r="F752" s="162"/>
      <c r="G752" s="162"/>
      <c r="H752" s="162"/>
      <c r="I752" s="162"/>
      <c r="J752" s="162"/>
      <c r="K752" s="162"/>
      <c r="L752" s="162"/>
      <c r="M752" s="162"/>
      <c r="N752" s="162"/>
      <c r="O752" s="162"/>
      <c r="P752" s="162"/>
      <c r="Q752" s="162"/>
      <c r="R752" s="162"/>
      <c r="S752" s="162"/>
      <c r="T752" s="162"/>
      <c r="U752" s="162"/>
      <c r="V752" s="162"/>
      <c r="W752" s="162"/>
      <c r="X752" s="162"/>
      <c r="Y752" s="162"/>
      <c r="Z752" s="162"/>
    </row>
    <row r="753">
      <c r="A753" s="162"/>
      <c r="B753" s="162"/>
      <c r="C753" s="162"/>
      <c r="D753" s="162"/>
      <c r="E753" s="162"/>
      <c r="F753" s="162"/>
      <c r="G753" s="162"/>
      <c r="H753" s="162"/>
      <c r="I753" s="162"/>
      <c r="J753" s="162"/>
      <c r="K753" s="162"/>
      <c r="L753" s="162"/>
      <c r="M753" s="162"/>
      <c r="N753" s="162"/>
      <c r="O753" s="162"/>
      <c r="P753" s="162"/>
      <c r="Q753" s="162"/>
      <c r="R753" s="162"/>
      <c r="S753" s="162"/>
      <c r="T753" s="162"/>
      <c r="U753" s="162"/>
      <c r="V753" s="162"/>
      <c r="W753" s="162"/>
      <c r="X753" s="162"/>
      <c r="Y753" s="162"/>
      <c r="Z753" s="162"/>
    </row>
    <row r="754">
      <c r="A754" s="162"/>
      <c r="B754" s="162"/>
      <c r="C754" s="162"/>
      <c r="D754" s="162"/>
      <c r="E754" s="162"/>
      <c r="F754" s="162"/>
      <c r="G754" s="162"/>
      <c r="H754" s="162"/>
      <c r="I754" s="162"/>
      <c r="J754" s="162"/>
      <c r="K754" s="162"/>
      <c r="L754" s="162"/>
      <c r="M754" s="162"/>
      <c r="N754" s="162"/>
      <c r="O754" s="162"/>
      <c r="P754" s="162"/>
      <c r="Q754" s="162"/>
      <c r="R754" s="162"/>
      <c r="S754" s="162"/>
      <c r="T754" s="162"/>
      <c r="U754" s="162"/>
      <c r="V754" s="162"/>
      <c r="W754" s="162"/>
      <c r="X754" s="162"/>
      <c r="Y754" s="162"/>
      <c r="Z754" s="162"/>
    </row>
    <row r="755">
      <c r="A755" s="162"/>
      <c r="B755" s="162"/>
      <c r="C755" s="162"/>
      <c r="D755" s="162"/>
      <c r="E755" s="162"/>
      <c r="F755" s="162"/>
      <c r="G755" s="162"/>
      <c r="H755" s="162"/>
      <c r="I755" s="162"/>
      <c r="J755" s="162"/>
      <c r="K755" s="162"/>
      <c r="L755" s="162"/>
      <c r="M755" s="162"/>
      <c r="N755" s="162"/>
      <c r="O755" s="162"/>
      <c r="P755" s="162"/>
      <c r="Q755" s="162"/>
      <c r="R755" s="162"/>
      <c r="S755" s="162"/>
      <c r="T755" s="162"/>
      <c r="U755" s="162"/>
      <c r="V755" s="162"/>
      <c r="W755" s="162"/>
      <c r="X755" s="162"/>
      <c r="Y755" s="162"/>
      <c r="Z755" s="162"/>
    </row>
    <row r="756">
      <c r="A756" s="162"/>
      <c r="B756" s="162"/>
      <c r="C756" s="162"/>
      <c r="D756" s="162"/>
      <c r="E756" s="162"/>
      <c r="F756" s="162"/>
      <c r="G756" s="162"/>
      <c r="H756" s="162"/>
      <c r="I756" s="162"/>
      <c r="J756" s="162"/>
      <c r="K756" s="162"/>
      <c r="L756" s="162"/>
      <c r="M756" s="162"/>
      <c r="N756" s="162"/>
      <c r="O756" s="162"/>
      <c r="P756" s="162"/>
      <c r="Q756" s="162"/>
      <c r="R756" s="162"/>
      <c r="S756" s="162"/>
      <c r="T756" s="162"/>
      <c r="U756" s="162"/>
      <c r="V756" s="162"/>
      <c r="W756" s="162"/>
      <c r="X756" s="162"/>
      <c r="Y756" s="162"/>
      <c r="Z756" s="162"/>
    </row>
    <row r="757">
      <c r="A757" s="162"/>
      <c r="B757" s="162"/>
      <c r="C757" s="162"/>
      <c r="D757" s="162"/>
      <c r="E757" s="162"/>
      <c r="F757" s="162"/>
      <c r="G757" s="162"/>
      <c r="H757" s="162"/>
      <c r="I757" s="162"/>
      <c r="J757" s="162"/>
      <c r="K757" s="162"/>
      <c r="L757" s="162"/>
      <c r="M757" s="162"/>
      <c r="N757" s="162"/>
      <c r="O757" s="162"/>
      <c r="P757" s="162"/>
      <c r="Q757" s="162"/>
      <c r="R757" s="162"/>
      <c r="S757" s="162"/>
      <c r="T757" s="162"/>
      <c r="U757" s="162"/>
      <c r="V757" s="162"/>
      <c r="W757" s="162"/>
      <c r="X757" s="162"/>
      <c r="Y757" s="162"/>
      <c r="Z757" s="162"/>
    </row>
    <row r="758">
      <c r="A758" s="162"/>
      <c r="B758" s="162"/>
      <c r="C758" s="162"/>
      <c r="D758" s="162"/>
      <c r="E758" s="162"/>
      <c r="F758" s="162"/>
      <c r="G758" s="162"/>
      <c r="H758" s="162"/>
      <c r="I758" s="162"/>
      <c r="J758" s="162"/>
      <c r="K758" s="162"/>
      <c r="L758" s="162"/>
      <c r="M758" s="162"/>
      <c r="N758" s="162"/>
      <c r="O758" s="162"/>
      <c r="P758" s="162"/>
      <c r="Q758" s="162"/>
      <c r="R758" s="162"/>
      <c r="S758" s="162"/>
      <c r="T758" s="162"/>
      <c r="U758" s="162"/>
      <c r="V758" s="162"/>
      <c r="W758" s="162"/>
      <c r="X758" s="162"/>
      <c r="Y758" s="162"/>
      <c r="Z758" s="162"/>
    </row>
    <row r="759">
      <c r="A759" s="162"/>
      <c r="B759" s="162"/>
      <c r="C759" s="162"/>
      <c r="D759" s="162"/>
      <c r="E759" s="162"/>
      <c r="F759" s="162"/>
      <c r="G759" s="162"/>
      <c r="H759" s="162"/>
      <c r="I759" s="162"/>
      <c r="J759" s="162"/>
      <c r="K759" s="162"/>
      <c r="L759" s="162"/>
      <c r="M759" s="162"/>
      <c r="N759" s="162"/>
      <c r="O759" s="162"/>
      <c r="P759" s="162"/>
      <c r="Q759" s="162"/>
      <c r="R759" s="162"/>
      <c r="S759" s="162"/>
      <c r="T759" s="162"/>
      <c r="U759" s="162"/>
      <c r="V759" s="162"/>
      <c r="W759" s="162"/>
      <c r="X759" s="162"/>
      <c r="Y759" s="162"/>
      <c r="Z759" s="162"/>
    </row>
    <row r="760">
      <c r="A760" s="162"/>
      <c r="B760" s="162"/>
      <c r="C760" s="162"/>
      <c r="D760" s="162"/>
      <c r="E760" s="162"/>
      <c r="F760" s="162"/>
      <c r="G760" s="162"/>
      <c r="H760" s="162"/>
      <c r="I760" s="162"/>
      <c r="J760" s="162"/>
      <c r="K760" s="162"/>
      <c r="L760" s="162"/>
      <c r="M760" s="162"/>
      <c r="N760" s="162"/>
      <c r="O760" s="162"/>
      <c r="P760" s="162"/>
      <c r="Q760" s="162"/>
      <c r="R760" s="162"/>
      <c r="S760" s="162"/>
      <c r="T760" s="162"/>
      <c r="U760" s="162"/>
      <c r="V760" s="162"/>
      <c r="W760" s="162"/>
      <c r="X760" s="162"/>
      <c r="Y760" s="162"/>
      <c r="Z760" s="162"/>
    </row>
    <row r="761">
      <c r="A761" s="162"/>
      <c r="B761" s="162"/>
      <c r="C761" s="162"/>
      <c r="D761" s="162"/>
      <c r="E761" s="162"/>
      <c r="F761" s="162"/>
      <c r="G761" s="162"/>
      <c r="H761" s="162"/>
      <c r="I761" s="162"/>
      <c r="J761" s="162"/>
      <c r="K761" s="162"/>
      <c r="L761" s="162"/>
      <c r="M761" s="162"/>
      <c r="N761" s="162"/>
      <c r="O761" s="162"/>
      <c r="P761" s="162"/>
      <c r="Q761" s="162"/>
      <c r="R761" s="162"/>
      <c r="S761" s="162"/>
      <c r="T761" s="162"/>
      <c r="U761" s="162"/>
      <c r="V761" s="162"/>
      <c r="W761" s="162"/>
      <c r="X761" s="162"/>
      <c r="Y761" s="162"/>
      <c r="Z761" s="162"/>
    </row>
    <row r="762">
      <c r="A762" s="162"/>
      <c r="B762" s="162"/>
      <c r="C762" s="162"/>
      <c r="D762" s="162"/>
      <c r="E762" s="162"/>
      <c r="F762" s="162"/>
      <c r="G762" s="162"/>
      <c r="H762" s="162"/>
      <c r="I762" s="162"/>
      <c r="J762" s="162"/>
      <c r="K762" s="162"/>
      <c r="L762" s="162"/>
      <c r="M762" s="162"/>
      <c r="N762" s="162"/>
      <c r="O762" s="162"/>
      <c r="P762" s="162"/>
      <c r="Q762" s="162"/>
      <c r="R762" s="162"/>
      <c r="S762" s="162"/>
      <c r="T762" s="162"/>
      <c r="U762" s="162"/>
      <c r="V762" s="162"/>
      <c r="W762" s="162"/>
      <c r="X762" s="162"/>
      <c r="Y762" s="162"/>
      <c r="Z762" s="162"/>
    </row>
    <row r="763">
      <c r="A763" s="162"/>
      <c r="B763" s="162"/>
      <c r="C763" s="162"/>
      <c r="D763" s="162"/>
      <c r="E763" s="162"/>
      <c r="F763" s="162"/>
      <c r="G763" s="162"/>
      <c r="H763" s="162"/>
      <c r="I763" s="162"/>
      <c r="J763" s="162"/>
      <c r="K763" s="162"/>
      <c r="L763" s="162"/>
      <c r="M763" s="162"/>
      <c r="N763" s="162"/>
      <c r="O763" s="162"/>
      <c r="P763" s="162"/>
      <c r="Q763" s="162"/>
      <c r="R763" s="162"/>
      <c r="S763" s="162"/>
      <c r="T763" s="162"/>
      <c r="U763" s="162"/>
      <c r="V763" s="162"/>
      <c r="W763" s="162"/>
      <c r="X763" s="162"/>
      <c r="Y763" s="162"/>
      <c r="Z763" s="162"/>
    </row>
    <row r="764">
      <c r="A764" s="162"/>
      <c r="B764" s="162"/>
      <c r="C764" s="162"/>
      <c r="D764" s="162"/>
      <c r="E764" s="162"/>
      <c r="F764" s="162"/>
      <c r="G764" s="162"/>
      <c r="H764" s="162"/>
      <c r="I764" s="162"/>
      <c r="J764" s="162"/>
      <c r="K764" s="162"/>
      <c r="L764" s="162"/>
      <c r="M764" s="162"/>
      <c r="N764" s="162"/>
      <c r="O764" s="162"/>
      <c r="P764" s="162"/>
      <c r="Q764" s="162"/>
      <c r="R764" s="162"/>
      <c r="S764" s="162"/>
      <c r="T764" s="162"/>
      <c r="U764" s="162"/>
      <c r="V764" s="162"/>
      <c r="W764" s="162"/>
      <c r="X764" s="162"/>
      <c r="Y764" s="162"/>
      <c r="Z764" s="162"/>
    </row>
    <row r="765">
      <c r="A765" s="162"/>
      <c r="B765" s="162"/>
      <c r="C765" s="162"/>
      <c r="D765" s="162"/>
      <c r="E765" s="162"/>
      <c r="F765" s="162"/>
      <c r="G765" s="162"/>
      <c r="H765" s="162"/>
      <c r="I765" s="162"/>
      <c r="J765" s="162"/>
      <c r="K765" s="162"/>
      <c r="L765" s="162"/>
      <c r="M765" s="162"/>
      <c r="N765" s="162"/>
      <c r="O765" s="162"/>
      <c r="P765" s="162"/>
      <c r="Q765" s="162"/>
      <c r="R765" s="162"/>
      <c r="S765" s="162"/>
      <c r="T765" s="162"/>
      <c r="U765" s="162"/>
      <c r="V765" s="162"/>
      <c r="W765" s="162"/>
      <c r="X765" s="162"/>
      <c r="Y765" s="162"/>
      <c r="Z765" s="162"/>
    </row>
    <row r="766">
      <c r="A766" s="162"/>
      <c r="B766" s="162"/>
      <c r="C766" s="162"/>
      <c r="D766" s="162"/>
      <c r="E766" s="162"/>
      <c r="F766" s="162"/>
      <c r="G766" s="162"/>
      <c r="H766" s="162"/>
      <c r="I766" s="162"/>
      <c r="J766" s="162"/>
      <c r="K766" s="162"/>
      <c r="L766" s="162"/>
      <c r="M766" s="162"/>
      <c r="N766" s="162"/>
      <c r="O766" s="162"/>
      <c r="P766" s="162"/>
      <c r="Q766" s="162"/>
      <c r="R766" s="162"/>
      <c r="S766" s="162"/>
      <c r="T766" s="162"/>
      <c r="U766" s="162"/>
      <c r="V766" s="162"/>
      <c r="W766" s="162"/>
      <c r="X766" s="162"/>
      <c r="Y766" s="162"/>
      <c r="Z766" s="162"/>
    </row>
    <row r="767">
      <c r="A767" s="162"/>
      <c r="B767" s="162"/>
      <c r="C767" s="162"/>
      <c r="D767" s="162"/>
      <c r="E767" s="162"/>
      <c r="F767" s="162"/>
      <c r="G767" s="162"/>
      <c r="H767" s="162"/>
      <c r="I767" s="162"/>
      <c r="J767" s="162"/>
      <c r="K767" s="162"/>
      <c r="L767" s="162"/>
      <c r="M767" s="162"/>
      <c r="N767" s="162"/>
      <c r="O767" s="162"/>
      <c r="P767" s="162"/>
      <c r="Q767" s="162"/>
      <c r="R767" s="162"/>
      <c r="S767" s="162"/>
      <c r="T767" s="162"/>
      <c r="U767" s="162"/>
      <c r="V767" s="162"/>
      <c r="W767" s="162"/>
      <c r="X767" s="162"/>
      <c r="Y767" s="162"/>
      <c r="Z767" s="162"/>
    </row>
    <row r="768">
      <c r="A768" s="162"/>
      <c r="B768" s="162"/>
      <c r="C768" s="162"/>
      <c r="D768" s="162"/>
      <c r="E768" s="162"/>
      <c r="F768" s="162"/>
      <c r="G768" s="162"/>
      <c r="H768" s="162"/>
      <c r="I768" s="162"/>
      <c r="J768" s="162"/>
      <c r="K768" s="162"/>
      <c r="L768" s="162"/>
      <c r="M768" s="162"/>
      <c r="N768" s="162"/>
      <c r="O768" s="162"/>
      <c r="P768" s="162"/>
      <c r="Q768" s="162"/>
      <c r="R768" s="162"/>
      <c r="S768" s="162"/>
      <c r="T768" s="162"/>
      <c r="U768" s="162"/>
      <c r="V768" s="162"/>
      <c r="W768" s="162"/>
      <c r="X768" s="162"/>
      <c r="Y768" s="162"/>
      <c r="Z768" s="162"/>
    </row>
    <row r="769">
      <c r="A769" s="162"/>
      <c r="B769" s="162"/>
      <c r="C769" s="162"/>
      <c r="D769" s="162"/>
      <c r="E769" s="162"/>
      <c r="F769" s="162"/>
      <c r="G769" s="162"/>
      <c r="H769" s="162"/>
      <c r="I769" s="162"/>
      <c r="J769" s="162"/>
      <c r="K769" s="162"/>
      <c r="L769" s="162"/>
      <c r="M769" s="162"/>
      <c r="N769" s="162"/>
      <c r="O769" s="162"/>
      <c r="P769" s="162"/>
      <c r="Q769" s="162"/>
      <c r="R769" s="162"/>
      <c r="S769" s="162"/>
      <c r="T769" s="162"/>
      <c r="U769" s="162"/>
      <c r="V769" s="162"/>
      <c r="W769" s="162"/>
      <c r="X769" s="162"/>
      <c r="Y769" s="162"/>
      <c r="Z769" s="162"/>
    </row>
    <row r="770">
      <c r="A770" s="162"/>
      <c r="B770" s="162"/>
      <c r="C770" s="162"/>
      <c r="D770" s="162"/>
      <c r="E770" s="162"/>
      <c r="F770" s="162"/>
      <c r="G770" s="162"/>
      <c r="H770" s="162"/>
      <c r="I770" s="162"/>
      <c r="J770" s="162"/>
      <c r="K770" s="162"/>
      <c r="L770" s="162"/>
      <c r="M770" s="162"/>
      <c r="N770" s="162"/>
      <c r="O770" s="162"/>
      <c r="P770" s="162"/>
      <c r="Q770" s="162"/>
      <c r="R770" s="162"/>
      <c r="S770" s="162"/>
      <c r="T770" s="162"/>
      <c r="U770" s="162"/>
      <c r="V770" s="162"/>
      <c r="W770" s="162"/>
      <c r="X770" s="162"/>
      <c r="Y770" s="162"/>
      <c r="Z770" s="162"/>
    </row>
    <row r="771">
      <c r="A771" s="162"/>
      <c r="B771" s="162"/>
      <c r="C771" s="162"/>
      <c r="D771" s="162"/>
      <c r="E771" s="162"/>
      <c r="F771" s="162"/>
      <c r="G771" s="162"/>
      <c r="H771" s="162"/>
      <c r="I771" s="162"/>
      <c r="J771" s="162"/>
      <c r="K771" s="162"/>
      <c r="L771" s="162"/>
      <c r="M771" s="162"/>
      <c r="N771" s="162"/>
      <c r="O771" s="162"/>
      <c r="P771" s="162"/>
      <c r="Q771" s="162"/>
      <c r="R771" s="162"/>
      <c r="S771" s="162"/>
      <c r="T771" s="162"/>
      <c r="U771" s="162"/>
      <c r="V771" s="162"/>
      <c r="W771" s="162"/>
      <c r="X771" s="162"/>
      <c r="Y771" s="162"/>
      <c r="Z771" s="162"/>
    </row>
    <row r="772">
      <c r="A772" s="162"/>
      <c r="B772" s="162"/>
      <c r="C772" s="162"/>
      <c r="D772" s="162"/>
      <c r="E772" s="162"/>
      <c r="F772" s="162"/>
      <c r="G772" s="162"/>
      <c r="H772" s="162"/>
      <c r="I772" s="162"/>
      <c r="J772" s="162"/>
      <c r="K772" s="162"/>
      <c r="L772" s="162"/>
      <c r="M772" s="162"/>
      <c r="N772" s="162"/>
      <c r="O772" s="162"/>
      <c r="P772" s="162"/>
      <c r="Q772" s="162"/>
      <c r="R772" s="162"/>
      <c r="S772" s="162"/>
      <c r="T772" s="162"/>
      <c r="U772" s="162"/>
      <c r="V772" s="162"/>
      <c r="W772" s="162"/>
      <c r="X772" s="162"/>
      <c r="Y772" s="162"/>
      <c r="Z772" s="162"/>
    </row>
    <row r="773">
      <c r="A773" s="162"/>
      <c r="B773" s="162"/>
      <c r="C773" s="162"/>
      <c r="D773" s="162"/>
      <c r="E773" s="162"/>
      <c r="F773" s="162"/>
      <c r="G773" s="162"/>
      <c r="H773" s="162"/>
      <c r="I773" s="162"/>
      <c r="J773" s="162"/>
      <c r="K773" s="162"/>
      <c r="L773" s="162"/>
      <c r="M773" s="162"/>
      <c r="N773" s="162"/>
      <c r="O773" s="162"/>
      <c r="P773" s="162"/>
      <c r="Q773" s="162"/>
      <c r="R773" s="162"/>
      <c r="S773" s="162"/>
      <c r="T773" s="162"/>
      <c r="U773" s="162"/>
      <c r="V773" s="162"/>
      <c r="W773" s="162"/>
      <c r="X773" s="162"/>
      <c r="Y773" s="162"/>
      <c r="Z773" s="162"/>
    </row>
    <row r="774">
      <c r="A774" s="162"/>
      <c r="B774" s="162"/>
      <c r="C774" s="162"/>
      <c r="D774" s="162"/>
      <c r="E774" s="162"/>
      <c r="F774" s="162"/>
      <c r="G774" s="162"/>
      <c r="H774" s="162"/>
      <c r="I774" s="162"/>
      <c r="J774" s="162"/>
      <c r="K774" s="162"/>
      <c r="L774" s="162"/>
      <c r="M774" s="162"/>
      <c r="N774" s="162"/>
      <c r="O774" s="162"/>
      <c r="P774" s="162"/>
      <c r="Q774" s="162"/>
      <c r="R774" s="162"/>
      <c r="S774" s="162"/>
      <c r="T774" s="162"/>
      <c r="U774" s="162"/>
      <c r="V774" s="162"/>
      <c r="W774" s="162"/>
      <c r="X774" s="162"/>
      <c r="Y774" s="162"/>
      <c r="Z774" s="162"/>
    </row>
    <row r="775">
      <c r="A775" s="162"/>
      <c r="B775" s="162"/>
      <c r="C775" s="162"/>
      <c r="D775" s="162"/>
      <c r="E775" s="162"/>
      <c r="F775" s="162"/>
      <c r="G775" s="162"/>
      <c r="H775" s="162"/>
      <c r="I775" s="162"/>
      <c r="J775" s="162"/>
      <c r="K775" s="162"/>
      <c r="L775" s="162"/>
      <c r="M775" s="162"/>
      <c r="N775" s="162"/>
      <c r="O775" s="162"/>
      <c r="P775" s="162"/>
      <c r="Q775" s="162"/>
      <c r="R775" s="162"/>
      <c r="S775" s="162"/>
      <c r="T775" s="162"/>
      <c r="U775" s="162"/>
      <c r="V775" s="162"/>
      <c r="W775" s="162"/>
      <c r="X775" s="162"/>
      <c r="Y775" s="162"/>
      <c r="Z775" s="162"/>
    </row>
    <row r="776">
      <c r="A776" s="162"/>
      <c r="B776" s="162"/>
      <c r="C776" s="162"/>
      <c r="D776" s="162"/>
      <c r="E776" s="162"/>
      <c r="F776" s="162"/>
      <c r="G776" s="162"/>
      <c r="H776" s="162"/>
      <c r="I776" s="162"/>
      <c r="J776" s="162"/>
      <c r="K776" s="162"/>
      <c r="L776" s="162"/>
      <c r="M776" s="162"/>
      <c r="N776" s="162"/>
      <c r="O776" s="162"/>
      <c r="P776" s="162"/>
      <c r="Q776" s="162"/>
      <c r="R776" s="162"/>
      <c r="S776" s="162"/>
      <c r="T776" s="162"/>
      <c r="U776" s="162"/>
      <c r="V776" s="162"/>
      <c r="W776" s="162"/>
      <c r="X776" s="162"/>
      <c r="Y776" s="162"/>
      <c r="Z776" s="162"/>
    </row>
    <row r="777">
      <c r="A777" s="162"/>
      <c r="B777" s="162"/>
      <c r="C777" s="162"/>
      <c r="D777" s="162"/>
      <c r="E777" s="162"/>
      <c r="F777" s="162"/>
      <c r="G777" s="162"/>
      <c r="H777" s="162"/>
      <c r="I777" s="162"/>
      <c r="J777" s="162"/>
      <c r="K777" s="162"/>
      <c r="L777" s="162"/>
      <c r="M777" s="162"/>
      <c r="N777" s="162"/>
      <c r="O777" s="162"/>
      <c r="P777" s="162"/>
      <c r="Q777" s="162"/>
      <c r="R777" s="162"/>
      <c r="S777" s="162"/>
      <c r="T777" s="162"/>
      <c r="U777" s="162"/>
      <c r="V777" s="162"/>
      <c r="W777" s="162"/>
      <c r="X777" s="162"/>
      <c r="Y777" s="162"/>
      <c r="Z777" s="162"/>
    </row>
    <row r="778">
      <c r="A778" s="162"/>
      <c r="B778" s="162"/>
      <c r="C778" s="162"/>
      <c r="D778" s="162"/>
      <c r="E778" s="162"/>
      <c r="F778" s="162"/>
      <c r="G778" s="162"/>
      <c r="H778" s="162"/>
      <c r="I778" s="162"/>
      <c r="J778" s="162"/>
      <c r="K778" s="162"/>
      <c r="L778" s="162"/>
      <c r="M778" s="162"/>
      <c r="N778" s="162"/>
      <c r="O778" s="162"/>
      <c r="P778" s="162"/>
      <c r="Q778" s="162"/>
      <c r="R778" s="162"/>
      <c r="S778" s="162"/>
      <c r="T778" s="162"/>
      <c r="U778" s="162"/>
      <c r="V778" s="162"/>
      <c r="W778" s="162"/>
      <c r="X778" s="162"/>
      <c r="Y778" s="162"/>
      <c r="Z778" s="162"/>
    </row>
    <row r="779">
      <c r="A779" s="162"/>
      <c r="B779" s="162"/>
      <c r="C779" s="162"/>
      <c r="D779" s="162"/>
      <c r="E779" s="162"/>
      <c r="F779" s="162"/>
      <c r="G779" s="162"/>
      <c r="H779" s="162"/>
      <c r="I779" s="162"/>
      <c r="J779" s="162"/>
      <c r="K779" s="162"/>
      <c r="L779" s="162"/>
      <c r="M779" s="162"/>
      <c r="N779" s="162"/>
      <c r="O779" s="162"/>
      <c r="P779" s="162"/>
      <c r="Q779" s="162"/>
      <c r="R779" s="162"/>
      <c r="S779" s="162"/>
      <c r="T779" s="162"/>
      <c r="U779" s="162"/>
      <c r="V779" s="162"/>
      <c r="W779" s="162"/>
      <c r="X779" s="162"/>
      <c r="Y779" s="162"/>
      <c r="Z779" s="162"/>
    </row>
    <row r="780">
      <c r="A780" s="162"/>
      <c r="B780" s="162"/>
      <c r="C780" s="162"/>
      <c r="D780" s="162"/>
      <c r="E780" s="162"/>
      <c r="F780" s="162"/>
      <c r="G780" s="162"/>
      <c r="H780" s="162"/>
      <c r="I780" s="162"/>
      <c r="J780" s="162"/>
      <c r="K780" s="162"/>
      <c r="L780" s="162"/>
      <c r="M780" s="162"/>
      <c r="N780" s="162"/>
      <c r="O780" s="162"/>
      <c r="P780" s="162"/>
      <c r="Q780" s="162"/>
      <c r="R780" s="162"/>
      <c r="S780" s="162"/>
      <c r="T780" s="162"/>
      <c r="U780" s="162"/>
      <c r="V780" s="162"/>
      <c r="W780" s="162"/>
      <c r="X780" s="162"/>
      <c r="Y780" s="162"/>
      <c r="Z780" s="162"/>
    </row>
    <row r="781">
      <c r="A781" s="162"/>
      <c r="B781" s="162"/>
      <c r="C781" s="162"/>
      <c r="D781" s="162"/>
      <c r="E781" s="162"/>
      <c r="F781" s="162"/>
      <c r="G781" s="162"/>
      <c r="H781" s="162"/>
      <c r="I781" s="162"/>
      <c r="J781" s="162"/>
      <c r="K781" s="162"/>
      <c r="L781" s="162"/>
      <c r="M781" s="162"/>
      <c r="N781" s="162"/>
      <c r="O781" s="162"/>
      <c r="P781" s="162"/>
      <c r="Q781" s="162"/>
      <c r="R781" s="162"/>
      <c r="S781" s="162"/>
      <c r="T781" s="162"/>
      <c r="U781" s="162"/>
      <c r="V781" s="162"/>
      <c r="W781" s="162"/>
      <c r="X781" s="162"/>
      <c r="Y781" s="162"/>
      <c r="Z781" s="162"/>
    </row>
    <row r="782">
      <c r="A782" s="162"/>
      <c r="B782" s="162"/>
      <c r="C782" s="162"/>
      <c r="D782" s="162"/>
      <c r="E782" s="162"/>
      <c r="F782" s="162"/>
      <c r="G782" s="162"/>
      <c r="H782" s="162"/>
      <c r="I782" s="162"/>
      <c r="J782" s="162"/>
      <c r="K782" s="162"/>
      <c r="L782" s="162"/>
      <c r="M782" s="162"/>
      <c r="N782" s="162"/>
      <c r="O782" s="162"/>
      <c r="P782" s="162"/>
      <c r="Q782" s="162"/>
      <c r="R782" s="162"/>
      <c r="S782" s="162"/>
      <c r="T782" s="162"/>
      <c r="U782" s="162"/>
      <c r="V782" s="162"/>
      <c r="W782" s="162"/>
      <c r="X782" s="162"/>
      <c r="Y782" s="162"/>
      <c r="Z782" s="162"/>
    </row>
    <row r="783">
      <c r="A783" s="162"/>
      <c r="B783" s="162"/>
      <c r="C783" s="162"/>
      <c r="D783" s="162"/>
      <c r="E783" s="162"/>
      <c r="F783" s="162"/>
      <c r="G783" s="162"/>
      <c r="H783" s="162"/>
      <c r="I783" s="162"/>
      <c r="J783" s="162"/>
      <c r="K783" s="162"/>
      <c r="L783" s="162"/>
      <c r="M783" s="162"/>
      <c r="N783" s="162"/>
      <c r="O783" s="162"/>
      <c r="P783" s="162"/>
      <c r="Q783" s="162"/>
      <c r="R783" s="162"/>
      <c r="S783" s="162"/>
      <c r="T783" s="162"/>
      <c r="U783" s="162"/>
      <c r="V783" s="162"/>
      <c r="W783" s="162"/>
      <c r="X783" s="162"/>
      <c r="Y783" s="162"/>
      <c r="Z783" s="162"/>
    </row>
    <row r="784">
      <c r="A784" s="162"/>
      <c r="B784" s="162"/>
      <c r="C784" s="162"/>
      <c r="D784" s="162"/>
      <c r="E784" s="162"/>
      <c r="F784" s="162"/>
      <c r="G784" s="162"/>
      <c r="H784" s="162"/>
      <c r="I784" s="162"/>
      <c r="J784" s="162"/>
      <c r="K784" s="162"/>
      <c r="L784" s="162"/>
      <c r="M784" s="162"/>
      <c r="N784" s="162"/>
      <c r="O784" s="162"/>
      <c r="P784" s="162"/>
      <c r="Q784" s="162"/>
      <c r="R784" s="162"/>
      <c r="S784" s="162"/>
      <c r="T784" s="162"/>
      <c r="U784" s="162"/>
      <c r="V784" s="162"/>
      <c r="W784" s="162"/>
      <c r="X784" s="162"/>
      <c r="Y784" s="162"/>
      <c r="Z784" s="162"/>
    </row>
    <row r="785">
      <c r="A785" s="162"/>
      <c r="B785" s="162"/>
      <c r="C785" s="162"/>
      <c r="D785" s="162"/>
      <c r="E785" s="162"/>
      <c r="F785" s="162"/>
      <c r="G785" s="162"/>
      <c r="H785" s="162"/>
      <c r="I785" s="162"/>
      <c r="J785" s="162"/>
      <c r="K785" s="162"/>
      <c r="L785" s="162"/>
      <c r="M785" s="162"/>
      <c r="N785" s="162"/>
      <c r="O785" s="162"/>
      <c r="P785" s="162"/>
      <c r="Q785" s="162"/>
      <c r="R785" s="162"/>
      <c r="S785" s="162"/>
      <c r="T785" s="162"/>
      <c r="U785" s="162"/>
      <c r="V785" s="162"/>
      <c r="W785" s="162"/>
      <c r="X785" s="162"/>
      <c r="Y785" s="162"/>
      <c r="Z785" s="162"/>
    </row>
    <row r="786">
      <c r="A786" s="162"/>
      <c r="B786" s="162"/>
      <c r="C786" s="162"/>
      <c r="D786" s="162"/>
      <c r="E786" s="162"/>
      <c r="F786" s="162"/>
      <c r="G786" s="162"/>
      <c r="H786" s="162"/>
      <c r="I786" s="162"/>
      <c r="J786" s="162"/>
      <c r="K786" s="162"/>
      <c r="L786" s="162"/>
      <c r="M786" s="162"/>
      <c r="N786" s="162"/>
      <c r="O786" s="162"/>
      <c r="P786" s="162"/>
      <c r="Q786" s="162"/>
      <c r="R786" s="162"/>
      <c r="S786" s="162"/>
      <c r="T786" s="162"/>
      <c r="U786" s="162"/>
      <c r="V786" s="162"/>
      <c r="W786" s="162"/>
      <c r="X786" s="162"/>
      <c r="Y786" s="162"/>
      <c r="Z786" s="162"/>
    </row>
    <row r="787">
      <c r="A787" s="162"/>
      <c r="B787" s="162"/>
      <c r="C787" s="162"/>
      <c r="D787" s="162"/>
      <c r="E787" s="162"/>
      <c r="F787" s="162"/>
      <c r="G787" s="162"/>
      <c r="H787" s="162"/>
      <c r="I787" s="162"/>
      <c r="J787" s="162"/>
      <c r="K787" s="162"/>
      <c r="L787" s="162"/>
      <c r="M787" s="162"/>
      <c r="N787" s="162"/>
      <c r="O787" s="162"/>
      <c r="P787" s="162"/>
      <c r="Q787" s="162"/>
      <c r="R787" s="162"/>
      <c r="S787" s="162"/>
      <c r="T787" s="162"/>
      <c r="U787" s="162"/>
      <c r="V787" s="162"/>
      <c r="W787" s="162"/>
      <c r="X787" s="162"/>
      <c r="Y787" s="162"/>
      <c r="Z787" s="162"/>
    </row>
    <row r="788">
      <c r="A788" s="162"/>
      <c r="B788" s="162"/>
      <c r="C788" s="162"/>
      <c r="D788" s="162"/>
      <c r="E788" s="162"/>
      <c r="F788" s="162"/>
      <c r="G788" s="162"/>
      <c r="H788" s="162"/>
      <c r="I788" s="162"/>
      <c r="J788" s="162"/>
      <c r="K788" s="162"/>
      <c r="L788" s="162"/>
      <c r="M788" s="162"/>
      <c r="N788" s="162"/>
      <c r="O788" s="162"/>
      <c r="P788" s="162"/>
      <c r="Q788" s="162"/>
      <c r="R788" s="162"/>
      <c r="S788" s="162"/>
      <c r="T788" s="162"/>
      <c r="U788" s="162"/>
      <c r="V788" s="162"/>
      <c r="W788" s="162"/>
      <c r="X788" s="162"/>
      <c r="Y788" s="162"/>
      <c r="Z788" s="162"/>
    </row>
    <row r="789">
      <c r="A789" s="162"/>
      <c r="B789" s="162"/>
      <c r="C789" s="162"/>
      <c r="D789" s="162"/>
      <c r="E789" s="162"/>
      <c r="F789" s="162"/>
      <c r="G789" s="162"/>
      <c r="H789" s="162"/>
      <c r="I789" s="162"/>
      <c r="J789" s="162"/>
      <c r="K789" s="162"/>
      <c r="L789" s="162"/>
      <c r="M789" s="162"/>
      <c r="N789" s="162"/>
      <c r="O789" s="162"/>
      <c r="P789" s="162"/>
      <c r="Q789" s="162"/>
      <c r="R789" s="162"/>
      <c r="S789" s="162"/>
      <c r="T789" s="162"/>
      <c r="U789" s="162"/>
      <c r="V789" s="162"/>
      <c r="W789" s="162"/>
      <c r="X789" s="162"/>
      <c r="Y789" s="162"/>
      <c r="Z789" s="162"/>
    </row>
    <row r="790">
      <c r="A790" s="162"/>
      <c r="B790" s="162"/>
      <c r="C790" s="162"/>
      <c r="D790" s="162"/>
      <c r="E790" s="162"/>
      <c r="F790" s="162"/>
      <c r="G790" s="162"/>
      <c r="H790" s="162"/>
      <c r="I790" s="162"/>
      <c r="J790" s="162"/>
      <c r="K790" s="162"/>
      <c r="L790" s="162"/>
      <c r="M790" s="162"/>
      <c r="N790" s="162"/>
      <c r="O790" s="162"/>
      <c r="P790" s="162"/>
      <c r="Q790" s="162"/>
      <c r="R790" s="162"/>
      <c r="S790" s="162"/>
      <c r="T790" s="162"/>
      <c r="U790" s="162"/>
      <c r="V790" s="162"/>
      <c r="W790" s="162"/>
      <c r="X790" s="162"/>
      <c r="Y790" s="162"/>
      <c r="Z790" s="162"/>
    </row>
    <row r="791">
      <c r="A791" s="162"/>
      <c r="B791" s="162"/>
      <c r="C791" s="162"/>
      <c r="D791" s="162"/>
      <c r="E791" s="162"/>
      <c r="F791" s="162"/>
      <c r="G791" s="162"/>
      <c r="H791" s="162"/>
      <c r="I791" s="162"/>
      <c r="J791" s="162"/>
      <c r="K791" s="162"/>
      <c r="L791" s="162"/>
      <c r="M791" s="162"/>
      <c r="N791" s="162"/>
      <c r="O791" s="162"/>
      <c r="P791" s="162"/>
      <c r="Q791" s="162"/>
      <c r="R791" s="162"/>
      <c r="S791" s="162"/>
      <c r="T791" s="162"/>
      <c r="U791" s="162"/>
      <c r="V791" s="162"/>
      <c r="W791" s="162"/>
      <c r="X791" s="162"/>
      <c r="Y791" s="162"/>
      <c r="Z791" s="162"/>
    </row>
    <row r="792">
      <c r="A792" s="162"/>
      <c r="B792" s="162"/>
      <c r="C792" s="162"/>
      <c r="D792" s="162"/>
      <c r="E792" s="162"/>
      <c r="F792" s="162"/>
      <c r="G792" s="162"/>
      <c r="H792" s="162"/>
      <c r="I792" s="162"/>
      <c r="J792" s="162"/>
      <c r="K792" s="162"/>
      <c r="L792" s="162"/>
      <c r="M792" s="162"/>
      <c r="N792" s="162"/>
      <c r="O792" s="162"/>
      <c r="P792" s="162"/>
      <c r="Q792" s="162"/>
      <c r="R792" s="162"/>
      <c r="S792" s="162"/>
      <c r="T792" s="162"/>
      <c r="U792" s="162"/>
      <c r="V792" s="162"/>
      <c r="W792" s="162"/>
      <c r="X792" s="162"/>
      <c r="Y792" s="162"/>
      <c r="Z792" s="162"/>
    </row>
    <row r="793">
      <c r="A793" s="162"/>
      <c r="B793" s="162"/>
      <c r="C793" s="162"/>
      <c r="D793" s="162"/>
      <c r="E793" s="162"/>
      <c r="F793" s="162"/>
      <c r="G793" s="162"/>
      <c r="H793" s="162"/>
      <c r="I793" s="162"/>
      <c r="J793" s="162"/>
      <c r="K793" s="162"/>
      <c r="L793" s="162"/>
      <c r="M793" s="162"/>
      <c r="N793" s="162"/>
      <c r="O793" s="162"/>
      <c r="P793" s="162"/>
      <c r="Q793" s="162"/>
      <c r="R793" s="162"/>
      <c r="S793" s="162"/>
      <c r="T793" s="162"/>
      <c r="U793" s="162"/>
      <c r="V793" s="162"/>
      <c r="W793" s="162"/>
      <c r="X793" s="162"/>
      <c r="Y793" s="162"/>
      <c r="Z793" s="162"/>
    </row>
    <row r="794">
      <c r="A794" s="162"/>
      <c r="B794" s="162"/>
      <c r="C794" s="162"/>
      <c r="D794" s="162"/>
      <c r="E794" s="162"/>
      <c r="F794" s="162"/>
      <c r="G794" s="162"/>
      <c r="H794" s="162"/>
      <c r="I794" s="162"/>
      <c r="J794" s="162"/>
      <c r="K794" s="162"/>
      <c r="L794" s="162"/>
      <c r="M794" s="162"/>
      <c r="N794" s="162"/>
      <c r="O794" s="162"/>
      <c r="P794" s="162"/>
      <c r="Q794" s="162"/>
      <c r="R794" s="162"/>
      <c r="S794" s="162"/>
      <c r="T794" s="162"/>
      <c r="U794" s="162"/>
      <c r="V794" s="162"/>
      <c r="W794" s="162"/>
      <c r="X794" s="162"/>
      <c r="Y794" s="162"/>
      <c r="Z794" s="162"/>
    </row>
    <row r="795">
      <c r="A795" s="162"/>
      <c r="B795" s="162"/>
      <c r="C795" s="162"/>
      <c r="D795" s="162"/>
      <c r="E795" s="162"/>
      <c r="F795" s="162"/>
      <c r="G795" s="162"/>
      <c r="H795" s="162"/>
      <c r="I795" s="162"/>
      <c r="J795" s="162"/>
      <c r="K795" s="162"/>
      <c r="L795" s="162"/>
      <c r="M795" s="162"/>
      <c r="N795" s="162"/>
      <c r="O795" s="162"/>
      <c r="P795" s="162"/>
      <c r="Q795" s="162"/>
      <c r="R795" s="162"/>
      <c r="S795" s="162"/>
      <c r="T795" s="162"/>
      <c r="U795" s="162"/>
      <c r="V795" s="162"/>
      <c r="W795" s="162"/>
      <c r="X795" s="162"/>
      <c r="Y795" s="162"/>
      <c r="Z795" s="162"/>
    </row>
    <row r="796">
      <c r="A796" s="162"/>
      <c r="B796" s="162"/>
      <c r="C796" s="162"/>
      <c r="D796" s="162"/>
      <c r="E796" s="162"/>
      <c r="F796" s="162"/>
      <c r="G796" s="162"/>
      <c r="H796" s="162"/>
      <c r="I796" s="162"/>
      <c r="J796" s="162"/>
      <c r="K796" s="162"/>
      <c r="L796" s="162"/>
      <c r="M796" s="162"/>
      <c r="N796" s="162"/>
      <c r="O796" s="162"/>
      <c r="P796" s="162"/>
      <c r="Q796" s="162"/>
      <c r="R796" s="162"/>
      <c r="S796" s="162"/>
      <c r="T796" s="162"/>
      <c r="U796" s="162"/>
      <c r="V796" s="162"/>
      <c r="W796" s="162"/>
      <c r="X796" s="162"/>
      <c r="Y796" s="162"/>
      <c r="Z796" s="162"/>
    </row>
    <row r="797">
      <c r="A797" s="162"/>
      <c r="B797" s="162"/>
      <c r="C797" s="162"/>
      <c r="D797" s="162"/>
      <c r="E797" s="162"/>
      <c r="F797" s="162"/>
      <c r="G797" s="162"/>
      <c r="H797" s="162"/>
      <c r="I797" s="162"/>
      <c r="J797" s="162"/>
      <c r="K797" s="162"/>
      <c r="L797" s="162"/>
      <c r="M797" s="162"/>
      <c r="N797" s="162"/>
      <c r="O797" s="162"/>
      <c r="P797" s="162"/>
      <c r="Q797" s="162"/>
      <c r="R797" s="162"/>
      <c r="S797" s="162"/>
      <c r="T797" s="162"/>
      <c r="U797" s="162"/>
      <c r="V797" s="162"/>
      <c r="W797" s="162"/>
      <c r="X797" s="162"/>
      <c r="Y797" s="162"/>
      <c r="Z797" s="162"/>
    </row>
    <row r="798">
      <c r="A798" s="162"/>
      <c r="B798" s="162"/>
      <c r="C798" s="162"/>
      <c r="D798" s="162"/>
      <c r="E798" s="162"/>
      <c r="F798" s="162"/>
      <c r="G798" s="162"/>
      <c r="H798" s="162"/>
      <c r="I798" s="162"/>
      <c r="J798" s="162"/>
      <c r="K798" s="162"/>
      <c r="L798" s="162"/>
      <c r="M798" s="162"/>
      <c r="N798" s="162"/>
      <c r="O798" s="162"/>
      <c r="P798" s="162"/>
      <c r="Q798" s="162"/>
      <c r="R798" s="162"/>
      <c r="S798" s="162"/>
      <c r="T798" s="162"/>
      <c r="U798" s="162"/>
      <c r="V798" s="162"/>
      <c r="W798" s="162"/>
      <c r="X798" s="162"/>
      <c r="Y798" s="162"/>
      <c r="Z798" s="162"/>
    </row>
    <row r="799">
      <c r="A799" s="162"/>
      <c r="B799" s="162"/>
      <c r="C799" s="162"/>
      <c r="D799" s="162"/>
      <c r="E799" s="162"/>
      <c r="F799" s="162"/>
      <c r="G799" s="162"/>
      <c r="H799" s="162"/>
      <c r="I799" s="162"/>
      <c r="J799" s="162"/>
      <c r="K799" s="162"/>
      <c r="L799" s="162"/>
      <c r="M799" s="162"/>
      <c r="N799" s="162"/>
      <c r="O799" s="162"/>
      <c r="P799" s="162"/>
      <c r="Q799" s="162"/>
      <c r="R799" s="162"/>
      <c r="S799" s="162"/>
      <c r="T799" s="162"/>
      <c r="U799" s="162"/>
      <c r="V799" s="162"/>
      <c r="W799" s="162"/>
      <c r="X799" s="162"/>
      <c r="Y799" s="162"/>
      <c r="Z799" s="162"/>
    </row>
    <row r="800">
      <c r="A800" s="162"/>
      <c r="B800" s="162"/>
      <c r="C800" s="162"/>
      <c r="D800" s="162"/>
      <c r="E800" s="162"/>
      <c r="F800" s="162"/>
      <c r="G800" s="162"/>
      <c r="H800" s="162"/>
      <c r="I800" s="162"/>
      <c r="J800" s="162"/>
      <c r="K800" s="162"/>
      <c r="L800" s="162"/>
      <c r="M800" s="162"/>
      <c r="N800" s="162"/>
      <c r="O800" s="162"/>
      <c r="P800" s="162"/>
      <c r="Q800" s="162"/>
      <c r="R800" s="162"/>
      <c r="S800" s="162"/>
      <c r="T800" s="162"/>
      <c r="U800" s="162"/>
      <c r="V800" s="162"/>
      <c r="W800" s="162"/>
      <c r="X800" s="162"/>
      <c r="Y800" s="162"/>
      <c r="Z800" s="162"/>
    </row>
    <row r="801">
      <c r="A801" s="162"/>
      <c r="B801" s="162"/>
      <c r="C801" s="162"/>
      <c r="D801" s="162"/>
      <c r="E801" s="162"/>
      <c r="F801" s="162"/>
      <c r="G801" s="162"/>
      <c r="H801" s="162"/>
      <c r="I801" s="162"/>
      <c r="J801" s="162"/>
      <c r="K801" s="162"/>
      <c r="L801" s="162"/>
      <c r="M801" s="162"/>
      <c r="N801" s="162"/>
      <c r="O801" s="162"/>
      <c r="P801" s="162"/>
      <c r="Q801" s="162"/>
      <c r="R801" s="162"/>
      <c r="S801" s="162"/>
      <c r="T801" s="162"/>
      <c r="U801" s="162"/>
      <c r="V801" s="162"/>
      <c r="W801" s="162"/>
      <c r="X801" s="162"/>
      <c r="Y801" s="162"/>
      <c r="Z801" s="162"/>
    </row>
    <row r="802">
      <c r="A802" s="162"/>
      <c r="B802" s="162"/>
      <c r="C802" s="162"/>
      <c r="D802" s="162"/>
      <c r="E802" s="162"/>
      <c r="F802" s="162"/>
      <c r="G802" s="162"/>
      <c r="H802" s="162"/>
      <c r="I802" s="162"/>
      <c r="J802" s="162"/>
      <c r="K802" s="162"/>
      <c r="L802" s="162"/>
      <c r="M802" s="162"/>
      <c r="N802" s="162"/>
      <c r="O802" s="162"/>
      <c r="P802" s="162"/>
      <c r="Q802" s="162"/>
      <c r="R802" s="162"/>
      <c r="S802" s="162"/>
      <c r="T802" s="162"/>
      <c r="U802" s="162"/>
      <c r="V802" s="162"/>
      <c r="W802" s="162"/>
      <c r="X802" s="162"/>
      <c r="Y802" s="162"/>
      <c r="Z802" s="162"/>
    </row>
    <row r="803">
      <c r="A803" s="162"/>
      <c r="B803" s="162"/>
      <c r="C803" s="162"/>
      <c r="D803" s="162"/>
      <c r="E803" s="162"/>
      <c r="F803" s="162"/>
      <c r="G803" s="162"/>
      <c r="H803" s="162"/>
      <c r="I803" s="162"/>
      <c r="J803" s="162"/>
      <c r="K803" s="162"/>
      <c r="L803" s="162"/>
      <c r="M803" s="162"/>
      <c r="N803" s="162"/>
      <c r="O803" s="162"/>
      <c r="P803" s="162"/>
      <c r="Q803" s="162"/>
      <c r="R803" s="162"/>
      <c r="S803" s="162"/>
      <c r="T803" s="162"/>
      <c r="U803" s="162"/>
      <c r="V803" s="162"/>
      <c r="W803" s="162"/>
      <c r="X803" s="162"/>
      <c r="Y803" s="162"/>
      <c r="Z803" s="162"/>
    </row>
    <row r="804">
      <c r="A804" s="162"/>
      <c r="B804" s="162"/>
      <c r="C804" s="162"/>
      <c r="D804" s="162"/>
      <c r="E804" s="162"/>
      <c r="F804" s="162"/>
      <c r="G804" s="162"/>
      <c r="H804" s="162"/>
      <c r="I804" s="162"/>
      <c r="J804" s="162"/>
      <c r="K804" s="162"/>
      <c r="L804" s="162"/>
      <c r="M804" s="162"/>
      <c r="N804" s="162"/>
      <c r="O804" s="162"/>
      <c r="P804" s="162"/>
      <c r="Q804" s="162"/>
      <c r="R804" s="162"/>
      <c r="S804" s="162"/>
      <c r="T804" s="162"/>
      <c r="U804" s="162"/>
      <c r="V804" s="162"/>
      <c r="W804" s="162"/>
      <c r="X804" s="162"/>
      <c r="Y804" s="162"/>
      <c r="Z804" s="162"/>
    </row>
    <row r="805">
      <c r="A805" s="162"/>
      <c r="B805" s="162"/>
      <c r="C805" s="162"/>
      <c r="D805" s="162"/>
      <c r="E805" s="162"/>
      <c r="F805" s="162"/>
      <c r="G805" s="162"/>
      <c r="H805" s="162"/>
      <c r="I805" s="162"/>
      <c r="J805" s="162"/>
      <c r="K805" s="162"/>
      <c r="L805" s="162"/>
      <c r="M805" s="162"/>
      <c r="N805" s="162"/>
      <c r="O805" s="162"/>
      <c r="P805" s="162"/>
      <c r="Q805" s="162"/>
      <c r="R805" s="162"/>
      <c r="S805" s="162"/>
      <c r="T805" s="162"/>
      <c r="U805" s="162"/>
      <c r="V805" s="162"/>
      <c r="W805" s="162"/>
      <c r="X805" s="162"/>
      <c r="Y805" s="162"/>
      <c r="Z805" s="162"/>
    </row>
    <row r="806">
      <c r="A806" s="162"/>
      <c r="B806" s="162"/>
      <c r="C806" s="162"/>
      <c r="D806" s="162"/>
      <c r="E806" s="162"/>
      <c r="F806" s="162"/>
      <c r="G806" s="162"/>
      <c r="H806" s="162"/>
      <c r="I806" s="162"/>
      <c r="J806" s="162"/>
      <c r="K806" s="162"/>
      <c r="L806" s="162"/>
      <c r="M806" s="162"/>
      <c r="N806" s="162"/>
      <c r="O806" s="162"/>
      <c r="P806" s="162"/>
      <c r="Q806" s="162"/>
      <c r="R806" s="162"/>
      <c r="S806" s="162"/>
      <c r="T806" s="162"/>
      <c r="U806" s="162"/>
      <c r="V806" s="162"/>
      <c r="W806" s="162"/>
      <c r="X806" s="162"/>
      <c r="Y806" s="162"/>
      <c r="Z806" s="162"/>
    </row>
    <row r="807">
      <c r="A807" s="162"/>
      <c r="B807" s="162"/>
      <c r="C807" s="162"/>
      <c r="D807" s="162"/>
      <c r="E807" s="162"/>
      <c r="F807" s="162"/>
      <c r="G807" s="162"/>
      <c r="H807" s="162"/>
      <c r="I807" s="162"/>
      <c r="J807" s="162"/>
      <c r="K807" s="162"/>
      <c r="L807" s="162"/>
      <c r="M807" s="162"/>
      <c r="N807" s="162"/>
      <c r="O807" s="162"/>
      <c r="P807" s="162"/>
      <c r="Q807" s="162"/>
      <c r="R807" s="162"/>
      <c r="S807" s="162"/>
      <c r="T807" s="162"/>
      <c r="U807" s="162"/>
      <c r="V807" s="162"/>
      <c r="W807" s="162"/>
      <c r="X807" s="162"/>
      <c r="Y807" s="162"/>
      <c r="Z807" s="162"/>
    </row>
    <row r="808">
      <c r="A808" s="162"/>
      <c r="B808" s="162"/>
      <c r="C808" s="162"/>
      <c r="D808" s="162"/>
      <c r="E808" s="162"/>
      <c r="F808" s="162"/>
      <c r="G808" s="162"/>
      <c r="H808" s="162"/>
      <c r="I808" s="162"/>
      <c r="J808" s="162"/>
      <c r="K808" s="162"/>
      <c r="L808" s="162"/>
      <c r="M808" s="162"/>
      <c r="N808" s="162"/>
      <c r="O808" s="162"/>
      <c r="P808" s="162"/>
      <c r="Q808" s="162"/>
      <c r="R808" s="162"/>
      <c r="S808" s="162"/>
      <c r="T808" s="162"/>
      <c r="U808" s="162"/>
      <c r="V808" s="162"/>
      <c r="W808" s="162"/>
      <c r="X808" s="162"/>
      <c r="Y808" s="162"/>
      <c r="Z808" s="162"/>
    </row>
    <row r="809">
      <c r="A809" s="162"/>
      <c r="B809" s="162"/>
      <c r="C809" s="162"/>
      <c r="D809" s="162"/>
      <c r="E809" s="162"/>
      <c r="F809" s="162"/>
      <c r="G809" s="162"/>
      <c r="H809" s="162"/>
      <c r="I809" s="162"/>
      <c r="J809" s="162"/>
      <c r="K809" s="162"/>
      <c r="L809" s="162"/>
      <c r="M809" s="162"/>
      <c r="N809" s="162"/>
      <c r="O809" s="162"/>
      <c r="P809" s="162"/>
      <c r="Q809" s="162"/>
      <c r="R809" s="162"/>
      <c r="S809" s="162"/>
      <c r="T809" s="162"/>
      <c r="U809" s="162"/>
      <c r="V809" s="162"/>
      <c r="W809" s="162"/>
      <c r="X809" s="162"/>
      <c r="Y809" s="162"/>
      <c r="Z809" s="162"/>
    </row>
    <row r="810">
      <c r="A810" s="162"/>
      <c r="B810" s="162"/>
      <c r="C810" s="162"/>
      <c r="D810" s="162"/>
      <c r="E810" s="162"/>
      <c r="F810" s="162"/>
      <c r="G810" s="162"/>
      <c r="H810" s="162"/>
      <c r="I810" s="162"/>
      <c r="J810" s="162"/>
      <c r="K810" s="162"/>
      <c r="L810" s="162"/>
      <c r="M810" s="162"/>
      <c r="N810" s="162"/>
      <c r="O810" s="162"/>
      <c r="P810" s="162"/>
      <c r="Q810" s="162"/>
      <c r="R810" s="162"/>
      <c r="S810" s="162"/>
      <c r="T810" s="162"/>
      <c r="U810" s="162"/>
      <c r="V810" s="162"/>
      <c r="W810" s="162"/>
      <c r="X810" s="162"/>
      <c r="Y810" s="162"/>
      <c r="Z810" s="162"/>
    </row>
    <row r="811">
      <c r="A811" s="162"/>
      <c r="B811" s="162"/>
      <c r="C811" s="162"/>
      <c r="D811" s="162"/>
      <c r="E811" s="162"/>
      <c r="F811" s="162"/>
      <c r="G811" s="162"/>
      <c r="H811" s="162"/>
      <c r="I811" s="162"/>
      <c r="J811" s="162"/>
      <c r="K811" s="162"/>
      <c r="L811" s="162"/>
      <c r="M811" s="162"/>
      <c r="N811" s="162"/>
      <c r="O811" s="162"/>
      <c r="P811" s="162"/>
      <c r="Q811" s="162"/>
      <c r="R811" s="162"/>
      <c r="S811" s="162"/>
      <c r="T811" s="162"/>
      <c r="U811" s="162"/>
      <c r="V811" s="162"/>
      <c r="W811" s="162"/>
      <c r="X811" s="162"/>
      <c r="Y811" s="162"/>
      <c r="Z811" s="162"/>
    </row>
    <row r="812">
      <c r="A812" s="162"/>
      <c r="B812" s="162"/>
      <c r="C812" s="162"/>
      <c r="D812" s="162"/>
      <c r="E812" s="162"/>
      <c r="F812" s="162"/>
      <c r="G812" s="162"/>
      <c r="H812" s="162"/>
      <c r="I812" s="162"/>
      <c r="J812" s="162"/>
      <c r="K812" s="162"/>
      <c r="L812" s="162"/>
      <c r="M812" s="162"/>
      <c r="N812" s="162"/>
      <c r="O812" s="162"/>
      <c r="P812" s="162"/>
      <c r="Q812" s="162"/>
      <c r="R812" s="162"/>
      <c r="S812" s="162"/>
      <c r="T812" s="162"/>
      <c r="U812" s="162"/>
      <c r="V812" s="162"/>
      <c r="W812" s="162"/>
      <c r="X812" s="162"/>
      <c r="Y812" s="162"/>
      <c r="Z812" s="162"/>
    </row>
    <row r="813">
      <c r="A813" s="162"/>
      <c r="B813" s="162"/>
      <c r="C813" s="162"/>
      <c r="D813" s="162"/>
      <c r="E813" s="162"/>
      <c r="F813" s="162"/>
      <c r="G813" s="162"/>
      <c r="H813" s="162"/>
      <c r="I813" s="162"/>
      <c r="J813" s="162"/>
      <c r="K813" s="162"/>
      <c r="L813" s="162"/>
      <c r="M813" s="162"/>
      <c r="N813" s="162"/>
      <c r="O813" s="162"/>
      <c r="P813" s="162"/>
      <c r="Q813" s="162"/>
      <c r="R813" s="162"/>
      <c r="S813" s="162"/>
      <c r="T813" s="162"/>
      <c r="U813" s="162"/>
      <c r="V813" s="162"/>
      <c r="W813" s="162"/>
      <c r="X813" s="162"/>
      <c r="Y813" s="162"/>
      <c r="Z813" s="162"/>
    </row>
    <row r="814">
      <c r="A814" s="162"/>
      <c r="B814" s="162"/>
      <c r="C814" s="162"/>
      <c r="D814" s="162"/>
      <c r="E814" s="162"/>
      <c r="F814" s="162"/>
      <c r="G814" s="162"/>
      <c r="H814" s="162"/>
      <c r="I814" s="162"/>
      <c r="J814" s="162"/>
      <c r="K814" s="162"/>
      <c r="L814" s="162"/>
      <c r="M814" s="162"/>
      <c r="N814" s="162"/>
      <c r="O814" s="162"/>
      <c r="P814" s="162"/>
      <c r="Q814" s="162"/>
      <c r="R814" s="162"/>
      <c r="S814" s="162"/>
      <c r="T814" s="162"/>
      <c r="U814" s="162"/>
      <c r="V814" s="162"/>
      <c r="W814" s="162"/>
      <c r="X814" s="162"/>
      <c r="Y814" s="162"/>
      <c r="Z814" s="162"/>
    </row>
    <row r="815">
      <c r="A815" s="162"/>
      <c r="B815" s="162"/>
      <c r="C815" s="162"/>
      <c r="D815" s="162"/>
      <c r="E815" s="162"/>
      <c r="F815" s="162"/>
      <c r="G815" s="162"/>
      <c r="H815" s="162"/>
      <c r="I815" s="162"/>
      <c r="J815" s="162"/>
      <c r="K815" s="162"/>
      <c r="L815" s="162"/>
      <c r="M815" s="162"/>
      <c r="N815" s="162"/>
      <c r="O815" s="162"/>
      <c r="P815" s="162"/>
      <c r="Q815" s="162"/>
      <c r="R815" s="162"/>
      <c r="S815" s="162"/>
      <c r="T815" s="162"/>
      <c r="U815" s="162"/>
      <c r="V815" s="162"/>
      <c r="W815" s="162"/>
      <c r="X815" s="162"/>
      <c r="Y815" s="162"/>
      <c r="Z815" s="162"/>
    </row>
    <row r="816">
      <c r="A816" s="162"/>
      <c r="B816" s="162"/>
      <c r="C816" s="162"/>
      <c r="D816" s="162"/>
      <c r="E816" s="162"/>
      <c r="F816" s="162"/>
      <c r="G816" s="162"/>
      <c r="H816" s="162"/>
      <c r="I816" s="162"/>
      <c r="J816" s="162"/>
      <c r="K816" s="162"/>
      <c r="L816" s="162"/>
      <c r="M816" s="162"/>
      <c r="N816" s="162"/>
      <c r="O816" s="162"/>
      <c r="P816" s="162"/>
      <c r="Q816" s="162"/>
      <c r="R816" s="162"/>
      <c r="S816" s="162"/>
      <c r="T816" s="162"/>
      <c r="U816" s="162"/>
      <c r="V816" s="162"/>
      <c r="W816" s="162"/>
      <c r="X816" s="162"/>
      <c r="Y816" s="162"/>
      <c r="Z816" s="162"/>
    </row>
    <row r="817">
      <c r="A817" s="162"/>
      <c r="B817" s="162"/>
      <c r="C817" s="162"/>
      <c r="D817" s="162"/>
      <c r="E817" s="162"/>
      <c r="F817" s="162"/>
      <c r="G817" s="162"/>
      <c r="H817" s="162"/>
      <c r="I817" s="162"/>
      <c r="J817" s="162"/>
      <c r="K817" s="162"/>
      <c r="L817" s="162"/>
      <c r="M817" s="162"/>
      <c r="N817" s="162"/>
      <c r="O817" s="162"/>
      <c r="P817" s="162"/>
      <c r="Q817" s="162"/>
      <c r="R817" s="162"/>
      <c r="S817" s="162"/>
      <c r="T817" s="162"/>
      <c r="U817" s="162"/>
      <c r="V817" s="162"/>
      <c r="W817" s="162"/>
      <c r="X817" s="162"/>
      <c r="Y817" s="162"/>
      <c r="Z817" s="162"/>
    </row>
    <row r="818">
      <c r="A818" s="162"/>
      <c r="B818" s="162"/>
      <c r="C818" s="162"/>
      <c r="D818" s="162"/>
      <c r="E818" s="162"/>
      <c r="F818" s="162"/>
      <c r="G818" s="162"/>
      <c r="H818" s="162"/>
      <c r="I818" s="162"/>
      <c r="J818" s="162"/>
      <c r="K818" s="162"/>
      <c r="L818" s="162"/>
      <c r="M818" s="162"/>
      <c r="N818" s="162"/>
      <c r="O818" s="162"/>
      <c r="P818" s="162"/>
      <c r="Q818" s="162"/>
      <c r="R818" s="162"/>
      <c r="S818" s="162"/>
      <c r="T818" s="162"/>
      <c r="U818" s="162"/>
      <c r="V818" s="162"/>
      <c r="W818" s="162"/>
      <c r="X818" s="162"/>
      <c r="Y818" s="162"/>
      <c r="Z818" s="162"/>
    </row>
    <row r="819">
      <c r="A819" s="162"/>
      <c r="B819" s="162"/>
      <c r="C819" s="162"/>
      <c r="D819" s="162"/>
      <c r="E819" s="162"/>
      <c r="F819" s="162"/>
      <c r="G819" s="162"/>
      <c r="H819" s="162"/>
      <c r="I819" s="162"/>
      <c r="J819" s="162"/>
      <c r="K819" s="162"/>
      <c r="L819" s="162"/>
      <c r="M819" s="162"/>
      <c r="N819" s="162"/>
      <c r="O819" s="162"/>
      <c r="P819" s="162"/>
      <c r="Q819" s="162"/>
      <c r="R819" s="162"/>
      <c r="S819" s="162"/>
      <c r="T819" s="162"/>
      <c r="U819" s="162"/>
      <c r="V819" s="162"/>
      <c r="W819" s="162"/>
      <c r="X819" s="162"/>
      <c r="Y819" s="162"/>
      <c r="Z819" s="162"/>
    </row>
    <row r="820">
      <c r="A820" s="162"/>
      <c r="B820" s="162"/>
      <c r="C820" s="162"/>
      <c r="D820" s="162"/>
      <c r="E820" s="162"/>
      <c r="F820" s="162"/>
      <c r="G820" s="162"/>
      <c r="H820" s="162"/>
      <c r="I820" s="162"/>
      <c r="J820" s="162"/>
      <c r="K820" s="162"/>
      <c r="L820" s="162"/>
      <c r="M820" s="162"/>
      <c r="N820" s="162"/>
      <c r="O820" s="162"/>
      <c r="P820" s="162"/>
      <c r="Q820" s="162"/>
      <c r="R820" s="162"/>
      <c r="S820" s="162"/>
      <c r="T820" s="162"/>
      <c r="U820" s="162"/>
      <c r="V820" s="162"/>
      <c r="W820" s="162"/>
      <c r="X820" s="162"/>
      <c r="Y820" s="162"/>
      <c r="Z820" s="162"/>
    </row>
    <row r="821">
      <c r="A821" s="162"/>
      <c r="B821" s="162"/>
      <c r="C821" s="162"/>
      <c r="D821" s="162"/>
      <c r="E821" s="162"/>
      <c r="F821" s="162"/>
      <c r="G821" s="162"/>
      <c r="H821" s="162"/>
      <c r="I821" s="162"/>
      <c r="J821" s="162"/>
      <c r="K821" s="162"/>
      <c r="L821" s="162"/>
      <c r="M821" s="162"/>
      <c r="N821" s="162"/>
      <c r="O821" s="162"/>
      <c r="P821" s="162"/>
      <c r="Q821" s="162"/>
      <c r="R821" s="162"/>
      <c r="S821" s="162"/>
      <c r="T821" s="162"/>
      <c r="U821" s="162"/>
      <c r="V821" s="162"/>
      <c r="W821" s="162"/>
      <c r="X821" s="162"/>
      <c r="Y821" s="162"/>
      <c r="Z821" s="162"/>
    </row>
    <row r="822">
      <c r="A822" s="162"/>
      <c r="B822" s="162"/>
      <c r="C822" s="162"/>
      <c r="D822" s="162"/>
      <c r="E822" s="162"/>
      <c r="F822" s="162"/>
      <c r="G822" s="162"/>
      <c r="H822" s="162"/>
      <c r="I822" s="162"/>
      <c r="J822" s="162"/>
      <c r="K822" s="162"/>
      <c r="L822" s="162"/>
      <c r="M822" s="162"/>
      <c r="N822" s="162"/>
      <c r="O822" s="162"/>
      <c r="P822" s="162"/>
      <c r="Q822" s="162"/>
      <c r="R822" s="162"/>
      <c r="S822" s="162"/>
      <c r="T822" s="162"/>
      <c r="U822" s="162"/>
      <c r="V822" s="162"/>
      <c r="W822" s="162"/>
      <c r="X822" s="162"/>
      <c r="Y822" s="162"/>
      <c r="Z822" s="162"/>
    </row>
    <row r="823">
      <c r="A823" s="162"/>
      <c r="B823" s="162"/>
      <c r="C823" s="162"/>
      <c r="D823" s="162"/>
      <c r="E823" s="162"/>
      <c r="F823" s="162"/>
      <c r="G823" s="162"/>
      <c r="H823" s="162"/>
      <c r="I823" s="162"/>
      <c r="J823" s="162"/>
      <c r="K823" s="162"/>
      <c r="L823" s="162"/>
      <c r="M823" s="162"/>
      <c r="N823" s="162"/>
      <c r="O823" s="162"/>
      <c r="P823" s="162"/>
      <c r="Q823" s="162"/>
      <c r="R823" s="162"/>
      <c r="S823" s="162"/>
      <c r="T823" s="162"/>
      <c r="U823" s="162"/>
      <c r="V823" s="162"/>
      <c r="W823" s="162"/>
      <c r="X823" s="162"/>
      <c r="Y823" s="162"/>
      <c r="Z823" s="162"/>
    </row>
    <row r="824">
      <c r="A824" s="162"/>
      <c r="B824" s="162"/>
      <c r="C824" s="162"/>
      <c r="D824" s="162"/>
      <c r="E824" s="162"/>
      <c r="F824" s="162"/>
      <c r="G824" s="162"/>
      <c r="H824" s="162"/>
      <c r="I824" s="162"/>
      <c r="J824" s="162"/>
      <c r="K824" s="162"/>
      <c r="L824" s="162"/>
      <c r="M824" s="162"/>
      <c r="N824" s="162"/>
      <c r="O824" s="162"/>
      <c r="P824" s="162"/>
      <c r="Q824" s="162"/>
      <c r="R824" s="162"/>
      <c r="S824" s="162"/>
      <c r="T824" s="162"/>
      <c r="U824" s="162"/>
      <c r="V824" s="162"/>
      <c r="W824" s="162"/>
      <c r="X824" s="162"/>
      <c r="Y824" s="162"/>
      <c r="Z824" s="162"/>
    </row>
    <row r="825">
      <c r="A825" s="162"/>
      <c r="B825" s="162"/>
      <c r="C825" s="162"/>
      <c r="D825" s="162"/>
      <c r="E825" s="162"/>
      <c r="F825" s="162"/>
      <c r="G825" s="162"/>
      <c r="H825" s="162"/>
      <c r="I825" s="162"/>
      <c r="J825" s="162"/>
      <c r="K825" s="162"/>
      <c r="L825" s="162"/>
      <c r="M825" s="162"/>
      <c r="N825" s="162"/>
      <c r="O825" s="162"/>
      <c r="P825" s="162"/>
      <c r="Q825" s="162"/>
      <c r="R825" s="162"/>
      <c r="S825" s="162"/>
      <c r="T825" s="162"/>
      <c r="U825" s="162"/>
      <c r="V825" s="162"/>
      <c r="W825" s="162"/>
      <c r="X825" s="162"/>
      <c r="Y825" s="162"/>
      <c r="Z825" s="162"/>
    </row>
    <row r="826">
      <c r="A826" s="162"/>
      <c r="B826" s="162"/>
      <c r="C826" s="162"/>
      <c r="D826" s="162"/>
      <c r="E826" s="162"/>
      <c r="F826" s="162"/>
      <c r="G826" s="162"/>
      <c r="H826" s="162"/>
      <c r="I826" s="162"/>
      <c r="J826" s="162"/>
      <c r="K826" s="162"/>
      <c r="L826" s="162"/>
      <c r="M826" s="162"/>
      <c r="N826" s="162"/>
      <c r="O826" s="162"/>
      <c r="P826" s="162"/>
      <c r="Q826" s="162"/>
      <c r="R826" s="162"/>
      <c r="S826" s="162"/>
      <c r="T826" s="162"/>
      <c r="U826" s="162"/>
      <c r="V826" s="162"/>
      <c r="W826" s="162"/>
      <c r="X826" s="162"/>
      <c r="Y826" s="162"/>
      <c r="Z826" s="162"/>
    </row>
    <row r="827">
      <c r="A827" s="162"/>
      <c r="B827" s="162"/>
      <c r="C827" s="162"/>
      <c r="D827" s="162"/>
      <c r="E827" s="162"/>
      <c r="F827" s="162"/>
      <c r="G827" s="162"/>
      <c r="H827" s="162"/>
      <c r="I827" s="162"/>
      <c r="J827" s="162"/>
      <c r="K827" s="162"/>
      <c r="L827" s="162"/>
      <c r="M827" s="162"/>
      <c r="N827" s="162"/>
      <c r="O827" s="162"/>
      <c r="P827" s="162"/>
      <c r="Q827" s="162"/>
      <c r="R827" s="162"/>
      <c r="S827" s="162"/>
      <c r="T827" s="162"/>
      <c r="U827" s="162"/>
      <c r="V827" s="162"/>
      <c r="W827" s="162"/>
      <c r="X827" s="162"/>
      <c r="Y827" s="162"/>
      <c r="Z827" s="162"/>
    </row>
    <row r="828">
      <c r="A828" s="162"/>
      <c r="B828" s="162"/>
      <c r="C828" s="162"/>
      <c r="D828" s="162"/>
      <c r="E828" s="162"/>
      <c r="F828" s="162"/>
      <c r="G828" s="162"/>
      <c r="H828" s="162"/>
      <c r="I828" s="162"/>
      <c r="J828" s="162"/>
      <c r="K828" s="162"/>
      <c r="L828" s="162"/>
      <c r="M828" s="162"/>
      <c r="N828" s="162"/>
      <c r="O828" s="162"/>
      <c r="P828" s="162"/>
      <c r="Q828" s="162"/>
      <c r="R828" s="162"/>
      <c r="S828" s="162"/>
      <c r="T828" s="162"/>
      <c r="U828" s="162"/>
      <c r="V828" s="162"/>
      <c r="W828" s="162"/>
      <c r="X828" s="162"/>
      <c r="Y828" s="162"/>
      <c r="Z828" s="162"/>
    </row>
    <row r="829">
      <c r="A829" s="162"/>
      <c r="B829" s="162"/>
      <c r="C829" s="162"/>
      <c r="D829" s="162"/>
      <c r="E829" s="162"/>
      <c r="F829" s="162"/>
      <c r="G829" s="162"/>
      <c r="H829" s="162"/>
      <c r="I829" s="162"/>
      <c r="J829" s="162"/>
      <c r="K829" s="162"/>
      <c r="L829" s="162"/>
      <c r="M829" s="162"/>
      <c r="N829" s="162"/>
      <c r="O829" s="162"/>
      <c r="P829" s="162"/>
      <c r="Q829" s="162"/>
      <c r="R829" s="162"/>
      <c r="S829" s="162"/>
      <c r="T829" s="162"/>
      <c r="U829" s="162"/>
      <c r="V829" s="162"/>
      <c r="W829" s="162"/>
      <c r="X829" s="162"/>
      <c r="Y829" s="162"/>
      <c r="Z829" s="162"/>
    </row>
    <row r="830">
      <c r="A830" s="162"/>
      <c r="B830" s="162"/>
      <c r="C830" s="162"/>
      <c r="D830" s="162"/>
      <c r="E830" s="162"/>
      <c r="F830" s="162"/>
      <c r="G830" s="162"/>
      <c r="H830" s="162"/>
      <c r="I830" s="162"/>
      <c r="J830" s="162"/>
      <c r="K830" s="162"/>
      <c r="L830" s="162"/>
      <c r="M830" s="162"/>
      <c r="N830" s="162"/>
      <c r="O830" s="162"/>
      <c r="P830" s="162"/>
      <c r="Q830" s="162"/>
      <c r="R830" s="162"/>
      <c r="S830" s="162"/>
      <c r="T830" s="162"/>
      <c r="U830" s="162"/>
      <c r="V830" s="162"/>
      <c r="W830" s="162"/>
      <c r="X830" s="162"/>
      <c r="Y830" s="162"/>
      <c r="Z830" s="162"/>
    </row>
    <row r="831">
      <c r="A831" s="162"/>
      <c r="B831" s="162"/>
      <c r="C831" s="162"/>
      <c r="D831" s="162"/>
      <c r="E831" s="162"/>
      <c r="F831" s="162"/>
      <c r="G831" s="162"/>
      <c r="H831" s="162"/>
      <c r="I831" s="162"/>
      <c r="J831" s="162"/>
      <c r="K831" s="162"/>
      <c r="L831" s="162"/>
      <c r="M831" s="162"/>
      <c r="N831" s="162"/>
      <c r="O831" s="162"/>
      <c r="P831" s="162"/>
      <c r="Q831" s="162"/>
      <c r="R831" s="162"/>
      <c r="S831" s="162"/>
      <c r="T831" s="162"/>
      <c r="U831" s="162"/>
      <c r="V831" s="162"/>
      <c r="W831" s="162"/>
      <c r="X831" s="162"/>
      <c r="Y831" s="162"/>
      <c r="Z831" s="162"/>
    </row>
    <row r="832">
      <c r="A832" s="162"/>
      <c r="B832" s="162"/>
      <c r="C832" s="162"/>
      <c r="D832" s="162"/>
      <c r="E832" s="162"/>
      <c r="F832" s="162"/>
      <c r="G832" s="162"/>
      <c r="H832" s="162"/>
      <c r="I832" s="162"/>
      <c r="J832" s="162"/>
      <c r="K832" s="162"/>
      <c r="L832" s="162"/>
      <c r="M832" s="162"/>
      <c r="N832" s="162"/>
      <c r="O832" s="162"/>
      <c r="P832" s="162"/>
      <c r="Q832" s="162"/>
      <c r="R832" s="162"/>
      <c r="S832" s="162"/>
      <c r="T832" s="162"/>
      <c r="U832" s="162"/>
      <c r="V832" s="162"/>
      <c r="W832" s="162"/>
      <c r="X832" s="162"/>
      <c r="Y832" s="162"/>
      <c r="Z832" s="162"/>
    </row>
    <row r="833">
      <c r="A833" s="162"/>
      <c r="B833" s="162"/>
      <c r="C833" s="162"/>
      <c r="D833" s="162"/>
      <c r="E833" s="162"/>
      <c r="F833" s="162"/>
      <c r="G833" s="162"/>
      <c r="H833" s="162"/>
      <c r="I833" s="162"/>
      <c r="J833" s="162"/>
      <c r="K833" s="162"/>
      <c r="L833" s="162"/>
      <c r="M833" s="162"/>
      <c r="N833" s="162"/>
      <c r="O833" s="162"/>
      <c r="P833" s="162"/>
      <c r="Q833" s="162"/>
      <c r="R833" s="162"/>
      <c r="S833" s="162"/>
      <c r="T833" s="162"/>
      <c r="U833" s="162"/>
      <c r="V833" s="162"/>
      <c r="W833" s="162"/>
      <c r="X833" s="162"/>
      <c r="Y833" s="162"/>
      <c r="Z833" s="162"/>
    </row>
    <row r="834">
      <c r="A834" s="162"/>
      <c r="B834" s="162"/>
      <c r="C834" s="162"/>
      <c r="D834" s="162"/>
      <c r="E834" s="162"/>
      <c r="F834" s="162"/>
      <c r="G834" s="162"/>
      <c r="H834" s="162"/>
      <c r="I834" s="162"/>
      <c r="J834" s="162"/>
      <c r="K834" s="162"/>
      <c r="L834" s="162"/>
      <c r="M834" s="162"/>
      <c r="N834" s="162"/>
      <c r="O834" s="162"/>
      <c r="P834" s="162"/>
      <c r="Q834" s="162"/>
      <c r="R834" s="162"/>
      <c r="S834" s="162"/>
      <c r="T834" s="162"/>
      <c r="U834" s="162"/>
      <c r="V834" s="162"/>
      <c r="W834" s="162"/>
      <c r="X834" s="162"/>
      <c r="Y834" s="162"/>
      <c r="Z834" s="162"/>
    </row>
    <row r="835">
      <c r="A835" s="162"/>
      <c r="B835" s="162"/>
      <c r="C835" s="162"/>
      <c r="D835" s="162"/>
      <c r="E835" s="162"/>
      <c r="F835" s="162"/>
      <c r="G835" s="162"/>
      <c r="H835" s="162"/>
      <c r="I835" s="162"/>
      <c r="J835" s="162"/>
      <c r="K835" s="162"/>
      <c r="L835" s="162"/>
      <c r="M835" s="162"/>
      <c r="N835" s="162"/>
      <c r="O835" s="162"/>
      <c r="P835" s="162"/>
      <c r="Q835" s="162"/>
      <c r="R835" s="162"/>
      <c r="S835" s="162"/>
      <c r="T835" s="162"/>
      <c r="U835" s="162"/>
      <c r="V835" s="162"/>
      <c r="W835" s="162"/>
      <c r="X835" s="162"/>
      <c r="Y835" s="162"/>
      <c r="Z835" s="162"/>
    </row>
    <row r="836">
      <c r="A836" s="162"/>
      <c r="B836" s="162"/>
      <c r="C836" s="162"/>
      <c r="D836" s="162"/>
      <c r="E836" s="162"/>
      <c r="F836" s="162"/>
      <c r="G836" s="162"/>
      <c r="H836" s="162"/>
      <c r="I836" s="162"/>
      <c r="J836" s="162"/>
      <c r="K836" s="162"/>
      <c r="L836" s="162"/>
      <c r="M836" s="162"/>
      <c r="N836" s="162"/>
      <c r="O836" s="162"/>
      <c r="P836" s="162"/>
      <c r="Q836" s="162"/>
      <c r="R836" s="162"/>
      <c r="S836" s="162"/>
      <c r="T836" s="162"/>
      <c r="U836" s="162"/>
      <c r="V836" s="162"/>
      <c r="W836" s="162"/>
      <c r="X836" s="162"/>
      <c r="Y836" s="162"/>
      <c r="Z836" s="162"/>
    </row>
    <row r="837">
      <c r="A837" s="162"/>
      <c r="B837" s="162"/>
      <c r="C837" s="162"/>
      <c r="D837" s="162"/>
      <c r="E837" s="162"/>
      <c r="F837" s="162"/>
      <c r="G837" s="162"/>
      <c r="H837" s="162"/>
      <c r="I837" s="162"/>
      <c r="J837" s="162"/>
      <c r="K837" s="162"/>
      <c r="L837" s="162"/>
      <c r="M837" s="162"/>
      <c r="N837" s="162"/>
      <c r="O837" s="162"/>
      <c r="P837" s="162"/>
      <c r="Q837" s="162"/>
      <c r="R837" s="162"/>
      <c r="S837" s="162"/>
      <c r="T837" s="162"/>
      <c r="U837" s="162"/>
      <c r="V837" s="162"/>
      <c r="W837" s="162"/>
      <c r="X837" s="162"/>
      <c r="Y837" s="162"/>
      <c r="Z837" s="162"/>
    </row>
    <row r="838">
      <c r="A838" s="162"/>
      <c r="B838" s="162"/>
      <c r="C838" s="162"/>
      <c r="D838" s="162"/>
      <c r="E838" s="162"/>
      <c r="F838" s="162"/>
      <c r="G838" s="162"/>
      <c r="H838" s="162"/>
      <c r="I838" s="162"/>
      <c r="J838" s="162"/>
      <c r="K838" s="162"/>
      <c r="L838" s="162"/>
      <c r="M838" s="162"/>
      <c r="N838" s="162"/>
      <c r="O838" s="162"/>
      <c r="P838" s="162"/>
      <c r="Q838" s="162"/>
      <c r="R838" s="162"/>
      <c r="S838" s="162"/>
      <c r="T838" s="162"/>
      <c r="U838" s="162"/>
      <c r="V838" s="162"/>
      <c r="W838" s="162"/>
      <c r="X838" s="162"/>
      <c r="Y838" s="162"/>
      <c r="Z838" s="162"/>
    </row>
    <row r="839">
      <c r="A839" s="162"/>
      <c r="B839" s="162"/>
      <c r="C839" s="162"/>
      <c r="D839" s="162"/>
      <c r="E839" s="162"/>
      <c r="F839" s="162"/>
      <c r="G839" s="162"/>
      <c r="H839" s="162"/>
      <c r="I839" s="162"/>
      <c r="J839" s="162"/>
      <c r="K839" s="162"/>
      <c r="L839" s="162"/>
      <c r="M839" s="162"/>
      <c r="N839" s="162"/>
      <c r="O839" s="162"/>
      <c r="P839" s="162"/>
      <c r="Q839" s="162"/>
      <c r="R839" s="162"/>
      <c r="S839" s="162"/>
      <c r="T839" s="162"/>
      <c r="U839" s="162"/>
      <c r="V839" s="162"/>
      <c r="W839" s="162"/>
      <c r="X839" s="162"/>
      <c r="Y839" s="162"/>
      <c r="Z839" s="162"/>
    </row>
    <row r="840">
      <c r="A840" s="162"/>
      <c r="B840" s="162"/>
      <c r="C840" s="162"/>
      <c r="D840" s="162"/>
      <c r="E840" s="162"/>
      <c r="F840" s="162"/>
      <c r="G840" s="162"/>
      <c r="H840" s="162"/>
      <c r="I840" s="162"/>
      <c r="J840" s="162"/>
      <c r="K840" s="162"/>
      <c r="L840" s="162"/>
      <c r="M840" s="162"/>
      <c r="N840" s="162"/>
      <c r="O840" s="162"/>
      <c r="P840" s="162"/>
      <c r="Q840" s="162"/>
      <c r="R840" s="162"/>
      <c r="S840" s="162"/>
      <c r="T840" s="162"/>
      <c r="U840" s="162"/>
      <c r="V840" s="162"/>
      <c r="W840" s="162"/>
      <c r="X840" s="162"/>
      <c r="Y840" s="162"/>
      <c r="Z840" s="162"/>
    </row>
    <row r="841">
      <c r="A841" s="162"/>
      <c r="B841" s="162"/>
      <c r="C841" s="162"/>
      <c r="D841" s="162"/>
      <c r="E841" s="162"/>
      <c r="F841" s="162"/>
      <c r="G841" s="162"/>
      <c r="H841" s="162"/>
      <c r="I841" s="162"/>
      <c r="J841" s="162"/>
      <c r="K841" s="162"/>
      <c r="L841" s="162"/>
      <c r="M841" s="162"/>
      <c r="N841" s="162"/>
      <c r="O841" s="162"/>
      <c r="P841" s="162"/>
      <c r="Q841" s="162"/>
      <c r="R841" s="162"/>
      <c r="S841" s="162"/>
      <c r="T841" s="162"/>
      <c r="U841" s="162"/>
      <c r="V841" s="162"/>
      <c r="W841" s="162"/>
      <c r="X841" s="162"/>
      <c r="Y841" s="162"/>
      <c r="Z841" s="162"/>
    </row>
    <row r="842">
      <c r="A842" s="162"/>
      <c r="B842" s="162"/>
      <c r="C842" s="162"/>
      <c r="D842" s="162"/>
      <c r="E842" s="162"/>
      <c r="F842" s="162"/>
      <c r="G842" s="162"/>
      <c r="H842" s="162"/>
      <c r="I842" s="162"/>
      <c r="J842" s="162"/>
      <c r="K842" s="162"/>
      <c r="L842" s="162"/>
      <c r="M842" s="162"/>
      <c r="N842" s="162"/>
      <c r="O842" s="162"/>
      <c r="P842" s="162"/>
      <c r="Q842" s="162"/>
      <c r="R842" s="162"/>
      <c r="S842" s="162"/>
      <c r="T842" s="162"/>
      <c r="U842" s="162"/>
      <c r="V842" s="162"/>
      <c r="W842" s="162"/>
      <c r="X842" s="162"/>
      <c r="Y842" s="162"/>
      <c r="Z842" s="162"/>
    </row>
    <row r="843">
      <c r="A843" s="162"/>
      <c r="B843" s="162"/>
      <c r="C843" s="162"/>
      <c r="D843" s="162"/>
      <c r="E843" s="162"/>
      <c r="F843" s="162"/>
      <c r="G843" s="162"/>
      <c r="H843" s="162"/>
      <c r="I843" s="162"/>
      <c r="J843" s="162"/>
      <c r="K843" s="162"/>
      <c r="L843" s="162"/>
      <c r="M843" s="162"/>
      <c r="N843" s="162"/>
      <c r="O843" s="162"/>
      <c r="P843" s="162"/>
      <c r="Q843" s="162"/>
      <c r="R843" s="162"/>
      <c r="S843" s="162"/>
      <c r="T843" s="162"/>
      <c r="U843" s="162"/>
      <c r="V843" s="162"/>
      <c r="W843" s="162"/>
      <c r="X843" s="162"/>
      <c r="Y843" s="162"/>
      <c r="Z843" s="162"/>
    </row>
    <row r="844">
      <c r="A844" s="162"/>
      <c r="B844" s="162"/>
      <c r="C844" s="162"/>
      <c r="D844" s="162"/>
      <c r="E844" s="162"/>
      <c r="F844" s="162"/>
      <c r="G844" s="162"/>
      <c r="H844" s="162"/>
      <c r="I844" s="162"/>
      <c r="J844" s="162"/>
      <c r="K844" s="162"/>
      <c r="L844" s="162"/>
      <c r="M844" s="162"/>
      <c r="N844" s="162"/>
      <c r="O844" s="162"/>
      <c r="P844" s="162"/>
      <c r="Q844" s="162"/>
      <c r="R844" s="162"/>
      <c r="S844" s="162"/>
      <c r="T844" s="162"/>
      <c r="U844" s="162"/>
      <c r="V844" s="162"/>
      <c r="W844" s="162"/>
      <c r="X844" s="162"/>
      <c r="Y844" s="162"/>
      <c r="Z844" s="162"/>
    </row>
    <row r="845">
      <c r="A845" s="162"/>
      <c r="B845" s="162"/>
      <c r="C845" s="162"/>
      <c r="D845" s="162"/>
      <c r="E845" s="162"/>
      <c r="F845" s="162"/>
      <c r="G845" s="162"/>
      <c r="H845" s="162"/>
      <c r="I845" s="162"/>
      <c r="J845" s="162"/>
      <c r="K845" s="162"/>
      <c r="L845" s="162"/>
      <c r="M845" s="162"/>
      <c r="N845" s="162"/>
      <c r="O845" s="162"/>
      <c r="P845" s="162"/>
      <c r="Q845" s="162"/>
      <c r="R845" s="162"/>
      <c r="S845" s="162"/>
      <c r="T845" s="162"/>
      <c r="U845" s="162"/>
      <c r="V845" s="162"/>
      <c r="W845" s="162"/>
      <c r="X845" s="162"/>
      <c r="Y845" s="162"/>
      <c r="Z845" s="162"/>
    </row>
    <row r="846">
      <c r="A846" s="162"/>
      <c r="B846" s="162"/>
      <c r="C846" s="162"/>
      <c r="D846" s="162"/>
      <c r="E846" s="162"/>
      <c r="F846" s="162"/>
      <c r="G846" s="162"/>
      <c r="H846" s="162"/>
      <c r="I846" s="162"/>
      <c r="J846" s="162"/>
      <c r="K846" s="162"/>
      <c r="L846" s="162"/>
      <c r="M846" s="162"/>
      <c r="N846" s="162"/>
      <c r="O846" s="162"/>
      <c r="P846" s="162"/>
      <c r="Q846" s="162"/>
      <c r="R846" s="162"/>
      <c r="S846" s="162"/>
      <c r="T846" s="162"/>
      <c r="U846" s="162"/>
      <c r="V846" s="162"/>
      <c r="W846" s="162"/>
      <c r="X846" s="162"/>
      <c r="Y846" s="162"/>
      <c r="Z846" s="162"/>
    </row>
    <row r="847">
      <c r="A847" s="162"/>
      <c r="B847" s="162"/>
      <c r="C847" s="162"/>
      <c r="D847" s="162"/>
      <c r="E847" s="162"/>
      <c r="F847" s="162"/>
      <c r="G847" s="162"/>
      <c r="H847" s="162"/>
      <c r="I847" s="162"/>
      <c r="J847" s="162"/>
      <c r="K847" s="162"/>
      <c r="L847" s="162"/>
      <c r="M847" s="162"/>
      <c r="N847" s="162"/>
      <c r="O847" s="162"/>
      <c r="P847" s="162"/>
      <c r="Q847" s="162"/>
      <c r="R847" s="162"/>
      <c r="S847" s="162"/>
      <c r="T847" s="162"/>
      <c r="U847" s="162"/>
      <c r="V847" s="162"/>
      <c r="W847" s="162"/>
      <c r="X847" s="162"/>
      <c r="Y847" s="162"/>
      <c r="Z847" s="162"/>
    </row>
    <row r="848">
      <c r="A848" s="162"/>
      <c r="B848" s="162"/>
      <c r="C848" s="162"/>
      <c r="D848" s="162"/>
      <c r="E848" s="162"/>
      <c r="F848" s="162"/>
      <c r="G848" s="162"/>
      <c r="H848" s="162"/>
      <c r="I848" s="162"/>
      <c r="J848" s="162"/>
      <c r="K848" s="162"/>
      <c r="L848" s="162"/>
      <c r="M848" s="162"/>
      <c r="N848" s="162"/>
      <c r="O848" s="162"/>
      <c r="P848" s="162"/>
      <c r="Q848" s="162"/>
      <c r="R848" s="162"/>
      <c r="S848" s="162"/>
      <c r="T848" s="162"/>
      <c r="U848" s="162"/>
      <c r="V848" s="162"/>
      <c r="W848" s="162"/>
      <c r="X848" s="162"/>
      <c r="Y848" s="162"/>
      <c r="Z848" s="162"/>
    </row>
    <row r="849">
      <c r="A849" s="162"/>
      <c r="B849" s="162"/>
      <c r="C849" s="162"/>
      <c r="D849" s="162"/>
      <c r="E849" s="162"/>
      <c r="F849" s="162"/>
      <c r="G849" s="162"/>
      <c r="H849" s="162"/>
      <c r="I849" s="162"/>
      <c r="J849" s="162"/>
      <c r="K849" s="162"/>
      <c r="L849" s="162"/>
      <c r="M849" s="162"/>
      <c r="N849" s="162"/>
      <c r="O849" s="162"/>
      <c r="P849" s="162"/>
      <c r="Q849" s="162"/>
      <c r="R849" s="162"/>
      <c r="S849" s="162"/>
      <c r="T849" s="162"/>
      <c r="U849" s="162"/>
      <c r="V849" s="162"/>
      <c r="W849" s="162"/>
      <c r="X849" s="162"/>
      <c r="Y849" s="162"/>
      <c r="Z849" s="162"/>
    </row>
    <row r="850">
      <c r="A850" s="162"/>
      <c r="B850" s="162"/>
      <c r="C850" s="162"/>
      <c r="D850" s="162"/>
      <c r="E850" s="162"/>
      <c r="F850" s="162"/>
      <c r="G850" s="162"/>
      <c r="H850" s="162"/>
      <c r="I850" s="162"/>
      <c r="J850" s="162"/>
      <c r="K850" s="162"/>
      <c r="L850" s="162"/>
      <c r="M850" s="162"/>
      <c r="N850" s="162"/>
      <c r="O850" s="162"/>
      <c r="P850" s="162"/>
      <c r="Q850" s="162"/>
      <c r="R850" s="162"/>
      <c r="S850" s="162"/>
      <c r="T850" s="162"/>
      <c r="U850" s="162"/>
      <c r="V850" s="162"/>
      <c r="W850" s="162"/>
      <c r="X850" s="162"/>
      <c r="Y850" s="162"/>
      <c r="Z850" s="162"/>
    </row>
    <row r="851">
      <c r="A851" s="162"/>
      <c r="B851" s="162"/>
      <c r="C851" s="162"/>
      <c r="D851" s="162"/>
      <c r="E851" s="162"/>
      <c r="F851" s="162"/>
      <c r="G851" s="162"/>
      <c r="H851" s="162"/>
      <c r="I851" s="162"/>
      <c r="J851" s="162"/>
      <c r="K851" s="162"/>
      <c r="L851" s="162"/>
      <c r="M851" s="162"/>
      <c r="N851" s="162"/>
      <c r="O851" s="162"/>
      <c r="P851" s="162"/>
      <c r="Q851" s="162"/>
      <c r="R851" s="162"/>
      <c r="S851" s="162"/>
      <c r="T851" s="162"/>
      <c r="U851" s="162"/>
      <c r="V851" s="162"/>
      <c r="W851" s="162"/>
      <c r="X851" s="162"/>
      <c r="Y851" s="162"/>
      <c r="Z851" s="162"/>
    </row>
    <row r="852">
      <c r="A852" s="162"/>
      <c r="B852" s="162"/>
      <c r="C852" s="162"/>
      <c r="D852" s="162"/>
      <c r="E852" s="162"/>
      <c r="F852" s="162"/>
      <c r="G852" s="162"/>
      <c r="H852" s="162"/>
      <c r="I852" s="162"/>
      <c r="J852" s="162"/>
      <c r="K852" s="162"/>
      <c r="L852" s="162"/>
      <c r="M852" s="162"/>
      <c r="N852" s="162"/>
      <c r="O852" s="162"/>
      <c r="P852" s="162"/>
      <c r="Q852" s="162"/>
      <c r="R852" s="162"/>
      <c r="S852" s="162"/>
      <c r="T852" s="162"/>
      <c r="U852" s="162"/>
      <c r="V852" s="162"/>
      <c r="W852" s="162"/>
      <c r="X852" s="162"/>
      <c r="Y852" s="162"/>
      <c r="Z852" s="162"/>
    </row>
    <row r="853">
      <c r="A853" s="162"/>
      <c r="B853" s="162"/>
      <c r="C853" s="162"/>
      <c r="D853" s="162"/>
      <c r="E853" s="162"/>
      <c r="F853" s="162"/>
      <c r="G853" s="162"/>
      <c r="H853" s="162"/>
      <c r="I853" s="162"/>
      <c r="J853" s="162"/>
      <c r="K853" s="162"/>
      <c r="L853" s="162"/>
      <c r="M853" s="162"/>
      <c r="N853" s="162"/>
      <c r="O853" s="162"/>
      <c r="P853" s="162"/>
      <c r="Q853" s="162"/>
      <c r="R853" s="162"/>
      <c r="S853" s="162"/>
      <c r="T853" s="162"/>
      <c r="U853" s="162"/>
      <c r="V853" s="162"/>
      <c r="W853" s="162"/>
      <c r="X853" s="162"/>
      <c r="Y853" s="162"/>
      <c r="Z853" s="162"/>
    </row>
    <row r="854">
      <c r="A854" s="162"/>
      <c r="B854" s="162"/>
      <c r="C854" s="162"/>
      <c r="D854" s="162"/>
      <c r="E854" s="162"/>
      <c r="F854" s="162"/>
      <c r="G854" s="162"/>
      <c r="H854" s="162"/>
      <c r="I854" s="162"/>
      <c r="J854" s="162"/>
      <c r="K854" s="162"/>
      <c r="L854" s="162"/>
      <c r="M854" s="162"/>
      <c r="N854" s="162"/>
      <c r="O854" s="162"/>
      <c r="P854" s="162"/>
      <c r="Q854" s="162"/>
      <c r="R854" s="162"/>
      <c r="S854" s="162"/>
      <c r="T854" s="162"/>
      <c r="U854" s="162"/>
      <c r="V854" s="162"/>
      <c r="W854" s="162"/>
      <c r="X854" s="162"/>
      <c r="Y854" s="162"/>
      <c r="Z854" s="162"/>
    </row>
    <row r="855">
      <c r="A855" s="162"/>
      <c r="B855" s="162"/>
      <c r="C855" s="162"/>
      <c r="D855" s="162"/>
      <c r="E855" s="162"/>
      <c r="F855" s="162"/>
      <c r="G855" s="162"/>
      <c r="H855" s="162"/>
      <c r="I855" s="162"/>
      <c r="J855" s="162"/>
      <c r="K855" s="162"/>
      <c r="L855" s="162"/>
      <c r="M855" s="162"/>
      <c r="N855" s="162"/>
      <c r="O855" s="162"/>
      <c r="P855" s="162"/>
      <c r="Q855" s="162"/>
      <c r="R855" s="162"/>
      <c r="S855" s="162"/>
      <c r="T855" s="162"/>
      <c r="U855" s="162"/>
      <c r="V855" s="162"/>
      <c r="W855" s="162"/>
      <c r="X855" s="162"/>
      <c r="Y855" s="162"/>
      <c r="Z855" s="162"/>
    </row>
    <row r="856">
      <c r="A856" s="162"/>
      <c r="B856" s="162"/>
      <c r="C856" s="162"/>
      <c r="D856" s="162"/>
      <c r="E856" s="162"/>
      <c r="F856" s="162"/>
      <c r="G856" s="162"/>
      <c r="H856" s="162"/>
      <c r="I856" s="162"/>
      <c r="J856" s="162"/>
      <c r="K856" s="162"/>
      <c r="L856" s="162"/>
      <c r="M856" s="162"/>
      <c r="N856" s="162"/>
      <c r="O856" s="162"/>
      <c r="P856" s="162"/>
      <c r="Q856" s="162"/>
      <c r="R856" s="162"/>
      <c r="S856" s="162"/>
      <c r="T856" s="162"/>
      <c r="U856" s="162"/>
      <c r="V856" s="162"/>
      <c r="W856" s="162"/>
      <c r="X856" s="162"/>
      <c r="Y856" s="162"/>
      <c r="Z856" s="162"/>
    </row>
    <row r="857">
      <c r="A857" s="162"/>
      <c r="B857" s="162"/>
      <c r="C857" s="162"/>
      <c r="D857" s="162"/>
      <c r="E857" s="162"/>
      <c r="F857" s="162"/>
      <c r="G857" s="162"/>
      <c r="H857" s="162"/>
      <c r="I857" s="162"/>
      <c r="J857" s="162"/>
      <c r="K857" s="162"/>
      <c r="L857" s="162"/>
      <c r="M857" s="162"/>
      <c r="N857" s="162"/>
      <c r="O857" s="162"/>
      <c r="P857" s="162"/>
      <c r="Q857" s="162"/>
      <c r="R857" s="162"/>
      <c r="S857" s="162"/>
      <c r="T857" s="162"/>
      <c r="U857" s="162"/>
      <c r="V857" s="162"/>
      <c r="W857" s="162"/>
      <c r="X857" s="162"/>
      <c r="Y857" s="162"/>
      <c r="Z857" s="162"/>
    </row>
    <row r="858">
      <c r="A858" s="162"/>
      <c r="B858" s="162"/>
      <c r="C858" s="162"/>
      <c r="D858" s="162"/>
      <c r="E858" s="162"/>
      <c r="F858" s="162"/>
      <c r="G858" s="162"/>
      <c r="H858" s="162"/>
      <c r="I858" s="162"/>
      <c r="J858" s="162"/>
      <c r="K858" s="162"/>
      <c r="L858" s="162"/>
      <c r="M858" s="162"/>
      <c r="N858" s="162"/>
      <c r="O858" s="162"/>
      <c r="P858" s="162"/>
      <c r="Q858" s="162"/>
      <c r="R858" s="162"/>
      <c r="S858" s="162"/>
      <c r="T858" s="162"/>
      <c r="U858" s="162"/>
      <c r="V858" s="162"/>
      <c r="W858" s="162"/>
      <c r="X858" s="162"/>
      <c r="Y858" s="162"/>
      <c r="Z858" s="162"/>
    </row>
    <row r="859">
      <c r="A859" s="162"/>
      <c r="B859" s="162"/>
      <c r="C859" s="162"/>
      <c r="D859" s="162"/>
      <c r="E859" s="162"/>
      <c r="F859" s="162"/>
      <c r="G859" s="162"/>
      <c r="H859" s="162"/>
      <c r="I859" s="162"/>
      <c r="J859" s="162"/>
      <c r="K859" s="162"/>
      <c r="L859" s="162"/>
      <c r="M859" s="162"/>
      <c r="N859" s="162"/>
      <c r="O859" s="162"/>
      <c r="P859" s="162"/>
      <c r="Q859" s="162"/>
      <c r="R859" s="162"/>
      <c r="S859" s="162"/>
      <c r="T859" s="162"/>
      <c r="U859" s="162"/>
      <c r="V859" s="162"/>
      <c r="W859" s="162"/>
      <c r="X859" s="162"/>
      <c r="Y859" s="162"/>
      <c r="Z859" s="162"/>
    </row>
    <row r="860">
      <c r="A860" s="162"/>
      <c r="B860" s="162"/>
      <c r="C860" s="162"/>
      <c r="D860" s="162"/>
      <c r="E860" s="162"/>
      <c r="F860" s="162"/>
      <c r="G860" s="162"/>
      <c r="H860" s="162"/>
      <c r="I860" s="162"/>
      <c r="J860" s="162"/>
      <c r="K860" s="162"/>
      <c r="L860" s="162"/>
      <c r="M860" s="162"/>
      <c r="N860" s="162"/>
      <c r="O860" s="162"/>
      <c r="P860" s="162"/>
      <c r="Q860" s="162"/>
      <c r="R860" s="162"/>
      <c r="S860" s="162"/>
      <c r="T860" s="162"/>
      <c r="U860" s="162"/>
      <c r="V860" s="162"/>
      <c r="W860" s="162"/>
      <c r="X860" s="162"/>
      <c r="Y860" s="162"/>
      <c r="Z860" s="162"/>
    </row>
    <row r="861">
      <c r="A861" s="162"/>
      <c r="B861" s="162"/>
      <c r="C861" s="162"/>
      <c r="D861" s="162"/>
      <c r="E861" s="162"/>
      <c r="F861" s="162"/>
      <c r="G861" s="162"/>
      <c r="H861" s="162"/>
      <c r="I861" s="162"/>
      <c r="J861" s="162"/>
      <c r="K861" s="162"/>
      <c r="L861" s="162"/>
      <c r="M861" s="162"/>
      <c r="N861" s="162"/>
      <c r="O861" s="162"/>
      <c r="P861" s="162"/>
      <c r="Q861" s="162"/>
      <c r="R861" s="162"/>
      <c r="S861" s="162"/>
      <c r="T861" s="162"/>
      <c r="U861" s="162"/>
      <c r="V861" s="162"/>
      <c r="W861" s="162"/>
      <c r="X861" s="162"/>
      <c r="Y861" s="162"/>
      <c r="Z861" s="162"/>
    </row>
    <row r="862">
      <c r="A862" s="162"/>
      <c r="B862" s="162"/>
      <c r="C862" s="162"/>
      <c r="D862" s="162"/>
      <c r="E862" s="162"/>
      <c r="F862" s="162"/>
      <c r="G862" s="162"/>
      <c r="H862" s="162"/>
      <c r="I862" s="162"/>
      <c r="J862" s="162"/>
      <c r="K862" s="162"/>
      <c r="L862" s="162"/>
      <c r="M862" s="162"/>
      <c r="N862" s="162"/>
      <c r="O862" s="162"/>
      <c r="P862" s="162"/>
      <c r="Q862" s="162"/>
      <c r="R862" s="162"/>
      <c r="S862" s="162"/>
      <c r="T862" s="162"/>
      <c r="U862" s="162"/>
      <c r="V862" s="162"/>
      <c r="W862" s="162"/>
      <c r="X862" s="162"/>
      <c r="Y862" s="162"/>
      <c r="Z862" s="162"/>
    </row>
    <row r="863">
      <c r="A863" s="162"/>
      <c r="B863" s="162"/>
      <c r="C863" s="162"/>
      <c r="D863" s="162"/>
      <c r="E863" s="162"/>
      <c r="F863" s="162"/>
      <c r="G863" s="162"/>
      <c r="H863" s="162"/>
      <c r="I863" s="162"/>
      <c r="J863" s="162"/>
      <c r="K863" s="162"/>
      <c r="L863" s="162"/>
      <c r="M863" s="162"/>
      <c r="N863" s="162"/>
      <c r="O863" s="162"/>
      <c r="P863" s="162"/>
      <c r="Q863" s="162"/>
      <c r="R863" s="162"/>
      <c r="S863" s="162"/>
      <c r="T863" s="162"/>
      <c r="U863" s="162"/>
      <c r="V863" s="162"/>
      <c r="W863" s="162"/>
      <c r="X863" s="162"/>
      <c r="Y863" s="162"/>
      <c r="Z863" s="162"/>
    </row>
    <row r="864">
      <c r="A864" s="162"/>
      <c r="B864" s="162"/>
      <c r="C864" s="162"/>
      <c r="D864" s="162"/>
      <c r="E864" s="162"/>
      <c r="F864" s="162"/>
      <c r="G864" s="162"/>
      <c r="H864" s="162"/>
      <c r="I864" s="162"/>
      <c r="J864" s="162"/>
      <c r="K864" s="162"/>
      <c r="L864" s="162"/>
      <c r="M864" s="162"/>
      <c r="N864" s="162"/>
      <c r="O864" s="162"/>
      <c r="P864" s="162"/>
      <c r="Q864" s="162"/>
      <c r="R864" s="162"/>
      <c r="S864" s="162"/>
      <c r="T864" s="162"/>
      <c r="U864" s="162"/>
      <c r="V864" s="162"/>
      <c r="W864" s="162"/>
      <c r="X864" s="162"/>
      <c r="Y864" s="162"/>
      <c r="Z864" s="162"/>
    </row>
    <row r="865">
      <c r="A865" s="162"/>
      <c r="B865" s="162"/>
      <c r="C865" s="162"/>
      <c r="D865" s="162"/>
      <c r="E865" s="162"/>
      <c r="F865" s="162"/>
      <c r="G865" s="162"/>
      <c r="H865" s="162"/>
      <c r="I865" s="162"/>
      <c r="J865" s="162"/>
      <c r="K865" s="162"/>
      <c r="L865" s="162"/>
      <c r="M865" s="162"/>
      <c r="N865" s="162"/>
      <c r="O865" s="162"/>
      <c r="P865" s="162"/>
      <c r="Q865" s="162"/>
      <c r="R865" s="162"/>
      <c r="S865" s="162"/>
      <c r="T865" s="162"/>
      <c r="U865" s="162"/>
      <c r="V865" s="162"/>
      <c r="W865" s="162"/>
      <c r="X865" s="162"/>
      <c r="Y865" s="162"/>
      <c r="Z865" s="162"/>
    </row>
    <row r="866">
      <c r="A866" s="162"/>
      <c r="B866" s="162"/>
      <c r="C866" s="162"/>
      <c r="D866" s="162"/>
      <c r="E866" s="162"/>
      <c r="F866" s="162"/>
      <c r="G866" s="162"/>
      <c r="H866" s="162"/>
      <c r="I866" s="162"/>
      <c r="J866" s="162"/>
      <c r="K866" s="162"/>
      <c r="L866" s="162"/>
      <c r="M866" s="162"/>
      <c r="N866" s="162"/>
      <c r="O866" s="162"/>
      <c r="P866" s="162"/>
      <c r="Q866" s="162"/>
      <c r="R866" s="162"/>
      <c r="S866" s="162"/>
      <c r="T866" s="162"/>
      <c r="U866" s="162"/>
      <c r="V866" s="162"/>
      <c r="W866" s="162"/>
      <c r="X866" s="162"/>
      <c r="Y866" s="162"/>
      <c r="Z866" s="162"/>
    </row>
    <row r="867">
      <c r="A867" s="162"/>
      <c r="B867" s="162"/>
      <c r="C867" s="162"/>
      <c r="D867" s="162"/>
      <c r="E867" s="162"/>
      <c r="F867" s="162"/>
      <c r="G867" s="162"/>
      <c r="H867" s="162"/>
      <c r="I867" s="162"/>
      <c r="J867" s="162"/>
      <c r="K867" s="162"/>
      <c r="L867" s="162"/>
      <c r="M867" s="162"/>
      <c r="N867" s="162"/>
      <c r="O867" s="162"/>
      <c r="P867" s="162"/>
      <c r="Q867" s="162"/>
      <c r="R867" s="162"/>
      <c r="S867" s="162"/>
      <c r="T867" s="162"/>
      <c r="U867" s="162"/>
      <c r="V867" s="162"/>
      <c r="W867" s="162"/>
      <c r="X867" s="162"/>
      <c r="Y867" s="162"/>
      <c r="Z867" s="162"/>
    </row>
    <row r="868">
      <c r="A868" s="162"/>
      <c r="B868" s="162"/>
      <c r="C868" s="162"/>
      <c r="D868" s="162"/>
      <c r="E868" s="162"/>
      <c r="F868" s="162"/>
      <c r="G868" s="162"/>
      <c r="H868" s="162"/>
      <c r="I868" s="162"/>
      <c r="J868" s="162"/>
      <c r="K868" s="162"/>
      <c r="L868" s="162"/>
      <c r="M868" s="162"/>
      <c r="N868" s="162"/>
      <c r="O868" s="162"/>
      <c r="P868" s="162"/>
      <c r="Q868" s="162"/>
      <c r="R868" s="162"/>
      <c r="S868" s="162"/>
      <c r="T868" s="162"/>
      <c r="U868" s="162"/>
      <c r="V868" s="162"/>
      <c r="W868" s="162"/>
      <c r="X868" s="162"/>
      <c r="Y868" s="162"/>
      <c r="Z868" s="162"/>
    </row>
    <row r="869">
      <c r="A869" s="162"/>
      <c r="B869" s="162"/>
      <c r="C869" s="162"/>
      <c r="D869" s="162"/>
      <c r="E869" s="162"/>
      <c r="F869" s="162"/>
      <c r="G869" s="162"/>
      <c r="H869" s="162"/>
      <c r="I869" s="162"/>
      <c r="J869" s="162"/>
      <c r="K869" s="162"/>
      <c r="L869" s="162"/>
      <c r="M869" s="162"/>
      <c r="N869" s="162"/>
      <c r="O869" s="162"/>
      <c r="P869" s="162"/>
      <c r="Q869" s="162"/>
      <c r="R869" s="162"/>
      <c r="S869" s="162"/>
      <c r="T869" s="162"/>
      <c r="U869" s="162"/>
      <c r="V869" s="162"/>
      <c r="W869" s="162"/>
      <c r="X869" s="162"/>
      <c r="Y869" s="162"/>
      <c r="Z869" s="162"/>
    </row>
    <row r="870">
      <c r="A870" s="162"/>
      <c r="B870" s="162"/>
      <c r="C870" s="162"/>
      <c r="D870" s="162"/>
      <c r="E870" s="162"/>
      <c r="F870" s="162"/>
      <c r="G870" s="162"/>
      <c r="H870" s="162"/>
      <c r="I870" s="162"/>
      <c r="J870" s="162"/>
      <c r="K870" s="162"/>
      <c r="L870" s="162"/>
      <c r="M870" s="162"/>
      <c r="N870" s="162"/>
      <c r="O870" s="162"/>
      <c r="P870" s="162"/>
      <c r="Q870" s="162"/>
      <c r="R870" s="162"/>
      <c r="S870" s="162"/>
      <c r="T870" s="162"/>
      <c r="U870" s="162"/>
      <c r="V870" s="162"/>
      <c r="W870" s="162"/>
      <c r="X870" s="162"/>
      <c r="Y870" s="162"/>
      <c r="Z870" s="162"/>
    </row>
    <row r="871">
      <c r="A871" s="162"/>
      <c r="B871" s="162"/>
      <c r="C871" s="162"/>
      <c r="D871" s="162"/>
      <c r="E871" s="162"/>
      <c r="F871" s="162"/>
      <c r="G871" s="162"/>
      <c r="H871" s="162"/>
      <c r="I871" s="162"/>
      <c r="J871" s="162"/>
      <c r="K871" s="162"/>
      <c r="L871" s="162"/>
      <c r="M871" s="162"/>
      <c r="N871" s="162"/>
      <c r="O871" s="162"/>
      <c r="P871" s="162"/>
      <c r="Q871" s="162"/>
      <c r="R871" s="162"/>
      <c r="S871" s="162"/>
      <c r="T871" s="162"/>
      <c r="U871" s="162"/>
      <c r="V871" s="162"/>
      <c r="W871" s="162"/>
      <c r="X871" s="162"/>
      <c r="Y871" s="162"/>
      <c r="Z871" s="162"/>
    </row>
    <row r="872">
      <c r="A872" s="162"/>
      <c r="B872" s="162"/>
      <c r="C872" s="162"/>
      <c r="D872" s="162"/>
      <c r="E872" s="162"/>
      <c r="F872" s="162"/>
      <c r="G872" s="162"/>
      <c r="H872" s="162"/>
      <c r="I872" s="162"/>
      <c r="J872" s="162"/>
      <c r="K872" s="162"/>
      <c r="L872" s="162"/>
      <c r="M872" s="162"/>
      <c r="N872" s="162"/>
      <c r="O872" s="162"/>
      <c r="P872" s="162"/>
      <c r="Q872" s="162"/>
      <c r="R872" s="162"/>
      <c r="S872" s="162"/>
      <c r="T872" s="162"/>
      <c r="U872" s="162"/>
      <c r="V872" s="162"/>
      <c r="W872" s="162"/>
      <c r="X872" s="162"/>
      <c r="Y872" s="162"/>
      <c r="Z872" s="162"/>
    </row>
    <row r="873">
      <c r="A873" s="162"/>
      <c r="B873" s="162"/>
      <c r="C873" s="162"/>
      <c r="D873" s="162"/>
      <c r="E873" s="162"/>
      <c r="F873" s="162"/>
      <c r="G873" s="162"/>
      <c r="H873" s="162"/>
      <c r="I873" s="162"/>
      <c r="J873" s="162"/>
      <c r="K873" s="162"/>
      <c r="L873" s="162"/>
      <c r="M873" s="162"/>
      <c r="N873" s="162"/>
      <c r="O873" s="162"/>
      <c r="P873" s="162"/>
      <c r="Q873" s="162"/>
      <c r="R873" s="162"/>
      <c r="S873" s="162"/>
      <c r="T873" s="162"/>
      <c r="U873" s="162"/>
      <c r="V873" s="162"/>
      <c r="W873" s="162"/>
      <c r="X873" s="162"/>
      <c r="Y873" s="162"/>
      <c r="Z873" s="162"/>
    </row>
    <row r="874">
      <c r="A874" s="162"/>
      <c r="B874" s="162"/>
      <c r="C874" s="162"/>
      <c r="D874" s="162"/>
      <c r="E874" s="162"/>
      <c r="F874" s="162"/>
      <c r="G874" s="162"/>
      <c r="H874" s="162"/>
      <c r="I874" s="162"/>
      <c r="J874" s="162"/>
      <c r="K874" s="162"/>
      <c r="L874" s="162"/>
      <c r="M874" s="162"/>
      <c r="N874" s="162"/>
      <c r="O874" s="162"/>
      <c r="P874" s="162"/>
      <c r="Q874" s="162"/>
      <c r="R874" s="162"/>
      <c r="S874" s="162"/>
      <c r="T874" s="162"/>
      <c r="U874" s="162"/>
      <c r="V874" s="162"/>
      <c r="W874" s="162"/>
      <c r="X874" s="162"/>
      <c r="Y874" s="162"/>
      <c r="Z874" s="162"/>
    </row>
    <row r="875">
      <c r="A875" s="162"/>
      <c r="B875" s="162"/>
      <c r="C875" s="162"/>
      <c r="D875" s="162"/>
      <c r="E875" s="162"/>
      <c r="F875" s="162"/>
      <c r="G875" s="162"/>
      <c r="H875" s="162"/>
      <c r="I875" s="162"/>
      <c r="J875" s="162"/>
      <c r="K875" s="162"/>
      <c r="L875" s="162"/>
      <c r="M875" s="162"/>
      <c r="N875" s="162"/>
      <c r="O875" s="162"/>
      <c r="P875" s="162"/>
      <c r="Q875" s="162"/>
      <c r="R875" s="162"/>
      <c r="S875" s="162"/>
      <c r="T875" s="162"/>
      <c r="U875" s="162"/>
      <c r="V875" s="162"/>
      <c r="W875" s="162"/>
      <c r="X875" s="162"/>
      <c r="Y875" s="162"/>
      <c r="Z875" s="162"/>
    </row>
    <row r="876">
      <c r="A876" s="162"/>
      <c r="B876" s="162"/>
      <c r="C876" s="162"/>
      <c r="D876" s="162"/>
      <c r="E876" s="162"/>
      <c r="F876" s="162"/>
      <c r="G876" s="162"/>
      <c r="H876" s="162"/>
      <c r="I876" s="162"/>
      <c r="J876" s="162"/>
      <c r="K876" s="162"/>
      <c r="L876" s="162"/>
      <c r="M876" s="162"/>
      <c r="N876" s="162"/>
      <c r="O876" s="162"/>
      <c r="P876" s="162"/>
      <c r="Q876" s="162"/>
      <c r="R876" s="162"/>
      <c r="S876" s="162"/>
      <c r="T876" s="162"/>
      <c r="U876" s="162"/>
      <c r="V876" s="162"/>
      <c r="W876" s="162"/>
      <c r="X876" s="162"/>
      <c r="Y876" s="162"/>
      <c r="Z876" s="162"/>
    </row>
    <row r="877">
      <c r="A877" s="162"/>
      <c r="B877" s="162"/>
      <c r="C877" s="162"/>
      <c r="D877" s="162"/>
      <c r="E877" s="162"/>
      <c r="F877" s="162"/>
      <c r="G877" s="162"/>
      <c r="H877" s="162"/>
      <c r="I877" s="162"/>
      <c r="J877" s="162"/>
      <c r="K877" s="162"/>
      <c r="L877" s="162"/>
      <c r="M877" s="162"/>
      <c r="N877" s="162"/>
      <c r="O877" s="162"/>
      <c r="P877" s="162"/>
      <c r="Q877" s="162"/>
      <c r="R877" s="162"/>
      <c r="S877" s="162"/>
      <c r="T877" s="162"/>
      <c r="U877" s="162"/>
      <c r="V877" s="162"/>
      <c r="W877" s="162"/>
      <c r="X877" s="162"/>
      <c r="Y877" s="162"/>
      <c r="Z877" s="162"/>
    </row>
    <row r="878">
      <c r="A878" s="162"/>
      <c r="B878" s="162"/>
      <c r="C878" s="162"/>
      <c r="D878" s="162"/>
      <c r="E878" s="162"/>
      <c r="F878" s="162"/>
      <c r="G878" s="162"/>
      <c r="H878" s="162"/>
      <c r="I878" s="162"/>
      <c r="J878" s="162"/>
      <c r="K878" s="162"/>
      <c r="L878" s="162"/>
      <c r="M878" s="162"/>
      <c r="N878" s="162"/>
      <c r="O878" s="162"/>
      <c r="P878" s="162"/>
      <c r="Q878" s="162"/>
      <c r="R878" s="162"/>
      <c r="S878" s="162"/>
      <c r="T878" s="162"/>
      <c r="U878" s="162"/>
      <c r="V878" s="162"/>
      <c r="W878" s="162"/>
      <c r="X878" s="162"/>
      <c r="Y878" s="162"/>
      <c r="Z878" s="162"/>
    </row>
    <row r="879">
      <c r="A879" s="162"/>
      <c r="B879" s="162"/>
      <c r="C879" s="162"/>
      <c r="D879" s="162"/>
      <c r="E879" s="162"/>
      <c r="F879" s="162"/>
      <c r="G879" s="162"/>
      <c r="H879" s="162"/>
      <c r="I879" s="162"/>
      <c r="J879" s="162"/>
      <c r="K879" s="162"/>
      <c r="L879" s="162"/>
      <c r="M879" s="162"/>
      <c r="N879" s="162"/>
      <c r="O879" s="162"/>
      <c r="P879" s="162"/>
      <c r="Q879" s="162"/>
      <c r="R879" s="162"/>
      <c r="S879" s="162"/>
      <c r="T879" s="162"/>
      <c r="U879" s="162"/>
      <c r="V879" s="162"/>
      <c r="W879" s="162"/>
      <c r="X879" s="162"/>
      <c r="Y879" s="162"/>
      <c r="Z879" s="162"/>
    </row>
    <row r="880">
      <c r="A880" s="162"/>
      <c r="B880" s="162"/>
      <c r="C880" s="162"/>
      <c r="D880" s="162"/>
      <c r="E880" s="162"/>
      <c r="F880" s="162"/>
      <c r="G880" s="162"/>
      <c r="H880" s="162"/>
      <c r="I880" s="162"/>
      <c r="J880" s="162"/>
      <c r="K880" s="162"/>
      <c r="L880" s="162"/>
      <c r="M880" s="162"/>
      <c r="N880" s="162"/>
      <c r="O880" s="162"/>
      <c r="P880" s="162"/>
      <c r="Q880" s="162"/>
      <c r="R880" s="162"/>
      <c r="S880" s="162"/>
      <c r="T880" s="162"/>
      <c r="U880" s="162"/>
      <c r="V880" s="162"/>
      <c r="W880" s="162"/>
      <c r="X880" s="162"/>
      <c r="Y880" s="162"/>
      <c r="Z880" s="162"/>
    </row>
    <row r="881">
      <c r="A881" s="162"/>
      <c r="B881" s="162"/>
      <c r="C881" s="162"/>
      <c r="D881" s="162"/>
      <c r="E881" s="162"/>
      <c r="F881" s="162"/>
      <c r="G881" s="162"/>
      <c r="H881" s="162"/>
      <c r="I881" s="162"/>
      <c r="J881" s="162"/>
      <c r="K881" s="162"/>
      <c r="L881" s="162"/>
      <c r="M881" s="162"/>
      <c r="N881" s="162"/>
      <c r="O881" s="162"/>
      <c r="P881" s="162"/>
      <c r="Q881" s="162"/>
      <c r="R881" s="162"/>
      <c r="S881" s="162"/>
      <c r="T881" s="162"/>
      <c r="U881" s="162"/>
      <c r="V881" s="162"/>
      <c r="W881" s="162"/>
      <c r="X881" s="162"/>
      <c r="Y881" s="162"/>
      <c r="Z881" s="162"/>
    </row>
    <row r="882">
      <c r="A882" s="162"/>
      <c r="B882" s="162"/>
      <c r="C882" s="162"/>
      <c r="D882" s="162"/>
      <c r="E882" s="162"/>
      <c r="F882" s="162"/>
      <c r="G882" s="162"/>
      <c r="H882" s="162"/>
      <c r="I882" s="162"/>
      <c r="J882" s="162"/>
      <c r="K882" s="162"/>
      <c r="L882" s="162"/>
      <c r="M882" s="162"/>
      <c r="N882" s="162"/>
      <c r="O882" s="162"/>
      <c r="P882" s="162"/>
      <c r="Q882" s="162"/>
      <c r="R882" s="162"/>
      <c r="S882" s="162"/>
      <c r="T882" s="162"/>
      <c r="U882" s="162"/>
      <c r="V882" s="162"/>
      <c r="W882" s="162"/>
      <c r="X882" s="162"/>
      <c r="Y882" s="162"/>
      <c r="Z882" s="162"/>
    </row>
    <row r="883">
      <c r="A883" s="162"/>
      <c r="B883" s="162"/>
      <c r="C883" s="162"/>
      <c r="D883" s="162"/>
      <c r="E883" s="162"/>
      <c r="F883" s="162"/>
      <c r="G883" s="162"/>
      <c r="H883" s="162"/>
      <c r="I883" s="162"/>
      <c r="J883" s="162"/>
      <c r="K883" s="162"/>
      <c r="L883" s="162"/>
      <c r="M883" s="162"/>
      <c r="N883" s="162"/>
      <c r="O883" s="162"/>
      <c r="P883" s="162"/>
      <c r="Q883" s="162"/>
      <c r="R883" s="162"/>
      <c r="S883" s="162"/>
      <c r="T883" s="162"/>
      <c r="U883" s="162"/>
      <c r="V883" s="162"/>
      <c r="W883" s="162"/>
      <c r="X883" s="162"/>
      <c r="Y883" s="162"/>
      <c r="Z883" s="162"/>
    </row>
    <row r="884">
      <c r="A884" s="162"/>
      <c r="B884" s="162"/>
      <c r="C884" s="162"/>
      <c r="D884" s="162"/>
      <c r="E884" s="162"/>
      <c r="F884" s="162"/>
      <c r="G884" s="162"/>
      <c r="H884" s="162"/>
      <c r="I884" s="162"/>
      <c r="J884" s="162"/>
      <c r="K884" s="162"/>
      <c r="L884" s="162"/>
      <c r="M884" s="162"/>
      <c r="N884" s="162"/>
      <c r="O884" s="162"/>
      <c r="P884" s="162"/>
      <c r="Q884" s="162"/>
      <c r="R884" s="162"/>
      <c r="S884" s="162"/>
      <c r="T884" s="162"/>
      <c r="U884" s="162"/>
      <c r="V884" s="162"/>
      <c r="W884" s="162"/>
      <c r="X884" s="162"/>
      <c r="Y884" s="162"/>
      <c r="Z884" s="162"/>
    </row>
    <row r="885">
      <c r="A885" s="162"/>
      <c r="B885" s="162"/>
      <c r="C885" s="162"/>
      <c r="D885" s="162"/>
      <c r="E885" s="162"/>
      <c r="F885" s="162"/>
      <c r="G885" s="162"/>
      <c r="H885" s="162"/>
      <c r="I885" s="162"/>
      <c r="J885" s="162"/>
      <c r="K885" s="162"/>
      <c r="L885" s="162"/>
      <c r="M885" s="162"/>
      <c r="N885" s="162"/>
      <c r="O885" s="162"/>
      <c r="P885" s="162"/>
      <c r="Q885" s="162"/>
      <c r="R885" s="162"/>
      <c r="S885" s="162"/>
      <c r="T885" s="162"/>
      <c r="U885" s="162"/>
      <c r="V885" s="162"/>
      <c r="W885" s="162"/>
      <c r="X885" s="162"/>
      <c r="Y885" s="162"/>
      <c r="Z885" s="162"/>
    </row>
    <row r="886">
      <c r="A886" s="162"/>
      <c r="B886" s="162"/>
      <c r="C886" s="162"/>
      <c r="D886" s="162"/>
      <c r="E886" s="162"/>
      <c r="F886" s="162"/>
      <c r="G886" s="162"/>
      <c r="H886" s="162"/>
      <c r="I886" s="162"/>
      <c r="J886" s="162"/>
      <c r="K886" s="162"/>
      <c r="L886" s="162"/>
      <c r="M886" s="162"/>
      <c r="N886" s="162"/>
      <c r="O886" s="162"/>
      <c r="P886" s="162"/>
      <c r="Q886" s="162"/>
      <c r="R886" s="162"/>
      <c r="S886" s="162"/>
      <c r="T886" s="162"/>
      <c r="U886" s="162"/>
      <c r="V886" s="162"/>
      <c r="W886" s="162"/>
      <c r="X886" s="162"/>
      <c r="Y886" s="162"/>
      <c r="Z886" s="162"/>
    </row>
    <row r="887">
      <c r="A887" s="162"/>
      <c r="B887" s="162"/>
      <c r="C887" s="162"/>
      <c r="D887" s="162"/>
      <c r="E887" s="162"/>
      <c r="F887" s="162"/>
      <c r="G887" s="162"/>
      <c r="H887" s="162"/>
      <c r="I887" s="162"/>
      <c r="J887" s="162"/>
      <c r="K887" s="162"/>
      <c r="L887" s="162"/>
      <c r="M887" s="162"/>
      <c r="N887" s="162"/>
      <c r="O887" s="162"/>
      <c r="P887" s="162"/>
      <c r="Q887" s="162"/>
      <c r="R887" s="162"/>
      <c r="S887" s="162"/>
      <c r="T887" s="162"/>
      <c r="U887" s="162"/>
      <c r="V887" s="162"/>
      <c r="W887" s="162"/>
      <c r="X887" s="162"/>
      <c r="Y887" s="162"/>
      <c r="Z887" s="162"/>
    </row>
    <row r="888">
      <c r="A888" s="162"/>
      <c r="B888" s="162"/>
      <c r="C888" s="162"/>
      <c r="D888" s="162"/>
      <c r="E888" s="162"/>
      <c r="F888" s="162"/>
      <c r="G888" s="162"/>
      <c r="H888" s="162"/>
      <c r="I888" s="162"/>
      <c r="J888" s="162"/>
      <c r="K888" s="162"/>
      <c r="L888" s="162"/>
      <c r="M888" s="162"/>
      <c r="N888" s="162"/>
      <c r="O888" s="162"/>
      <c r="P888" s="162"/>
      <c r="Q888" s="162"/>
      <c r="R888" s="162"/>
      <c r="S888" s="162"/>
      <c r="T888" s="162"/>
      <c r="U888" s="162"/>
      <c r="V888" s="162"/>
      <c r="W888" s="162"/>
      <c r="X888" s="162"/>
      <c r="Y888" s="162"/>
      <c r="Z888" s="162"/>
    </row>
    <row r="889">
      <c r="A889" s="162"/>
      <c r="B889" s="162"/>
      <c r="C889" s="162"/>
      <c r="D889" s="162"/>
      <c r="E889" s="162"/>
      <c r="F889" s="162"/>
      <c r="G889" s="162"/>
      <c r="H889" s="162"/>
      <c r="I889" s="162"/>
      <c r="J889" s="162"/>
      <c r="K889" s="162"/>
      <c r="L889" s="162"/>
      <c r="M889" s="162"/>
      <c r="N889" s="162"/>
      <c r="O889" s="162"/>
      <c r="P889" s="162"/>
      <c r="Q889" s="162"/>
      <c r="R889" s="162"/>
      <c r="S889" s="162"/>
      <c r="T889" s="162"/>
      <c r="U889" s="162"/>
      <c r="V889" s="162"/>
      <c r="W889" s="162"/>
      <c r="X889" s="162"/>
      <c r="Y889" s="162"/>
      <c r="Z889" s="162"/>
    </row>
    <row r="890">
      <c r="A890" s="162"/>
      <c r="B890" s="162"/>
      <c r="C890" s="162"/>
      <c r="D890" s="162"/>
      <c r="E890" s="162"/>
      <c r="F890" s="162"/>
      <c r="G890" s="162"/>
      <c r="H890" s="162"/>
      <c r="I890" s="162"/>
      <c r="J890" s="162"/>
      <c r="K890" s="162"/>
      <c r="L890" s="162"/>
      <c r="M890" s="162"/>
      <c r="N890" s="162"/>
      <c r="O890" s="162"/>
      <c r="P890" s="162"/>
      <c r="Q890" s="162"/>
      <c r="R890" s="162"/>
      <c r="S890" s="162"/>
      <c r="T890" s="162"/>
      <c r="U890" s="162"/>
      <c r="V890" s="162"/>
      <c r="W890" s="162"/>
      <c r="X890" s="162"/>
      <c r="Y890" s="162"/>
      <c r="Z890" s="162"/>
    </row>
    <row r="891">
      <c r="A891" s="162"/>
      <c r="B891" s="162"/>
      <c r="C891" s="162"/>
      <c r="D891" s="162"/>
      <c r="E891" s="162"/>
      <c r="F891" s="162"/>
      <c r="G891" s="162"/>
      <c r="H891" s="162"/>
      <c r="I891" s="162"/>
      <c r="J891" s="162"/>
      <c r="K891" s="162"/>
      <c r="L891" s="162"/>
      <c r="M891" s="162"/>
      <c r="N891" s="162"/>
      <c r="O891" s="162"/>
      <c r="P891" s="162"/>
      <c r="Q891" s="162"/>
      <c r="R891" s="162"/>
      <c r="S891" s="162"/>
      <c r="T891" s="162"/>
      <c r="U891" s="162"/>
      <c r="V891" s="162"/>
      <c r="W891" s="162"/>
      <c r="X891" s="162"/>
      <c r="Y891" s="162"/>
      <c r="Z891" s="162"/>
    </row>
    <row r="892">
      <c r="A892" s="162"/>
      <c r="B892" s="162"/>
      <c r="C892" s="162"/>
      <c r="D892" s="162"/>
      <c r="E892" s="162"/>
      <c r="F892" s="162"/>
      <c r="G892" s="162"/>
      <c r="H892" s="162"/>
      <c r="I892" s="162"/>
      <c r="J892" s="162"/>
      <c r="K892" s="162"/>
      <c r="L892" s="162"/>
      <c r="M892" s="162"/>
      <c r="N892" s="162"/>
      <c r="O892" s="162"/>
      <c r="P892" s="162"/>
      <c r="Q892" s="162"/>
      <c r="R892" s="162"/>
      <c r="S892" s="162"/>
      <c r="T892" s="162"/>
      <c r="U892" s="162"/>
      <c r="V892" s="162"/>
      <c r="W892" s="162"/>
      <c r="X892" s="162"/>
      <c r="Y892" s="162"/>
      <c r="Z892" s="162"/>
    </row>
    <row r="893">
      <c r="A893" s="162"/>
      <c r="B893" s="162"/>
      <c r="C893" s="162"/>
      <c r="D893" s="162"/>
      <c r="E893" s="162"/>
      <c r="F893" s="162"/>
      <c r="G893" s="162"/>
      <c r="H893" s="162"/>
      <c r="I893" s="162"/>
      <c r="J893" s="162"/>
      <c r="K893" s="162"/>
      <c r="L893" s="162"/>
      <c r="M893" s="162"/>
      <c r="N893" s="162"/>
      <c r="O893" s="162"/>
      <c r="P893" s="162"/>
      <c r="Q893" s="162"/>
      <c r="R893" s="162"/>
      <c r="S893" s="162"/>
      <c r="T893" s="162"/>
      <c r="U893" s="162"/>
      <c r="V893" s="162"/>
      <c r="W893" s="162"/>
      <c r="X893" s="162"/>
      <c r="Y893" s="162"/>
      <c r="Z893" s="162"/>
    </row>
    <row r="894">
      <c r="A894" s="162"/>
      <c r="B894" s="162"/>
      <c r="C894" s="162"/>
      <c r="D894" s="162"/>
      <c r="E894" s="162"/>
      <c r="F894" s="162"/>
      <c r="G894" s="162"/>
      <c r="H894" s="162"/>
      <c r="I894" s="162"/>
      <c r="J894" s="162"/>
      <c r="K894" s="162"/>
      <c r="L894" s="162"/>
      <c r="M894" s="162"/>
      <c r="N894" s="162"/>
      <c r="O894" s="162"/>
      <c r="P894" s="162"/>
      <c r="Q894" s="162"/>
      <c r="R894" s="162"/>
      <c r="S894" s="162"/>
      <c r="T894" s="162"/>
      <c r="U894" s="162"/>
      <c r="V894" s="162"/>
      <c r="W894" s="162"/>
      <c r="X894" s="162"/>
      <c r="Y894" s="162"/>
      <c r="Z894" s="162"/>
    </row>
    <row r="895">
      <c r="A895" s="162"/>
      <c r="B895" s="162"/>
      <c r="C895" s="162"/>
      <c r="D895" s="162"/>
      <c r="E895" s="162"/>
      <c r="F895" s="162"/>
      <c r="G895" s="162"/>
      <c r="H895" s="162"/>
      <c r="I895" s="162"/>
      <c r="J895" s="162"/>
      <c r="K895" s="162"/>
      <c r="L895" s="162"/>
      <c r="M895" s="162"/>
      <c r="N895" s="162"/>
      <c r="O895" s="162"/>
      <c r="P895" s="162"/>
      <c r="Q895" s="162"/>
      <c r="R895" s="162"/>
      <c r="S895" s="162"/>
      <c r="T895" s="162"/>
      <c r="U895" s="162"/>
      <c r="V895" s="162"/>
      <c r="W895" s="162"/>
      <c r="X895" s="162"/>
      <c r="Y895" s="162"/>
      <c r="Z895" s="162"/>
    </row>
    <row r="896">
      <c r="A896" s="162"/>
      <c r="B896" s="162"/>
      <c r="C896" s="162"/>
      <c r="D896" s="162"/>
      <c r="E896" s="162"/>
      <c r="F896" s="162"/>
      <c r="G896" s="162"/>
      <c r="H896" s="162"/>
      <c r="I896" s="162"/>
      <c r="J896" s="162"/>
      <c r="K896" s="162"/>
      <c r="L896" s="162"/>
      <c r="M896" s="162"/>
      <c r="N896" s="162"/>
      <c r="O896" s="162"/>
      <c r="P896" s="162"/>
      <c r="Q896" s="162"/>
      <c r="R896" s="162"/>
      <c r="S896" s="162"/>
      <c r="T896" s="162"/>
      <c r="U896" s="162"/>
      <c r="V896" s="162"/>
      <c r="W896" s="162"/>
      <c r="X896" s="162"/>
      <c r="Y896" s="162"/>
      <c r="Z896" s="162"/>
    </row>
    <row r="897">
      <c r="A897" s="162"/>
      <c r="B897" s="162"/>
      <c r="C897" s="162"/>
      <c r="D897" s="162"/>
      <c r="E897" s="162"/>
      <c r="F897" s="162"/>
      <c r="G897" s="162"/>
      <c r="H897" s="162"/>
      <c r="I897" s="162"/>
      <c r="J897" s="162"/>
      <c r="K897" s="162"/>
      <c r="L897" s="162"/>
      <c r="M897" s="162"/>
      <c r="N897" s="162"/>
      <c r="O897" s="162"/>
      <c r="P897" s="162"/>
      <c r="Q897" s="162"/>
      <c r="R897" s="162"/>
      <c r="S897" s="162"/>
      <c r="T897" s="162"/>
      <c r="U897" s="162"/>
      <c r="V897" s="162"/>
      <c r="W897" s="162"/>
      <c r="X897" s="162"/>
      <c r="Y897" s="162"/>
      <c r="Z897" s="162"/>
    </row>
    <row r="898">
      <c r="A898" s="162"/>
      <c r="B898" s="162"/>
      <c r="C898" s="162"/>
      <c r="D898" s="162"/>
      <c r="E898" s="162"/>
      <c r="F898" s="162"/>
      <c r="G898" s="162"/>
      <c r="H898" s="162"/>
      <c r="I898" s="162"/>
      <c r="J898" s="162"/>
      <c r="K898" s="162"/>
      <c r="L898" s="162"/>
      <c r="M898" s="162"/>
      <c r="N898" s="162"/>
      <c r="O898" s="162"/>
      <c r="P898" s="162"/>
      <c r="Q898" s="162"/>
      <c r="R898" s="162"/>
      <c r="S898" s="162"/>
      <c r="T898" s="162"/>
      <c r="U898" s="162"/>
      <c r="V898" s="162"/>
      <c r="W898" s="162"/>
      <c r="X898" s="162"/>
      <c r="Y898" s="162"/>
      <c r="Z898" s="162"/>
    </row>
    <row r="899">
      <c r="A899" s="162"/>
      <c r="B899" s="162"/>
      <c r="C899" s="162"/>
      <c r="D899" s="162"/>
      <c r="E899" s="162"/>
      <c r="F899" s="162"/>
      <c r="G899" s="162"/>
      <c r="H899" s="162"/>
      <c r="I899" s="162"/>
      <c r="J899" s="162"/>
      <c r="K899" s="162"/>
      <c r="L899" s="162"/>
      <c r="M899" s="162"/>
      <c r="N899" s="162"/>
      <c r="O899" s="162"/>
      <c r="P899" s="162"/>
      <c r="Q899" s="162"/>
      <c r="R899" s="162"/>
      <c r="S899" s="162"/>
      <c r="T899" s="162"/>
      <c r="U899" s="162"/>
      <c r="V899" s="162"/>
      <c r="W899" s="162"/>
      <c r="X899" s="162"/>
      <c r="Y899" s="162"/>
      <c r="Z899" s="162"/>
    </row>
    <row r="900">
      <c r="A900" s="162"/>
      <c r="B900" s="162"/>
      <c r="C900" s="162"/>
      <c r="D900" s="162"/>
      <c r="E900" s="162"/>
      <c r="F900" s="162"/>
      <c r="G900" s="162"/>
      <c r="H900" s="162"/>
      <c r="I900" s="162"/>
      <c r="J900" s="162"/>
      <c r="K900" s="162"/>
      <c r="L900" s="162"/>
      <c r="M900" s="162"/>
      <c r="N900" s="162"/>
      <c r="O900" s="162"/>
      <c r="P900" s="162"/>
      <c r="Q900" s="162"/>
      <c r="R900" s="162"/>
      <c r="S900" s="162"/>
      <c r="T900" s="162"/>
      <c r="U900" s="162"/>
      <c r="V900" s="162"/>
      <c r="W900" s="162"/>
      <c r="X900" s="162"/>
      <c r="Y900" s="162"/>
      <c r="Z900" s="162"/>
    </row>
    <row r="901">
      <c r="A901" s="162"/>
      <c r="B901" s="162"/>
      <c r="C901" s="162"/>
      <c r="D901" s="162"/>
      <c r="E901" s="162"/>
      <c r="F901" s="162"/>
      <c r="G901" s="162"/>
      <c r="H901" s="162"/>
      <c r="I901" s="162"/>
      <c r="J901" s="162"/>
      <c r="K901" s="162"/>
      <c r="L901" s="162"/>
      <c r="M901" s="162"/>
      <c r="N901" s="162"/>
      <c r="O901" s="162"/>
      <c r="P901" s="162"/>
      <c r="Q901" s="162"/>
      <c r="R901" s="162"/>
      <c r="S901" s="162"/>
      <c r="T901" s="162"/>
      <c r="U901" s="162"/>
      <c r="V901" s="162"/>
      <c r="W901" s="162"/>
      <c r="X901" s="162"/>
      <c r="Y901" s="162"/>
      <c r="Z901" s="162"/>
    </row>
    <row r="902">
      <c r="A902" s="162"/>
      <c r="B902" s="162"/>
      <c r="C902" s="162"/>
      <c r="D902" s="162"/>
      <c r="E902" s="162"/>
      <c r="F902" s="162"/>
      <c r="G902" s="162"/>
      <c r="H902" s="162"/>
      <c r="I902" s="162"/>
      <c r="J902" s="162"/>
      <c r="K902" s="162"/>
      <c r="L902" s="162"/>
      <c r="M902" s="162"/>
      <c r="N902" s="162"/>
      <c r="O902" s="162"/>
      <c r="P902" s="162"/>
      <c r="Q902" s="162"/>
      <c r="R902" s="162"/>
      <c r="S902" s="162"/>
      <c r="T902" s="162"/>
      <c r="U902" s="162"/>
      <c r="V902" s="162"/>
      <c r="W902" s="162"/>
      <c r="X902" s="162"/>
      <c r="Y902" s="162"/>
      <c r="Z902" s="162"/>
    </row>
    <row r="903">
      <c r="A903" s="162"/>
      <c r="B903" s="162"/>
      <c r="C903" s="162"/>
      <c r="D903" s="162"/>
      <c r="E903" s="162"/>
      <c r="F903" s="162"/>
      <c r="G903" s="162"/>
      <c r="H903" s="162"/>
      <c r="I903" s="162"/>
      <c r="J903" s="162"/>
      <c r="K903" s="162"/>
      <c r="L903" s="162"/>
      <c r="M903" s="162"/>
      <c r="N903" s="162"/>
      <c r="O903" s="162"/>
      <c r="P903" s="162"/>
      <c r="Q903" s="162"/>
      <c r="R903" s="162"/>
      <c r="S903" s="162"/>
      <c r="T903" s="162"/>
      <c r="U903" s="162"/>
      <c r="V903" s="162"/>
      <c r="W903" s="162"/>
      <c r="X903" s="162"/>
      <c r="Y903" s="162"/>
      <c r="Z903" s="162"/>
    </row>
    <row r="904">
      <c r="A904" s="162"/>
      <c r="B904" s="162"/>
      <c r="C904" s="162"/>
      <c r="D904" s="162"/>
      <c r="E904" s="162"/>
      <c r="F904" s="162"/>
      <c r="G904" s="162"/>
      <c r="H904" s="162"/>
      <c r="I904" s="162"/>
      <c r="J904" s="162"/>
      <c r="K904" s="162"/>
      <c r="L904" s="162"/>
      <c r="M904" s="162"/>
      <c r="N904" s="162"/>
      <c r="O904" s="162"/>
      <c r="P904" s="162"/>
      <c r="Q904" s="162"/>
      <c r="R904" s="162"/>
      <c r="S904" s="162"/>
      <c r="T904" s="162"/>
      <c r="U904" s="162"/>
      <c r="V904" s="162"/>
      <c r="W904" s="162"/>
      <c r="X904" s="162"/>
      <c r="Y904" s="162"/>
      <c r="Z904" s="162"/>
    </row>
    <row r="905">
      <c r="A905" s="162"/>
      <c r="B905" s="162"/>
      <c r="C905" s="162"/>
      <c r="D905" s="162"/>
      <c r="E905" s="162"/>
      <c r="F905" s="162"/>
      <c r="G905" s="162"/>
      <c r="H905" s="162"/>
      <c r="I905" s="162"/>
      <c r="J905" s="162"/>
      <c r="K905" s="162"/>
      <c r="L905" s="162"/>
      <c r="M905" s="162"/>
      <c r="N905" s="162"/>
      <c r="O905" s="162"/>
      <c r="P905" s="162"/>
      <c r="Q905" s="162"/>
      <c r="R905" s="162"/>
      <c r="S905" s="162"/>
      <c r="T905" s="162"/>
      <c r="U905" s="162"/>
      <c r="V905" s="162"/>
      <c r="W905" s="162"/>
      <c r="X905" s="162"/>
      <c r="Y905" s="162"/>
      <c r="Z905" s="162"/>
    </row>
    <row r="906">
      <c r="A906" s="162"/>
      <c r="B906" s="162"/>
      <c r="C906" s="162"/>
      <c r="D906" s="162"/>
      <c r="E906" s="162"/>
      <c r="F906" s="162"/>
      <c r="G906" s="162"/>
      <c r="H906" s="162"/>
      <c r="I906" s="162"/>
      <c r="J906" s="162"/>
      <c r="K906" s="162"/>
      <c r="L906" s="162"/>
      <c r="M906" s="162"/>
      <c r="N906" s="162"/>
      <c r="O906" s="162"/>
      <c r="P906" s="162"/>
      <c r="Q906" s="162"/>
      <c r="R906" s="162"/>
      <c r="S906" s="162"/>
      <c r="T906" s="162"/>
      <c r="U906" s="162"/>
      <c r="V906" s="162"/>
      <c r="W906" s="162"/>
      <c r="X906" s="162"/>
      <c r="Y906" s="162"/>
      <c r="Z906" s="162"/>
    </row>
    <row r="907">
      <c r="A907" s="162"/>
      <c r="B907" s="162"/>
      <c r="C907" s="162"/>
      <c r="D907" s="162"/>
      <c r="E907" s="162"/>
      <c r="F907" s="162"/>
      <c r="G907" s="162"/>
      <c r="H907" s="162"/>
      <c r="I907" s="162"/>
      <c r="J907" s="162"/>
      <c r="K907" s="162"/>
      <c r="L907" s="162"/>
      <c r="M907" s="162"/>
      <c r="N907" s="162"/>
      <c r="O907" s="162"/>
      <c r="P907" s="162"/>
      <c r="Q907" s="162"/>
      <c r="R907" s="162"/>
      <c r="S907" s="162"/>
      <c r="T907" s="162"/>
      <c r="U907" s="162"/>
      <c r="V907" s="162"/>
      <c r="W907" s="162"/>
      <c r="X907" s="162"/>
      <c r="Y907" s="162"/>
      <c r="Z907" s="162"/>
    </row>
    <row r="908">
      <c r="A908" s="162"/>
      <c r="B908" s="162"/>
      <c r="C908" s="162"/>
      <c r="D908" s="162"/>
      <c r="E908" s="162"/>
      <c r="F908" s="162"/>
      <c r="G908" s="162"/>
      <c r="H908" s="162"/>
      <c r="I908" s="162"/>
      <c r="J908" s="162"/>
      <c r="K908" s="162"/>
      <c r="L908" s="162"/>
      <c r="M908" s="162"/>
      <c r="N908" s="162"/>
      <c r="O908" s="162"/>
      <c r="P908" s="162"/>
      <c r="Q908" s="162"/>
      <c r="R908" s="162"/>
      <c r="S908" s="162"/>
      <c r="T908" s="162"/>
      <c r="U908" s="162"/>
      <c r="V908" s="162"/>
      <c r="W908" s="162"/>
      <c r="X908" s="162"/>
      <c r="Y908" s="162"/>
      <c r="Z908" s="162"/>
    </row>
    <row r="909">
      <c r="A909" s="162"/>
      <c r="B909" s="162"/>
      <c r="C909" s="162"/>
      <c r="D909" s="162"/>
      <c r="E909" s="162"/>
      <c r="F909" s="162"/>
      <c r="G909" s="162"/>
      <c r="H909" s="162"/>
      <c r="I909" s="162"/>
      <c r="J909" s="162"/>
      <c r="K909" s="162"/>
      <c r="L909" s="162"/>
      <c r="M909" s="162"/>
      <c r="N909" s="162"/>
      <c r="O909" s="162"/>
      <c r="P909" s="162"/>
      <c r="Q909" s="162"/>
      <c r="R909" s="162"/>
      <c r="S909" s="162"/>
      <c r="T909" s="162"/>
      <c r="U909" s="162"/>
      <c r="V909" s="162"/>
      <c r="W909" s="162"/>
      <c r="X909" s="162"/>
      <c r="Y909" s="162"/>
      <c r="Z909" s="162"/>
    </row>
    <row r="910">
      <c r="A910" s="162"/>
      <c r="B910" s="162"/>
      <c r="C910" s="162"/>
      <c r="D910" s="162"/>
      <c r="E910" s="162"/>
      <c r="F910" s="162"/>
      <c r="G910" s="162"/>
      <c r="H910" s="162"/>
      <c r="I910" s="162"/>
      <c r="J910" s="162"/>
      <c r="K910" s="162"/>
      <c r="L910" s="162"/>
      <c r="M910" s="162"/>
      <c r="N910" s="162"/>
      <c r="O910" s="162"/>
      <c r="P910" s="162"/>
      <c r="Q910" s="162"/>
      <c r="R910" s="162"/>
      <c r="S910" s="162"/>
      <c r="T910" s="162"/>
      <c r="U910" s="162"/>
      <c r="V910" s="162"/>
      <c r="W910" s="162"/>
      <c r="X910" s="162"/>
      <c r="Y910" s="162"/>
      <c r="Z910" s="162"/>
    </row>
    <row r="911">
      <c r="A911" s="162"/>
      <c r="B911" s="162"/>
      <c r="C911" s="162"/>
      <c r="D911" s="162"/>
      <c r="E911" s="162"/>
      <c r="F911" s="162"/>
      <c r="G911" s="162"/>
      <c r="H911" s="162"/>
      <c r="I911" s="162"/>
      <c r="J911" s="162"/>
      <c r="K911" s="162"/>
      <c r="L911" s="162"/>
      <c r="M911" s="162"/>
      <c r="N911" s="162"/>
      <c r="O911" s="162"/>
      <c r="P911" s="162"/>
      <c r="Q911" s="162"/>
      <c r="R911" s="162"/>
      <c r="S911" s="162"/>
      <c r="T911" s="162"/>
      <c r="U911" s="162"/>
      <c r="V911" s="162"/>
      <c r="W911" s="162"/>
      <c r="X911" s="162"/>
      <c r="Y911" s="162"/>
      <c r="Z911" s="162"/>
    </row>
    <row r="912">
      <c r="A912" s="162"/>
      <c r="B912" s="162"/>
      <c r="C912" s="162"/>
      <c r="D912" s="162"/>
      <c r="E912" s="162"/>
      <c r="F912" s="162"/>
      <c r="G912" s="162"/>
      <c r="H912" s="162"/>
      <c r="I912" s="162"/>
      <c r="J912" s="162"/>
      <c r="K912" s="162"/>
      <c r="L912" s="162"/>
      <c r="M912" s="162"/>
      <c r="N912" s="162"/>
      <c r="O912" s="162"/>
      <c r="P912" s="162"/>
      <c r="Q912" s="162"/>
      <c r="R912" s="162"/>
      <c r="S912" s="162"/>
      <c r="T912" s="162"/>
      <c r="U912" s="162"/>
      <c r="V912" s="162"/>
      <c r="W912" s="162"/>
      <c r="X912" s="162"/>
      <c r="Y912" s="162"/>
      <c r="Z912" s="162"/>
    </row>
    <row r="913">
      <c r="A913" s="162"/>
      <c r="B913" s="162"/>
      <c r="C913" s="162"/>
      <c r="D913" s="162"/>
      <c r="E913" s="162"/>
      <c r="F913" s="162"/>
      <c r="G913" s="162"/>
      <c r="H913" s="162"/>
      <c r="I913" s="162"/>
      <c r="J913" s="162"/>
      <c r="K913" s="162"/>
      <c r="L913" s="162"/>
      <c r="M913" s="162"/>
      <c r="N913" s="162"/>
      <c r="O913" s="162"/>
      <c r="P913" s="162"/>
      <c r="Q913" s="162"/>
      <c r="R913" s="162"/>
      <c r="S913" s="162"/>
      <c r="T913" s="162"/>
      <c r="U913" s="162"/>
      <c r="V913" s="162"/>
      <c r="W913" s="162"/>
      <c r="X913" s="162"/>
      <c r="Y913" s="162"/>
      <c r="Z913" s="162"/>
    </row>
    <row r="914">
      <c r="A914" s="162"/>
      <c r="B914" s="162"/>
      <c r="C914" s="162"/>
      <c r="D914" s="162"/>
      <c r="E914" s="162"/>
      <c r="F914" s="162"/>
      <c r="G914" s="162"/>
      <c r="H914" s="162"/>
      <c r="I914" s="162"/>
      <c r="J914" s="162"/>
      <c r="K914" s="162"/>
      <c r="L914" s="162"/>
      <c r="M914" s="162"/>
      <c r="N914" s="162"/>
      <c r="O914" s="162"/>
      <c r="P914" s="162"/>
      <c r="Q914" s="162"/>
      <c r="R914" s="162"/>
      <c r="S914" s="162"/>
      <c r="T914" s="162"/>
      <c r="U914" s="162"/>
      <c r="V914" s="162"/>
      <c r="W914" s="162"/>
      <c r="X914" s="162"/>
      <c r="Y914" s="162"/>
      <c r="Z914" s="162"/>
    </row>
    <row r="915">
      <c r="A915" s="162"/>
      <c r="B915" s="162"/>
      <c r="C915" s="162"/>
      <c r="D915" s="162"/>
      <c r="E915" s="162"/>
      <c r="F915" s="162"/>
      <c r="G915" s="162"/>
      <c r="H915" s="162"/>
      <c r="I915" s="162"/>
      <c r="J915" s="162"/>
      <c r="K915" s="162"/>
      <c r="L915" s="162"/>
      <c r="M915" s="162"/>
      <c r="N915" s="162"/>
      <c r="O915" s="162"/>
      <c r="P915" s="162"/>
      <c r="Q915" s="162"/>
      <c r="R915" s="162"/>
      <c r="S915" s="162"/>
      <c r="T915" s="162"/>
      <c r="U915" s="162"/>
      <c r="V915" s="162"/>
      <c r="W915" s="162"/>
      <c r="X915" s="162"/>
      <c r="Y915" s="162"/>
      <c r="Z915" s="162"/>
    </row>
    <row r="916">
      <c r="A916" s="162"/>
      <c r="B916" s="162"/>
      <c r="C916" s="162"/>
      <c r="D916" s="162"/>
      <c r="E916" s="162"/>
      <c r="F916" s="162"/>
      <c r="G916" s="162"/>
      <c r="H916" s="162"/>
      <c r="I916" s="162"/>
      <c r="J916" s="162"/>
      <c r="K916" s="162"/>
      <c r="L916" s="162"/>
      <c r="M916" s="162"/>
      <c r="N916" s="162"/>
      <c r="O916" s="162"/>
      <c r="P916" s="162"/>
      <c r="Q916" s="162"/>
      <c r="R916" s="162"/>
      <c r="S916" s="162"/>
      <c r="T916" s="162"/>
      <c r="U916" s="162"/>
      <c r="V916" s="162"/>
      <c r="W916" s="162"/>
      <c r="X916" s="162"/>
      <c r="Y916" s="162"/>
      <c r="Z916" s="162"/>
    </row>
    <row r="917">
      <c r="A917" s="162"/>
      <c r="B917" s="162"/>
      <c r="C917" s="162"/>
      <c r="D917" s="162"/>
      <c r="E917" s="162"/>
      <c r="F917" s="162"/>
      <c r="G917" s="162"/>
      <c r="H917" s="162"/>
      <c r="I917" s="162"/>
      <c r="J917" s="162"/>
      <c r="K917" s="162"/>
      <c r="L917" s="162"/>
      <c r="M917" s="162"/>
      <c r="N917" s="162"/>
      <c r="O917" s="162"/>
      <c r="P917" s="162"/>
      <c r="Q917" s="162"/>
      <c r="R917" s="162"/>
      <c r="S917" s="162"/>
      <c r="T917" s="162"/>
      <c r="U917" s="162"/>
      <c r="V917" s="162"/>
      <c r="W917" s="162"/>
      <c r="X917" s="162"/>
      <c r="Y917" s="162"/>
      <c r="Z917" s="162"/>
    </row>
    <row r="918">
      <c r="A918" s="162"/>
      <c r="B918" s="162"/>
      <c r="C918" s="162"/>
      <c r="D918" s="162"/>
      <c r="E918" s="162"/>
      <c r="F918" s="162"/>
      <c r="G918" s="162"/>
      <c r="H918" s="162"/>
      <c r="I918" s="162"/>
      <c r="J918" s="162"/>
      <c r="K918" s="162"/>
      <c r="L918" s="162"/>
      <c r="M918" s="162"/>
      <c r="N918" s="162"/>
      <c r="O918" s="162"/>
      <c r="P918" s="162"/>
      <c r="Q918" s="162"/>
      <c r="R918" s="162"/>
      <c r="S918" s="162"/>
      <c r="T918" s="162"/>
      <c r="U918" s="162"/>
      <c r="V918" s="162"/>
      <c r="W918" s="162"/>
      <c r="X918" s="162"/>
      <c r="Y918" s="162"/>
      <c r="Z918" s="162"/>
    </row>
    <row r="919">
      <c r="A919" s="162"/>
      <c r="B919" s="162"/>
      <c r="C919" s="162"/>
      <c r="D919" s="162"/>
      <c r="E919" s="162"/>
      <c r="F919" s="162"/>
      <c r="G919" s="162"/>
      <c r="H919" s="162"/>
      <c r="I919" s="162"/>
      <c r="J919" s="162"/>
      <c r="K919" s="162"/>
      <c r="L919" s="162"/>
      <c r="M919" s="162"/>
      <c r="N919" s="162"/>
      <c r="O919" s="162"/>
      <c r="P919" s="162"/>
      <c r="Q919" s="162"/>
      <c r="R919" s="162"/>
      <c r="S919" s="162"/>
      <c r="T919" s="162"/>
      <c r="U919" s="162"/>
      <c r="V919" s="162"/>
      <c r="W919" s="162"/>
      <c r="X919" s="162"/>
      <c r="Y919" s="162"/>
      <c r="Z919" s="162"/>
    </row>
    <row r="920">
      <c r="A920" s="162"/>
      <c r="B920" s="162"/>
      <c r="C920" s="162"/>
      <c r="D920" s="162"/>
      <c r="E920" s="162"/>
      <c r="F920" s="162"/>
      <c r="G920" s="162"/>
      <c r="H920" s="162"/>
      <c r="I920" s="162"/>
      <c r="J920" s="162"/>
      <c r="K920" s="162"/>
      <c r="L920" s="162"/>
      <c r="M920" s="162"/>
      <c r="N920" s="162"/>
      <c r="O920" s="162"/>
      <c r="P920" s="162"/>
      <c r="Q920" s="162"/>
      <c r="R920" s="162"/>
      <c r="S920" s="162"/>
      <c r="T920" s="162"/>
      <c r="U920" s="162"/>
      <c r="V920" s="162"/>
      <c r="W920" s="162"/>
      <c r="X920" s="162"/>
      <c r="Y920" s="162"/>
      <c r="Z920" s="162"/>
    </row>
    <row r="921">
      <c r="A921" s="162"/>
      <c r="B921" s="162"/>
      <c r="C921" s="162"/>
      <c r="D921" s="162"/>
      <c r="E921" s="162"/>
      <c r="F921" s="162"/>
      <c r="G921" s="162"/>
      <c r="H921" s="162"/>
      <c r="I921" s="162"/>
      <c r="J921" s="162"/>
      <c r="K921" s="162"/>
      <c r="L921" s="162"/>
      <c r="M921" s="162"/>
      <c r="N921" s="162"/>
      <c r="O921" s="162"/>
      <c r="P921" s="162"/>
      <c r="Q921" s="162"/>
      <c r="R921" s="162"/>
      <c r="S921" s="162"/>
      <c r="T921" s="162"/>
      <c r="U921" s="162"/>
      <c r="V921" s="162"/>
      <c r="W921" s="162"/>
      <c r="X921" s="162"/>
      <c r="Y921" s="162"/>
      <c r="Z921" s="162"/>
    </row>
    <row r="922">
      <c r="A922" s="162"/>
      <c r="B922" s="162"/>
      <c r="C922" s="162"/>
      <c r="D922" s="162"/>
      <c r="E922" s="162"/>
      <c r="F922" s="162"/>
      <c r="G922" s="162"/>
      <c r="H922" s="162"/>
      <c r="I922" s="162"/>
      <c r="J922" s="162"/>
      <c r="K922" s="162"/>
      <c r="L922" s="162"/>
      <c r="M922" s="162"/>
      <c r="N922" s="162"/>
      <c r="O922" s="162"/>
      <c r="P922" s="162"/>
      <c r="Q922" s="162"/>
      <c r="R922" s="162"/>
      <c r="S922" s="162"/>
      <c r="T922" s="162"/>
      <c r="U922" s="162"/>
      <c r="V922" s="162"/>
      <c r="W922" s="162"/>
      <c r="X922" s="162"/>
      <c r="Y922" s="162"/>
      <c r="Z922" s="162"/>
    </row>
    <row r="923">
      <c r="A923" s="162"/>
      <c r="B923" s="162"/>
      <c r="C923" s="162"/>
      <c r="D923" s="162"/>
      <c r="E923" s="162"/>
      <c r="F923" s="162"/>
      <c r="G923" s="162"/>
      <c r="H923" s="162"/>
      <c r="I923" s="162"/>
      <c r="J923" s="162"/>
      <c r="K923" s="162"/>
      <c r="L923" s="162"/>
      <c r="M923" s="162"/>
      <c r="N923" s="162"/>
      <c r="O923" s="162"/>
      <c r="P923" s="162"/>
      <c r="Q923" s="162"/>
      <c r="R923" s="162"/>
      <c r="S923" s="162"/>
      <c r="T923" s="162"/>
      <c r="U923" s="162"/>
      <c r="V923" s="162"/>
      <c r="W923" s="162"/>
      <c r="X923" s="162"/>
      <c r="Y923" s="162"/>
      <c r="Z923" s="162"/>
    </row>
    <row r="924">
      <c r="A924" s="162"/>
      <c r="B924" s="162"/>
      <c r="C924" s="162"/>
      <c r="D924" s="162"/>
      <c r="E924" s="162"/>
      <c r="F924" s="162"/>
      <c r="G924" s="162"/>
      <c r="H924" s="162"/>
      <c r="I924" s="162"/>
      <c r="J924" s="162"/>
      <c r="K924" s="162"/>
      <c r="L924" s="162"/>
      <c r="M924" s="162"/>
      <c r="N924" s="162"/>
      <c r="O924" s="162"/>
      <c r="P924" s="162"/>
      <c r="Q924" s="162"/>
      <c r="R924" s="162"/>
      <c r="S924" s="162"/>
      <c r="T924" s="162"/>
      <c r="U924" s="162"/>
      <c r="V924" s="162"/>
      <c r="W924" s="162"/>
      <c r="X924" s="162"/>
      <c r="Y924" s="162"/>
      <c r="Z924" s="162"/>
    </row>
    <row r="925">
      <c r="A925" s="162"/>
      <c r="B925" s="162"/>
      <c r="C925" s="162"/>
      <c r="D925" s="162"/>
      <c r="E925" s="162"/>
      <c r="F925" s="162"/>
      <c r="G925" s="162"/>
      <c r="H925" s="162"/>
      <c r="I925" s="162"/>
      <c r="J925" s="162"/>
      <c r="K925" s="162"/>
      <c r="L925" s="162"/>
      <c r="M925" s="162"/>
      <c r="N925" s="162"/>
      <c r="O925" s="162"/>
      <c r="P925" s="162"/>
      <c r="Q925" s="162"/>
      <c r="R925" s="162"/>
      <c r="S925" s="162"/>
      <c r="T925" s="162"/>
      <c r="U925" s="162"/>
      <c r="V925" s="162"/>
      <c r="W925" s="162"/>
      <c r="X925" s="162"/>
      <c r="Y925" s="162"/>
      <c r="Z925" s="162"/>
    </row>
    <row r="926">
      <c r="A926" s="162"/>
      <c r="B926" s="162"/>
      <c r="C926" s="162"/>
      <c r="D926" s="162"/>
      <c r="E926" s="162"/>
      <c r="F926" s="162"/>
      <c r="G926" s="162"/>
      <c r="H926" s="162"/>
      <c r="I926" s="162"/>
      <c r="J926" s="162"/>
      <c r="K926" s="162"/>
      <c r="L926" s="162"/>
      <c r="M926" s="162"/>
      <c r="N926" s="162"/>
      <c r="O926" s="162"/>
      <c r="P926" s="162"/>
      <c r="Q926" s="162"/>
      <c r="R926" s="162"/>
      <c r="S926" s="162"/>
      <c r="T926" s="162"/>
      <c r="U926" s="162"/>
      <c r="V926" s="162"/>
      <c r="W926" s="162"/>
      <c r="X926" s="162"/>
      <c r="Y926" s="162"/>
      <c r="Z926" s="162"/>
    </row>
    <row r="927">
      <c r="A927" s="162"/>
      <c r="B927" s="162"/>
      <c r="C927" s="162"/>
      <c r="D927" s="162"/>
      <c r="E927" s="162"/>
      <c r="F927" s="162"/>
      <c r="G927" s="162"/>
      <c r="H927" s="162"/>
      <c r="I927" s="162"/>
      <c r="J927" s="162"/>
      <c r="K927" s="162"/>
      <c r="L927" s="162"/>
      <c r="M927" s="162"/>
      <c r="N927" s="162"/>
      <c r="O927" s="162"/>
      <c r="P927" s="162"/>
      <c r="Q927" s="162"/>
      <c r="R927" s="162"/>
      <c r="S927" s="162"/>
      <c r="T927" s="162"/>
      <c r="U927" s="162"/>
      <c r="V927" s="162"/>
      <c r="W927" s="162"/>
      <c r="X927" s="162"/>
      <c r="Y927" s="162"/>
      <c r="Z927" s="162"/>
    </row>
    <row r="928">
      <c r="A928" s="162"/>
      <c r="B928" s="162"/>
      <c r="C928" s="162"/>
      <c r="D928" s="162"/>
      <c r="E928" s="162"/>
      <c r="F928" s="162"/>
      <c r="G928" s="162"/>
      <c r="H928" s="162"/>
      <c r="I928" s="162"/>
      <c r="J928" s="162"/>
      <c r="K928" s="162"/>
      <c r="L928" s="162"/>
      <c r="M928" s="162"/>
      <c r="N928" s="162"/>
      <c r="O928" s="162"/>
      <c r="P928" s="162"/>
      <c r="Q928" s="162"/>
      <c r="R928" s="162"/>
      <c r="S928" s="162"/>
      <c r="T928" s="162"/>
      <c r="U928" s="162"/>
      <c r="V928" s="162"/>
      <c r="W928" s="162"/>
      <c r="X928" s="162"/>
      <c r="Y928" s="162"/>
      <c r="Z928" s="162"/>
    </row>
    <row r="929">
      <c r="A929" s="162"/>
      <c r="B929" s="162"/>
      <c r="C929" s="162"/>
      <c r="D929" s="162"/>
      <c r="E929" s="162"/>
      <c r="F929" s="162"/>
      <c r="G929" s="162"/>
      <c r="H929" s="162"/>
      <c r="I929" s="162"/>
      <c r="J929" s="162"/>
      <c r="K929" s="162"/>
      <c r="L929" s="162"/>
      <c r="M929" s="162"/>
      <c r="N929" s="162"/>
      <c r="O929" s="162"/>
      <c r="P929" s="162"/>
      <c r="Q929" s="162"/>
      <c r="R929" s="162"/>
      <c r="S929" s="162"/>
      <c r="T929" s="162"/>
      <c r="U929" s="162"/>
      <c r="V929" s="162"/>
      <c r="W929" s="162"/>
      <c r="X929" s="162"/>
      <c r="Y929" s="162"/>
      <c r="Z929" s="162"/>
    </row>
    <row r="930">
      <c r="A930" s="162"/>
      <c r="B930" s="162"/>
      <c r="C930" s="162"/>
      <c r="D930" s="162"/>
      <c r="E930" s="162"/>
      <c r="F930" s="162"/>
      <c r="G930" s="162"/>
      <c r="H930" s="162"/>
      <c r="I930" s="162"/>
      <c r="J930" s="162"/>
      <c r="K930" s="162"/>
      <c r="L930" s="162"/>
      <c r="M930" s="162"/>
      <c r="N930" s="162"/>
      <c r="O930" s="162"/>
      <c r="P930" s="162"/>
      <c r="Q930" s="162"/>
      <c r="R930" s="162"/>
      <c r="S930" s="162"/>
      <c r="T930" s="162"/>
      <c r="U930" s="162"/>
      <c r="V930" s="162"/>
      <c r="W930" s="162"/>
      <c r="X930" s="162"/>
      <c r="Y930" s="162"/>
      <c r="Z930" s="162"/>
    </row>
    <row r="931">
      <c r="A931" s="162"/>
      <c r="B931" s="162"/>
      <c r="C931" s="162"/>
      <c r="D931" s="162"/>
      <c r="E931" s="162"/>
      <c r="F931" s="162"/>
      <c r="G931" s="162"/>
      <c r="H931" s="162"/>
      <c r="I931" s="162"/>
      <c r="J931" s="162"/>
      <c r="K931" s="162"/>
      <c r="L931" s="162"/>
      <c r="M931" s="162"/>
      <c r="N931" s="162"/>
      <c r="O931" s="162"/>
      <c r="P931" s="162"/>
      <c r="Q931" s="162"/>
      <c r="R931" s="162"/>
      <c r="S931" s="162"/>
      <c r="T931" s="162"/>
      <c r="U931" s="162"/>
      <c r="V931" s="162"/>
      <c r="W931" s="162"/>
      <c r="X931" s="162"/>
      <c r="Y931" s="162"/>
      <c r="Z931" s="162"/>
    </row>
    <row r="932">
      <c r="A932" s="162"/>
      <c r="B932" s="162"/>
      <c r="C932" s="162"/>
      <c r="D932" s="162"/>
      <c r="E932" s="162"/>
      <c r="F932" s="162"/>
      <c r="G932" s="162"/>
      <c r="H932" s="162"/>
      <c r="I932" s="162"/>
      <c r="J932" s="162"/>
      <c r="K932" s="162"/>
      <c r="L932" s="162"/>
      <c r="M932" s="162"/>
      <c r="N932" s="162"/>
      <c r="O932" s="162"/>
      <c r="P932" s="162"/>
      <c r="Q932" s="162"/>
      <c r="R932" s="162"/>
      <c r="S932" s="162"/>
      <c r="T932" s="162"/>
      <c r="U932" s="162"/>
      <c r="V932" s="162"/>
      <c r="W932" s="162"/>
      <c r="X932" s="162"/>
      <c r="Y932" s="162"/>
      <c r="Z932" s="162"/>
    </row>
    <row r="933">
      <c r="A933" s="162"/>
      <c r="B933" s="162"/>
      <c r="C933" s="162"/>
      <c r="D933" s="162"/>
      <c r="E933" s="162"/>
      <c r="F933" s="162"/>
      <c r="G933" s="162"/>
      <c r="H933" s="162"/>
      <c r="I933" s="162"/>
      <c r="J933" s="162"/>
      <c r="K933" s="162"/>
      <c r="L933" s="162"/>
      <c r="M933" s="162"/>
      <c r="N933" s="162"/>
      <c r="O933" s="162"/>
      <c r="P933" s="162"/>
      <c r="Q933" s="162"/>
      <c r="R933" s="162"/>
      <c r="S933" s="162"/>
      <c r="T933" s="162"/>
      <c r="U933" s="162"/>
      <c r="V933" s="162"/>
      <c r="W933" s="162"/>
      <c r="X933" s="162"/>
      <c r="Y933" s="162"/>
      <c r="Z933" s="162"/>
    </row>
    <row r="934">
      <c r="A934" s="162"/>
      <c r="B934" s="162"/>
      <c r="C934" s="162"/>
      <c r="D934" s="162"/>
      <c r="E934" s="162"/>
      <c r="F934" s="162"/>
      <c r="G934" s="162"/>
      <c r="H934" s="162"/>
      <c r="I934" s="162"/>
      <c r="J934" s="162"/>
      <c r="K934" s="162"/>
      <c r="L934" s="162"/>
      <c r="M934" s="162"/>
      <c r="N934" s="162"/>
      <c r="O934" s="162"/>
      <c r="P934" s="162"/>
      <c r="Q934" s="162"/>
      <c r="R934" s="162"/>
      <c r="S934" s="162"/>
      <c r="T934" s="162"/>
      <c r="U934" s="162"/>
      <c r="V934" s="162"/>
      <c r="W934" s="162"/>
      <c r="X934" s="162"/>
      <c r="Y934" s="162"/>
      <c r="Z934" s="162"/>
    </row>
    <row r="935">
      <c r="A935" s="162"/>
      <c r="B935" s="162"/>
      <c r="C935" s="162"/>
      <c r="D935" s="162"/>
      <c r="E935" s="162"/>
      <c r="F935" s="162"/>
      <c r="G935" s="162"/>
      <c r="H935" s="162"/>
      <c r="I935" s="162"/>
      <c r="J935" s="162"/>
      <c r="K935" s="162"/>
      <c r="L935" s="162"/>
      <c r="M935" s="162"/>
      <c r="N935" s="162"/>
      <c r="O935" s="162"/>
      <c r="P935" s="162"/>
      <c r="Q935" s="162"/>
      <c r="R935" s="162"/>
      <c r="S935" s="162"/>
      <c r="T935" s="162"/>
      <c r="U935" s="162"/>
      <c r="V935" s="162"/>
      <c r="W935" s="162"/>
      <c r="X935" s="162"/>
      <c r="Y935" s="162"/>
      <c r="Z935" s="162"/>
    </row>
    <row r="936">
      <c r="A936" s="162"/>
      <c r="B936" s="162"/>
      <c r="C936" s="162"/>
      <c r="D936" s="162"/>
      <c r="E936" s="162"/>
      <c r="F936" s="162"/>
      <c r="G936" s="162"/>
      <c r="H936" s="162"/>
      <c r="I936" s="162"/>
      <c r="J936" s="162"/>
      <c r="K936" s="162"/>
      <c r="L936" s="162"/>
      <c r="M936" s="162"/>
      <c r="N936" s="162"/>
      <c r="O936" s="162"/>
      <c r="P936" s="162"/>
      <c r="Q936" s="162"/>
      <c r="R936" s="162"/>
      <c r="S936" s="162"/>
      <c r="T936" s="162"/>
      <c r="U936" s="162"/>
      <c r="V936" s="162"/>
      <c r="W936" s="162"/>
      <c r="X936" s="162"/>
      <c r="Y936" s="162"/>
      <c r="Z936" s="162"/>
    </row>
    <row r="937">
      <c r="A937" s="162"/>
      <c r="B937" s="162"/>
      <c r="C937" s="162"/>
      <c r="D937" s="162"/>
      <c r="E937" s="162"/>
      <c r="F937" s="162"/>
      <c r="G937" s="162"/>
      <c r="H937" s="162"/>
      <c r="I937" s="162"/>
      <c r="J937" s="162"/>
      <c r="K937" s="162"/>
      <c r="L937" s="162"/>
      <c r="M937" s="162"/>
      <c r="N937" s="162"/>
      <c r="O937" s="162"/>
      <c r="P937" s="162"/>
      <c r="Q937" s="162"/>
      <c r="R937" s="162"/>
      <c r="S937" s="162"/>
      <c r="T937" s="162"/>
      <c r="U937" s="162"/>
      <c r="V937" s="162"/>
      <c r="W937" s="162"/>
      <c r="X937" s="162"/>
      <c r="Y937" s="162"/>
      <c r="Z937" s="162"/>
    </row>
    <row r="938">
      <c r="A938" s="162"/>
      <c r="B938" s="162"/>
      <c r="C938" s="162"/>
      <c r="D938" s="162"/>
      <c r="E938" s="162"/>
      <c r="F938" s="162"/>
      <c r="G938" s="162"/>
      <c r="H938" s="162"/>
      <c r="I938" s="162"/>
      <c r="J938" s="162"/>
      <c r="K938" s="162"/>
      <c r="L938" s="162"/>
      <c r="M938" s="162"/>
      <c r="N938" s="162"/>
      <c r="O938" s="162"/>
      <c r="P938" s="162"/>
      <c r="Q938" s="162"/>
      <c r="R938" s="162"/>
      <c r="S938" s="162"/>
      <c r="T938" s="162"/>
      <c r="U938" s="162"/>
      <c r="V938" s="162"/>
      <c r="W938" s="162"/>
      <c r="X938" s="162"/>
      <c r="Y938" s="162"/>
      <c r="Z938" s="162"/>
    </row>
    <row r="939">
      <c r="A939" s="162"/>
      <c r="B939" s="162"/>
      <c r="C939" s="162"/>
      <c r="D939" s="162"/>
      <c r="E939" s="162"/>
      <c r="F939" s="162"/>
      <c r="G939" s="162"/>
      <c r="H939" s="162"/>
      <c r="I939" s="162"/>
      <c r="J939" s="162"/>
      <c r="K939" s="162"/>
      <c r="L939" s="162"/>
      <c r="M939" s="162"/>
      <c r="N939" s="162"/>
      <c r="O939" s="162"/>
      <c r="P939" s="162"/>
      <c r="Q939" s="162"/>
      <c r="R939" s="162"/>
      <c r="S939" s="162"/>
      <c r="T939" s="162"/>
      <c r="U939" s="162"/>
      <c r="V939" s="162"/>
      <c r="W939" s="162"/>
      <c r="X939" s="162"/>
      <c r="Y939" s="162"/>
      <c r="Z939" s="162"/>
    </row>
    <row r="940">
      <c r="A940" s="162"/>
      <c r="B940" s="162"/>
      <c r="C940" s="162"/>
      <c r="D940" s="162"/>
      <c r="E940" s="162"/>
      <c r="F940" s="162"/>
      <c r="G940" s="162"/>
      <c r="H940" s="162"/>
      <c r="I940" s="162"/>
      <c r="J940" s="162"/>
      <c r="K940" s="162"/>
      <c r="L940" s="162"/>
      <c r="M940" s="162"/>
      <c r="N940" s="162"/>
      <c r="O940" s="162"/>
      <c r="P940" s="162"/>
      <c r="Q940" s="162"/>
      <c r="R940" s="162"/>
      <c r="S940" s="162"/>
      <c r="T940" s="162"/>
      <c r="U940" s="162"/>
      <c r="V940" s="162"/>
      <c r="W940" s="162"/>
      <c r="X940" s="162"/>
      <c r="Y940" s="162"/>
      <c r="Z940" s="162"/>
    </row>
    <row r="941">
      <c r="A941" s="162"/>
      <c r="B941" s="162"/>
      <c r="C941" s="162"/>
      <c r="D941" s="162"/>
      <c r="E941" s="162"/>
      <c r="F941" s="162"/>
      <c r="G941" s="162"/>
      <c r="H941" s="162"/>
      <c r="I941" s="162"/>
      <c r="J941" s="162"/>
      <c r="K941" s="162"/>
      <c r="L941" s="162"/>
      <c r="M941" s="162"/>
      <c r="N941" s="162"/>
      <c r="O941" s="162"/>
      <c r="P941" s="162"/>
      <c r="Q941" s="162"/>
      <c r="R941" s="162"/>
      <c r="S941" s="162"/>
      <c r="T941" s="162"/>
      <c r="U941" s="162"/>
      <c r="V941" s="162"/>
      <c r="W941" s="162"/>
      <c r="X941" s="162"/>
      <c r="Y941" s="162"/>
      <c r="Z941" s="162"/>
    </row>
    <row r="942">
      <c r="A942" s="162"/>
      <c r="B942" s="162"/>
      <c r="C942" s="162"/>
      <c r="D942" s="162"/>
      <c r="E942" s="162"/>
      <c r="F942" s="162"/>
      <c r="G942" s="162"/>
      <c r="H942" s="162"/>
      <c r="I942" s="162"/>
      <c r="J942" s="162"/>
      <c r="K942" s="162"/>
      <c r="L942" s="162"/>
      <c r="M942" s="162"/>
      <c r="N942" s="162"/>
      <c r="O942" s="162"/>
      <c r="P942" s="162"/>
      <c r="Q942" s="162"/>
      <c r="R942" s="162"/>
      <c r="S942" s="162"/>
      <c r="T942" s="162"/>
      <c r="U942" s="162"/>
      <c r="V942" s="162"/>
      <c r="W942" s="162"/>
      <c r="X942" s="162"/>
      <c r="Y942" s="162"/>
      <c r="Z942" s="162"/>
    </row>
    <row r="943">
      <c r="A943" s="162"/>
      <c r="B943" s="162"/>
      <c r="C943" s="162"/>
      <c r="D943" s="162"/>
      <c r="E943" s="162"/>
      <c r="F943" s="162"/>
      <c r="G943" s="162"/>
      <c r="H943" s="162"/>
      <c r="I943" s="162"/>
      <c r="J943" s="162"/>
      <c r="K943" s="162"/>
      <c r="L943" s="162"/>
      <c r="M943" s="162"/>
      <c r="N943" s="162"/>
      <c r="O943" s="162"/>
      <c r="P943" s="162"/>
      <c r="Q943" s="162"/>
      <c r="R943" s="162"/>
      <c r="S943" s="162"/>
      <c r="T943" s="162"/>
      <c r="U943" s="162"/>
      <c r="V943" s="162"/>
      <c r="W943" s="162"/>
      <c r="X943" s="162"/>
      <c r="Y943" s="162"/>
      <c r="Z943" s="162"/>
    </row>
    <row r="944">
      <c r="A944" s="162"/>
      <c r="B944" s="162"/>
      <c r="C944" s="162"/>
      <c r="D944" s="162"/>
      <c r="E944" s="162"/>
      <c r="F944" s="162"/>
      <c r="G944" s="162"/>
      <c r="H944" s="162"/>
      <c r="I944" s="162"/>
      <c r="J944" s="162"/>
      <c r="K944" s="162"/>
      <c r="L944" s="162"/>
      <c r="M944" s="162"/>
      <c r="N944" s="162"/>
      <c r="O944" s="162"/>
      <c r="P944" s="162"/>
      <c r="Q944" s="162"/>
      <c r="R944" s="162"/>
      <c r="S944" s="162"/>
      <c r="T944" s="162"/>
      <c r="U944" s="162"/>
      <c r="V944" s="162"/>
      <c r="W944" s="162"/>
      <c r="X944" s="162"/>
      <c r="Y944" s="162"/>
      <c r="Z944" s="162"/>
    </row>
    <row r="945">
      <c r="A945" s="162"/>
      <c r="B945" s="162"/>
      <c r="C945" s="162"/>
      <c r="D945" s="162"/>
      <c r="E945" s="162"/>
      <c r="F945" s="162"/>
      <c r="G945" s="162"/>
      <c r="H945" s="162"/>
      <c r="I945" s="162"/>
      <c r="J945" s="162"/>
      <c r="K945" s="162"/>
      <c r="L945" s="162"/>
      <c r="M945" s="162"/>
      <c r="N945" s="162"/>
      <c r="O945" s="162"/>
      <c r="P945" s="162"/>
      <c r="Q945" s="162"/>
      <c r="R945" s="162"/>
      <c r="S945" s="162"/>
      <c r="T945" s="162"/>
      <c r="U945" s="162"/>
      <c r="V945" s="162"/>
      <c r="W945" s="162"/>
      <c r="X945" s="162"/>
      <c r="Y945" s="162"/>
      <c r="Z945" s="162"/>
    </row>
    <row r="946">
      <c r="A946" s="162"/>
      <c r="B946" s="162"/>
      <c r="C946" s="162"/>
      <c r="D946" s="162"/>
      <c r="E946" s="162"/>
      <c r="F946" s="162"/>
      <c r="G946" s="162"/>
      <c r="H946" s="162"/>
      <c r="I946" s="162"/>
      <c r="J946" s="162"/>
      <c r="K946" s="162"/>
      <c r="L946" s="162"/>
      <c r="M946" s="162"/>
      <c r="N946" s="162"/>
      <c r="O946" s="162"/>
      <c r="P946" s="162"/>
      <c r="Q946" s="162"/>
      <c r="R946" s="162"/>
      <c r="S946" s="162"/>
      <c r="T946" s="162"/>
      <c r="U946" s="162"/>
      <c r="V946" s="162"/>
      <c r="W946" s="162"/>
      <c r="X946" s="162"/>
      <c r="Y946" s="162"/>
      <c r="Z946" s="162"/>
    </row>
    <row r="947">
      <c r="A947" s="162"/>
      <c r="B947" s="162"/>
      <c r="C947" s="162"/>
      <c r="D947" s="162"/>
      <c r="E947" s="162"/>
      <c r="F947" s="162"/>
      <c r="G947" s="162"/>
      <c r="H947" s="162"/>
      <c r="I947" s="162"/>
      <c r="J947" s="162"/>
      <c r="K947" s="162"/>
      <c r="L947" s="162"/>
      <c r="M947" s="162"/>
      <c r="N947" s="162"/>
      <c r="O947" s="162"/>
      <c r="P947" s="162"/>
      <c r="Q947" s="162"/>
      <c r="R947" s="162"/>
      <c r="S947" s="162"/>
      <c r="T947" s="162"/>
      <c r="U947" s="162"/>
      <c r="V947" s="162"/>
      <c r="W947" s="162"/>
      <c r="X947" s="162"/>
      <c r="Y947" s="162"/>
      <c r="Z947" s="162"/>
    </row>
    <row r="948">
      <c r="A948" s="162"/>
      <c r="B948" s="162"/>
      <c r="C948" s="162"/>
      <c r="D948" s="162"/>
      <c r="E948" s="162"/>
      <c r="F948" s="162"/>
      <c r="G948" s="162"/>
      <c r="H948" s="162"/>
      <c r="I948" s="162"/>
      <c r="J948" s="162"/>
      <c r="K948" s="162"/>
      <c r="L948" s="162"/>
      <c r="M948" s="162"/>
      <c r="N948" s="162"/>
      <c r="O948" s="162"/>
      <c r="P948" s="162"/>
      <c r="Q948" s="162"/>
      <c r="R948" s="162"/>
      <c r="S948" s="162"/>
      <c r="T948" s="162"/>
      <c r="U948" s="162"/>
      <c r="V948" s="162"/>
      <c r="W948" s="162"/>
      <c r="X948" s="162"/>
      <c r="Y948" s="162"/>
      <c r="Z948" s="162"/>
    </row>
    <row r="949">
      <c r="A949" s="162"/>
      <c r="B949" s="162"/>
      <c r="C949" s="162"/>
      <c r="D949" s="162"/>
      <c r="E949" s="162"/>
      <c r="F949" s="162"/>
      <c r="G949" s="162"/>
      <c r="H949" s="162"/>
      <c r="I949" s="162"/>
      <c r="J949" s="162"/>
      <c r="K949" s="162"/>
      <c r="L949" s="162"/>
      <c r="M949" s="162"/>
      <c r="N949" s="162"/>
      <c r="O949" s="162"/>
      <c r="P949" s="162"/>
      <c r="Q949" s="162"/>
      <c r="R949" s="162"/>
      <c r="S949" s="162"/>
      <c r="T949" s="162"/>
      <c r="U949" s="162"/>
      <c r="V949" s="162"/>
      <c r="W949" s="162"/>
      <c r="X949" s="162"/>
      <c r="Y949" s="162"/>
      <c r="Z949" s="162"/>
    </row>
    <row r="950">
      <c r="A950" s="162"/>
      <c r="B950" s="162"/>
      <c r="C950" s="162"/>
      <c r="D950" s="162"/>
      <c r="E950" s="162"/>
      <c r="F950" s="162"/>
      <c r="G950" s="162"/>
      <c r="H950" s="162"/>
      <c r="I950" s="162"/>
      <c r="J950" s="162"/>
      <c r="K950" s="162"/>
      <c r="L950" s="162"/>
      <c r="M950" s="162"/>
      <c r="N950" s="162"/>
      <c r="O950" s="162"/>
      <c r="P950" s="162"/>
      <c r="Q950" s="162"/>
      <c r="R950" s="162"/>
      <c r="S950" s="162"/>
      <c r="T950" s="162"/>
      <c r="U950" s="162"/>
      <c r="V950" s="162"/>
      <c r="W950" s="162"/>
      <c r="X950" s="162"/>
      <c r="Y950" s="162"/>
      <c r="Z950" s="162"/>
    </row>
    <row r="951">
      <c r="A951" s="162"/>
      <c r="B951" s="162"/>
      <c r="C951" s="162"/>
      <c r="D951" s="162"/>
      <c r="E951" s="162"/>
      <c r="F951" s="162"/>
      <c r="G951" s="162"/>
      <c r="H951" s="162"/>
      <c r="I951" s="162"/>
      <c r="J951" s="162"/>
      <c r="K951" s="162"/>
      <c r="L951" s="162"/>
      <c r="M951" s="162"/>
      <c r="N951" s="162"/>
      <c r="O951" s="162"/>
      <c r="P951" s="162"/>
      <c r="Q951" s="162"/>
      <c r="R951" s="162"/>
      <c r="S951" s="162"/>
      <c r="T951" s="162"/>
      <c r="U951" s="162"/>
      <c r="V951" s="162"/>
      <c r="W951" s="162"/>
      <c r="X951" s="162"/>
      <c r="Y951" s="162"/>
      <c r="Z951" s="162"/>
    </row>
    <row r="952">
      <c r="A952" s="162"/>
      <c r="B952" s="162"/>
      <c r="C952" s="162"/>
      <c r="D952" s="162"/>
      <c r="E952" s="162"/>
      <c r="F952" s="162"/>
      <c r="G952" s="162"/>
      <c r="H952" s="162"/>
      <c r="I952" s="162"/>
      <c r="J952" s="162"/>
      <c r="K952" s="162"/>
      <c r="L952" s="162"/>
      <c r="M952" s="162"/>
      <c r="N952" s="162"/>
      <c r="O952" s="162"/>
      <c r="P952" s="162"/>
      <c r="Q952" s="162"/>
      <c r="R952" s="162"/>
      <c r="S952" s="162"/>
      <c r="T952" s="162"/>
      <c r="U952" s="162"/>
      <c r="V952" s="162"/>
      <c r="W952" s="162"/>
      <c r="X952" s="162"/>
      <c r="Y952" s="162"/>
      <c r="Z952" s="162"/>
    </row>
    <row r="953">
      <c r="A953" s="162"/>
      <c r="B953" s="162"/>
      <c r="C953" s="162"/>
      <c r="D953" s="162"/>
      <c r="E953" s="162"/>
      <c r="F953" s="162"/>
      <c r="G953" s="162"/>
      <c r="H953" s="162"/>
      <c r="I953" s="162"/>
      <c r="J953" s="162"/>
      <c r="K953" s="162"/>
      <c r="L953" s="162"/>
      <c r="M953" s="162"/>
      <c r="N953" s="162"/>
      <c r="O953" s="162"/>
      <c r="P953" s="162"/>
      <c r="Q953" s="162"/>
      <c r="R953" s="162"/>
      <c r="S953" s="162"/>
      <c r="T953" s="162"/>
      <c r="U953" s="162"/>
      <c r="V953" s="162"/>
      <c r="W953" s="162"/>
      <c r="X953" s="162"/>
      <c r="Y953" s="162"/>
      <c r="Z953" s="162"/>
    </row>
    <row r="954">
      <c r="A954" s="162"/>
      <c r="B954" s="162"/>
      <c r="C954" s="162"/>
      <c r="D954" s="162"/>
      <c r="E954" s="162"/>
      <c r="F954" s="162"/>
      <c r="G954" s="162"/>
      <c r="H954" s="162"/>
      <c r="I954" s="162"/>
      <c r="J954" s="162"/>
      <c r="K954" s="162"/>
      <c r="L954" s="162"/>
      <c r="M954" s="162"/>
      <c r="N954" s="162"/>
      <c r="O954" s="162"/>
      <c r="P954" s="162"/>
      <c r="Q954" s="162"/>
      <c r="R954" s="162"/>
      <c r="S954" s="162"/>
      <c r="T954" s="162"/>
      <c r="U954" s="162"/>
      <c r="V954" s="162"/>
      <c r="W954" s="162"/>
      <c r="X954" s="162"/>
      <c r="Y954" s="162"/>
      <c r="Z954" s="162"/>
    </row>
    <row r="955">
      <c r="A955" s="162"/>
      <c r="B955" s="162"/>
      <c r="C955" s="162"/>
      <c r="D955" s="162"/>
      <c r="E955" s="162"/>
      <c r="F955" s="162"/>
      <c r="G955" s="162"/>
      <c r="H955" s="162"/>
      <c r="I955" s="162"/>
      <c r="J955" s="162"/>
      <c r="K955" s="162"/>
      <c r="L955" s="162"/>
      <c r="M955" s="162"/>
      <c r="N955" s="162"/>
      <c r="O955" s="162"/>
      <c r="P955" s="162"/>
      <c r="Q955" s="162"/>
      <c r="R955" s="162"/>
      <c r="S955" s="162"/>
      <c r="T955" s="162"/>
      <c r="U955" s="162"/>
      <c r="V955" s="162"/>
      <c r="W955" s="162"/>
      <c r="X955" s="162"/>
      <c r="Y955" s="162"/>
      <c r="Z955" s="162"/>
    </row>
    <row r="956">
      <c r="A956" s="162"/>
      <c r="B956" s="162"/>
      <c r="C956" s="162"/>
      <c r="D956" s="162"/>
      <c r="E956" s="162"/>
      <c r="F956" s="162"/>
      <c r="G956" s="162"/>
      <c r="H956" s="162"/>
      <c r="I956" s="162"/>
      <c r="J956" s="162"/>
      <c r="K956" s="162"/>
      <c r="L956" s="162"/>
      <c r="M956" s="162"/>
      <c r="N956" s="162"/>
      <c r="O956" s="162"/>
      <c r="P956" s="162"/>
      <c r="Q956" s="162"/>
      <c r="R956" s="162"/>
      <c r="S956" s="162"/>
      <c r="T956" s="162"/>
      <c r="U956" s="162"/>
      <c r="V956" s="162"/>
      <c r="W956" s="162"/>
      <c r="X956" s="162"/>
      <c r="Y956" s="162"/>
      <c r="Z956" s="162"/>
    </row>
    <row r="957">
      <c r="A957" s="162"/>
      <c r="B957" s="162"/>
      <c r="C957" s="162"/>
      <c r="D957" s="162"/>
      <c r="E957" s="162"/>
      <c r="F957" s="162"/>
      <c r="G957" s="162"/>
      <c r="H957" s="162"/>
      <c r="I957" s="162"/>
      <c r="J957" s="162"/>
      <c r="K957" s="162"/>
      <c r="L957" s="162"/>
      <c r="M957" s="162"/>
      <c r="N957" s="162"/>
      <c r="O957" s="162"/>
      <c r="P957" s="162"/>
      <c r="Q957" s="162"/>
      <c r="R957" s="162"/>
      <c r="S957" s="162"/>
      <c r="T957" s="162"/>
      <c r="U957" s="162"/>
      <c r="V957" s="162"/>
      <c r="W957" s="162"/>
      <c r="X957" s="162"/>
      <c r="Y957" s="162"/>
      <c r="Z957" s="162"/>
    </row>
    <row r="958">
      <c r="A958" s="162"/>
      <c r="B958" s="162"/>
      <c r="C958" s="162"/>
      <c r="D958" s="162"/>
      <c r="E958" s="162"/>
      <c r="F958" s="162"/>
      <c r="G958" s="162"/>
      <c r="H958" s="162"/>
      <c r="I958" s="162"/>
      <c r="J958" s="162"/>
      <c r="K958" s="162"/>
      <c r="L958" s="162"/>
      <c r="M958" s="162"/>
      <c r="N958" s="162"/>
      <c r="O958" s="162"/>
      <c r="P958" s="162"/>
      <c r="Q958" s="162"/>
      <c r="R958" s="162"/>
      <c r="S958" s="162"/>
      <c r="T958" s="162"/>
      <c r="U958" s="162"/>
      <c r="V958" s="162"/>
      <c r="W958" s="162"/>
      <c r="X958" s="162"/>
      <c r="Y958" s="162"/>
      <c r="Z958" s="162"/>
    </row>
    <row r="959">
      <c r="A959" s="162"/>
      <c r="B959" s="162"/>
      <c r="C959" s="162"/>
      <c r="D959" s="162"/>
      <c r="E959" s="162"/>
      <c r="F959" s="162"/>
      <c r="G959" s="162"/>
      <c r="H959" s="162"/>
      <c r="I959" s="162"/>
      <c r="J959" s="162"/>
      <c r="K959" s="162"/>
      <c r="L959" s="162"/>
      <c r="M959" s="162"/>
      <c r="N959" s="162"/>
      <c r="O959" s="162"/>
      <c r="P959" s="162"/>
      <c r="Q959" s="162"/>
      <c r="R959" s="162"/>
      <c r="S959" s="162"/>
      <c r="T959" s="162"/>
      <c r="U959" s="162"/>
      <c r="V959" s="162"/>
      <c r="W959" s="162"/>
      <c r="X959" s="162"/>
      <c r="Y959" s="162"/>
      <c r="Z959" s="162"/>
    </row>
    <row r="960">
      <c r="A960" s="162"/>
      <c r="B960" s="162"/>
      <c r="C960" s="162"/>
      <c r="D960" s="162"/>
      <c r="E960" s="162"/>
      <c r="F960" s="162"/>
      <c r="G960" s="162"/>
      <c r="H960" s="162"/>
      <c r="I960" s="162"/>
      <c r="J960" s="162"/>
      <c r="K960" s="162"/>
      <c r="L960" s="162"/>
      <c r="M960" s="162"/>
      <c r="N960" s="162"/>
      <c r="O960" s="162"/>
      <c r="P960" s="162"/>
      <c r="Q960" s="162"/>
      <c r="R960" s="162"/>
      <c r="S960" s="162"/>
      <c r="T960" s="162"/>
      <c r="U960" s="162"/>
      <c r="V960" s="162"/>
      <c r="W960" s="162"/>
      <c r="X960" s="162"/>
      <c r="Y960" s="162"/>
      <c r="Z960" s="162"/>
    </row>
    <row r="961">
      <c r="A961" s="162"/>
      <c r="B961" s="162"/>
      <c r="C961" s="162"/>
      <c r="D961" s="162"/>
      <c r="E961" s="162"/>
      <c r="F961" s="162"/>
      <c r="G961" s="162"/>
      <c r="H961" s="162"/>
      <c r="I961" s="162"/>
      <c r="J961" s="162"/>
      <c r="K961" s="162"/>
      <c r="L961" s="162"/>
      <c r="M961" s="162"/>
      <c r="N961" s="162"/>
      <c r="O961" s="162"/>
      <c r="P961" s="162"/>
      <c r="Q961" s="162"/>
      <c r="R961" s="162"/>
      <c r="S961" s="162"/>
      <c r="T961" s="162"/>
      <c r="U961" s="162"/>
      <c r="V961" s="162"/>
      <c r="W961" s="162"/>
      <c r="X961" s="162"/>
      <c r="Y961" s="162"/>
      <c r="Z961" s="162"/>
    </row>
    <row r="962">
      <c r="A962" s="162"/>
      <c r="B962" s="162"/>
      <c r="C962" s="162"/>
      <c r="D962" s="162"/>
      <c r="E962" s="162"/>
      <c r="F962" s="162"/>
      <c r="G962" s="162"/>
      <c r="H962" s="162"/>
      <c r="I962" s="162"/>
      <c r="J962" s="162"/>
      <c r="K962" s="162"/>
      <c r="L962" s="162"/>
      <c r="M962" s="162"/>
      <c r="N962" s="162"/>
      <c r="O962" s="162"/>
      <c r="P962" s="162"/>
      <c r="Q962" s="162"/>
      <c r="R962" s="162"/>
      <c r="S962" s="162"/>
      <c r="T962" s="162"/>
      <c r="U962" s="162"/>
      <c r="V962" s="162"/>
      <c r="W962" s="162"/>
      <c r="X962" s="162"/>
      <c r="Y962" s="162"/>
      <c r="Z962" s="162"/>
    </row>
    <row r="963">
      <c r="A963" s="162"/>
      <c r="B963" s="162"/>
      <c r="C963" s="162"/>
      <c r="D963" s="162"/>
      <c r="E963" s="162"/>
      <c r="F963" s="162"/>
      <c r="G963" s="162"/>
      <c r="H963" s="162"/>
      <c r="I963" s="162"/>
      <c r="J963" s="162"/>
      <c r="K963" s="162"/>
      <c r="L963" s="162"/>
      <c r="M963" s="162"/>
      <c r="N963" s="162"/>
      <c r="O963" s="162"/>
      <c r="P963" s="162"/>
      <c r="Q963" s="162"/>
      <c r="R963" s="162"/>
      <c r="S963" s="162"/>
      <c r="T963" s="162"/>
      <c r="U963" s="162"/>
      <c r="V963" s="162"/>
      <c r="W963" s="162"/>
      <c r="X963" s="162"/>
      <c r="Y963" s="162"/>
      <c r="Z963" s="162"/>
    </row>
    <row r="964">
      <c r="A964" s="162"/>
      <c r="B964" s="162"/>
      <c r="C964" s="162"/>
      <c r="D964" s="162"/>
      <c r="E964" s="162"/>
      <c r="F964" s="162"/>
      <c r="G964" s="162"/>
      <c r="H964" s="162"/>
      <c r="I964" s="162"/>
      <c r="J964" s="162"/>
      <c r="K964" s="162"/>
      <c r="L964" s="162"/>
      <c r="M964" s="162"/>
      <c r="N964" s="162"/>
      <c r="O964" s="162"/>
      <c r="P964" s="162"/>
      <c r="Q964" s="162"/>
      <c r="R964" s="162"/>
      <c r="S964" s="162"/>
      <c r="T964" s="162"/>
      <c r="U964" s="162"/>
      <c r="V964" s="162"/>
      <c r="W964" s="162"/>
      <c r="X964" s="162"/>
      <c r="Y964" s="162"/>
      <c r="Z964" s="162"/>
    </row>
    <row r="965">
      <c r="A965" s="162"/>
      <c r="B965" s="162"/>
      <c r="C965" s="162"/>
      <c r="D965" s="162"/>
      <c r="E965" s="162"/>
      <c r="F965" s="162"/>
      <c r="G965" s="162"/>
      <c r="H965" s="162"/>
      <c r="I965" s="162"/>
      <c r="J965" s="162"/>
      <c r="K965" s="162"/>
      <c r="L965" s="162"/>
      <c r="M965" s="162"/>
      <c r="N965" s="162"/>
      <c r="O965" s="162"/>
      <c r="P965" s="162"/>
      <c r="Q965" s="162"/>
      <c r="R965" s="162"/>
      <c r="S965" s="162"/>
      <c r="T965" s="162"/>
      <c r="U965" s="162"/>
      <c r="V965" s="162"/>
      <c r="W965" s="162"/>
      <c r="X965" s="162"/>
      <c r="Y965" s="162"/>
      <c r="Z965" s="162"/>
    </row>
    <row r="966">
      <c r="A966" s="162"/>
      <c r="B966" s="162"/>
      <c r="C966" s="162"/>
      <c r="D966" s="162"/>
      <c r="E966" s="162"/>
      <c r="F966" s="162"/>
      <c r="G966" s="162"/>
      <c r="H966" s="162"/>
      <c r="I966" s="162"/>
      <c r="J966" s="162"/>
      <c r="K966" s="162"/>
      <c r="L966" s="162"/>
      <c r="M966" s="162"/>
      <c r="N966" s="162"/>
      <c r="O966" s="162"/>
      <c r="P966" s="162"/>
      <c r="Q966" s="162"/>
      <c r="R966" s="162"/>
      <c r="S966" s="162"/>
      <c r="T966" s="162"/>
      <c r="U966" s="162"/>
      <c r="V966" s="162"/>
      <c r="W966" s="162"/>
      <c r="X966" s="162"/>
      <c r="Y966" s="162"/>
      <c r="Z966" s="162"/>
    </row>
    <row r="967">
      <c r="A967" s="162"/>
      <c r="B967" s="162"/>
      <c r="C967" s="162"/>
      <c r="D967" s="162"/>
      <c r="E967" s="162"/>
      <c r="F967" s="162"/>
      <c r="G967" s="162"/>
      <c r="H967" s="162"/>
      <c r="I967" s="162"/>
      <c r="J967" s="162"/>
      <c r="K967" s="162"/>
      <c r="L967" s="162"/>
      <c r="M967" s="162"/>
      <c r="N967" s="162"/>
      <c r="O967" s="162"/>
      <c r="P967" s="162"/>
      <c r="Q967" s="162"/>
      <c r="R967" s="162"/>
      <c r="S967" s="162"/>
      <c r="T967" s="162"/>
      <c r="U967" s="162"/>
      <c r="V967" s="162"/>
      <c r="W967" s="162"/>
      <c r="X967" s="162"/>
      <c r="Y967" s="162"/>
      <c r="Z967" s="162"/>
    </row>
    <row r="968">
      <c r="A968" s="162"/>
      <c r="B968" s="162"/>
      <c r="C968" s="162"/>
      <c r="D968" s="162"/>
      <c r="E968" s="162"/>
      <c r="F968" s="162"/>
      <c r="G968" s="162"/>
      <c r="H968" s="162"/>
      <c r="I968" s="162"/>
      <c r="J968" s="162"/>
      <c r="K968" s="162"/>
      <c r="L968" s="162"/>
      <c r="M968" s="162"/>
      <c r="N968" s="162"/>
      <c r="O968" s="162"/>
      <c r="P968" s="162"/>
      <c r="Q968" s="162"/>
      <c r="R968" s="162"/>
      <c r="S968" s="162"/>
      <c r="T968" s="162"/>
      <c r="U968" s="162"/>
      <c r="V968" s="162"/>
      <c r="W968" s="162"/>
      <c r="X968" s="162"/>
      <c r="Y968" s="162"/>
      <c r="Z968" s="162"/>
    </row>
    <row r="969">
      <c r="A969" s="162"/>
      <c r="B969" s="162"/>
      <c r="C969" s="162"/>
      <c r="D969" s="162"/>
      <c r="E969" s="162"/>
      <c r="F969" s="162"/>
      <c r="G969" s="162"/>
      <c r="H969" s="162"/>
      <c r="I969" s="162"/>
      <c r="J969" s="162"/>
      <c r="K969" s="162"/>
      <c r="L969" s="162"/>
      <c r="M969" s="162"/>
      <c r="N969" s="162"/>
      <c r="O969" s="162"/>
      <c r="P969" s="162"/>
      <c r="Q969" s="162"/>
      <c r="R969" s="162"/>
      <c r="S969" s="162"/>
      <c r="T969" s="162"/>
      <c r="U969" s="162"/>
      <c r="V969" s="162"/>
      <c r="W969" s="162"/>
      <c r="X969" s="162"/>
      <c r="Y969" s="162"/>
      <c r="Z969" s="162"/>
    </row>
    <row r="970">
      <c r="A970" s="162"/>
      <c r="B970" s="162"/>
      <c r="C970" s="162"/>
      <c r="D970" s="162"/>
      <c r="E970" s="162"/>
      <c r="F970" s="162"/>
      <c r="G970" s="162"/>
      <c r="H970" s="162"/>
      <c r="I970" s="162"/>
      <c r="J970" s="162"/>
      <c r="K970" s="162"/>
      <c r="L970" s="162"/>
      <c r="M970" s="162"/>
      <c r="N970" s="162"/>
      <c r="O970" s="162"/>
      <c r="P970" s="162"/>
      <c r="Q970" s="162"/>
      <c r="R970" s="162"/>
      <c r="S970" s="162"/>
      <c r="T970" s="162"/>
      <c r="U970" s="162"/>
      <c r="V970" s="162"/>
      <c r="W970" s="162"/>
      <c r="X970" s="162"/>
      <c r="Y970" s="162"/>
      <c r="Z970" s="162"/>
    </row>
    <row r="971">
      <c r="A971" s="162"/>
      <c r="B971" s="162"/>
      <c r="C971" s="162"/>
      <c r="D971" s="162"/>
      <c r="E971" s="162"/>
      <c r="F971" s="162"/>
      <c r="G971" s="162"/>
      <c r="H971" s="162"/>
      <c r="I971" s="162"/>
      <c r="J971" s="162"/>
      <c r="K971" s="162"/>
      <c r="L971" s="162"/>
      <c r="M971" s="162"/>
      <c r="N971" s="162"/>
      <c r="O971" s="162"/>
      <c r="P971" s="162"/>
      <c r="Q971" s="162"/>
      <c r="R971" s="162"/>
      <c r="S971" s="162"/>
      <c r="T971" s="162"/>
      <c r="U971" s="162"/>
      <c r="V971" s="162"/>
      <c r="W971" s="162"/>
      <c r="X971" s="162"/>
      <c r="Y971" s="162"/>
      <c r="Z971" s="162"/>
    </row>
    <row r="972">
      <c r="A972" s="162"/>
      <c r="B972" s="162"/>
      <c r="C972" s="162"/>
      <c r="D972" s="162"/>
      <c r="E972" s="162"/>
      <c r="F972" s="162"/>
      <c r="G972" s="162"/>
      <c r="H972" s="162"/>
      <c r="I972" s="162"/>
      <c r="J972" s="162"/>
      <c r="K972" s="162"/>
      <c r="L972" s="162"/>
      <c r="M972" s="162"/>
      <c r="N972" s="162"/>
      <c r="O972" s="162"/>
      <c r="P972" s="162"/>
      <c r="Q972" s="162"/>
      <c r="R972" s="162"/>
      <c r="S972" s="162"/>
      <c r="T972" s="162"/>
      <c r="U972" s="162"/>
      <c r="V972" s="162"/>
      <c r="W972" s="162"/>
      <c r="X972" s="162"/>
      <c r="Y972" s="162"/>
      <c r="Z972" s="162"/>
    </row>
    <row r="973">
      <c r="A973" s="162"/>
      <c r="B973" s="162"/>
      <c r="C973" s="162"/>
      <c r="D973" s="162"/>
      <c r="E973" s="162"/>
      <c r="F973" s="162"/>
      <c r="G973" s="162"/>
      <c r="H973" s="162"/>
      <c r="I973" s="162"/>
      <c r="J973" s="162"/>
      <c r="K973" s="162"/>
      <c r="L973" s="162"/>
      <c r="M973" s="162"/>
      <c r="N973" s="162"/>
      <c r="O973" s="162"/>
      <c r="P973" s="162"/>
      <c r="Q973" s="162"/>
      <c r="R973" s="162"/>
      <c r="S973" s="162"/>
      <c r="T973" s="162"/>
      <c r="U973" s="162"/>
      <c r="V973" s="162"/>
      <c r="W973" s="162"/>
      <c r="X973" s="162"/>
      <c r="Y973" s="162"/>
      <c r="Z973" s="162"/>
    </row>
    <row r="974">
      <c r="A974" s="162"/>
      <c r="B974" s="162"/>
      <c r="C974" s="162"/>
      <c r="D974" s="162"/>
      <c r="E974" s="162"/>
      <c r="F974" s="162"/>
      <c r="G974" s="162"/>
      <c r="H974" s="162"/>
      <c r="I974" s="162"/>
      <c r="J974" s="162"/>
      <c r="K974" s="162"/>
      <c r="L974" s="162"/>
      <c r="M974" s="162"/>
      <c r="N974" s="162"/>
      <c r="O974" s="162"/>
      <c r="P974" s="162"/>
      <c r="Q974" s="162"/>
      <c r="R974" s="162"/>
      <c r="S974" s="162"/>
      <c r="T974" s="162"/>
      <c r="U974" s="162"/>
      <c r="V974" s="162"/>
      <c r="W974" s="162"/>
      <c r="X974" s="162"/>
      <c r="Y974" s="162"/>
      <c r="Z974" s="162"/>
    </row>
    <row r="975">
      <c r="A975" s="162"/>
      <c r="B975" s="162"/>
      <c r="C975" s="162"/>
      <c r="D975" s="162"/>
      <c r="E975" s="162"/>
      <c r="F975" s="162"/>
      <c r="G975" s="162"/>
      <c r="H975" s="162"/>
      <c r="I975" s="162"/>
      <c r="J975" s="162"/>
      <c r="K975" s="162"/>
      <c r="L975" s="162"/>
      <c r="M975" s="162"/>
      <c r="N975" s="162"/>
      <c r="O975" s="162"/>
      <c r="P975" s="162"/>
      <c r="Q975" s="162"/>
      <c r="R975" s="162"/>
      <c r="S975" s="162"/>
      <c r="T975" s="162"/>
      <c r="U975" s="162"/>
      <c r="V975" s="162"/>
      <c r="W975" s="162"/>
      <c r="X975" s="162"/>
      <c r="Y975" s="162"/>
      <c r="Z975" s="162"/>
    </row>
    <row r="976">
      <c r="A976" s="162"/>
      <c r="B976" s="162"/>
      <c r="C976" s="162"/>
      <c r="D976" s="162"/>
      <c r="E976" s="162"/>
      <c r="F976" s="162"/>
      <c r="G976" s="162"/>
      <c r="H976" s="162"/>
      <c r="I976" s="162"/>
      <c r="J976" s="162"/>
      <c r="K976" s="162"/>
      <c r="L976" s="162"/>
      <c r="M976" s="162"/>
      <c r="N976" s="162"/>
      <c r="O976" s="162"/>
      <c r="P976" s="162"/>
      <c r="Q976" s="162"/>
      <c r="R976" s="162"/>
      <c r="S976" s="162"/>
      <c r="T976" s="162"/>
      <c r="U976" s="162"/>
      <c r="V976" s="162"/>
      <c r="W976" s="162"/>
      <c r="X976" s="162"/>
      <c r="Y976" s="162"/>
      <c r="Z976" s="162"/>
    </row>
    <row r="977">
      <c r="A977" s="162"/>
      <c r="B977" s="162"/>
      <c r="C977" s="162"/>
      <c r="D977" s="162"/>
      <c r="E977" s="162"/>
      <c r="F977" s="162"/>
      <c r="G977" s="162"/>
      <c r="H977" s="162"/>
      <c r="I977" s="162"/>
      <c r="J977" s="162"/>
      <c r="K977" s="162"/>
      <c r="L977" s="162"/>
      <c r="M977" s="162"/>
      <c r="N977" s="162"/>
      <c r="O977" s="162"/>
      <c r="P977" s="162"/>
      <c r="Q977" s="162"/>
      <c r="R977" s="162"/>
      <c r="S977" s="162"/>
      <c r="T977" s="162"/>
      <c r="U977" s="162"/>
      <c r="V977" s="162"/>
      <c r="W977" s="162"/>
      <c r="X977" s="162"/>
      <c r="Y977" s="162"/>
      <c r="Z977" s="162"/>
    </row>
    <row r="978">
      <c r="A978" s="162"/>
      <c r="B978" s="162"/>
      <c r="C978" s="162"/>
      <c r="D978" s="162"/>
      <c r="E978" s="162"/>
      <c r="F978" s="162"/>
      <c r="G978" s="162"/>
      <c r="H978" s="162"/>
      <c r="I978" s="162"/>
      <c r="J978" s="162"/>
      <c r="K978" s="162"/>
      <c r="L978" s="162"/>
      <c r="M978" s="162"/>
      <c r="N978" s="162"/>
      <c r="O978" s="162"/>
      <c r="P978" s="162"/>
      <c r="Q978" s="162"/>
      <c r="R978" s="162"/>
      <c r="S978" s="162"/>
      <c r="T978" s="162"/>
      <c r="U978" s="162"/>
      <c r="V978" s="162"/>
      <c r="W978" s="162"/>
      <c r="X978" s="162"/>
      <c r="Y978" s="162"/>
      <c r="Z978" s="162"/>
    </row>
    <row r="979">
      <c r="A979" s="162"/>
      <c r="B979" s="162"/>
      <c r="C979" s="162"/>
      <c r="D979" s="162"/>
      <c r="E979" s="162"/>
      <c r="F979" s="162"/>
      <c r="G979" s="162"/>
      <c r="H979" s="162"/>
      <c r="I979" s="162"/>
      <c r="J979" s="162"/>
      <c r="K979" s="162"/>
      <c r="L979" s="162"/>
      <c r="M979" s="162"/>
      <c r="N979" s="162"/>
      <c r="O979" s="162"/>
      <c r="P979" s="162"/>
      <c r="Q979" s="162"/>
      <c r="R979" s="162"/>
      <c r="S979" s="162"/>
      <c r="T979" s="162"/>
      <c r="U979" s="162"/>
      <c r="V979" s="162"/>
      <c r="W979" s="162"/>
      <c r="X979" s="162"/>
      <c r="Y979" s="162"/>
      <c r="Z979" s="162"/>
    </row>
    <row r="980">
      <c r="A980" s="162"/>
      <c r="B980" s="162"/>
      <c r="C980" s="162"/>
      <c r="D980" s="162"/>
      <c r="E980" s="162"/>
      <c r="F980" s="162"/>
      <c r="G980" s="162"/>
      <c r="H980" s="162"/>
      <c r="I980" s="162"/>
      <c r="J980" s="162"/>
      <c r="K980" s="162"/>
      <c r="L980" s="162"/>
      <c r="M980" s="162"/>
      <c r="N980" s="162"/>
      <c r="O980" s="162"/>
      <c r="P980" s="162"/>
      <c r="Q980" s="162"/>
      <c r="R980" s="162"/>
      <c r="S980" s="162"/>
      <c r="T980" s="162"/>
      <c r="U980" s="162"/>
      <c r="V980" s="162"/>
      <c r="W980" s="162"/>
      <c r="X980" s="162"/>
      <c r="Y980" s="162"/>
      <c r="Z980" s="162"/>
    </row>
    <row r="981">
      <c r="A981" s="162"/>
      <c r="B981" s="162"/>
      <c r="C981" s="162"/>
      <c r="D981" s="162"/>
      <c r="E981" s="162"/>
      <c r="F981" s="162"/>
      <c r="G981" s="162"/>
      <c r="H981" s="162"/>
      <c r="I981" s="162"/>
      <c r="J981" s="162"/>
      <c r="K981" s="162"/>
      <c r="L981" s="162"/>
      <c r="M981" s="162"/>
      <c r="N981" s="162"/>
      <c r="O981" s="162"/>
      <c r="P981" s="162"/>
      <c r="Q981" s="162"/>
      <c r="R981" s="162"/>
      <c r="S981" s="162"/>
      <c r="T981" s="162"/>
      <c r="U981" s="162"/>
      <c r="V981" s="162"/>
      <c r="W981" s="162"/>
      <c r="X981" s="162"/>
      <c r="Y981" s="162"/>
      <c r="Z981" s="162"/>
    </row>
    <row r="982">
      <c r="A982" s="162"/>
      <c r="B982" s="162"/>
      <c r="C982" s="162"/>
      <c r="D982" s="162"/>
      <c r="E982" s="162"/>
      <c r="F982" s="162"/>
      <c r="G982" s="162"/>
      <c r="H982" s="162"/>
      <c r="I982" s="162"/>
      <c r="J982" s="162"/>
      <c r="K982" s="162"/>
      <c r="L982" s="162"/>
      <c r="M982" s="162"/>
      <c r="N982" s="162"/>
      <c r="O982" s="162"/>
      <c r="P982" s="162"/>
      <c r="Q982" s="162"/>
      <c r="R982" s="162"/>
      <c r="S982" s="162"/>
      <c r="T982" s="162"/>
      <c r="U982" s="162"/>
      <c r="V982" s="162"/>
      <c r="W982" s="162"/>
      <c r="X982" s="162"/>
      <c r="Y982" s="162"/>
      <c r="Z982" s="162"/>
    </row>
    <row r="983">
      <c r="A983" s="162"/>
      <c r="B983" s="162"/>
      <c r="C983" s="162"/>
      <c r="D983" s="162"/>
      <c r="E983" s="162"/>
      <c r="F983" s="162"/>
      <c r="G983" s="162"/>
      <c r="H983" s="162"/>
      <c r="I983" s="162"/>
      <c r="J983" s="162"/>
      <c r="K983" s="162"/>
      <c r="L983" s="162"/>
      <c r="M983" s="162"/>
      <c r="N983" s="162"/>
      <c r="O983" s="162"/>
      <c r="P983" s="162"/>
      <c r="Q983" s="162"/>
      <c r="R983" s="162"/>
      <c r="S983" s="162"/>
      <c r="T983" s="162"/>
      <c r="U983" s="162"/>
      <c r="V983" s="162"/>
      <c r="W983" s="162"/>
      <c r="X983" s="162"/>
      <c r="Y983" s="162"/>
      <c r="Z983" s="162"/>
    </row>
    <row r="984">
      <c r="A984" s="162"/>
      <c r="B984" s="162"/>
      <c r="C984" s="162"/>
      <c r="D984" s="162"/>
      <c r="E984" s="162"/>
      <c r="F984" s="162"/>
      <c r="G984" s="162"/>
      <c r="H984" s="162"/>
      <c r="I984" s="162"/>
      <c r="J984" s="162"/>
      <c r="K984" s="162"/>
      <c r="L984" s="162"/>
      <c r="M984" s="162"/>
      <c r="N984" s="162"/>
      <c r="O984" s="162"/>
      <c r="P984" s="162"/>
      <c r="Q984" s="162"/>
      <c r="R984" s="162"/>
      <c r="S984" s="162"/>
      <c r="T984" s="162"/>
      <c r="U984" s="162"/>
      <c r="V984" s="162"/>
      <c r="W984" s="162"/>
      <c r="X984" s="162"/>
      <c r="Y984" s="162"/>
      <c r="Z984" s="162"/>
    </row>
    <row r="985">
      <c r="A985" s="162"/>
      <c r="B985" s="162"/>
      <c r="C985" s="162"/>
      <c r="D985" s="162"/>
      <c r="E985" s="162"/>
      <c r="F985" s="162"/>
      <c r="G985" s="162"/>
      <c r="H985" s="162"/>
      <c r="I985" s="162"/>
      <c r="J985" s="162"/>
      <c r="K985" s="162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2"/>
      <c r="X985" s="162"/>
      <c r="Y985" s="162"/>
      <c r="Z985" s="162"/>
    </row>
    <row r="986">
      <c r="A986" s="162"/>
      <c r="B986" s="162"/>
      <c r="C986" s="162"/>
      <c r="D986" s="162"/>
      <c r="E986" s="162"/>
      <c r="F986" s="162"/>
      <c r="G986" s="162"/>
      <c r="H986" s="162"/>
      <c r="I986" s="162"/>
      <c r="J986" s="162"/>
      <c r="K986" s="162"/>
      <c r="L986" s="162"/>
      <c r="M986" s="162"/>
      <c r="N986" s="162"/>
      <c r="O986" s="162"/>
      <c r="P986" s="162"/>
      <c r="Q986" s="162"/>
      <c r="R986" s="162"/>
      <c r="S986" s="162"/>
      <c r="T986" s="162"/>
      <c r="U986" s="162"/>
      <c r="V986" s="162"/>
      <c r="W986" s="162"/>
      <c r="X986" s="162"/>
      <c r="Y986" s="162"/>
      <c r="Z986" s="162"/>
    </row>
    <row r="987">
      <c r="A987" s="162"/>
      <c r="B987" s="162"/>
      <c r="C987" s="162"/>
      <c r="D987" s="162"/>
      <c r="E987" s="162"/>
      <c r="F987" s="162"/>
      <c r="G987" s="162"/>
      <c r="H987" s="162"/>
      <c r="I987" s="162"/>
      <c r="J987" s="162"/>
      <c r="K987" s="162"/>
      <c r="L987" s="162"/>
      <c r="M987" s="162"/>
      <c r="N987" s="162"/>
      <c r="O987" s="162"/>
      <c r="P987" s="162"/>
      <c r="Q987" s="162"/>
      <c r="R987" s="162"/>
      <c r="S987" s="162"/>
      <c r="T987" s="162"/>
      <c r="U987" s="162"/>
      <c r="V987" s="162"/>
      <c r="W987" s="162"/>
      <c r="X987" s="162"/>
      <c r="Y987" s="162"/>
      <c r="Z987" s="162"/>
    </row>
    <row r="988">
      <c r="A988" s="162"/>
      <c r="B988" s="162"/>
      <c r="C988" s="162"/>
      <c r="D988" s="162"/>
      <c r="E988" s="162"/>
      <c r="F988" s="162"/>
      <c r="G988" s="162"/>
      <c r="H988" s="162"/>
      <c r="I988" s="162"/>
      <c r="J988" s="162"/>
      <c r="K988" s="162"/>
      <c r="L988" s="162"/>
      <c r="M988" s="162"/>
      <c r="N988" s="162"/>
      <c r="O988" s="162"/>
      <c r="P988" s="162"/>
      <c r="Q988" s="162"/>
      <c r="R988" s="162"/>
      <c r="S988" s="162"/>
      <c r="T988" s="162"/>
      <c r="U988" s="162"/>
      <c r="V988" s="162"/>
      <c r="W988" s="162"/>
      <c r="X988" s="162"/>
      <c r="Y988" s="162"/>
      <c r="Z988" s="162"/>
    </row>
    <row r="989">
      <c r="A989" s="162"/>
      <c r="B989" s="162"/>
      <c r="C989" s="162"/>
      <c r="D989" s="162"/>
      <c r="E989" s="162"/>
      <c r="F989" s="162"/>
      <c r="G989" s="162"/>
      <c r="H989" s="162"/>
      <c r="I989" s="162"/>
      <c r="J989" s="162"/>
      <c r="K989" s="162"/>
      <c r="L989" s="162"/>
      <c r="M989" s="162"/>
      <c r="N989" s="162"/>
      <c r="O989" s="162"/>
      <c r="P989" s="162"/>
      <c r="Q989" s="162"/>
      <c r="R989" s="162"/>
      <c r="S989" s="162"/>
      <c r="T989" s="162"/>
      <c r="U989" s="162"/>
      <c r="V989" s="162"/>
      <c r="W989" s="162"/>
      <c r="X989" s="162"/>
      <c r="Y989" s="162"/>
      <c r="Z989" s="162"/>
    </row>
    <row r="990">
      <c r="A990" s="162"/>
      <c r="B990" s="162"/>
      <c r="C990" s="162"/>
      <c r="D990" s="162"/>
      <c r="E990" s="162"/>
      <c r="F990" s="162"/>
      <c r="G990" s="162"/>
      <c r="H990" s="162"/>
      <c r="I990" s="162"/>
      <c r="J990" s="162"/>
      <c r="K990" s="162"/>
      <c r="L990" s="162"/>
      <c r="M990" s="162"/>
      <c r="N990" s="162"/>
      <c r="O990" s="162"/>
      <c r="P990" s="162"/>
      <c r="Q990" s="162"/>
      <c r="R990" s="162"/>
      <c r="S990" s="162"/>
      <c r="T990" s="162"/>
      <c r="U990" s="162"/>
      <c r="V990" s="162"/>
      <c r="W990" s="162"/>
      <c r="X990" s="162"/>
      <c r="Y990" s="162"/>
      <c r="Z990" s="162"/>
    </row>
    <row r="991">
      <c r="A991" s="162"/>
      <c r="B991" s="162"/>
      <c r="C991" s="162"/>
      <c r="D991" s="162"/>
      <c r="E991" s="162"/>
      <c r="F991" s="162"/>
      <c r="G991" s="162"/>
      <c r="H991" s="162"/>
      <c r="I991" s="162"/>
      <c r="J991" s="162"/>
      <c r="K991" s="162"/>
      <c r="L991" s="162"/>
      <c r="M991" s="162"/>
      <c r="N991" s="162"/>
      <c r="O991" s="162"/>
      <c r="P991" s="162"/>
      <c r="Q991" s="162"/>
      <c r="R991" s="162"/>
      <c r="S991" s="162"/>
      <c r="T991" s="162"/>
      <c r="U991" s="162"/>
      <c r="V991" s="162"/>
      <c r="W991" s="162"/>
      <c r="X991" s="162"/>
      <c r="Y991" s="162"/>
      <c r="Z991" s="162"/>
    </row>
    <row r="992">
      <c r="A992" s="162"/>
      <c r="B992" s="162"/>
      <c r="C992" s="162"/>
      <c r="D992" s="162"/>
      <c r="E992" s="162"/>
      <c r="F992" s="162"/>
      <c r="G992" s="162"/>
      <c r="H992" s="162"/>
      <c r="I992" s="162"/>
      <c r="J992" s="162"/>
      <c r="K992" s="162"/>
      <c r="L992" s="162"/>
      <c r="M992" s="162"/>
      <c r="N992" s="162"/>
      <c r="O992" s="162"/>
      <c r="P992" s="162"/>
      <c r="Q992" s="162"/>
      <c r="R992" s="162"/>
      <c r="S992" s="162"/>
      <c r="T992" s="162"/>
      <c r="U992" s="162"/>
      <c r="V992" s="162"/>
      <c r="W992" s="162"/>
      <c r="X992" s="162"/>
      <c r="Y992" s="162"/>
      <c r="Z992" s="162"/>
    </row>
    <row r="993">
      <c r="A993" s="162"/>
      <c r="B993" s="162"/>
      <c r="C993" s="162"/>
      <c r="D993" s="162"/>
      <c r="E993" s="162"/>
      <c r="F993" s="162"/>
      <c r="G993" s="162"/>
      <c r="H993" s="162"/>
      <c r="I993" s="162"/>
      <c r="J993" s="162"/>
      <c r="K993" s="162"/>
      <c r="L993" s="162"/>
      <c r="M993" s="162"/>
      <c r="N993" s="162"/>
      <c r="O993" s="162"/>
      <c r="P993" s="162"/>
      <c r="Q993" s="162"/>
      <c r="R993" s="162"/>
      <c r="S993" s="162"/>
      <c r="T993" s="162"/>
      <c r="U993" s="162"/>
      <c r="V993" s="162"/>
      <c r="W993" s="162"/>
      <c r="X993" s="162"/>
      <c r="Y993" s="162"/>
      <c r="Z993" s="162"/>
    </row>
    <row r="994">
      <c r="A994" s="162"/>
      <c r="B994" s="162"/>
      <c r="C994" s="162"/>
      <c r="D994" s="162"/>
      <c r="E994" s="162"/>
      <c r="F994" s="162"/>
      <c r="G994" s="162"/>
      <c r="H994" s="162"/>
      <c r="I994" s="162"/>
      <c r="J994" s="162"/>
      <c r="K994" s="162"/>
      <c r="L994" s="162"/>
      <c r="M994" s="162"/>
      <c r="N994" s="162"/>
      <c r="O994" s="162"/>
      <c r="P994" s="162"/>
      <c r="Q994" s="162"/>
      <c r="R994" s="162"/>
      <c r="S994" s="162"/>
      <c r="T994" s="162"/>
      <c r="U994" s="162"/>
      <c r="V994" s="162"/>
      <c r="W994" s="162"/>
      <c r="X994" s="162"/>
      <c r="Y994" s="162"/>
      <c r="Z994" s="162"/>
    </row>
    <row r="995">
      <c r="A995" s="162"/>
      <c r="B995" s="162"/>
      <c r="C995" s="162"/>
      <c r="D995" s="162"/>
      <c r="E995" s="162"/>
      <c r="F995" s="162"/>
      <c r="G995" s="162"/>
      <c r="H995" s="162"/>
      <c r="I995" s="162"/>
      <c r="J995" s="162"/>
      <c r="K995" s="162"/>
      <c r="L995" s="162"/>
      <c r="M995" s="162"/>
      <c r="N995" s="162"/>
      <c r="O995" s="162"/>
      <c r="P995" s="162"/>
      <c r="Q995" s="162"/>
      <c r="R995" s="162"/>
      <c r="S995" s="162"/>
      <c r="T995" s="162"/>
      <c r="U995" s="162"/>
      <c r="V995" s="162"/>
      <c r="W995" s="162"/>
      <c r="X995" s="162"/>
      <c r="Y995" s="162"/>
      <c r="Z995" s="162"/>
    </row>
    <row r="996">
      <c r="A996" s="162"/>
      <c r="B996" s="162"/>
      <c r="C996" s="162"/>
      <c r="D996" s="162"/>
      <c r="E996" s="162"/>
      <c r="F996" s="162"/>
      <c r="G996" s="162"/>
      <c r="H996" s="162"/>
      <c r="I996" s="162"/>
      <c r="J996" s="162"/>
      <c r="K996" s="162"/>
      <c r="L996" s="162"/>
      <c r="M996" s="162"/>
      <c r="N996" s="162"/>
      <c r="O996" s="162"/>
      <c r="P996" s="162"/>
      <c r="Q996" s="162"/>
      <c r="R996" s="162"/>
      <c r="S996" s="162"/>
      <c r="T996" s="162"/>
      <c r="U996" s="162"/>
      <c r="V996" s="162"/>
      <c r="W996" s="162"/>
      <c r="X996" s="162"/>
      <c r="Y996" s="162"/>
      <c r="Z996" s="162"/>
    </row>
    <row r="997">
      <c r="A997" s="162"/>
      <c r="B997" s="162"/>
      <c r="C997" s="162"/>
      <c r="D997" s="162"/>
      <c r="E997" s="162"/>
      <c r="F997" s="162"/>
      <c r="G997" s="162"/>
      <c r="H997" s="162"/>
      <c r="I997" s="162"/>
      <c r="J997" s="162"/>
      <c r="K997" s="162"/>
      <c r="L997" s="162"/>
      <c r="M997" s="162"/>
      <c r="N997" s="162"/>
      <c r="O997" s="162"/>
      <c r="P997" s="162"/>
      <c r="Q997" s="162"/>
      <c r="R997" s="162"/>
      <c r="S997" s="162"/>
      <c r="T997" s="162"/>
      <c r="U997" s="162"/>
      <c r="V997" s="162"/>
      <c r="W997" s="162"/>
      <c r="X997" s="162"/>
      <c r="Y997" s="162"/>
      <c r="Z997" s="162"/>
    </row>
    <row r="998">
      <c r="A998" s="162"/>
      <c r="B998" s="162"/>
      <c r="C998" s="162"/>
      <c r="D998" s="162"/>
      <c r="E998" s="162"/>
      <c r="F998" s="162"/>
      <c r="G998" s="162"/>
      <c r="H998" s="162"/>
      <c r="I998" s="162"/>
      <c r="J998" s="162"/>
      <c r="K998" s="162"/>
      <c r="L998" s="162"/>
      <c r="M998" s="162"/>
      <c r="N998" s="162"/>
      <c r="O998" s="162"/>
      <c r="P998" s="162"/>
      <c r="Q998" s="162"/>
      <c r="R998" s="162"/>
      <c r="S998" s="162"/>
      <c r="T998" s="162"/>
      <c r="U998" s="162"/>
      <c r="V998" s="162"/>
      <c r="W998" s="162"/>
      <c r="X998" s="162"/>
      <c r="Y998" s="162"/>
      <c r="Z998" s="162"/>
    </row>
    <row r="999">
      <c r="A999" s="162"/>
      <c r="B999" s="162"/>
      <c r="C999" s="162"/>
      <c r="D999" s="162"/>
      <c r="E999" s="162"/>
      <c r="F999" s="162"/>
      <c r="G999" s="162"/>
      <c r="H999" s="162"/>
      <c r="I999" s="162"/>
      <c r="J999" s="162"/>
      <c r="K999" s="162"/>
      <c r="L999" s="162"/>
      <c r="M999" s="162"/>
      <c r="N999" s="162"/>
      <c r="O999" s="162"/>
      <c r="P999" s="162"/>
      <c r="Q999" s="162"/>
      <c r="R999" s="162"/>
      <c r="S999" s="162"/>
      <c r="T999" s="162"/>
      <c r="U999" s="162"/>
      <c r="V999" s="162"/>
      <c r="W999" s="162"/>
      <c r="X999" s="162"/>
      <c r="Y999" s="162"/>
      <c r="Z999" s="162"/>
    </row>
    <row r="1000">
      <c r="A1000" s="162"/>
      <c r="B1000" s="162"/>
      <c r="C1000" s="162"/>
      <c r="D1000" s="162"/>
      <c r="E1000" s="162"/>
      <c r="F1000" s="162"/>
      <c r="G1000" s="162"/>
      <c r="H1000" s="162"/>
      <c r="I1000" s="162"/>
      <c r="J1000" s="162"/>
      <c r="K1000" s="162"/>
      <c r="L1000" s="162"/>
      <c r="M1000" s="162"/>
      <c r="N1000" s="162"/>
      <c r="O1000" s="162"/>
      <c r="P1000" s="162"/>
      <c r="Q1000" s="162"/>
      <c r="R1000" s="162"/>
      <c r="S1000" s="162"/>
      <c r="T1000" s="162"/>
      <c r="U1000" s="162"/>
      <c r="V1000" s="162"/>
      <c r="W1000" s="162"/>
      <c r="X1000" s="162"/>
      <c r="Y1000" s="162"/>
      <c r="Z1000" s="162"/>
    </row>
    <row r="1001">
      <c r="A1001" s="162"/>
      <c r="B1001" s="162"/>
      <c r="C1001" s="162"/>
      <c r="D1001" s="162"/>
      <c r="E1001" s="162"/>
      <c r="F1001" s="162"/>
      <c r="G1001" s="162"/>
      <c r="H1001" s="162"/>
      <c r="I1001" s="162"/>
      <c r="J1001" s="162"/>
      <c r="K1001" s="162"/>
      <c r="L1001" s="162"/>
      <c r="M1001" s="162"/>
      <c r="N1001" s="162"/>
      <c r="O1001" s="162"/>
      <c r="P1001" s="162"/>
      <c r="Q1001" s="162"/>
      <c r="R1001" s="162"/>
      <c r="S1001" s="162"/>
      <c r="T1001" s="162"/>
      <c r="U1001" s="162"/>
      <c r="V1001" s="162"/>
      <c r="W1001" s="162"/>
      <c r="X1001" s="162"/>
      <c r="Y1001" s="162"/>
      <c r="Z1001" s="162"/>
    </row>
  </sheetData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40.5"/>
    <col customWidth="1" min="3" max="3" width="23.25"/>
    <col customWidth="1" min="6" max="6" width="41.38"/>
    <col customWidth="1" min="7" max="7" width="3.0"/>
  </cols>
  <sheetData>
    <row r="1">
      <c r="A1" s="172"/>
      <c r="B1" s="532"/>
      <c r="C1" s="532"/>
      <c r="D1" s="532"/>
      <c r="E1" s="532"/>
      <c r="F1" s="268"/>
      <c r="G1" s="172"/>
    </row>
    <row r="2">
      <c r="A2" s="172"/>
      <c r="B2" s="517" t="s">
        <v>113</v>
      </c>
      <c r="C2" s="517" t="s">
        <v>110</v>
      </c>
      <c r="D2" s="517" t="s">
        <v>902</v>
      </c>
      <c r="E2" s="517" t="s">
        <v>903</v>
      </c>
      <c r="F2" s="113" t="s">
        <v>904</v>
      </c>
      <c r="G2" s="172"/>
    </row>
    <row r="3">
      <c r="A3" s="98"/>
      <c r="B3" s="112" t="s">
        <v>12226</v>
      </c>
      <c r="C3" s="112" t="s">
        <v>12032</v>
      </c>
      <c r="D3" s="112"/>
      <c r="E3" s="112"/>
      <c r="F3" s="112"/>
      <c r="G3" s="98"/>
    </row>
    <row r="4">
      <c r="A4" s="98"/>
      <c r="B4" s="112" t="s">
        <v>12227</v>
      </c>
      <c r="C4" s="112" t="s">
        <v>5392</v>
      </c>
      <c r="D4" s="112"/>
      <c r="E4" s="112"/>
      <c r="F4" s="112"/>
      <c r="G4" s="98"/>
    </row>
    <row r="5">
      <c r="A5" s="98"/>
      <c r="B5" s="112" t="s">
        <v>12228</v>
      </c>
      <c r="C5" s="112" t="s">
        <v>5392</v>
      </c>
      <c r="D5" s="112"/>
      <c r="E5" s="112"/>
      <c r="F5" s="112"/>
      <c r="G5" s="98"/>
    </row>
    <row r="6">
      <c r="A6" s="98"/>
      <c r="B6" s="103" t="s">
        <v>724</v>
      </c>
      <c r="C6" s="103" t="s">
        <v>725</v>
      </c>
      <c r="D6" s="212">
        <v>44637.0</v>
      </c>
      <c r="E6" s="151" t="s">
        <v>15</v>
      </c>
      <c r="F6" s="176" t="s">
        <v>4411</v>
      </c>
      <c r="G6" s="98"/>
    </row>
    <row r="7">
      <c r="A7" s="98"/>
      <c r="B7" s="112" t="s">
        <v>12229</v>
      </c>
      <c r="C7" s="112" t="s">
        <v>12230</v>
      </c>
      <c r="D7" s="112"/>
      <c r="E7" s="112"/>
      <c r="F7" s="112"/>
      <c r="G7" s="98"/>
    </row>
    <row r="8">
      <c r="A8" s="98"/>
      <c r="B8" s="112" t="s">
        <v>12231</v>
      </c>
      <c r="C8" s="112" t="s">
        <v>12232</v>
      </c>
      <c r="D8" s="112"/>
      <c r="E8" s="112"/>
      <c r="F8" s="112"/>
      <c r="G8" s="98"/>
    </row>
    <row r="9">
      <c r="A9" s="98"/>
      <c r="B9" s="103" t="s">
        <v>10380</v>
      </c>
      <c r="C9" s="103" t="s">
        <v>12233</v>
      </c>
      <c r="D9" s="239">
        <v>41107.0</v>
      </c>
      <c r="E9" s="103" t="s">
        <v>15</v>
      </c>
      <c r="F9" s="103" t="s">
        <v>928</v>
      </c>
      <c r="G9" s="98"/>
    </row>
    <row r="10">
      <c r="A10" s="98"/>
      <c r="B10" s="112" t="s">
        <v>12234</v>
      </c>
      <c r="C10" s="112" t="s">
        <v>12235</v>
      </c>
      <c r="D10" s="112"/>
      <c r="E10" s="112"/>
      <c r="F10" s="112"/>
      <c r="G10" s="98"/>
    </row>
    <row r="11">
      <c r="A11" s="98"/>
      <c r="B11" s="112" t="s">
        <v>12236</v>
      </c>
      <c r="C11" s="112" t="s">
        <v>12237</v>
      </c>
      <c r="D11" s="112"/>
      <c r="E11" s="112"/>
      <c r="F11" s="112"/>
      <c r="G11" s="98"/>
    </row>
    <row r="12">
      <c r="A12" s="98"/>
      <c r="B12" s="112" t="s">
        <v>12238</v>
      </c>
      <c r="C12" s="112" t="s">
        <v>12239</v>
      </c>
      <c r="D12" s="112"/>
      <c r="E12" s="112"/>
      <c r="F12" s="112"/>
      <c r="G12" s="98"/>
    </row>
    <row r="13">
      <c r="A13" s="98"/>
      <c r="B13" s="112" t="s">
        <v>9749</v>
      </c>
      <c r="C13" s="112" t="s">
        <v>5195</v>
      </c>
      <c r="D13" s="112"/>
      <c r="E13" s="112"/>
      <c r="F13" s="112"/>
      <c r="G13" s="98"/>
    </row>
    <row r="14">
      <c r="A14" s="98"/>
      <c r="B14" s="103" t="s">
        <v>1175</v>
      </c>
      <c r="C14" s="103" t="s">
        <v>1176</v>
      </c>
      <c r="D14" s="209">
        <v>40120.0</v>
      </c>
      <c r="E14" s="151" t="s">
        <v>4274</v>
      </c>
      <c r="F14" s="151" t="s">
        <v>5510</v>
      </c>
      <c r="G14" s="98"/>
    </row>
    <row r="15">
      <c r="A15" s="98"/>
      <c r="B15" s="112">
        <v>1985.0</v>
      </c>
      <c r="C15" s="112" t="s">
        <v>9105</v>
      </c>
      <c r="D15" s="112"/>
      <c r="E15" s="112"/>
      <c r="F15" s="112"/>
      <c r="G15" s="98"/>
    </row>
    <row r="16">
      <c r="A16" s="98"/>
      <c r="B16" s="112" t="s">
        <v>9750</v>
      </c>
      <c r="C16" s="112" t="s">
        <v>851</v>
      </c>
      <c r="D16" s="112"/>
      <c r="E16" s="112"/>
      <c r="F16" s="112"/>
      <c r="G16" s="98"/>
    </row>
    <row r="17">
      <c r="A17" s="98"/>
      <c r="B17" s="112" t="s">
        <v>12240</v>
      </c>
      <c r="C17" s="112" t="s">
        <v>12241</v>
      </c>
      <c r="D17" s="112"/>
      <c r="E17" s="112"/>
      <c r="F17" s="112"/>
      <c r="G17" s="98"/>
    </row>
    <row r="18">
      <c r="A18" s="98"/>
      <c r="B18" s="112" t="s">
        <v>7220</v>
      </c>
      <c r="C18" s="112" t="s">
        <v>7221</v>
      </c>
      <c r="D18" s="112"/>
      <c r="E18" s="112"/>
      <c r="F18" s="112"/>
      <c r="G18" s="98"/>
    </row>
    <row r="19">
      <c r="A19" s="98"/>
      <c r="B19" s="112" t="s">
        <v>12242</v>
      </c>
      <c r="C19" s="112" t="s">
        <v>12243</v>
      </c>
      <c r="D19" s="112"/>
      <c r="E19" s="112"/>
      <c r="F19" s="112"/>
      <c r="G19" s="98"/>
    </row>
    <row r="20">
      <c r="A20" s="98"/>
      <c r="B20" s="112" t="s">
        <v>12244</v>
      </c>
      <c r="C20" s="112" t="s">
        <v>12245</v>
      </c>
      <c r="D20" s="112"/>
      <c r="E20" s="112"/>
      <c r="F20" s="112"/>
      <c r="G20" s="98"/>
    </row>
    <row r="21">
      <c r="A21" s="98"/>
      <c r="B21" s="103" t="s">
        <v>12246</v>
      </c>
      <c r="C21" s="103" t="s">
        <v>163</v>
      </c>
      <c r="D21" s="222">
        <v>44049.0</v>
      </c>
      <c r="E21" s="348" t="s">
        <v>15</v>
      </c>
      <c r="F21" s="348" t="s">
        <v>5407</v>
      </c>
      <c r="G21" s="98"/>
    </row>
    <row r="22">
      <c r="A22" s="98"/>
      <c r="B22" s="112" t="s">
        <v>12247</v>
      </c>
      <c r="C22" s="112" t="s">
        <v>12248</v>
      </c>
      <c r="D22" s="112"/>
      <c r="E22" s="112"/>
      <c r="F22" s="112"/>
      <c r="G22" s="98"/>
    </row>
    <row r="23">
      <c r="A23" s="98"/>
      <c r="B23" s="250" t="s">
        <v>11463</v>
      </c>
      <c r="C23" s="250" t="s">
        <v>1273</v>
      </c>
      <c r="D23" s="472">
        <v>42283.0</v>
      </c>
      <c r="E23" s="250" t="s">
        <v>4323</v>
      </c>
      <c r="F23" s="250" t="s">
        <v>4324</v>
      </c>
      <c r="G23" s="98"/>
    </row>
    <row r="24">
      <c r="A24" s="98"/>
      <c r="B24" s="112" t="s">
        <v>12249</v>
      </c>
      <c r="C24" s="112" t="s">
        <v>12250</v>
      </c>
      <c r="D24" s="112"/>
      <c r="E24" s="112"/>
      <c r="F24" s="112"/>
      <c r="G24" s="98"/>
    </row>
    <row r="25">
      <c r="A25" s="98"/>
      <c r="B25" s="112" t="s">
        <v>12251</v>
      </c>
      <c r="C25" s="112" t="s">
        <v>12252</v>
      </c>
      <c r="D25" s="112"/>
      <c r="E25" s="112"/>
      <c r="F25" s="112"/>
      <c r="G25" s="98"/>
    </row>
    <row r="26">
      <c r="A26" s="98"/>
      <c r="B26" s="250" t="s">
        <v>12253</v>
      </c>
      <c r="C26" s="250" t="s">
        <v>936</v>
      </c>
      <c r="D26" s="472">
        <v>40477.0</v>
      </c>
      <c r="E26" s="250" t="s">
        <v>4380</v>
      </c>
      <c r="F26" s="250" t="s">
        <v>4381</v>
      </c>
      <c r="G26" s="98"/>
    </row>
    <row r="27">
      <c r="A27" s="98"/>
      <c r="B27" s="112" t="s">
        <v>7183</v>
      </c>
      <c r="C27" s="112" t="s">
        <v>5816</v>
      </c>
      <c r="D27" s="112"/>
      <c r="E27" s="112"/>
      <c r="F27" s="112"/>
      <c r="G27" s="98"/>
    </row>
    <row r="28">
      <c r="A28" s="98"/>
      <c r="B28" s="112" t="s">
        <v>12254</v>
      </c>
      <c r="C28" s="112" t="s">
        <v>12255</v>
      </c>
      <c r="D28" s="112"/>
      <c r="E28" s="112"/>
      <c r="F28" s="112"/>
      <c r="G28" s="98"/>
    </row>
    <row r="29">
      <c r="A29" s="98"/>
      <c r="B29" s="112" t="s">
        <v>8407</v>
      </c>
      <c r="C29" s="112" t="s">
        <v>9191</v>
      </c>
      <c r="D29" s="112"/>
      <c r="E29" s="112"/>
      <c r="F29" s="112"/>
      <c r="G29" s="98"/>
    </row>
    <row r="30">
      <c r="A30" s="98"/>
      <c r="B30" s="112" t="s">
        <v>12256</v>
      </c>
      <c r="C30" s="112" t="s">
        <v>12257</v>
      </c>
      <c r="D30" s="112"/>
      <c r="E30" s="112"/>
      <c r="F30" s="112"/>
      <c r="G30" s="98"/>
    </row>
    <row r="31">
      <c r="A31" s="98"/>
      <c r="B31" s="112" t="s">
        <v>12258</v>
      </c>
      <c r="C31" s="112" t="s">
        <v>1288</v>
      </c>
      <c r="D31" s="112"/>
      <c r="E31" s="112"/>
      <c r="F31" s="112"/>
      <c r="G31" s="98"/>
    </row>
    <row r="32">
      <c r="A32" s="98"/>
      <c r="B32" s="112" t="s">
        <v>12259</v>
      </c>
      <c r="C32" s="112" t="s">
        <v>12260</v>
      </c>
      <c r="D32" s="112"/>
      <c r="E32" s="112"/>
      <c r="F32" s="112"/>
      <c r="G32" s="98"/>
    </row>
    <row r="33">
      <c r="A33" s="98"/>
      <c r="B33" s="112" t="s">
        <v>12261</v>
      </c>
      <c r="C33" s="112" t="s">
        <v>11473</v>
      </c>
      <c r="D33" s="112"/>
      <c r="E33" s="112"/>
      <c r="F33" s="112"/>
      <c r="G33" s="98"/>
    </row>
    <row r="34">
      <c r="A34" s="98"/>
      <c r="B34" s="112" t="s">
        <v>12262</v>
      </c>
      <c r="C34" s="112" t="s">
        <v>12263</v>
      </c>
      <c r="D34" s="112"/>
      <c r="E34" s="112"/>
      <c r="F34" s="112"/>
      <c r="G34" s="98"/>
    </row>
    <row r="35">
      <c r="A35" s="98"/>
      <c r="B35" s="112" t="s">
        <v>12264</v>
      </c>
      <c r="C35" s="112" t="s">
        <v>12265</v>
      </c>
      <c r="D35" s="112"/>
      <c r="E35" s="112"/>
      <c r="F35" s="112"/>
      <c r="G35" s="98"/>
    </row>
    <row r="36">
      <c r="A36" s="98"/>
      <c r="B36" s="112" t="s">
        <v>12266</v>
      </c>
      <c r="C36" s="112" t="s">
        <v>1190</v>
      </c>
      <c r="D36" s="112"/>
      <c r="E36" s="112"/>
      <c r="F36" s="112" t="s">
        <v>10039</v>
      </c>
      <c r="G36" s="98"/>
    </row>
    <row r="37">
      <c r="A37" s="98"/>
      <c r="B37" s="112" t="s">
        <v>12267</v>
      </c>
      <c r="C37" s="112" t="s">
        <v>12268</v>
      </c>
      <c r="D37" s="112"/>
      <c r="E37" s="112"/>
      <c r="F37" s="112"/>
      <c r="G37" s="98"/>
    </row>
    <row r="38">
      <c r="A38" s="98"/>
      <c r="B38" s="112" t="s">
        <v>12269</v>
      </c>
      <c r="C38" s="112" t="s">
        <v>12270</v>
      </c>
      <c r="D38" s="112"/>
      <c r="E38" s="112"/>
      <c r="F38" s="112"/>
      <c r="G38" s="98"/>
    </row>
    <row r="39">
      <c r="A39" s="98"/>
      <c r="B39" s="112" t="s">
        <v>12271</v>
      </c>
      <c r="C39" s="112" t="s">
        <v>12272</v>
      </c>
      <c r="D39" s="112"/>
      <c r="E39" s="112"/>
      <c r="F39" s="112"/>
      <c r="G39" s="98"/>
    </row>
    <row r="40">
      <c r="A40" s="98"/>
      <c r="B40" s="112" t="s">
        <v>12273</v>
      </c>
      <c r="C40" s="112" t="s">
        <v>12274</v>
      </c>
      <c r="D40" s="112"/>
      <c r="E40" s="112"/>
      <c r="F40" s="112"/>
      <c r="G40" s="98"/>
    </row>
    <row r="41">
      <c r="A41" s="98"/>
      <c r="B41" s="103" t="s">
        <v>8238</v>
      </c>
      <c r="C41" s="103" t="s">
        <v>7012</v>
      </c>
      <c r="D41" s="239">
        <v>41317.0</v>
      </c>
      <c r="E41" s="103" t="s">
        <v>15</v>
      </c>
      <c r="F41" s="103" t="s">
        <v>928</v>
      </c>
      <c r="G41" s="98"/>
    </row>
    <row r="42">
      <c r="A42" s="98"/>
      <c r="B42" s="112" t="s">
        <v>5325</v>
      </c>
      <c r="C42" s="112" t="s">
        <v>5326</v>
      </c>
      <c r="D42" s="112"/>
      <c r="E42" s="112"/>
      <c r="F42" s="112"/>
      <c r="G42" s="98"/>
    </row>
    <row r="43">
      <c r="A43" s="98"/>
      <c r="B43" s="103" t="s">
        <v>5645</v>
      </c>
      <c r="C43" s="103" t="s">
        <v>940</v>
      </c>
      <c r="D43" s="239">
        <v>40771.0</v>
      </c>
      <c r="E43" s="103" t="s">
        <v>15</v>
      </c>
      <c r="F43" s="103" t="s">
        <v>5646</v>
      </c>
      <c r="G43" s="98"/>
    </row>
    <row r="44">
      <c r="A44" s="98"/>
      <c r="B44" s="112" t="s">
        <v>12275</v>
      </c>
      <c r="C44" s="112" t="s">
        <v>12276</v>
      </c>
      <c r="D44" s="112"/>
      <c r="E44" s="112"/>
      <c r="F44" s="112"/>
      <c r="G44" s="98"/>
    </row>
    <row r="45">
      <c r="A45" s="98"/>
      <c r="B45" s="103" t="s">
        <v>12277</v>
      </c>
      <c r="C45" s="103" t="s">
        <v>4437</v>
      </c>
      <c r="D45" s="239">
        <v>39938.0</v>
      </c>
      <c r="E45" s="103" t="s">
        <v>15</v>
      </c>
      <c r="F45" s="103" t="s">
        <v>12278</v>
      </c>
      <c r="G45" s="98"/>
    </row>
    <row r="46">
      <c r="A46" s="98"/>
      <c r="B46" s="112" t="s">
        <v>12279</v>
      </c>
      <c r="C46" s="112" t="s">
        <v>12280</v>
      </c>
      <c r="D46" s="112"/>
      <c r="E46" s="112"/>
      <c r="F46" s="112"/>
      <c r="G46" s="98"/>
    </row>
    <row r="47">
      <c r="A47" s="98"/>
      <c r="B47" s="112" t="s">
        <v>12281</v>
      </c>
      <c r="C47" s="112" t="s">
        <v>12282</v>
      </c>
      <c r="D47" s="112"/>
      <c r="E47" s="112"/>
      <c r="F47" s="112"/>
      <c r="G47" s="98"/>
    </row>
    <row r="48">
      <c r="A48" s="98"/>
      <c r="B48" s="112" t="s">
        <v>4445</v>
      </c>
      <c r="C48" s="112" t="s">
        <v>4446</v>
      </c>
      <c r="D48" s="112"/>
      <c r="E48" s="112"/>
      <c r="F48" s="112" t="s">
        <v>12283</v>
      </c>
      <c r="G48" s="98"/>
    </row>
    <row r="49">
      <c r="A49" s="98"/>
      <c r="B49" s="250" t="s">
        <v>1299</v>
      </c>
      <c r="C49" s="250" t="s">
        <v>1300</v>
      </c>
      <c r="D49" s="472">
        <v>40477.0</v>
      </c>
      <c r="E49" s="250" t="s">
        <v>4380</v>
      </c>
      <c r="F49" s="250" t="s">
        <v>4381</v>
      </c>
      <c r="G49" s="98"/>
    </row>
    <row r="50">
      <c r="A50" s="98"/>
      <c r="B50" s="112" t="s">
        <v>12284</v>
      </c>
      <c r="C50" s="112" t="s">
        <v>1300</v>
      </c>
      <c r="D50" s="112"/>
      <c r="E50" s="112"/>
      <c r="F50" s="112"/>
      <c r="G50" s="98"/>
    </row>
    <row r="51">
      <c r="A51" s="98"/>
      <c r="B51" s="250" t="s">
        <v>1197</v>
      </c>
      <c r="C51" s="250" t="s">
        <v>1198</v>
      </c>
      <c r="D51" s="472">
        <v>40120.0</v>
      </c>
      <c r="E51" s="250" t="s">
        <v>4561</v>
      </c>
      <c r="F51" s="250" t="s">
        <v>4381</v>
      </c>
      <c r="G51" s="98"/>
    </row>
    <row r="52">
      <c r="A52" s="98"/>
      <c r="B52" s="112" t="s">
        <v>12285</v>
      </c>
      <c r="C52" s="112" t="s">
        <v>12286</v>
      </c>
      <c r="D52" s="112"/>
      <c r="E52" s="112"/>
      <c r="F52" s="112"/>
      <c r="G52" s="98"/>
    </row>
    <row r="53">
      <c r="A53" s="98"/>
      <c r="B53" s="112" t="s">
        <v>12287</v>
      </c>
      <c r="C53" s="112" t="s">
        <v>12288</v>
      </c>
      <c r="D53" s="112"/>
      <c r="E53" s="112"/>
      <c r="F53" s="112"/>
      <c r="G53" s="98"/>
    </row>
    <row r="54">
      <c r="A54" s="98"/>
      <c r="B54" s="112" t="s">
        <v>12289</v>
      </c>
      <c r="C54" s="112" t="s">
        <v>7338</v>
      </c>
      <c r="D54" s="112"/>
      <c r="E54" s="112"/>
      <c r="F54" s="112"/>
      <c r="G54" s="98"/>
    </row>
    <row r="55">
      <c r="A55" s="98"/>
      <c r="B55" s="112" t="s">
        <v>10568</v>
      </c>
      <c r="C55" s="112" t="s">
        <v>7338</v>
      </c>
      <c r="D55" s="112"/>
      <c r="E55" s="112"/>
      <c r="F55" s="112"/>
      <c r="G55" s="98"/>
    </row>
    <row r="56">
      <c r="A56" s="98"/>
      <c r="B56" s="112" t="s">
        <v>12290</v>
      </c>
      <c r="C56" s="112" t="s">
        <v>12291</v>
      </c>
      <c r="D56" s="112"/>
      <c r="E56" s="112"/>
      <c r="F56" s="112"/>
      <c r="G56" s="98"/>
    </row>
    <row r="57">
      <c r="A57" s="98"/>
      <c r="B57" s="112" t="s">
        <v>12292</v>
      </c>
      <c r="C57" s="112" t="s">
        <v>12293</v>
      </c>
      <c r="D57" s="112"/>
      <c r="E57" s="112"/>
      <c r="F57" s="112"/>
      <c r="G57" s="98"/>
    </row>
    <row r="58">
      <c r="A58" s="98"/>
      <c r="B58" s="112" t="s">
        <v>12294</v>
      </c>
      <c r="C58" s="112" t="s">
        <v>12295</v>
      </c>
      <c r="D58" s="112"/>
      <c r="E58" s="112"/>
      <c r="F58" s="112"/>
      <c r="G58" s="98"/>
    </row>
    <row r="59">
      <c r="A59" s="98"/>
      <c r="B59" s="112" t="s">
        <v>12296</v>
      </c>
      <c r="C59" s="112" t="s">
        <v>5224</v>
      </c>
      <c r="D59" s="112"/>
      <c r="E59" s="112"/>
      <c r="F59" s="112"/>
      <c r="G59" s="98"/>
    </row>
    <row r="60">
      <c r="A60" s="98"/>
      <c r="B60" s="112" t="s">
        <v>8364</v>
      </c>
      <c r="C60" s="112" t="s">
        <v>947</v>
      </c>
      <c r="D60" s="112"/>
      <c r="E60" s="112"/>
      <c r="F60" s="112"/>
      <c r="G60" s="98"/>
    </row>
    <row r="61">
      <c r="A61" s="98"/>
      <c r="B61" s="112" t="s">
        <v>12297</v>
      </c>
      <c r="C61" s="112" t="s">
        <v>12298</v>
      </c>
      <c r="D61" s="112"/>
      <c r="E61" s="112"/>
      <c r="F61" s="112"/>
      <c r="G61" s="98"/>
    </row>
    <row r="62">
      <c r="A62" s="98"/>
      <c r="B62" s="112" t="s">
        <v>12299</v>
      </c>
      <c r="C62" s="112" t="s">
        <v>12298</v>
      </c>
      <c r="D62" s="112"/>
      <c r="E62" s="112"/>
      <c r="F62" s="112"/>
      <c r="G62" s="98"/>
    </row>
    <row r="63">
      <c r="A63" s="98"/>
      <c r="B63" s="250" t="s">
        <v>948</v>
      </c>
      <c r="C63" s="250" t="s">
        <v>949</v>
      </c>
      <c r="D63" s="472">
        <v>39406.0</v>
      </c>
      <c r="E63" s="250" t="s">
        <v>4758</v>
      </c>
      <c r="F63" s="250" t="s">
        <v>4381</v>
      </c>
      <c r="G63" s="98"/>
    </row>
    <row r="64">
      <c r="A64" s="98"/>
      <c r="B64" s="112" t="s">
        <v>12300</v>
      </c>
      <c r="C64" s="112" t="s">
        <v>1310</v>
      </c>
      <c r="D64" s="112"/>
      <c r="E64" s="112"/>
      <c r="F64" s="112"/>
      <c r="G64" s="98"/>
    </row>
    <row r="65">
      <c r="A65" s="98"/>
      <c r="B65" s="250" t="s">
        <v>12301</v>
      </c>
      <c r="C65" s="250" t="s">
        <v>956</v>
      </c>
      <c r="D65" s="472">
        <v>39406.0</v>
      </c>
      <c r="E65" s="250" t="s">
        <v>4758</v>
      </c>
      <c r="F65" s="250" t="s">
        <v>4381</v>
      </c>
      <c r="G65" s="98"/>
    </row>
    <row r="66">
      <c r="A66" s="98"/>
      <c r="B66" s="112" t="s">
        <v>12302</v>
      </c>
      <c r="C66" s="112" t="s">
        <v>12303</v>
      </c>
      <c r="D66" s="112"/>
      <c r="E66" s="112"/>
      <c r="F66" s="112"/>
      <c r="G66" s="98"/>
    </row>
    <row r="67">
      <c r="A67" s="98"/>
      <c r="B67" s="112" t="s">
        <v>12304</v>
      </c>
      <c r="C67" s="112" t="s">
        <v>7100</v>
      </c>
      <c r="D67" s="112"/>
      <c r="E67" s="112"/>
      <c r="F67" s="112"/>
      <c r="G67" s="98"/>
    </row>
    <row r="68">
      <c r="A68" s="98"/>
      <c r="B68" s="103" t="s">
        <v>12305</v>
      </c>
      <c r="C68" s="103" t="s">
        <v>12306</v>
      </c>
      <c r="D68" s="239">
        <v>39588.0</v>
      </c>
      <c r="E68" s="103" t="s">
        <v>15</v>
      </c>
      <c r="F68" s="103" t="s">
        <v>928</v>
      </c>
      <c r="G68" s="98"/>
    </row>
    <row r="69">
      <c r="A69" s="98"/>
      <c r="B69" s="103" t="s">
        <v>6208</v>
      </c>
      <c r="C69" s="103" t="s">
        <v>5344</v>
      </c>
      <c r="D69" s="239">
        <v>40127.0</v>
      </c>
      <c r="E69" s="103" t="s">
        <v>15</v>
      </c>
      <c r="F69" s="103" t="s">
        <v>928</v>
      </c>
      <c r="G69" s="98"/>
    </row>
    <row r="70">
      <c r="A70" s="98"/>
      <c r="B70" s="112" t="s">
        <v>12307</v>
      </c>
      <c r="C70" s="112" t="s">
        <v>11438</v>
      </c>
      <c r="D70" s="112"/>
      <c r="E70" s="112"/>
      <c r="F70" s="112"/>
      <c r="G70" s="98"/>
    </row>
    <row r="71">
      <c r="A71" s="98"/>
      <c r="B71" s="250" t="s">
        <v>6563</v>
      </c>
      <c r="C71" s="250" t="s">
        <v>459</v>
      </c>
      <c r="D71" s="472">
        <v>42649.0</v>
      </c>
      <c r="E71" s="250" t="s">
        <v>4323</v>
      </c>
      <c r="F71" s="250" t="s">
        <v>4324</v>
      </c>
      <c r="G71" s="98"/>
    </row>
    <row r="72">
      <c r="A72" s="98"/>
      <c r="B72" s="112" t="s">
        <v>12308</v>
      </c>
      <c r="C72" s="112" t="s">
        <v>12309</v>
      </c>
      <c r="D72" s="112"/>
      <c r="E72" s="112"/>
      <c r="F72" s="112"/>
      <c r="G72" s="98"/>
    </row>
    <row r="73">
      <c r="A73" s="98"/>
      <c r="B73" s="112" t="s">
        <v>12310</v>
      </c>
      <c r="C73" s="112" t="s">
        <v>4287</v>
      </c>
      <c r="D73" s="112"/>
      <c r="E73" s="112"/>
      <c r="F73" s="112"/>
      <c r="G73" s="98"/>
    </row>
    <row r="74">
      <c r="A74" s="98"/>
      <c r="B74" s="112" t="s">
        <v>12311</v>
      </c>
      <c r="C74" s="112" t="s">
        <v>12312</v>
      </c>
      <c r="D74" s="112"/>
      <c r="E74" s="112"/>
      <c r="F74" s="112"/>
      <c r="G74" s="98"/>
    </row>
    <row r="75">
      <c r="A75" s="98"/>
      <c r="B75" s="112" t="s">
        <v>12313</v>
      </c>
      <c r="C75" s="112" t="s">
        <v>1216</v>
      </c>
      <c r="D75" s="112"/>
      <c r="E75" s="112"/>
      <c r="F75" s="112"/>
      <c r="G75" s="98"/>
    </row>
    <row r="76">
      <c r="A76" s="98"/>
      <c r="B76" s="112" t="s">
        <v>12314</v>
      </c>
      <c r="C76" s="112" t="s">
        <v>12315</v>
      </c>
      <c r="D76" s="112"/>
      <c r="E76" s="112"/>
      <c r="F76" s="112"/>
      <c r="G76" s="98"/>
    </row>
    <row r="77">
      <c r="A77" s="98"/>
      <c r="B77" s="112" t="s">
        <v>12316</v>
      </c>
      <c r="C77" s="112" t="s">
        <v>12317</v>
      </c>
      <c r="D77" s="112"/>
      <c r="E77" s="112"/>
      <c r="F77" s="112"/>
      <c r="G77" s="98"/>
    </row>
    <row r="78">
      <c r="A78" s="98"/>
      <c r="B78" s="112" t="s">
        <v>12318</v>
      </c>
      <c r="C78" s="112" t="s">
        <v>12319</v>
      </c>
      <c r="D78" s="112"/>
      <c r="E78" s="112"/>
      <c r="F78" s="112"/>
      <c r="G78" s="98"/>
    </row>
    <row r="79">
      <c r="A79" s="98"/>
      <c r="B79" s="112" t="s">
        <v>12320</v>
      </c>
      <c r="C79" s="112" t="s">
        <v>12321</v>
      </c>
      <c r="D79" s="112"/>
      <c r="E79" s="112"/>
      <c r="F79" s="112"/>
      <c r="G79" s="98"/>
    </row>
    <row r="80">
      <c r="A80" s="98"/>
      <c r="B80" s="112" t="s">
        <v>12322</v>
      </c>
      <c r="C80" s="112" t="s">
        <v>12130</v>
      </c>
      <c r="D80" s="112"/>
      <c r="E80" s="112"/>
      <c r="F80" s="112"/>
      <c r="G80" s="98"/>
    </row>
    <row r="81">
      <c r="A81" s="98"/>
      <c r="B81" s="112" t="s">
        <v>12323</v>
      </c>
      <c r="C81" s="112" t="s">
        <v>12324</v>
      </c>
      <c r="D81" s="112"/>
      <c r="E81" s="112"/>
      <c r="F81" s="112"/>
      <c r="G81" s="98"/>
    </row>
    <row r="82">
      <c r="A82" s="98"/>
      <c r="B82" s="112" t="s">
        <v>12325</v>
      </c>
      <c r="C82" s="112" t="s">
        <v>5168</v>
      </c>
      <c r="D82" s="112"/>
      <c r="E82" s="112"/>
      <c r="F82" s="112"/>
      <c r="G82" s="98"/>
    </row>
    <row r="83">
      <c r="A83" s="98"/>
      <c r="B83" s="103" t="s">
        <v>5909</v>
      </c>
      <c r="C83" s="103" t="s">
        <v>1324</v>
      </c>
      <c r="D83" s="239">
        <v>40512.0</v>
      </c>
      <c r="E83" s="103" t="s">
        <v>15</v>
      </c>
      <c r="F83" s="103" t="s">
        <v>7174</v>
      </c>
      <c r="G83" s="98"/>
    </row>
    <row r="84">
      <c r="A84" s="98"/>
      <c r="B84" s="112" t="s">
        <v>12326</v>
      </c>
      <c r="C84" s="112" t="s">
        <v>12327</v>
      </c>
      <c r="D84" s="112"/>
      <c r="E84" s="112"/>
      <c r="F84" s="112"/>
      <c r="G84" s="98"/>
    </row>
    <row r="85">
      <c r="A85" s="98"/>
      <c r="B85" s="112" t="s">
        <v>12328</v>
      </c>
      <c r="C85" s="112" t="s">
        <v>5912</v>
      </c>
      <c r="D85" s="112"/>
      <c r="E85" s="112"/>
      <c r="F85" s="112"/>
      <c r="G85" s="98"/>
    </row>
    <row r="86">
      <c r="A86" s="98"/>
      <c r="B86" s="112" t="s">
        <v>12329</v>
      </c>
      <c r="C86" s="112" t="s">
        <v>12330</v>
      </c>
      <c r="D86" s="112"/>
      <c r="E86" s="112"/>
      <c r="F86" s="112"/>
      <c r="G86" s="98"/>
    </row>
    <row r="87">
      <c r="A87" s="98"/>
      <c r="B87" s="112" t="s">
        <v>12331</v>
      </c>
      <c r="C87" s="112" t="s">
        <v>12332</v>
      </c>
      <c r="D87" s="112"/>
      <c r="E87" s="112"/>
      <c r="F87" s="112"/>
      <c r="G87" s="98"/>
    </row>
    <row r="88">
      <c r="A88" s="98"/>
      <c r="B88" s="112" t="s">
        <v>7107</v>
      </c>
      <c r="C88" s="112" t="s">
        <v>7108</v>
      </c>
      <c r="D88" s="112"/>
      <c r="E88" s="112"/>
      <c r="F88" s="112"/>
      <c r="G88" s="98"/>
    </row>
    <row r="89">
      <c r="A89" s="98"/>
      <c r="B89" s="112" t="s">
        <v>12333</v>
      </c>
      <c r="C89" s="112" t="s">
        <v>9391</v>
      </c>
      <c r="D89" s="112"/>
      <c r="E89" s="112"/>
      <c r="F89" s="112"/>
      <c r="G89" s="98"/>
    </row>
    <row r="90">
      <c r="A90" s="98"/>
      <c r="B90" s="112" t="s">
        <v>12334</v>
      </c>
      <c r="C90" s="112" t="s">
        <v>12335</v>
      </c>
      <c r="D90" s="112"/>
      <c r="E90" s="112"/>
      <c r="F90" s="112"/>
      <c r="G90" s="98"/>
    </row>
    <row r="91">
      <c r="A91" s="98"/>
      <c r="B91" s="112" t="s">
        <v>12336</v>
      </c>
      <c r="C91" s="112" t="s">
        <v>7208</v>
      </c>
      <c r="D91" s="112"/>
      <c r="E91" s="112"/>
      <c r="F91" s="112"/>
      <c r="G91" s="98"/>
    </row>
    <row r="92">
      <c r="A92" s="98"/>
      <c r="B92" s="112" t="s">
        <v>12337</v>
      </c>
      <c r="C92" s="112" t="s">
        <v>12338</v>
      </c>
      <c r="D92" s="112"/>
      <c r="E92" s="112"/>
      <c r="F92" s="112"/>
      <c r="G92" s="98"/>
    </row>
    <row r="93">
      <c r="A93" s="98"/>
      <c r="B93" s="103" t="s">
        <v>8132</v>
      </c>
      <c r="C93" s="103" t="s">
        <v>11593</v>
      </c>
      <c r="D93" s="239">
        <v>40988.0</v>
      </c>
      <c r="E93" s="103" t="s">
        <v>15</v>
      </c>
      <c r="F93" s="103" t="s">
        <v>928</v>
      </c>
      <c r="G93" s="98"/>
    </row>
    <row r="94">
      <c r="A94" s="98"/>
      <c r="B94" s="112" t="s">
        <v>12339</v>
      </c>
      <c r="C94" s="112" t="s">
        <v>12340</v>
      </c>
      <c r="D94" s="112"/>
      <c r="E94" s="112"/>
      <c r="F94" s="112"/>
      <c r="G94" s="98"/>
    </row>
    <row r="95">
      <c r="A95" s="98"/>
      <c r="B95" s="103" t="s">
        <v>12341</v>
      </c>
      <c r="C95" s="103" t="s">
        <v>11773</v>
      </c>
      <c r="D95" s="239">
        <v>42304.0</v>
      </c>
      <c r="E95" s="103" t="s">
        <v>15</v>
      </c>
      <c r="F95" s="103" t="s">
        <v>928</v>
      </c>
      <c r="G95" s="98"/>
    </row>
    <row r="96">
      <c r="A96" s="98"/>
      <c r="B96" s="103" t="s">
        <v>12342</v>
      </c>
      <c r="C96" s="103" t="s">
        <v>800</v>
      </c>
      <c r="D96" s="239">
        <v>40148.0</v>
      </c>
      <c r="E96" s="103" t="s">
        <v>15</v>
      </c>
      <c r="F96" s="103" t="s">
        <v>12343</v>
      </c>
      <c r="G96" s="98"/>
    </row>
    <row r="97">
      <c r="A97" s="98"/>
      <c r="B97" s="103" t="s">
        <v>4869</v>
      </c>
      <c r="C97" s="103" t="s">
        <v>570</v>
      </c>
      <c r="D97" s="239">
        <v>39728.0</v>
      </c>
      <c r="E97" s="103" t="s">
        <v>15</v>
      </c>
      <c r="F97" s="103" t="s">
        <v>4870</v>
      </c>
      <c r="G97" s="98"/>
    </row>
    <row r="98">
      <c r="A98" s="98"/>
      <c r="B98" s="112" t="s">
        <v>12344</v>
      </c>
      <c r="C98" s="112" t="s">
        <v>12345</v>
      </c>
      <c r="D98" s="112"/>
      <c r="E98" s="112"/>
      <c r="F98" s="112"/>
      <c r="G98" s="98"/>
    </row>
    <row r="99">
      <c r="A99" s="98"/>
      <c r="B99" s="112" t="s">
        <v>12346</v>
      </c>
      <c r="C99" s="112" t="s">
        <v>7177</v>
      </c>
      <c r="D99" s="112"/>
      <c r="E99" s="112"/>
      <c r="F99" s="112"/>
      <c r="G99" s="98"/>
    </row>
    <row r="100">
      <c r="A100" s="98"/>
      <c r="B100" s="112" t="s">
        <v>12347</v>
      </c>
      <c r="C100" s="112" t="s">
        <v>12348</v>
      </c>
      <c r="D100" s="112"/>
      <c r="E100" s="112"/>
      <c r="F100" s="112"/>
      <c r="G100" s="98"/>
    </row>
    <row r="101">
      <c r="A101" s="98"/>
      <c r="B101" s="112" t="s">
        <v>12349</v>
      </c>
      <c r="C101" s="112" t="s">
        <v>12350</v>
      </c>
      <c r="D101" s="112"/>
      <c r="E101" s="112"/>
      <c r="F101" s="112"/>
      <c r="G101" s="98"/>
    </row>
    <row r="102">
      <c r="A102" s="98"/>
      <c r="B102" s="103" t="s">
        <v>7862</v>
      </c>
      <c r="C102" s="103" t="s">
        <v>981</v>
      </c>
      <c r="D102" s="239">
        <v>40617.0</v>
      </c>
      <c r="E102" s="103" t="s">
        <v>15</v>
      </c>
      <c r="F102" s="103" t="s">
        <v>928</v>
      </c>
      <c r="G102" s="98"/>
    </row>
    <row r="103">
      <c r="A103" s="98"/>
      <c r="B103" s="112" t="s">
        <v>12351</v>
      </c>
      <c r="C103" s="112" t="s">
        <v>12352</v>
      </c>
      <c r="D103" s="112"/>
      <c r="E103" s="112"/>
      <c r="F103" s="112"/>
      <c r="G103" s="98"/>
    </row>
    <row r="104">
      <c r="A104" s="98"/>
      <c r="B104" s="112" t="s">
        <v>12353</v>
      </c>
      <c r="C104" s="112" t="s">
        <v>12354</v>
      </c>
      <c r="D104" s="112"/>
      <c r="E104" s="112"/>
      <c r="F104" s="112"/>
      <c r="G104" s="98"/>
    </row>
    <row r="105">
      <c r="A105" s="98"/>
      <c r="B105" s="112" t="s">
        <v>1623</v>
      </c>
      <c r="C105" s="112" t="s">
        <v>12354</v>
      </c>
      <c r="D105" s="112"/>
      <c r="E105" s="112"/>
      <c r="F105" s="112"/>
      <c r="G105" s="98"/>
    </row>
    <row r="106">
      <c r="A106" s="98"/>
      <c r="B106" s="112" t="s">
        <v>12355</v>
      </c>
      <c r="C106" s="112" t="s">
        <v>12356</v>
      </c>
      <c r="D106" s="112"/>
      <c r="E106" s="112"/>
      <c r="F106" s="112"/>
      <c r="G106" s="98"/>
    </row>
    <row r="107">
      <c r="A107" s="98"/>
      <c r="B107" s="112" t="s">
        <v>12357</v>
      </c>
      <c r="C107" s="112" t="s">
        <v>12358</v>
      </c>
      <c r="D107" s="112"/>
      <c r="E107" s="112"/>
      <c r="F107" s="112"/>
      <c r="G107" s="98"/>
    </row>
    <row r="108">
      <c r="A108" s="98"/>
      <c r="B108" s="103" t="s">
        <v>8682</v>
      </c>
      <c r="C108" s="103" t="s">
        <v>1225</v>
      </c>
      <c r="D108" s="239">
        <v>40883.0</v>
      </c>
      <c r="E108" s="103" t="s">
        <v>15</v>
      </c>
      <c r="F108" s="103"/>
      <c r="G108" s="98"/>
    </row>
    <row r="109">
      <c r="A109" s="98"/>
      <c r="B109" s="103" t="s">
        <v>4959</v>
      </c>
      <c r="C109" s="103" t="s">
        <v>161</v>
      </c>
      <c r="D109" s="209">
        <v>39406.0</v>
      </c>
      <c r="E109" s="151" t="s">
        <v>4268</v>
      </c>
      <c r="F109" s="151" t="s">
        <v>4960</v>
      </c>
      <c r="G109" s="98"/>
    </row>
    <row r="110">
      <c r="A110" s="98"/>
      <c r="B110" s="112" t="s">
        <v>12359</v>
      </c>
      <c r="C110" s="112" t="s">
        <v>12360</v>
      </c>
      <c r="D110" s="112"/>
      <c r="E110" s="112"/>
      <c r="F110" s="112"/>
      <c r="G110" s="98"/>
    </row>
    <row r="111">
      <c r="A111" s="98"/>
      <c r="B111" s="112" t="s">
        <v>12361</v>
      </c>
      <c r="C111" s="112" t="s">
        <v>1233</v>
      </c>
      <c r="D111" s="112"/>
      <c r="E111" s="112"/>
      <c r="F111" s="112"/>
      <c r="G111" s="98"/>
    </row>
    <row r="112">
      <c r="A112" s="98"/>
      <c r="B112" s="112" t="s">
        <v>12362</v>
      </c>
      <c r="C112" s="112" t="s">
        <v>5264</v>
      </c>
      <c r="D112" s="112"/>
      <c r="E112" s="112"/>
      <c r="F112" s="112"/>
      <c r="G112" s="98"/>
    </row>
    <row r="113">
      <c r="A113" s="98"/>
      <c r="B113" s="112" t="s">
        <v>7265</v>
      </c>
      <c r="C113" s="112" t="s">
        <v>990</v>
      </c>
      <c r="D113" s="112"/>
      <c r="E113" s="112"/>
      <c r="F113" s="112"/>
      <c r="G113" s="98"/>
    </row>
    <row r="114">
      <c r="A114" s="98"/>
      <c r="B114" s="112" t="s">
        <v>12363</v>
      </c>
      <c r="C114" s="112" t="s">
        <v>12364</v>
      </c>
      <c r="D114" s="112"/>
      <c r="E114" s="112"/>
      <c r="F114" s="112"/>
      <c r="G114" s="98"/>
    </row>
    <row r="115">
      <c r="A115" s="98"/>
      <c r="B115" s="112" t="s">
        <v>12365</v>
      </c>
      <c r="C115" s="112" t="s">
        <v>12366</v>
      </c>
      <c r="D115" s="112"/>
      <c r="E115" s="112"/>
      <c r="F115" s="112"/>
      <c r="G115" s="98"/>
    </row>
    <row r="116">
      <c r="A116" s="98"/>
      <c r="B116" s="112" t="s">
        <v>12005</v>
      </c>
      <c r="C116" s="112" t="s">
        <v>10604</v>
      </c>
      <c r="D116" s="112"/>
      <c r="E116" s="112"/>
      <c r="F116" s="112"/>
      <c r="G116" s="98"/>
    </row>
    <row r="117">
      <c r="A117" s="98"/>
      <c r="B117" s="112" t="s">
        <v>11460</v>
      </c>
      <c r="C117" s="112" t="s">
        <v>706</v>
      </c>
      <c r="D117" s="112"/>
      <c r="E117" s="112"/>
      <c r="F117" s="112"/>
      <c r="G117" s="98"/>
    </row>
    <row r="118">
      <c r="A118" s="98"/>
      <c r="B118" s="112" t="s">
        <v>12367</v>
      </c>
      <c r="C118" s="112" t="s">
        <v>12368</v>
      </c>
      <c r="D118" s="112"/>
      <c r="E118" s="112"/>
      <c r="F118" s="112"/>
      <c r="G118" s="98"/>
    </row>
    <row r="119">
      <c r="A119" s="98"/>
      <c r="B119" s="112" t="s">
        <v>12369</v>
      </c>
      <c r="C119" s="112" t="s">
        <v>12007</v>
      </c>
      <c r="D119" s="112"/>
      <c r="E119" s="112"/>
      <c r="F119" s="112"/>
      <c r="G119" s="98"/>
    </row>
    <row r="120">
      <c r="A120" s="98"/>
      <c r="B120" s="112" t="s">
        <v>12370</v>
      </c>
      <c r="C120" s="112" t="s">
        <v>12371</v>
      </c>
      <c r="D120" s="112"/>
      <c r="E120" s="112"/>
      <c r="F120" s="112"/>
      <c r="G120" s="98"/>
    </row>
    <row r="121">
      <c r="A121" s="98"/>
      <c r="B121" s="112" t="s">
        <v>4742</v>
      </c>
      <c r="C121" s="112" t="s">
        <v>8788</v>
      </c>
      <c r="D121" s="112"/>
      <c r="E121" s="112"/>
      <c r="F121" s="112"/>
      <c r="G121" s="98"/>
    </row>
    <row r="122">
      <c r="A122" s="98"/>
      <c r="B122" s="112" t="s">
        <v>12372</v>
      </c>
      <c r="C122" s="112" t="s">
        <v>12373</v>
      </c>
      <c r="D122" s="112"/>
      <c r="E122" s="112"/>
      <c r="F122" s="112"/>
      <c r="G122" s="98"/>
    </row>
    <row r="123">
      <c r="A123" s="98"/>
      <c r="B123" s="112" t="s">
        <v>12374</v>
      </c>
      <c r="C123" s="112" t="s">
        <v>12375</v>
      </c>
      <c r="D123" s="112"/>
      <c r="E123" s="112"/>
      <c r="F123" s="112"/>
      <c r="G123" s="98"/>
    </row>
    <row r="124">
      <c r="A124" s="98"/>
      <c r="B124" s="112" t="s">
        <v>12376</v>
      </c>
      <c r="C124" s="112" t="s">
        <v>12375</v>
      </c>
      <c r="D124" s="112"/>
      <c r="E124" s="112"/>
      <c r="F124" s="112"/>
      <c r="G124" s="98"/>
    </row>
    <row r="125">
      <c r="A125" s="98"/>
      <c r="B125" s="112" t="s">
        <v>12377</v>
      </c>
      <c r="C125" s="112" t="s">
        <v>12378</v>
      </c>
      <c r="D125" s="112"/>
      <c r="E125" s="112"/>
      <c r="F125" s="112"/>
      <c r="G125" s="98"/>
    </row>
    <row r="126">
      <c r="A126" s="98"/>
      <c r="B126" s="112" t="s">
        <v>1961</v>
      </c>
      <c r="C126" s="112" t="s">
        <v>6098</v>
      </c>
      <c r="D126" s="112"/>
      <c r="E126" s="112"/>
      <c r="F126" s="112"/>
      <c r="G126" s="98"/>
    </row>
    <row r="127">
      <c r="A127" s="98"/>
      <c r="B127" s="112" t="s">
        <v>12379</v>
      </c>
      <c r="C127" s="112" t="s">
        <v>12380</v>
      </c>
      <c r="D127" s="112"/>
      <c r="E127" s="112"/>
      <c r="F127" s="112"/>
      <c r="G127" s="98"/>
    </row>
    <row r="128">
      <c r="A128" s="98"/>
      <c r="B128" s="112" t="s">
        <v>12381</v>
      </c>
      <c r="C128" s="112" t="s">
        <v>12382</v>
      </c>
      <c r="D128" s="112"/>
      <c r="E128" s="112"/>
      <c r="F128" s="112"/>
      <c r="G128" s="98"/>
    </row>
    <row r="129">
      <c r="A129" s="98"/>
      <c r="B129" s="112" t="s">
        <v>12383</v>
      </c>
      <c r="C129" s="112" t="s">
        <v>12384</v>
      </c>
      <c r="D129" s="112"/>
      <c r="E129" s="112"/>
      <c r="F129" s="112"/>
      <c r="G129" s="98"/>
    </row>
    <row r="130">
      <c r="A130" s="98"/>
      <c r="B130" s="112" t="s">
        <v>8845</v>
      </c>
      <c r="C130" s="112" t="s">
        <v>8844</v>
      </c>
      <c r="D130" s="112"/>
      <c r="E130" s="112"/>
      <c r="F130" s="112"/>
      <c r="G130" s="98"/>
    </row>
    <row r="131">
      <c r="A131" s="98"/>
      <c r="B131" s="112" t="s">
        <v>5290</v>
      </c>
      <c r="C131" s="112" t="s">
        <v>5291</v>
      </c>
      <c r="D131" s="112"/>
      <c r="E131" s="112"/>
      <c r="F131" s="112"/>
      <c r="G131" s="98"/>
    </row>
    <row r="132">
      <c r="A132" s="98"/>
      <c r="B132" s="112" t="s">
        <v>12385</v>
      </c>
      <c r="C132" s="112" t="s">
        <v>12386</v>
      </c>
      <c r="D132" s="112"/>
      <c r="E132" s="112"/>
      <c r="F132" s="112"/>
      <c r="G132" s="98"/>
    </row>
    <row r="133">
      <c r="A133" s="98"/>
      <c r="B133" s="112" t="s">
        <v>12387</v>
      </c>
      <c r="C133" s="112" t="s">
        <v>12388</v>
      </c>
      <c r="D133" s="112"/>
      <c r="E133" s="112"/>
      <c r="F133" s="112"/>
      <c r="G133" s="98"/>
    </row>
    <row r="134">
      <c r="A134" s="98"/>
      <c r="B134" s="103" t="s">
        <v>6956</v>
      </c>
      <c r="C134" s="103" t="s">
        <v>5147</v>
      </c>
      <c r="D134" s="239">
        <v>39847.0</v>
      </c>
      <c r="E134" s="103" t="s">
        <v>15</v>
      </c>
      <c r="F134" s="103" t="s">
        <v>12389</v>
      </c>
      <c r="G134" s="98"/>
    </row>
    <row r="135">
      <c r="A135" s="98"/>
      <c r="B135" s="112" t="s">
        <v>12390</v>
      </c>
      <c r="C135" s="112" t="s">
        <v>12391</v>
      </c>
      <c r="D135" s="112"/>
      <c r="E135" s="112"/>
      <c r="F135" s="112"/>
      <c r="G135" s="98"/>
    </row>
    <row r="136">
      <c r="A136" s="98"/>
      <c r="B136" s="112" t="s">
        <v>12392</v>
      </c>
      <c r="C136" s="112" t="s">
        <v>12393</v>
      </c>
      <c r="D136" s="112"/>
      <c r="E136" s="112"/>
      <c r="F136" s="112"/>
      <c r="G136" s="98"/>
    </row>
    <row r="137">
      <c r="A137" s="98"/>
      <c r="B137" s="112" t="s">
        <v>12394</v>
      </c>
      <c r="C137" s="112" t="s">
        <v>12395</v>
      </c>
      <c r="D137" s="112"/>
      <c r="E137" s="112"/>
      <c r="F137" s="112"/>
      <c r="G137" s="98"/>
    </row>
    <row r="138">
      <c r="A138" s="98"/>
      <c r="B138" s="112" t="s">
        <v>12396</v>
      </c>
      <c r="C138" s="112" t="s">
        <v>12397</v>
      </c>
      <c r="D138" s="112"/>
      <c r="E138" s="112"/>
      <c r="F138" s="112"/>
      <c r="G138" s="98"/>
    </row>
    <row r="139">
      <c r="A139" s="98"/>
      <c r="B139" s="112" t="s">
        <v>5613</v>
      </c>
      <c r="C139" s="112" t="s">
        <v>1392</v>
      </c>
      <c r="D139" s="112"/>
      <c r="E139" s="112"/>
      <c r="F139" s="112"/>
      <c r="G139" s="98"/>
    </row>
    <row r="140">
      <c r="A140" s="102"/>
      <c r="B140" s="112" t="s">
        <v>12398</v>
      </c>
      <c r="C140" s="112" t="s">
        <v>12399</v>
      </c>
      <c r="D140" s="112"/>
      <c r="E140" s="112"/>
      <c r="F140" s="112"/>
      <c r="G140" s="102"/>
    </row>
    <row r="141">
      <c r="A141" s="102"/>
      <c r="B141" s="112" t="s">
        <v>12400</v>
      </c>
      <c r="C141" s="112" t="s">
        <v>12401</v>
      </c>
      <c r="D141" s="162"/>
      <c r="E141" s="162"/>
      <c r="F141" s="162"/>
      <c r="G141" s="102"/>
    </row>
    <row r="142">
      <c r="A142" s="102"/>
      <c r="B142" s="162"/>
      <c r="C142" s="162"/>
      <c r="D142" s="162"/>
      <c r="E142" s="162"/>
      <c r="F142" s="162"/>
      <c r="G142" s="102"/>
    </row>
    <row r="143">
      <c r="A143" s="102"/>
      <c r="B143" s="162"/>
      <c r="C143" s="162"/>
      <c r="D143" s="162"/>
      <c r="E143" s="162"/>
      <c r="F143" s="162"/>
      <c r="G143" s="102"/>
    </row>
    <row r="144">
      <c r="A144" s="102"/>
      <c r="B144" s="551" t="s">
        <v>1</v>
      </c>
      <c r="C144" s="552">
        <f>COUNT(D:D)</f>
        <v>25</v>
      </c>
      <c r="D144" s="162"/>
      <c r="E144" s="162"/>
      <c r="F144" s="162"/>
      <c r="G144" s="102"/>
    </row>
    <row r="145">
      <c r="A145" s="102"/>
      <c r="B145" s="551" t="s">
        <v>2</v>
      </c>
      <c r="C145" s="554">
        <v>139.0</v>
      </c>
      <c r="D145" s="162"/>
      <c r="E145" s="162"/>
      <c r="F145" s="162"/>
      <c r="G145" s="102"/>
    </row>
    <row r="146">
      <c r="A146" s="102"/>
      <c r="B146" s="551" t="s">
        <v>1014</v>
      </c>
      <c r="C146" s="553">
        <f>IFERROR(__xludf.DUMMYFUNCTION("TO_PERCENT(C144/C145)"),0.17985611510791366)</f>
        <v>0.1798561151</v>
      </c>
      <c r="D146" s="162"/>
      <c r="E146" s="162"/>
      <c r="F146" s="162"/>
      <c r="G146" s="102"/>
    </row>
    <row r="147">
      <c r="A147" s="102"/>
      <c r="B147" s="162"/>
      <c r="C147" s="162"/>
      <c r="D147" s="162"/>
      <c r="E147" s="162"/>
      <c r="F147" s="162"/>
      <c r="G147" s="102"/>
    </row>
    <row r="148">
      <c r="A148" s="102"/>
      <c r="B148" s="162"/>
      <c r="C148" s="162"/>
      <c r="D148" s="162"/>
      <c r="E148" s="162"/>
      <c r="F148" s="162"/>
      <c r="G148" s="102"/>
    </row>
    <row r="149">
      <c r="A149" s="102"/>
      <c r="B149" s="162"/>
      <c r="C149" s="162"/>
      <c r="D149" s="162"/>
      <c r="E149" s="162"/>
      <c r="F149" s="162"/>
      <c r="G149" s="102"/>
    </row>
    <row r="150">
      <c r="A150" s="102"/>
      <c r="B150" s="162"/>
      <c r="C150" s="162"/>
      <c r="D150" s="162"/>
      <c r="E150" s="162"/>
      <c r="F150" s="162"/>
      <c r="G150" s="102"/>
    </row>
    <row r="151">
      <c r="A151" s="102"/>
      <c r="B151" s="162"/>
      <c r="C151" s="162"/>
      <c r="D151" s="162"/>
      <c r="E151" s="162"/>
      <c r="F151" s="162"/>
      <c r="G151" s="102"/>
    </row>
  </sheetData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19.5"/>
    <col customWidth="1" min="5" max="5" width="27.63"/>
  </cols>
  <sheetData>
    <row r="1">
      <c r="A1" s="517" t="s">
        <v>113</v>
      </c>
      <c r="B1" s="517" t="s">
        <v>110</v>
      </c>
      <c r="C1" s="517" t="s">
        <v>902</v>
      </c>
      <c r="D1" s="517" t="s">
        <v>903</v>
      </c>
      <c r="E1" s="113" t="s">
        <v>904</v>
      </c>
      <c r="F1" s="518"/>
      <c r="G1" s="518"/>
      <c r="H1" s="518"/>
      <c r="I1" s="518"/>
      <c r="J1" s="518"/>
      <c r="K1" s="518"/>
      <c r="L1" s="518"/>
      <c r="M1" s="518"/>
      <c r="N1" s="518"/>
      <c r="O1" s="518"/>
      <c r="P1" s="518"/>
      <c r="Q1" s="518"/>
      <c r="R1" s="518"/>
      <c r="S1" s="518"/>
      <c r="T1" s="518"/>
      <c r="U1" s="518"/>
      <c r="V1" s="518"/>
      <c r="W1" s="518"/>
      <c r="X1" s="518"/>
      <c r="Y1" s="518"/>
      <c r="Z1" s="518"/>
    </row>
    <row r="2">
      <c r="A2" s="253" t="s">
        <v>12402</v>
      </c>
      <c r="B2" s="253" t="s">
        <v>4743</v>
      </c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0"/>
      <c r="N2" s="530"/>
      <c r="O2" s="530"/>
      <c r="P2" s="530"/>
      <c r="Q2" s="530"/>
      <c r="R2" s="530"/>
      <c r="S2" s="530"/>
      <c r="T2" s="530"/>
      <c r="U2" s="530"/>
      <c r="V2" s="530"/>
      <c r="W2" s="530"/>
      <c r="X2" s="530"/>
      <c r="Y2" s="530"/>
      <c r="Z2" s="530"/>
    </row>
    <row r="3">
      <c r="A3" s="368" t="s">
        <v>11688</v>
      </c>
      <c r="B3" s="368" t="s">
        <v>4751</v>
      </c>
      <c r="C3" s="341">
        <v>40585.0</v>
      </c>
      <c r="D3" s="368" t="s">
        <v>15</v>
      </c>
      <c r="E3" s="368" t="s">
        <v>11689</v>
      </c>
      <c r="F3" s="559"/>
      <c r="G3" s="559"/>
      <c r="H3" s="559"/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/>
      <c r="U3" s="559"/>
      <c r="V3" s="559"/>
      <c r="W3" s="559"/>
      <c r="X3" s="559"/>
      <c r="Y3" s="559"/>
      <c r="Z3" s="559"/>
    </row>
    <row r="4">
      <c r="A4" s="253" t="s">
        <v>12403</v>
      </c>
      <c r="B4" s="253" t="s">
        <v>12404</v>
      </c>
      <c r="C4" s="530"/>
      <c r="D4" s="530"/>
      <c r="E4" s="530"/>
      <c r="F4" s="530"/>
      <c r="G4" s="530"/>
      <c r="H4" s="530"/>
      <c r="I4" s="530"/>
      <c r="J4" s="530"/>
      <c r="K4" s="530"/>
      <c r="L4" s="530"/>
      <c r="M4" s="530"/>
      <c r="N4" s="530"/>
      <c r="O4" s="530"/>
      <c r="P4" s="530"/>
      <c r="Q4" s="530"/>
      <c r="R4" s="530"/>
      <c r="S4" s="530"/>
      <c r="T4" s="530"/>
      <c r="U4" s="530"/>
      <c r="V4" s="530"/>
      <c r="W4" s="530"/>
      <c r="X4" s="530"/>
      <c r="Y4" s="530"/>
      <c r="Z4" s="530"/>
    </row>
    <row r="5">
      <c r="A5" s="253" t="s">
        <v>12405</v>
      </c>
      <c r="B5" s="253" t="s">
        <v>12406</v>
      </c>
      <c r="C5" s="530"/>
      <c r="D5" s="530"/>
      <c r="E5" s="530"/>
      <c r="F5" s="530"/>
      <c r="G5" s="530"/>
      <c r="H5" s="530"/>
      <c r="I5" s="530"/>
      <c r="J5" s="530"/>
      <c r="K5" s="530"/>
      <c r="L5" s="530"/>
      <c r="M5" s="530"/>
      <c r="N5" s="530"/>
      <c r="O5" s="530"/>
      <c r="P5" s="530"/>
      <c r="Q5" s="530"/>
      <c r="R5" s="530"/>
      <c r="S5" s="530"/>
      <c r="T5" s="530"/>
      <c r="U5" s="530"/>
      <c r="V5" s="530"/>
      <c r="W5" s="530"/>
      <c r="X5" s="530"/>
      <c r="Y5" s="530"/>
      <c r="Z5" s="530"/>
    </row>
    <row r="6">
      <c r="A6" s="253" t="s">
        <v>12407</v>
      </c>
      <c r="B6" s="253" t="s">
        <v>12408</v>
      </c>
      <c r="C6" s="530"/>
      <c r="D6" s="530"/>
      <c r="E6" s="530"/>
      <c r="F6" s="530"/>
      <c r="G6" s="530"/>
      <c r="H6" s="530"/>
      <c r="I6" s="530"/>
      <c r="J6" s="530"/>
      <c r="K6" s="530"/>
      <c r="L6" s="530"/>
      <c r="M6" s="530"/>
      <c r="N6" s="530"/>
      <c r="O6" s="530"/>
      <c r="P6" s="530"/>
      <c r="Q6" s="530"/>
      <c r="R6" s="530"/>
      <c r="S6" s="530"/>
      <c r="T6" s="530"/>
      <c r="U6" s="530"/>
      <c r="V6" s="530"/>
      <c r="W6" s="530"/>
      <c r="X6" s="530"/>
      <c r="Y6" s="530"/>
      <c r="Z6" s="530"/>
    </row>
    <row r="7">
      <c r="A7" s="253" t="s">
        <v>12409</v>
      </c>
      <c r="B7" s="253" t="s">
        <v>12410</v>
      </c>
      <c r="C7" s="530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</row>
    <row r="8">
      <c r="A8" s="253" t="s">
        <v>11298</v>
      </c>
      <c r="B8" s="253" t="s">
        <v>9778</v>
      </c>
      <c r="C8" s="530"/>
      <c r="D8" s="530"/>
      <c r="E8" s="530"/>
      <c r="F8" s="530"/>
      <c r="G8" s="530"/>
      <c r="H8" s="530"/>
      <c r="I8" s="530"/>
      <c r="J8" s="530"/>
      <c r="K8" s="530"/>
      <c r="L8" s="530"/>
      <c r="M8" s="530"/>
      <c r="N8" s="530"/>
      <c r="O8" s="530"/>
      <c r="P8" s="530"/>
      <c r="Q8" s="530"/>
      <c r="R8" s="530"/>
      <c r="S8" s="530"/>
      <c r="T8" s="530"/>
      <c r="U8" s="530"/>
      <c r="V8" s="530"/>
      <c r="W8" s="530"/>
      <c r="X8" s="530"/>
      <c r="Y8" s="530"/>
      <c r="Z8" s="530"/>
    </row>
    <row r="9">
      <c r="A9" s="253" t="s">
        <v>10753</v>
      </c>
      <c r="B9" s="253" t="s">
        <v>10754</v>
      </c>
      <c r="C9" s="530"/>
      <c r="D9" s="530"/>
      <c r="E9" s="530"/>
      <c r="F9" s="530"/>
      <c r="G9" s="530"/>
      <c r="H9" s="530"/>
      <c r="I9" s="530"/>
      <c r="J9" s="530"/>
      <c r="K9" s="530"/>
      <c r="L9" s="530"/>
      <c r="M9" s="530"/>
      <c r="N9" s="530"/>
      <c r="O9" s="530"/>
      <c r="P9" s="530"/>
      <c r="Q9" s="530"/>
      <c r="R9" s="530"/>
      <c r="S9" s="530"/>
      <c r="T9" s="530"/>
      <c r="U9" s="530"/>
      <c r="V9" s="530"/>
      <c r="W9" s="530"/>
      <c r="X9" s="530"/>
      <c r="Y9" s="530"/>
      <c r="Z9" s="530"/>
    </row>
    <row r="10">
      <c r="A10" s="253" t="s">
        <v>12411</v>
      </c>
      <c r="B10" s="253" t="s">
        <v>10565</v>
      </c>
      <c r="C10" s="530"/>
      <c r="D10" s="530"/>
      <c r="E10" s="530"/>
      <c r="F10" s="530"/>
      <c r="G10" s="530"/>
      <c r="H10" s="530"/>
      <c r="I10" s="530"/>
      <c r="J10" s="530"/>
      <c r="K10" s="530"/>
      <c r="L10" s="530"/>
      <c r="M10" s="530"/>
      <c r="N10" s="530"/>
      <c r="O10" s="530"/>
      <c r="P10" s="530"/>
      <c r="Q10" s="530"/>
      <c r="R10" s="530"/>
      <c r="S10" s="530"/>
      <c r="T10" s="530"/>
      <c r="U10" s="530"/>
      <c r="V10" s="530"/>
      <c r="W10" s="530"/>
      <c r="X10" s="530"/>
      <c r="Y10" s="530"/>
      <c r="Z10" s="530"/>
    </row>
    <row r="11">
      <c r="A11" s="253" t="s">
        <v>4445</v>
      </c>
      <c r="B11" s="253" t="s">
        <v>4446</v>
      </c>
      <c r="C11" s="530"/>
      <c r="D11" s="530"/>
      <c r="E11" s="253" t="s">
        <v>12412</v>
      </c>
      <c r="F11" s="530"/>
      <c r="G11" s="530"/>
      <c r="H11" s="530"/>
      <c r="I11" s="530"/>
      <c r="J11" s="530"/>
      <c r="K11" s="530"/>
      <c r="L11" s="530"/>
      <c r="M11" s="530"/>
      <c r="N11" s="530"/>
      <c r="O11" s="530"/>
      <c r="P11" s="530"/>
      <c r="Q11" s="530"/>
      <c r="R11" s="530"/>
      <c r="S11" s="530"/>
      <c r="T11" s="530"/>
      <c r="U11" s="530"/>
      <c r="V11" s="530"/>
      <c r="W11" s="530"/>
      <c r="X11" s="530"/>
      <c r="Y11" s="530"/>
      <c r="Z11" s="530"/>
    </row>
    <row r="12">
      <c r="A12" s="253" t="s">
        <v>1113</v>
      </c>
      <c r="B12" s="253" t="s">
        <v>10480</v>
      </c>
      <c r="C12" s="530"/>
      <c r="D12" s="530"/>
      <c r="E12" s="253" t="s">
        <v>12413</v>
      </c>
      <c r="F12" s="530"/>
      <c r="G12" s="530"/>
      <c r="H12" s="530"/>
      <c r="I12" s="530"/>
      <c r="J12" s="530"/>
      <c r="K12" s="530"/>
      <c r="L12" s="530"/>
      <c r="M12" s="530"/>
      <c r="N12" s="530"/>
      <c r="O12" s="530"/>
      <c r="P12" s="530"/>
      <c r="Q12" s="530"/>
      <c r="R12" s="530"/>
      <c r="S12" s="530"/>
      <c r="T12" s="530"/>
      <c r="U12" s="530"/>
      <c r="V12" s="530"/>
      <c r="W12" s="530"/>
      <c r="X12" s="530"/>
      <c r="Y12" s="530"/>
      <c r="Z12" s="530"/>
    </row>
    <row r="13">
      <c r="A13" s="253" t="s">
        <v>12414</v>
      </c>
      <c r="B13" s="253" t="s">
        <v>11633</v>
      </c>
      <c r="C13" s="530"/>
      <c r="D13" s="530"/>
      <c r="E13" s="530"/>
      <c r="F13" s="530"/>
      <c r="G13" s="530"/>
      <c r="H13" s="530"/>
      <c r="I13" s="530"/>
      <c r="J13" s="530"/>
      <c r="K13" s="530"/>
      <c r="L13" s="530"/>
      <c r="M13" s="530"/>
      <c r="N13" s="530"/>
      <c r="O13" s="530"/>
      <c r="P13" s="530"/>
      <c r="Q13" s="530"/>
      <c r="R13" s="530"/>
      <c r="S13" s="530"/>
      <c r="T13" s="530"/>
      <c r="U13" s="530"/>
      <c r="V13" s="530"/>
      <c r="W13" s="530"/>
      <c r="X13" s="530"/>
      <c r="Y13" s="530"/>
      <c r="Z13" s="530"/>
    </row>
    <row r="14">
      <c r="A14" s="253" t="s">
        <v>7524</v>
      </c>
      <c r="B14" s="253" t="s">
        <v>10526</v>
      </c>
      <c r="C14" s="530"/>
      <c r="D14" s="530"/>
      <c r="E14" s="530"/>
      <c r="F14" s="530"/>
      <c r="G14" s="530"/>
      <c r="H14" s="530"/>
      <c r="I14" s="530"/>
      <c r="J14" s="530"/>
      <c r="K14" s="530"/>
      <c r="L14" s="530"/>
      <c r="M14" s="530"/>
      <c r="N14" s="530"/>
      <c r="O14" s="530"/>
      <c r="P14" s="530"/>
      <c r="Q14" s="530"/>
      <c r="R14" s="530"/>
      <c r="S14" s="530"/>
      <c r="T14" s="530"/>
      <c r="U14" s="530"/>
      <c r="V14" s="530"/>
      <c r="W14" s="530"/>
      <c r="X14" s="530"/>
      <c r="Y14" s="530"/>
      <c r="Z14" s="530"/>
    </row>
    <row r="15">
      <c r="A15" s="368" t="s">
        <v>7630</v>
      </c>
      <c r="B15" s="368" t="s">
        <v>1225</v>
      </c>
      <c r="C15" s="341">
        <v>40883.0</v>
      </c>
      <c r="D15" s="368" t="s">
        <v>15</v>
      </c>
      <c r="E15" s="368" t="s">
        <v>8683</v>
      </c>
      <c r="F15" s="559"/>
      <c r="G15" s="559"/>
      <c r="H15" s="559"/>
      <c r="I15" s="559"/>
      <c r="J15" s="559"/>
      <c r="K15" s="559"/>
      <c r="L15" s="559"/>
      <c r="M15" s="559"/>
      <c r="N15" s="559"/>
      <c r="O15" s="559"/>
      <c r="P15" s="559"/>
      <c r="Q15" s="559"/>
      <c r="R15" s="559"/>
      <c r="S15" s="559"/>
      <c r="T15" s="559"/>
      <c r="U15" s="559"/>
      <c r="V15" s="559"/>
      <c r="W15" s="559"/>
      <c r="X15" s="559"/>
      <c r="Y15" s="559"/>
      <c r="Z15" s="559"/>
    </row>
    <row r="16">
      <c r="A16" s="253" t="s">
        <v>12415</v>
      </c>
      <c r="B16" s="253" t="s">
        <v>10604</v>
      </c>
      <c r="C16" s="530"/>
      <c r="D16" s="530"/>
      <c r="E16" s="530"/>
      <c r="F16" s="530"/>
      <c r="G16" s="530"/>
      <c r="H16" s="530"/>
      <c r="I16" s="530"/>
      <c r="J16" s="530"/>
      <c r="K16" s="530"/>
      <c r="L16" s="530"/>
      <c r="M16" s="530"/>
      <c r="N16" s="530"/>
      <c r="O16" s="530"/>
      <c r="P16" s="530"/>
      <c r="Q16" s="530"/>
      <c r="R16" s="530"/>
      <c r="S16" s="530"/>
      <c r="T16" s="530"/>
      <c r="U16" s="530"/>
      <c r="V16" s="530"/>
      <c r="W16" s="530"/>
      <c r="X16" s="530"/>
      <c r="Y16" s="530"/>
      <c r="Z16" s="530"/>
    </row>
    <row r="17">
      <c r="A17" s="253" t="s">
        <v>12416</v>
      </c>
      <c r="B17" s="253" t="s">
        <v>12417</v>
      </c>
      <c r="C17" s="530"/>
      <c r="D17" s="530"/>
      <c r="E17" s="530"/>
      <c r="F17" s="530"/>
      <c r="G17" s="530"/>
      <c r="H17" s="530"/>
      <c r="I17" s="530"/>
      <c r="J17" s="530"/>
      <c r="K17" s="530"/>
      <c r="L17" s="530"/>
      <c r="M17" s="530"/>
      <c r="N17" s="530"/>
      <c r="O17" s="530"/>
      <c r="P17" s="530"/>
      <c r="Q17" s="530"/>
      <c r="R17" s="530"/>
      <c r="S17" s="530"/>
      <c r="T17" s="530"/>
      <c r="U17" s="530"/>
      <c r="V17" s="530"/>
      <c r="W17" s="530"/>
      <c r="X17" s="530"/>
      <c r="Y17" s="530"/>
      <c r="Z17" s="530"/>
    </row>
    <row r="18">
      <c r="A18" s="253" t="s">
        <v>12418</v>
      </c>
      <c r="B18" s="253" t="s">
        <v>12419</v>
      </c>
      <c r="C18" s="530"/>
      <c r="D18" s="530"/>
      <c r="E18" s="530"/>
      <c r="F18" s="530"/>
      <c r="G18" s="530"/>
      <c r="H18" s="530"/>
      <c r="I18" s="530"/>
      <c r="J18" s="530"/>
      <c r="K18" s="530"/>
      <c r="L18" s="530"/>
      <c r="M18" s="530"/>
      <c r="N18" s="530"/>
      <c r="O18" s="530"/>
      <c r="P18" s="530"/>
      <c r="Q18" s="530"/>
      <c r="R18" s="530"/>
      <c r="S18" s="530"/>
      <c r="T18" s="530"/>
      <c r="U18" s="530"/>
      <c r="V18" s="530"/>
      <c r="W18" s="530"/>
      <c r="X18" s="530"/>
      <c r="Y18" s="530"/>
      <c r="Z18" s="530"/>
    </row>
    <row r="19">
      <c r="A19" s="253" t="s">
        <v>7170</v>
      </c>
      <c r="B19" s="253" t="s">
        <v>12420</v>
      </c>
      <c r="C19" s="530"/>
      <c r="D19" s="530"/>
      <c r="E19" s="530"/>
      <c r="F19" s="530"/>
      <c r="G19" s="530"/>
      <c r="H19" s="530"/>
      <c r="I19" s="530"/>
      <c r="J19" s="530"/>
      <c r="K19" s="530"/>
      <c r="L19" s="530"/>
      <c r="M19" s="530"/>
      <c r="N19" s="530"/>
      <c r="O19" s="530"/>
      <c r="P19" s="530"/>
      <c r="Q19" s="530"/>
      <c r="R19" s="530"/>
      <c r="S19" s="530"/>
      <c r="T19" s="530"/>
      <c r="U19" s="530"/>
      <c r="V19" s="530"/>
      <c r="W19" s="530"/>
      <c r="X19" s="530"/>
      <c r="Y19" s="530"/>
      <c r="Z19" s="530"/>
    </row>
    <row r="20">
      <c r="A20" s="253" t="s">
        <v>10538</v>
      </c>
      <c r="B20" s="253" t="s">
        <v>10539</v>
      </c>
      <c r="C20" s="530"/>
      <c r="D20" s="530"/>
      <c r="E20" s="530"/>
      <c r="F20" s="530"/>
      <c r="G20" s="530"/>
      <c r="H20" s="530"/>
      <c r="I20" s="530"/>
      <c r="J20" s="530"/>
      <c r="K20" s="530"/>
      <c r="L20" s="530"/>
      <c r="M20" s="530"/>
      <c r="N20" s="530"/>
      <c r="O20" s="530"/>
      <c r="P20" s="530"/>
      <c r="Q20" s="530"/>
      <c r="R20" s="530"/>
      <c r="S20" s="530"/>
      <c r="T20" s="530"/>
      <c r="U20" s="530"/>
      <c r="V20" s="530"/>
      <c r="W20" s="530"/>
      <c r="X20" s="530"/>
      <c r="Y20" s="530"/>
      <c r="Z20" s="530"/>
    </row>
    <row r="21">
      <c r="A21" s="368" t="s">
        <v>9576</v>
      </c>
      <c r="B21" s="368" t="s">
        <v>4717</v>
      </c>
      <c r="C21" s="239">
        <v>42985.0</v>
      </c>
      <c r="D21" s="103" t="s">
        <v>15</v>
      </c>
      <c r="E21" s="103" t="s">
        <v>12421</v>
      </c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</row>
    <row r="22">
      <c r="A22" s="530"/>
      <c r="B22" s="530"/>
      <c r="C22" s="530"/>
      <c r="D22" s="530"/>
      <c r="E22" s="530"/>
      <c r="F22" s="530"/>
      <c r="G22" s="530"/>
      <c r="H22" s="530"/>
      <c r="I22" s="530"/>
      <c r="J22" s="530"/>
      <c r="K22" s="530"/>
      <c r="L22" s="530"/>
      <c r="M22" s="530"/>
      <c r="N22" s="530"/>
      <c r="O22" s="530"/>
      <c r="P22" s="530"/>
      <c r="Q22" s="530"/>
      <c r="R22" s="530"/>
      <c r="S22" s="530"/>
      <c r="T22" s="530"/>
      <c r="U22" s="530"/>
      <c r="V22" s="530"/>
      <c r="W22" s="530"/>
      <c r="X22" s="530"/>
      <c r="Y22" s="530"/>
      <c r="Z22" s="530"/>
    </row>
    <row r="23">
      <c r="A23" s="530"/>
      <c r="B23" s="530"/>
      <c r="C23" s="530"/>
      <c r="D23" s="530"/>
      <c r="E23" s="530"/>
      <c r="F23" s="530"/>
      <c r="G23" s="530"/>
      <c r="H23" s="530"/>
      <c r="I23" s="530"/>
      <c r="J23" s="530"/>
      <c r="K23" s="530"/>
      <c r="L23" s="530"/>
      <c r="M23" s="530"/>
      <c r="N23" s="530"/>
      <c r="O23" s="530"/>
      <c r="P23" s="530"/>
      <c r="Q23" s="530"/>
      <c r="R23" s="530"/>
      <c r="S23" s="530"/>
      <c r="T23" s="530"/>
      <c r="U23" s="530"/>
      <c r="V23" s="530"/>
      <c r="W23" s="530"/>
      <c r="X23" s="530"/>
      <c r="Y23" s="530"/>
      <c r="Z23" s="530"/>
    </row>
    <row r="24">
      <c r="A24" s="551" t="s">
        <v>1</v>
      </c>
      <c r="B24" s="552">
        <f>COUNT(C:C)</f>
        <v>3</v>
      </c>
      <c r="C24" s="530"/>
      <c r="D24" s="530"/>
      <c r="E24" s="530"/>
      <c r="F24" s="530"/>
      <c r="G24" s="530"/>
      <c r="H24" s="530"/>
      <c r="I24" s="530"/>
      <c r="J24" s="530"/>
      <c r="K24" s="530"/>
      <c r="L24" s="530"/>
      <c r="M24" s="530"/>
      <c r="N24" s="530"/>
      <c r="O24" s="530"/>
      <c r="P24" s="530"/>
      <c r="Q24" s="530"/>
      <c r="R24" s="530"/>
      <c r="S24" s="530"/>
      <c r="T24" s="530"/>
      <c r="U24" s="530"/>
      <c r="V24" s="530"/>
      <c r="W24" s="530"/>
      <c r="X24" s="530"/>
      <c r="Y24" s="530"/>
      <c r="Z24" s="530"/>
    </row>
    <row r="25">
      <c r="A25" s="551" t="s">
        <v>2</v>
      </c>
      <c r="B25" s="554">
        <v>20.0</v>
      </c>
      <c r="C25" s="530"/>
      <c r="D25" s="530"/>
      <c r="E25" s="530"/>
      <c r="F25" s="530"/>
      <c r="G25" s="530"/>
      <c r="H25" s="530"/>
      <c r="I25" s="530"/>
      <c r="J25" s="530"/>
      <c r="K25" s="530"/>
      <c r="L25" s="530"/>
      <c r="M25" s="530"/>
      <c r="N25" s="530"/>
      <c r="O25" s="530"/>
      <c r="P25" s="530"/>
      <c r="Q25" s="530"/>
      <c r="R25" s="530"/>
      <c r="S25" s="530"/>
      <c r="T25" s="530"/>
      <c r="U25" s="530"/>
      <c r="V25" s="530"/>
      <c r="W25" s="530"/>
      <c r="X25" s="530"/>
      <c r="Y25" s="530"/>
      <c r="Z25" s="530"/>
    </row>
    <row r="26">
      <c r="A26" s="551" t="s">
        <v>1014</v>
      </c>
      <c r="B26" s="553">
        <f>IFERROR(__xludf.DUMMYFUNCTION("TO_PERCENT(B24/B25)"),0.15)</f>
        <v>0.15</v>
      </c>
      <c r="C26" s="530"/>
      <c r="D26" s="530"/>
      <c r="E26" s="530"/>
      <c r="F26" s="530"/>
      <c r="G26" s="530"/>
      <c r="H26" s="530"/>
      <c r="I26" s="530"/>
      <c r="J26" s="530"/>
      <c r="K26" s="530"/>
      <c r="L26" s="530"/>
      <c r="M26" s="530"/>
      <c r="N26" s="530"/>
      <c r="O26" s="530"/>
      <c r="P26" s="530"/>
      <c r="Q26" s="530"/>
      <c r="R26" s="530"/>
      <c r="S26" s="530"/>
      <c r="T26" s="530"/>
      <c r="U26" s="530"/>
      <c r="V26" s="530"/>
      <c r="W26" s="530"/>
      <c r="X26" s="530"/>
      <c r="Y26" s="530"/>
      <c r="Z26" s="530"/>
    </row>
    <row r="27">
      <c r="A27" s="530"/>
      <c r="B27" s="530"/>
      <c r="C27" s="530"/>
      <c r="D27" s="530"/>
      <c r="E27" s="530"/>
      <c r="F27" s="530"/>
      <c r="G27" s="530"/>
      <c r="H27" s="530"/>
      <c r="I27" s="530"/>
      <c r="J27" s="530"/>
      <c r="K27" s="530"/>
      <c r="L27" s="530"/>
      <c r="M27" s="530"/>
      <c r="N27" s="530"/>
      <c r="O27" s="530"/>
      <c r="P27" s="530"/>
      <c r="Q27" s="530"/>
      <c r="R27" s="530"/>
      <c r="S27" s="530"/>
      <c r="T27" s="530"/>
      <c r="U27" s="530"/>
      <c r="V27" s="530"/>
      <c r="W27" s="530"/>
      <c r="X27" s="530"/>
      <c r="Y27" s="530"/>
      <c r="Z27" s="530"/>
    </row>
    <row r="28">
      <c r="A28" s="530"/>
      <c r="B28" s="530"/>
      <c r="C28" s="530"/>
      <c r="D28" s="530"/>
      <c r="E28" s="530"/>
      <c r="F28" s="530"/>
      <c r="G28" s="530"/>
      <c r="H28" s="530"/>
      <c r="I28" s="530"/>
      <c r="J28" s="530"/>
      <c r="K28" s="530"/>
      <c r="L28" s="530"/>
      <c r="M28" s="530"/>
      <c r="N28" s="530"/>
      <c r="O28" s="530"/>
      <c r="P28" s="530"/>
      <c r="Q28" s="530"/>
      <c r="R28" s="530"/>
      <c r="S28" s="530"/>
      <c r="T28" s="530"/>
      <c r="U28" s="530"/>
      <c r="V28" s="530"/>
      <c r="W28" s="530"/>
      <c r="X28" s="530"/>
      <c r="Y28" s="530"/>
      <c r="Z28" s="530"/>
    </row>
    <row r="29">
      <c r="A29" s="530"/>
      <c r="B29" s="530"/>
      <c r="C29" s="530"/>
      <c r="D29" s="530"/>
      <c r="E29" s="530"/>
      <c r="F29" s="530"/>
      <c r="G29" s="530"/>
      <c r="H29" s="530"/>
      <c r="I29" s="530"/>
      <c r="J29" s="530"/>
      <c r="K29" s="530"/>
      <c r="L29" s="530"/>
      <c r="M29" s="530"/>
      <c r="N29" s="530"/>
      <c r="O29" s="530"/>
      <c r="P29" s="530"/>
      <c r="Q29" s="530"/>
      <c r="R29" s="530"/>
      <c r="S29" s="530"/>
      <c r="T29" s="530"/>
      <c r="U29" s="530"/>
      <c r="V29" s="530"/>
      <c r="W29" s="530"/>
      <c r="X29" s="530"/>
      <c r="Y29" s="530"/>
      <c r="Z29" s="530"/>
    </row>
    <row r="30">
      <c r="A30" s="530"/>
      <c r="B30" s="530"/>
      <c r="C30" s="530"/>
      <c r="D30" s="530"/>
      <c r="E30" s="530"/>
      <c r="F30" s="530"/>
      <c r="G30" s="530"/>
      <c r="H30" s="530"/>
      <c r="I30" s="530"/>
      <c r="J30" s="530"/>
      <c r="K30" s="530"/>
      <c r="L30" s="530"/>
      <c r="M30" s="530"/>
      <c r="N30" s="530"/>
      <c r="O30" s="530"/>
      <c r="P30" s="530"/>
      <c r="Q30" s="530"/>
      <c r="R30" s="530"/>
      <c r="S30" s="530"/>
      <c r="T30" s="530"/>
      <c r="U30" s="530"/>
      <c r="V30" s="530"/>
      <c r="W30" s="530"/>
      <c r="X30" s="530"/>
      <c r="Y30" s="530"/>
      <c r="Z30" s="530"/>
    </row>
    <row r="31">
      <c r="A31" s="530"/>
      <c r="B31" s="530"/>
      <c r="C31" s="530"/>
      <c r="D31" s="530"/>
      <c r="E31" s="530"/>
      <c r="F31" s="530"/>
      <c r="G31" s="530"/>
      <c r="H31" s="530"/>
      <c r="I31" s="530"/>
      <c r="J31" s="530"/>
      <c r="K31" s="530"/>
      <c r="L31" s="530"/>
      <c r="M31" s="530"/>
      <c r="N31" s="530"/>
      <c r="O31" s="530"/>
      <c r="P31" s="530"/>
      <c r="Q31" s="530"/>
      <c r="R31" s="530"/>
      <c r="S31" s="530"/>
      <c r="T31" s="530"/>
      <c r="U31" s="530"/>
      <c r="V31" s="530"/>
      <c r="W31" s="530"/>
      <c r="X31" s="530"/>
      <c r="Y31" s="530"/>
      <c r="Z31" s="530"/>
    </row>
    <row r="32">
      <c r="A32" s="530"/>
      <c r="B32" s="530"/>
      <c r="C32" s="530"/>
      <c r="D32" s="530"/>
      <c r="E32" s="530"/>
      <c r="F32" s="530"/>
      <c r="G32" s="530"/>
      <c r="H32" s="530"/>
      <c r="I32" s="530"/>
      <c r="J32" s="530"/>
      <c r="K32" s="530"/>
      <c r="L32" s="530"/>
      <c r="M32" s="530"/>
      <c r="N32" s="530"/>
      <c r="O32" s="530"/>
      <c r="P32" s="530"/>
      <c r="Q32" s="530"/>
      <c r="R32" s="530"/>
      <c r="S32" s="530"/>
      <c r="T32" s="530"/>
      <c r="U32" s="530"/>
      <c r="V32" s="530"/>
      <c r="W32" s="530"/>
      <c r="X32" s="530"/>
      <c r="Y32" s="530"/>
      <c r="Z32" s="530"/>
    </row>
    <row r="33">
      <c r="A33" s="530"/>
      <c r="B33" s="530"/>
      <c r="C33" s="530"/>
      <c r="D33" s="530"/>
      <c r="E33" s="530"/>
      <c r="F33" s="530"/>
      <c r="G33" s="530"/>
      <c r="H33" s="530"/>
      <c r="I33" s="530"/>
      <c r="J33" s="530"/>
      <c r="K33" s="530"/>
      <c r="L33" s="530"/>
      <c r="M33" s="530"/>
      <c r="N33" s="530"/>
      <c r="O33" s="530"/>
      <c r="P33" s="530"/>
      <c r="Q33" s="530"/>
      <c r="R33" s="530"/>
      <c r="S33" s="530"/>
      <c r="T33" s="530"/>
      <c r="U33" s="530"/>
      <c r="V33" s="530"/>
      <c r="W33" s="530"/>
      <c r="X33" s="530"/>
      <c r="Y33" s="530"/>
      <c r="Z33" s="530"/>
    </row>
    <row r="34">
      <c r="A34" s="530"/>
      <c r="B34" s="530"/>
      <c r="C34" s="530"/>
      <c r="D34" s="530"/>
      <c r="E34" s="530"/>
      <c r="F34" s="530"/>
      <c r="G34" s="530"/>
      <c r="H34" s="530"/>
      <c r="I34" s="530"/>
      <c r="J34" s="530"/>
      <c r="K34" s="530"/>
      <c r="L34" s="530"/>
      <c r="M34" s="530"/>
      <c r="N34" s="530"/>
      <c r="O34" s="530"/>
      <c r="P34" s="530"/>
      <c r="Q34" s="530"/>
      <c r="R34" s="530"/>
      <c r="S34" s="530"/>
      <c r="T34" s="530"/>
      <c r="U34" s="530"/>
      <c r="V34" s="530"/>
      <c r="W34" s="530"/>
      <c r="X34" s="530"/>
      <c r="Y34" s="530"/>
      <c r="Z34" s="530"/>
    </row>
    <row r="35">
      <c r="A35" s="530"/>
      <c r="B35" s="530"/>
      <c r="C35" s="530"/>
      <c r="D35" s="530"/>
      <c r="E35" s="530"/>
      <c r="F35" s="530"/>
      <c r="G35" s="530"/>
      <c r="H35" s="530"/>
      <c r="I35" s="530"/>
      <c r="J35" s="530"/>
      <c r="K35" s="530"/>
      <c r="L35" s="530"/>
      <c r="M35" s="530"/>
      <c r="N35" s="530"/>
      <c r="O35" s="530"/>
      <c r="P35" s="530"/>
      <c r="Q35" s="530"/>
      <c r="R35" s="530"/>
      <c r="S35" s="530"/>
      <c r="T35" s="530"/>
      <c r="U35" s="530"/>
      <c r="V35" s="530"/>
      <c r="W35" s="530"/>
      <c r="X35" s="530"/>
      <c r="Y35" s="530"/>
      <c r="Z35" s="530"/>
    </row>
    <row r="36">
      <c r="A36" s="530"/>
      <c r="B36" s="530"/>
      <c r="C36" s="530"/>
      <c r="D36" s="530"/>
      <c r="E36" s="530"/>
      <c r="F36" s="530"/>
      <c r="G36" s="530"/>
      <c r="H36" s="530"/>
      <c r="I36" s="530"/>
      <c r="J36" s="530"/>
      <c r="K36" s="530"/>
      <c r="L36" s="530"/>
      <c r="M36" s="530"/>
      <c r="N36" s="530"/>
      <c r="O36" s="530"/>
      <c r="P36" s="530"/>
      <c r="Q36" s="530"/>
      <c r="R36" s="530"/>
      <c r="S36" s="530"/>
      <c r="T36" s="530"/>
      <c r="U36" s="530"/>
      <c r="V36" s="530"/>
      <c r="W36" s="530"/>
      <c r="X36" s="530"/>
      <c r="Y36" s="530"/>
      <c r="Z36" s="530"/>
    </row>
    <row r="37">
      <c r="A37" s="530"/>
      <c r="B37" s="530"/>
      <c r="C37" s="530"/>
      <c r="D37" s="530"/>
      <c r="E37" s="530"/>
      <c r="F37" s="530"/>
      <c r="G37" s="530"/>
      <c r="H37" s="530"/>
      <c r="I37" s="530"/>
      <c r="J37" s="530"/>
      <c r="K37" s="530"/>
      <c r="L37" s="530"/>
      <c r="M37" s="530"/>
      <c r="N37" s="530"/>
      <c r="O37" s="530"/>
      <c r="P37" s="530"/>
      <c r="Q37" s="530"/>
      <c r="R37" s="530"/>
      <c r="S37" s="530"/>
      <c r="T37" s="530"/>
      <c r="U37" s="530"/>
      <c r="V37" s="530"/>
      <c r="W37" s="530"/>
      <c r="X37" s="530"/>
      <c r="Y37" s="530"/>
      <c r="Z37" s="530"/>
    </row>
    <row r="38">
      <c r="A38" s="530"/>
      <c r="B38" s="530"/>
      <c r="C38" s="530"/>
      <c r="D38" s="530"/>
      <c r="E38" s="530"/>
      <c r="F38" s="530"/>
      <c r="G38" s="530"/>
      <c r="H38" s="530"/>
      <c r="I38" s="530"/>
      <c r="J38" s="530"/>
      <c r="K38" s="530"/>
      <c r="L38" s="530"/>
      <c r="M38" s="530"/>
      <c r="N38" s="530"/>
      <c r="O38" s="530"/>
      <c r="P38" s="530"/>
      <c r="Q38" s="530"/>
      <c r="R38" s="530"/>
      <c r="S38" s="530"/>
      <c r="T38" s="530"/>
      <c r="U38" s="530"/>
      <c r="V38" s="530"/>
      <c r="W38" s="530"/>
      <c r="X38" s="530"/>
      <c r="Y38" s="530"/>
      <c r="Z38" s="530"/>
    </row>
    <row r="39">
      <c r="A39" s="530"/>
      <c r="B39" s="530"/>
      <c r="C39" s="530"/>
      <c r="D39" s="530"/>
      <c r="E39" s="530"/>
      <c r="F39" s="530"/>
      <c r="G39" s="530"/>
      <c r="H39" s="530"/>
      <c r="I39" s="530"/>
      <c r="J39" s="530"/>
      <c r="K39" s="530"/>
      <c r="L39" s="530"/>
      <c r="M39" s="530"/>
      <c r="N39" s="530"/>
      <c r="O39" s="530"/>
      <c r="P39" s="530"/>
      <c r="Q39" s="530"/>
      <c r="R39" s="530"/>
      <c r="S39" s="530"/>
      <c r="T39" s="530"/>
      <c r="U39" s="530"/>
      <c r="V39" s="530"/>
      <c r="W39" s="530"/>
      <c r="X39" s="530"/>
      <c r="Y39" s="530"/>
      <c r="Z39" s="530"/>
    </row>
    <row r="40">
      <c r="A40" s="530"/>
      <c r="B40" s="530"/>
      <c r="C40" s="530"/>
      <c r="D40" s="530"/>
      <c r="E40" s="530"/>
      <c r="F40" s="530"/>
      <c r="G40" s="530"/>
      <c r="H40" s="530"/>
      <c r="I40" s="530"/>
      <c r="J40" s="530"/>
      <c r="K40" s="530"/>
      <c r="L40" s="530"/>
      <c r="M40" s="530"/>
      <c r="N40" s="530"/>
      <c r="O40" s="530"/>
      <c r="P40" s="530"/>
      <c r="Q40" s="530"/>
      <c r="R40" s="530"/>
      <c r="S40" s="530"/>
      <c r="T40" s="530"/>
      <c r="U40" s="530"/>
      <c r="V40" s="530"/>
      <c r="W40" s="530"/>
      <c r="X40" s="530"/>
      <c r="Y40" s="530"/>
      <c r="Z40" s="530"/>
    </row>
    <row r="41">
      <c r="A41" s="530"/>
      <c r="B41" s="530"/>
      <c r="C41" s="530"/>
      <c r="D41" s="530"/>
      <c r="E41" s="530"/>
      <c r="F41" s="530"/>
      <c r="G41" s="530"/>
      <c r="H41" s="530"/>
      <c r="I41" s="530"/>
      <c r="J41" s="530"/>
      <c r="K41" s="530"/>
      <c r="L41" s="530"/>
      <c r="M41" s="530"/>
      <c r="N41" s="530"/>
      <c r="O41" s="530"/>
      <c r="P41" s="530"/>
      <c r="Q41" s="530"/>
      <c r="R41" s="530"/>
      <c r="S41" s="530"/>
      <c r="T41" s="530"/>
      <c r="U41" s="530"/>
      <c r="V41" s="530"/>
      <c r="W41" s="530"/>
      <c r="X41" s="530"/>
      <c r="Y41" s="530"/>
      <c r="Z41" s="530"/>
    </row>
    <row r="42">
      <c r="A42" s="530"/>
      <c r="B42" s="530"/>
      <c r="C42" s="530"/>
      <c r="D42" s="530"/>
      <c r="E42" s="530"/>
      <c r="F42" s="530"/>
      <c r="G42" s="530"/>
      <c r="H42" s="530"/>
      <c r="I42" s="530"/>
      <c r="J42" s="530"/>
      <c r="K42" s="530"/>
      <c r="L42" s="530"/>
      <c r="M42" s="530"/>
      <c r="N42" s="530"/>
      <c r="O42" s="530"/>
      <c r="P42" s="530"/>
      <c r="Q42" s="530"/>
      <c r="R42" s="530"/>
      <c r="S42" s="530"/>
      <c r="T42" s="530"/>
      <c r="U42" s="530"/>
      <c r="V42" s="530"/>
      <c r="W42" s="530"/>
      <c r="X42" s="530"/>
      <c r="Y42" s="530"/>
      <c r="Z42" s="530"/>
    </row>
    <row r="43">
      <c r="A43" s="530"/>
      <c r="B43" s="530"/>
      <c r="C43" s="530"/>
      <c r="D43" s="530"/>
      <c r="E43" s="530"/>
      <c r="F43" s="530"/>
      <c r="G43" s="530"/>
      <c r="H43" s="530"/>
      <c r="I43" s="530"/>
      <c r="J43" s="530"/>
      <c r="K43" s="530"/>
      <c r="L43" s="530"/>
      <c r="M43" s="530"/>
      <c r="N43" s="530"/>
      <c r="O43" s="530"/>
      <c r="P43" s="530"/>
      <c r="Q43" s="530"/>
      <c r="R43" s="530"/>
      <c r="S43" s="530"/>
      <c r="T43" s="530"/>
      <c r="U43" s="530"/>
      <c r="V43" s="530"/>
      <c r="W43" s="530"/>
      <c r="X43" s="530"/>
      <c r="Y43" s="530"/>
      <c r="Z43" s="530"/>
    </row>
    <row r="44">
      <c r="A44" s="530"/>
      <c r="B44" s="530"/>
      <c r="C44" s="530"/>
      <c r="D44" s="530"/>
      <c r="E44" s="530"/>
      <c r="F44" s="530"/>
      <c r="G44" s="530"/>
      <c r="H44" s="530"/>
      <c r="I44" s="530"/>
      <c r="J44" s="530"/>
      <c r="K44" s="530"/>
      <c r="L44" s="530"/>
      <c r="M44" s="530"/>
      <c r="N44" s="530"/>
      <c r="O44" s="530"/>
      <c r="P44" s="530"/>
      <c r="Q44" s="530"/>
      <c r="R44" s="530"/>
      <c r="S44" s="530"/>
      <c r="T44" s="530"/>
      <c r="U44" s="530"/>
      <c r="V44" s="530"/>
      <c r="W44" s="530"/>
      <c r="X44" s="530"/>
      <c r="Y44" s="530"/>
      <c r="Z44" s="530"/>
    </row>
    <row r="45">
      <c r="A45" s="530"/>
      <c r="B45" s="530"/>
      <c r="C45" s="530"/>
      <c r="D45" s="530"/>
      <c r="E45" s="530"/>
      <c r="F45" s="530"/>
      <c r="G45" s="530"/>
      <c r="H45" s="530"/>
      <c r="I45" s="530"/>
      <c r="J45" s="530"/>
      <c r="K45" s="530"/>
      <c r="L45" s="530"/>
      <c r="M45" s="530"/>
      <c r="N45" s="530"/>
      <c r="O45" s="530"/>
      <c r="P45" s="530"/>
      <c r="Q45" s="530"/>
      <c r="R45" s="530"/>
      <c r="S45" s="530"/>
      <c r="T45" s="530"/>
      <c r="U45" s="530"/>
      <c r="V45" s="530"/>
      <c r="W45" s="530"/>
      <c r="X45" s="530"/>
      <c r="Y45" s="530"/>
      <c r="Z45" s="530"/>
    </row>
    <row r="46">
      <c r="A46" s="530"/>
      <c r="B46" s="530"/>
      <c r="C46" s="530"/>
      <c r="D46" s="530"/>
      <c r="E46" s="530"/>
      <c r="F46" s="530"/>
      <c r="G46" s="530"/>
      <c r="H46" s="530"/>
      <c r="I46" s="530"/>
      <c r="J46" s="530"/>
      <c r="K46" s="530"/>
      <c r="L46" s="530"/>
      <c r="M46" s="530"/>
      <c r="N46" s="530"/>
      <c r="O46" s="530"/>
      <c r="P46" s="530"/>
      <c r="Q46" s="530"/>
      <c r="R46" s="530"/>
      <c r="S46" s="530"/>
      <c r="T46" s="530"/>
      <c r="U46" s="530"/>
      <c r="V46" s="530"/>
      <c r="W46" s="530"/>
      <c r="X46" s="530"/>
      <c r="Y46" s="530"/>
      <c r="Z46" s="530"/>
    </row>
    <row r="47">
      <c r="A47" s="530"/>
      <c r="B47" s="530"/>
      <c r="C47" s="530"/>
      <c r="D47" s="530"/>
      <c r="E47" s="530"/>
      <c r="F47" s="530"/>
      <c r="G47" s="530"/>
      <c r="H47" s="530"/>
      <c r="I47" s="530"/>
      <c r="J47" s="530"/>
      <c r="K47" s="530"/>
      <c r="L47" s="530"/>
      <c r="M47" s="530"/>
      <c r="N47" s="530"/>
      <c r="O47" s="530"/>
      <c r="P47" s="530"/>
      <c r="Q47" s="530"/>
      <c r="R47" s="530"/>
      <c r="S47" s="530"/>
      <c r="T47" s="530"/>
      <c r="U47" s="530"/>
      <c r="V47" s="530"/>
      <c r="W47" s="530"/>
      <c r="X47" s="530"/>
      <c r="Y47" s="530"/>
      <c r="Z47" s="530"/>
    </row>
    <row r="48">
      <c r="A48" s="530"/>
      <c r="B48" s="530"/>
      <c r="C48" s="530"/>
      <c r="D48" s="530"/>
      <c r="E48" s="530"/>
      <c r="F48" s="530"/>
      <c r="G48" s="530"/>
      <c r="H48" s="530"/>
      <c r="I48" s="530"/>
      <c r="J48" s="530"/>
      <c r="K48" s="530"/>
      <c r="L48" s="530"/>
      <c r="M48" s="530"/>
      <c r="N48" s="530"/>
      <c r="O48" s="530"/>
      <c r="P48" s="530"/>
      <c r="Q48" s="530"/>
      <c r="R48" s="530"/>
      <c r="S48" s="530"/>
      <c r="T48" s="530"/>
      <c r="U48" s="530"/>
      <c r="V48" s="530"/>
      <c r="W48" s="530"/>
      <c r="X48" s="530"/>
      <c r="Y48" s="530"/>
      <c r="Z48" s="530"/>
    </row>
    <row r="49">
      <c r="A49" s="530"/>
      <c r="B49" s="530"/>
      <c r="C49" s="530"/>
      <c r="D49" s="530"/>
      <c r="E49" s="530"/>
      <c r="F49" s="530"/>
      <c r="G49" s="530"/>
      <c r="H49" s="530"/>
      <c r="I49" s="530"/>
      <c r="J49" s="530"/>
      <c r="K49" s="530"/>
      <c r="L49" s="530"/>
      <c r="M49" s="530"/>
      <c r="N49" s="530"/>
      <c r="O49" s="530"/>
      <c r="P49" s="530"/>
      <c r="Q49" s="530"/>
      <c r="R49" s="530"/>
      <c r="S49" s="530"/>
      <c r="T49" s="530"/>
      <c r="U49" s="530"/>
      <c r="V49" s="530"/>
      <c r="W49" s="530"/>
      <c r="X49" s="530"/>
      <c r="Y49" s="530"/>
      <c r="Z49" s="530"/>
    </row>
    <row r="50">
      <c r="A50" s="530"/>
      <c r="B50" s="530"/>
      <c r="C50" s="530"/>
      <c r="D50" s="530"/>
      <c r="E50" s="530"/>
      <c r="F50" s="530"/>
      <c r="G50" s="530"/>
      <c r="H50" s="530"/>
      <c r="I50" s="530"/>
      <c r="J50" s="530"/>
      <c r="K50" s="530"/>
      <c r="L50" s="530"/>
      <c r="M50" s="530"/>
      <c r="N50" s="530"/>
      <c r="O50" s="530"/>
      <c r="P50" s="530"/>
      <c r="Q50" s="530"/>
      <c r="R50" s="530"/>
      <c r="S50" s="530"/>
      <c r="T50" s="530"/>
      <c r="U50" s="530"/>
      <c r="V50" s="530"/>
      <c r="W50" s="530"/>
      <c r="X50" s="530"/>
      <c r="Y50" s="530"/>
      <c r="Z50" s="530"/>
    </row>
    <row r="51">
      <c r="A51" s="530"/>
      <c r="B51" s="530"/>
      <c r="C51" s="530"/>
      <c r="D51" s="530"/>
      <c r="E51" s="530"/>
      <c r="F51" s="530"/>
      <c r="G51" s="530"/>
      <c r="H51" s="530"/>
      <c r="I51" s="530"/>
      <c r="J51" s="530"/>
      <c r="K51" s="530"/>
      <c r="L51" s="530"/>
      <c r="M51" s="530"/>
      <c r="N51" s="530"/>
      <c r="O51" s="530"/>
      <c r="P51" s="530"/>
      <c r="Q51" s="530"/>
      <c r="R51" s="530"/>
      <c r="S51" s="530"/>
      <c r="T51" s="530"/>
      <c r="U51" s="530"/>
      <c r="V51" s="530"/>
      <c r="W51" s="530"/>
      <c r="X51" s="530"/>
      <c r="Y51" s="530"/>
      <c r="Z51" s="530"/>
    </row>
    <row r="52">
      <c r="A52" s="530"/>
      <c r="B52" s="530"/>
      <c r="C52" s="530"/>
      <c r="D52" s="530"/>
      <c r="E52" s="530"/>
      <c r="F52" s="530"/>
      <c r="G52" s="530"/>
      <c r="H52" s="530"/>
      <c r="I52" s="530"/>
      <c r="J52" s="530"/>
      <c r="K52" s="530"/>
      <c r="L52" s="530"/>
      <c r="M52" s="530"/>
      <c r="N52" s="530"/>
      <c r="O52" s="530"/>
      <c r="P52" s="530"/>
      <c r="Q52" s="530"/>
      <c r="R52" s="530"/>
      <c r="S52" s="530"/>
      <c r="T52" s="530"/>
      <c r="U52" s="530"/>
      <c r="V52" s="530"/>
      <c r="W52" s="530"/>
      <c r="X52" s="530"/>
      <c r="Y52" s="530"/>
      <c r="Z52" s="530"/>
    </row>
    <row r="53">
      <c r="A53" s="530"/>
      <c r="B53" s="530"/>
      <c r="C53" s="530"/>
      <c r="D53" s="530"/>
      <c r="E53" s="530"/>
      <c r="F53" s="530"/>
      <c r="G53" s="530"/>
      <c r="H53" s="530"/>
      <c r="I53" s="530"/>
      <c r="J53" s="530"/>
      <c r="K53" s="530"/>
      <c r="L53" s="530"/>
      <c r="M53" s="530"/>
      <c r="N53" s="530"/>
      <c r="O53" s="530"/>
      <c r="P53" s="530"/>
      <c r="Q53" s="530"/>
      <c r="R53" s="530"/>
      <c r="S53" s="530"/>
      <c r="T53" s="530"/>
      <c r="U53" s="530"/>
      <c r="V53" s="530"/>
      <c r="W53" s="530"/>
      <c r="X53" s="530"/>
      <c r="Y53" s="530"/>
      <c r="Z53" s="530"/>
    </row>
    <row r="54">
      <c r="A54" s="530"/>
      <c r="B54" s="530"/>
      <c r="C54" s="530"/>
      <c r="D54" s="530"/>
      <c r="E54" s="530"/>
      <c r="F54" s="530"/>
      <c r="G54" s="530"/>
      <c r="H54" s="530"/>
      <c r="I54" s="530"/>
      <c r="J54" s="530"/>
      <c r="K54" s="530"/>
      <c r="L54" s="530"/>
      <c r="M54" s="530"/>
      <c r="N54" s="530"/>
      <c r="O54" s="530"/>
      <c r="P54" s="530"/>
      <c r="Q54" s="530"/>
      <c r="R54" s="530"/>
      <c r="S54" s="530"/>
      <c r="T54" s="530"/>
      <c r="U54" s="530"/>
      <c r="V54" s="530"/>
      <c r="W54" s="530"/>
      <c r="X54" s="530"/>
      <c r="Y54" s="530"/>
      <c r="Z54" s="530"/>
    </row>
    <row r="55">
      <c r="A55" s="530"/>
      <c r="B55" s="530"/>
      <c r="C55" s="530"/>
      <c r="D55" s="530"/>
      <c r="E55" s="530"/>
      <c r="F55" s="530"/>
      <c r="G55" s="530"/>
      <c r="H55" s="530"/>
      <c r="I55" s="530"/>
      <c r="J55" s="530"/>
      <c r="K55" s="530"/>
      <c r="L55" s="530"/>
      <c r="M55" s="530"/>
      <c r="N55" s="530"/>
      <c r="O55" s="530"/>
      <c r="P55" s="530"/>
      <c r="Q55" s="530"/>
      <c r="R55" s="530"/>
      <c r="S55" s="530"/>
      <c r="T55" s="530"/>
      <c r="U55" s="530"/>
      <c r="V55" s="530"/>
      <c r="W55" s="530"/>
      <c r="X55" s="530"/>
      <c r="Y55" s="530"/>
      <c r="Z55" s="530"/>
    </row>
    <row r="56">
      <c r="A56" s="530"/>
      <c r="B56" s="530"/>
      <c r="C56" s="530"/>
      <c r="D56" s="530"/>
      <c r="E56" s="530"/>
      <c r="F56" s="530"/>
      <c r="G56" s="530"/>
      <c r="H56" s="530"/>
      <c r="I56" s="530"/>
      <c r="J56" s="530"/>
      <c r="K56" s="530"/>
      <c r="L56" s="530"/>
      <c r="M56" s="530"/>
      <c r="N56" s="530"/>
      <c r="O56" s="530"/>
      <c r="P56" s="530"/>
      <c r="Q56" s="530"/>
      <c r="R56" s="530"/>
      <c r="S56" s="530"/>
      <c r="T56" s="530"/>
      <c r="U56" s="530"/>
      <c r="V56" s="530"/>
      <c r="W56" s="530"/>
      <c r="X56" s="530"/>
      <c r="Y56" s="530"/>
      <c r="Z56" s="530"/>
    </row>
    <row r="57">
      <c r="A57" s="530"/>
      <c r="B57" s="530"/>
      <c r="C57" s="530"/>
      <c r="D57" s="530"/>
      <c r="E57" s="530"/>
      <c r="F57" s="530"/>
      <c r="G57" s="530"/>
      <c r="H57" s="530"/>
      <c r="I57" s="530"/>
      <c r="J57" s="530"/>
      <c r="K57" s="530"/>
      <c r="L57" s="530"/>
      <c r="M57" s="530"/>
      <c r="N57" s="530"/>
      <c r="O57" s="530"/>
      <c r="P57" s="530"/>
      <c r="Q57" s="530"/>
      <c r="R57" s="530"/>
      <c r="S57" s="530"/>
      <c r="T57" s="530"/>
      <c r="U57" s="530"/>
      <c r="V57" s="530"/>
      <c r="W57" s="530"/>
      <c r="X57" s="530"/>
      <c r="Y57" s="530"/>
      <c r="Z57" s="530"/>
    </row>
    <row r="58">
      <c r="A58" s="530"/>
      <c r="B58" s="530"/>
      <c r="C58" s="530"/>
      <c r="D58" s="530"/>
      <c r="E58" s="530"/>
      <c r="F58" s="530"/>
      <c r="G58" s="530"/>
      <c r="H58" s="530"/>
      <c r="I58" s="530"/>
      <c r="J58" s="530"/>
      <c r="K58" s="530"/>
      <c r="L58" s="530"/>
      <c r="M58" s="530"/>
      <c r="N58" s="530"/>
      <c r="O58" s="530"/>
      <c r="P58" s="530"/>
      <c r="Q58" s="530"/>
      <c r="R58" s="530"/>
      <c r="S58" s="530"/>
      <c r="T58" s="530"/>
      <c r="U58" s="530"/>
      <c r="V58" s="530"/>
      <c r="W58" s="530"/>
      <c r="X58" s="530"/>
      <c r="Y58" s="530"/>
      <c r="Z58" s="530"/>
    </row>
    <row r="59">
      <c r="A59" s="530"/>
      <c r="B59" s="530"/>
      <c r="C59" s="530"/>
      <c r="D59" s="530"/>
      <c r="E59" s="530"/>
      <c r="F59" s="530"/>
      <c r="G59" s="530"/>
      <c r="H59" s="530"/>
      <c r="I59" s="530"/>
      <c r="J59" s="530"/>
      <c r="K59" s="530"/>
      <c r="L59" s="530"/>
      <c r="M59" s="530"/>
      <c r="N59" s="530"/>
      <c r="O59" s="530"/>
      <c r="P59" s="530"/>
      <c r="Q59" s="530"/>
      <c r="R59" s="530"/>
      <c r="S59" s="530"/>
      <c r="T59" s="530"/>
      <c r="U59" s="530"/>
      <c r="V59" s="530"/>
      <c r="W59" s="530"/>
      <c r="X59" s="530"/>
      <c r="Y59" s="530"/>
      <c r="Z59" s="530"/>
    </row>
    <row r="60">
      <c r="A60" s="530"/>
      <c r="B60" s="530"/>
      <c r="C60" s="530"/>
      <c r="D60" s="530"/>
      <c r="E60" s="530"/>
      <c r="F60" s="530"/>
      <c r="G60" s="530"/>
      <c r="H60" s="530"/>
      <c r="I60" s="530"/>
      <c r="J60" s="530"/>
      <c r="K60" s="530"/>
      <c r="L60" s="530"/>
      <c r="M60" s="530"/>
      <c r="N60" s="530"/>
      <c r="O60" s="530"/>
      <c r="P60" s="530"/>
      <c r="Q60" s="530"/>
      <c r="R60" s="530"/>
      <c r="S60" s="530"/>
      <c r="T60" s="530"/>
      <c r="U60" s="530"/>
      <c r="V60" s="530"/>
      <c r="W60" s="530"/>
      <c r="X60" s="530"/>
      <c r="Y60" s="530"/>
      <c r="Z60" s="530"/>
    </row>
    <row r="61">
      <c r="A61" s="530"/>
      <c r="B61" s="530"/>
      <c r="C61" s="530"/>
      <c r="D61" s="530"/>
      <c r="E61" s="530"/>
      <c r="F61" s="530"/>
      <c r="G61" s="530"/>
      <c r="H61" s="530"/>
      <c r="I61" s="530"/>
      <c r="J61" s="530"/>
      <c r="K61" s="530"/>
      <c r="L61" s="530"/>
      <c r="M61" s="530"/>
      <c r="N61" s="530"/>
      <c r="O61" s="530"/>
      <c r="P61" s="530"/>
      <c r="Q61" s="530"/>
      <c r="R61" s="530"/>
      <c r="S61" s="530"/>
      <c r="T61" s="530"/>
      <c r="U61" s="530"/>
      <c r="V61" s="530"/>
      <c r="W61" s="530"/>
      <c r="X61" s="530"/>
      <c r="Y61" s="530"/>
      <c r="Z61" s="530"/>
    </row>
    <row r="62">
      <c r="A62" s="530"/>
      <c r="B62" s="530"/>
      <c r="C62" s="530"/>
      <c r="D62" s="530"/>
      <c r="E62" s="530"/>
      <c r="F62" s="530"/>
      <c r="G62" s="530"/>
      <c r="H62" s="530"/>
      <c r="I62" s="530"/>
      <c r="J62" s="530"/>
      <c r="K62" s="530"/>
      <c r="L62" s="530"/>
      <c r="M62" s="530"/>
      <c r="N62" s="530"/>
      <c r="O62" s="530"/>
      <c r="P62" s="530"/>
      <c r="Q62" s="530"/>
      <c r="R62" s="530"/>
      <c r="S62" s="530"/>
      <c r="T62" s="530"/>
      <c r="U62" s="530"/>
      <c r="V62" s="530"/>
      <c r="W62" s="530"/>
      <c r="X62" s="530"/>
      <c r="Y62" s="530"/>
      <c r="Z62" s="530"/>
    </row>
    <row r="63">
      <c r="A63" s="530"/>
      <c r="B63" s="530"/>
      <c r="C63" s="530"/>
      <c r="D63" s="530"/>
      <c r="E63" s="530"/>
      <c r="F63" s="530"/>
      <c r="G63" s="530"/>
      <c r="H63" s="530"/>
      <c r="I63" s="530"/>
      <c r="J63" s="530"/>
      <c r="K63" s="530"/>
      <c r="L63" s="530"/>
      <c r="M63" s="530"/>
      <c r="N63" s="530"/>
      <c r="O63" s="530"/>
      <c r="P63" s="530"/>
      <c r="Q63" s="530"/>
      <c r="R63" s="530"/>
      <c r="S63" s="530"/>
      <c r="T63" s="530"/>
      <c r="U63" s="530"/>
      <c r="V63" s="530"/>
      <c r="W63" s="530"/>
      <c r="X63" s="530"/>
      <c r="Y63" s="530"/>
      <c r="Z63" s="530"/>
    </row>
    <row r="64">
      <c r="A64" s="530"/>
      <c r="B64" s="530"/>
      <c r="C64" s="530"/>
      <c r="D64" s="530"/>
      <c r="E64" s="530"/>
      <c r="F64" s="530"/>
      <c r="G64" s="530"/>
      <c r="H64" s="530"/>
      <c r="I64" s="530"/>
      <c r="J64" s="530"/>
      <c r="K64" s="530"/>
      <c r="L64" s="530"/>
      <c r="M64" s="530"/>
      <c r="N64" s="530"/>
      <c r="O64" s="530"/>
      <c r="P64" s="530"/>
      <c r="Q64" s="530"/>
      <c r="R64" s="530"/>
      <c r="S64" s="530"/>
      <c r="T64" s="530"/>
      <c r="U64" s="530"/>
      <c r="V64" s="530"/>
      <c r="W64" s="530"/>
      <c r="X64" s="530"/>
      <c r="Y64" s="530"/>
      <c r="Z64" s="530"/>
    </row>
    <row r="65">
      <c r="A65" s="530"/>
      <c r="B65" s="530"/>
      <c r="C65" s="530"/>
      <c r="D65" s="530"/>
      <c r="E65" s="530"/>
      <c r="F65" s="530"/>
      <c r="G65" s="530"/>
      <c r="H65" s="530"/>
      <c r="I65" s="530"/>
      <c r="J65" s="530"/>
      <c r="K65" s="530"/>
      <c r="L65" s="530"/>
      <c r="M65" s="530"/>
      <c r="N65" s="530"/>
      <c r="O65" s="530"/>
      <c r="P65" s="530"/>
      <c r="Q65" s="530"/>
      <c r="R65" s="530"/>
      <c r="S65" s="530"/>
      <c r="T65" s="530"/>
      <c r="U65" s="530"/>
      <c r="V65" s="530"/>
      <c r="W65" s="530"/>
      <c r="X65" s="530"/>
      <c r="Y65" s="530"/>
      <c r="Z65" s="530"/>
    </row>
    <row r="66">
      <c r="A66" s="530"/>
      <c r="B66" s="530"/>
      <c r="C66" s="530"/>
      <c r="D66" s="530"/>
      <c r="E66" s="530"/>
      <c r="F66" s="530"/>
      <c r="G66" s="530"/>
      <c r="H66" s="530"/>
      <c r="I66" s="530"/>
      <c r="J66" s="530"/>
      <c r="K66" s="530"/>
      <c r="L66" s="530"/>
      <c r="M66" s="530"/>
      <c r="N66" s="530"/>
      <c r="O66" s="530"/>
      <c r="P66" s="530"/>
      <c r="Q66" s="530"/>
      <c r="R66" s="530"/>
      <c r="S66" s="530"/>
      <c r="T66" s="530"/>
      <c r="U66" s="530"/>
      <c r="V66" s="530"/>
      <c r="W66" s="530"/>
      <c r="X66" s="530"/>
      <c r="Y66" s="530"/>
      <c r="Z66" s="530"/>
    </row>
    <row r="67">
      <c r="A67" s="530"/>
      <c r="B67" s="530"/>
      <c r="C67" s="530"/>
      <c r="D67" s="530"/>
      <c r="E67" s="530"/>
      <c r="F67" s="530"/>
      <c r="G67" s="530"/>
      <c r="H67" s="530"/>
      <c r="I67" s="530"/>
      <c r="J67" s="530"/>
      <c r="K67" s="530"/>
      <c r="L67" s="530"/>
      <c r="M67" s="530"/>
      <c r="N67" s="530"/>
      <c r="O67" s="530"/>
      <c r="P67" s="530"/>
      <c r="Q67" s="530"/>
      <c r="R67" s="530"/>
      <c r="S67" s="530"/>
      <c r="T67" s="530"/>
      <c r="U67" s="530"/>
      <c r="V67" s="530"/>
      <c r="W67" s="530"/>
      <c r="X67" s="530"/>
      <c r="Y67" s="530"/>
      <c r="Z67" s="530"/>
    </row>
    <row r="68">
      <c r="A68" s="530"/>
      <c r="B68" s="530"/>
      <c r="C68" s="530"/>
      <c r="D68" s="530"/>
      <c r="E68" s="530"/>
      <c r="F68" s="530"/>
      <c r="G68" s="530"/>
      <c r="H68" s="530"/>
      <c r="I68" s="530"/>
      <c r="J68" s="530"/>
      <c r="K68" s="530"/>
      <c r="L68" s="530"/>
      <c r="M68" s="530"/>
      <c r="N68" s="530"/>
      <c r="O68" s="530"/>
      <c r="P68" s="530"/>
      <c r="Q68" s="530"/>
      <c r="R68" s="530"/>
      <c r="S68" s="530"/>
      <c r="T68" s="530"/>
      <c r="U68" s="530"/>
      <c r="V68" s="530"/>
      <c r="W68" s="530"/>
      <c r="X68" s="530"/>
      <c r="Y68" s="530"/>
      <c r="Z68" s="530"/>
    </row>
    <row r="69">
      <c r="A69" s="530"/>
      <c r="B69" s="530"/>
      <c r="C69" s="530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</row>
    <row r="70">
      <c r="A70" s="530"/>
      <c r="B70" s="530"/>
      <c r="C70" s="530"/>
      <c r="D70" s="530"/>
      <c r="E70" s="530"/>
      <c r="F70" s="530"/>
      <c r="G70" s="530"/>
      <c r="H70" s="530"/>
      <c r="I70" s="530"/>
      <c r="J70" s="530"/>
      <c r="K70" s="530"/>
      <c r="L70" s="530"/>
      <c r="M70" s="530"/>
      <c r="N70" s="530"/>
      <c r="O70" s="530"/>
      <c r="P70" s="530"/>
      <c r="Q70" s="530"/>
      <c r="R70" s="530"/>
      <c r="S70" s="530"/>
      <c r="T70" s="530"/>
      <c r="U70" s="530"/>
      <c r="V70" s="530"/>
      <c r="W70" s="530"/>
      <c r="X70" s="530"/>
      <c r="Y70" s="530"/>
      <c r="Z70" s="530"/>
    </row>
    <row r="71">
      <c r="A71" s="530"/>
      <c r="B71" s="530"/>
      <c r="C71" s="530"/>
      <c r="D71" s="530"/>
      <c r="E71" s="530"/>
      <c r="F71" s="530"/>
      <c r="G71" s="530"/>
      <c r="H71" s="530"/>
      <c r="I71" s="530"/>
      <c r="J71" s="530"/>
      <c r="K71" s="530"/>
      <c r="L71" s="530"/>
      <c r="M71" s="530"/>
      <c r="N71" s="530"/>
      <c r="O71" s="530"/>
      <c r="P71" s="530"/>
      <c r="Q71" s="530"/>
      <c r="R71" s="530"/>
      <c r="S71" s="530"/>
      <c r="T71" s="530"/>
      <c r="U71" s="530"/>
      <c r="V71" s="530"/>
      <c r="W71" s="530"/>
      <c r="X71" s="530"/>
      <c r="Y71" s="530"/>
      <c r="Z71" s="530"/>
    </row>
    <row r="72">
      <c r="A72" s="530"/>
      <c r="B72" s="530"/>
      <c r="C72" s="530"/>
      <c r="D72" s="530"/>
      <c r="E72" s="530"/>
      <c r="F72" s="530"/>
      <c r="G72" s="530"/>
      <c r="H72" s="530"/>
      <c r="I72" s="530"/>
      <c r="J72" s="530"/>
      <c r="K72" s="530"/>
      <c r="L72" s="530"/>
      <c r="M72" s="530"/>
      <c r="N72" s="530"/>
      <c r="O72" s="530"/>
      <c r="P72" s="530"/>
      <c r="Q72" s="530"/>
      <c r="R72" s="530"/>
      <c r="S72" s="530"/>
      <c r="T72" s="530"/>
      <c r="U72" s="530"/>
      <c r="V72" s="530"/>
      <c r="W72" s="530"/>
      <c r="X72" s="530"/>
      <c r="Y72" s="530"/>
      <c r="Z72" s="530"/>
    </row>
    <row r="73">
      <c r="A73" s="530"/>
      <c r="B73" s="530"/>
      <c r="C73" s="530"/>
      <c r="D73" s="530"/>
      <c r="E73" s="530"/>
      <c r="F73" s="530"/>
      <c r="G73" s="530"/>
      <c r="H73" s="530"/>
      <c r="I73" s="530"/>
      <c r="J73" s="530"/>
      <c r="K73" s="530"/>
      <c r="L73" s="530"/>
      <c r="M73" s="530"/>
      <c r="N73" s="530"/>
      <c r="O73" s="530"/>
      <c r="P73" s="530"/>
      <c r="Q73" s="530"/>
      <c r="R73" s="530"/>
      <c r="S73" s="530"/>
      <c r="T73" s="530"/>
      <c r="U73" s="530"/>
      <c r="V73" s="530"/>
      <c r="W73" s="530"/>
      <c r="X73" s="530"/>
      <c r="Y73" s="530"/>
      <c r="Z73" s="530"/>
    </row>
    <row r="74">
      <c r="A74" s="530"/>
      <c r="B74" s="530"/>
      <c r="C74" s="530"/>
      <c r="D74" s="530"/>
      <c r="E74" s="530"/>
      <c r="F74" s="530"/>
      <c r="G74" s="530"/>
      <c r="H74" s="530"/>
      <c r="I74" s="530"/>
      <c r="J74" s="530"/>
      <c r="K74" s="530"/>
      <c r="L74" s="530"/>
      <c r="M74" s="530"/>
      <c r="N74" s="530"/>
      <c r="O74" s="530"/>
      <c r="P74" s="530"/>
      <c r="Q74" s="530"/>
      <c r="R74" s="530"/>
      <c r="S74" s="530"/>
      <c r="T74" s="530"/>
      <c r="U74" s="530"/>
      <c r="V74" s="530"/>
      <c r="W74" s="530"/>
      <c r="X74" s="530"/>
      <c r="Y74" s="530"/>
      <c r="Z74" s="530"/>
    </row>
    <row r="75">
      <c r="A75" s="530"/>
      <c r="B75" s="530"/>
      <c r="C75" s="530"/>
      <c r="D75" s="530"/>
      <c r="E75" s="530"/>
      <c r="F75" s="530"/>
      <c r="G75" s="530"/>
      <c r="H75" s="530"/>
      <c r="I75" s="530"/>
      <c r="J75" s="530"/>
      <c r="K75" s="530"/>
      <c r="L75" s="530"/>
      <c r="M75" s="530"/>
      <c r="N75" s="530"/>
      <c r="O75" s="530"/>
      <c r="P75" s="530"/>
      <c r="Q75" s="530"/>
      <c r="R75" s="530"/>
      <c r="S75" s="530"/>
      <c r="T75" s="530"/>
      <c r="U75" s="530"/>
      <c r="V75" s="530"/>
      <c r="W75" s="530"/>
      <c r="X75" s="530"/>
      <c r="Y75" s="530"/>
      <c r="Z75" s="530"/>
    </row>
    <row r="76">
      <c r="A76" s="530"/>
      <c r="B76" s="530"/>
      <c r="C76" s="530"/>
      <c r="D76" s="530"/>
      <c r="E76" s="530"/>
      <c r="F76" s="530"/>
      <c r="G76" s="530"/>
      <c r="H76" s="530"/>
      <c r="I76" s="530"/>
      <c r="J76" s="530"/>
      <c r="K76" s="530"/>
      <c r="L76" s="530"/>
      <c r="M76" s="530"/>
      <c r="N76" s="530"/>
      <c r="O76" s="530"/>
      <c r="P76" s="530"/>
      <c r="Q76" s="530"/>
      <c r="R76" s="530"/>
      <c r="S76" s="530"/>
      <c r="T76" s="530"/>
      <c r="U76" s="530"/>
      <c r="V76" s="530"/>
      <c r="W76" s="530"/>
      <c r="X76" s="530"/>
      <c r="Y76" s="530"/>
      <c r="Z76" s="530"/>
    </row>
    <row r="77">
      <c r="A77" s="530"/>
      <c r="B77" s="530"/>
      <c r="C77" s="530"/>
      <c r="D77" s="530"/>
      <c r="E77" s="530"/>
      <c r="F77" s="530"/>
      <c r="G77" s="530"/>
      <c r="H77" s="530"/>
      <c r="I77" s="530"/>
      <c r="J77" s="530"/>
      <c r="K77" s="530"/>
      <c r="L77" s="530"/>
      <c r="M77" s="530"/>
      <c r="N77" s="530"/>
      <c r="O77" s="530"/>
      <c r="P77" s="530"/>
      <c r="Q77" s="530"/>
      <c r="R77" s="530"/>
      <c r="S77" s="530"/>
      <c r="T77" s="530"/>
      <c r="U77" s="530"/>
      <c r="V77" s="530"/>
      <c r="W77" s="530"/>
      <c r="X77" s="530"/>
      <c r="Y77" s="530"/>
      <c r="Z77" s="530"/>
    </row>
    <row r="78">
      <c r="A78" s="530"/>
      <c r="B78" s="530"/>
      <c r="C78" s="530"/>
      <c r="D78" s="530"/>
      <c r="E78" s="530"/>
      <c r="F78" s="530"/>
      <c r="G78" s="530"/>
      <c r="H78" s="530"/>
      <c r="I78" s="530"/>
      <c r="J78" s="530"/>
      <c r="K78" s="530"/>
      <c r="L78" s="530"/>
      <c r="M78" s="530"/>
      <c r="N78" s="530"/>
      <c r="O78" s="530"/>
      <c r="P78" s="530"/>
      <c r="Q78" s="530"/>
      <c r="R78" s="530"/>
      <c r="S78" s="530"/>
      <c r="T78" s="530"/>
      <c r="U78" s="530"/>
      <c r="V78" s="530"/>
      <c r="W78" s="530"/>
      <c r="X78" s="530"/>
      <c r="Y78" s="530"/>
      <c r="Z78" s="530"/>
    </row>
    <row r="79">
      <c r="A79" s="530"/>
      <c r="B79" s="530"/>
      <c r="C79" s="530"/>
      <c r="D79" s="530"/>
      <c r="E79" s="530"/>
      <c r="F79" s="530"/>
      <c r="G79" s="530"/>
      <c r="H79" s="530"/>
      <c r="I79" s="530"/>
      <c r="J79" s="530"/>
      <c r="K79" s="530"/>
      <c r="L79" s="530"/>
      <c r="M79" s="530"/>
      <c r="N79" s="530"/>
      <c r="O79" s="530"/>
      <c r="P79" s="530"/>
      <c r="Q79" s="530"/>
      <c r="R79" s="530"/>
      <c r="S79" s="530"/>
      <c r="T79" s="530"/>
      <c r="U79" s="530"/>
      <c r="V79" s="530"/>
      <c r="W79" s="530"/>
      <c r="X79" s="530"/>
      <c r="Y79" s="530"/>
      <c r="Z79" s="530"/>
    </row>
    <row r="80">
      <c r="A80" s="530"/>
      <c r="B80" s="530"/>
      <c r="C80" s="530"/>
      <c r="D80" s="530"/>
      <c r="E80" s="530"/>
      <c r="F80" s="530"/>
      <c r="G80" s="530"/>
      <c r="H80" s="530"/>
      <c r="I80" s="530"/>
      <c r="J80" s="530"/>
      <c r="K80" s="530"/>
      <c r="L80" s="530"/>
      <c r="M80" s="530"/>
      <c r="N80" s="530"/>
      <c r="O80" s="530"/>
      <c r="P80" s="530"/>
      <c r="Q80" s="530"/>
      <c r="R80" s="530"/>
      <c r="S80" s="530"/>
      <c r="T80" s="530"/>
      <c r="U80" s="530"/>
      <c r="V80" s="530"/>
      <c r="W80" s="530"/>
      <c r="X80" s="530"/>
      <c r="Y80" s="530"/>
      <c r="Z80" s="530"/>
    </row>
    <row r="81">
      <c r="A81" s="530"/>
      <c r="B81" s="530"/>
      <c r="C81" s="530"/>
      <c r="D81" s="530"/>
      <c r="E81" s="530"/>
      <c r="F81" s="530"/>
      <c r="G81" s="530"/>
      <c r="H81" s="530"/>
      <c r="I81" s="530"/>
      <c r="J81" s="530"/>
      <c r="K81" s="530"/>
      <c r="L81" s="530"/>
      <c r="M81" s="530"/>
      <c r="N81" s="530"/>
      <c r="O81" s="530"/>
      <c r="P81" s="530"/>
      <c r="Q81" s="530"/>
      <c r="R81" s="530"/>
      <c r="S81" s="530"/>
      <c r="T81" s="530"/>
      <c r="U81" s="530"/>
      <c r="V81" s="530"/>
      <c r="W81" s="530"/>
      <c r="X81" s="530"/>
      <c r="Y81" s="530"/>
      <c r="Z81" s="530"/>
    </row>
    <row r="82">
      <c r="A82" s="530"/>
      <c r="B82" s="530"/>
      <c r="C82" s="530"/>
      <c r="D82" s="530"/>
      <c r="E82" s="530"/>
      <c r="F82" s="530"/>
      <c r="G82" s="530"/>
      <c r="H82" s="530"/>
      <c r="I82" s="530"/>
      <c r="J82" s="530"/>
      <c r="K82" s="530"/>
      <c r="L82" s="530"/>
      <c r="M82" s="530"/>
      <c r="N82" s="530"/>
      <c r="O82" s="530"/>
      <c r="P82" s="530"/>
      <c r="Q82" s="530"/>
      <c r="R82" s="530"/>
      <c r="S82" s="530"/>
      <c r="T82" s="530"/>
      <c r="U82" s="530"/>
      <c r="V82" s="530"/>
      <c r="W82" s="530"/>
      <c r="X82" s="530"/>
      <c r="Y82" s="530"/>
      <c r="Z82" s="530"/>
    </row>
    <row r="83">
      <c r="A83" s="530"/>
      <c r="B83" s="530"/>
      <c r="C83" s="530"/>
      <c r="D83" s="530"/>
      <c r="E83" s="530"/>
      <c r="F83" s="530"/>
      <c r="G83" s="530"/>
      <c r="H83" s="530"/>
      <c r="I83" s="530"/>
      <c r="J83" s="530"/>
      <c r="K83" s="530"/>
      <c r="L83" s="530"/>
      <c r="M83" s="530"/>
      <c r="N83" s="530"/>
      <c r="O83" s="530"/>
      <c r="P83" s="530"/>
      <c r="Q83" s="530"/>
      <c r="R83" s="530"/>
      <c r="S83" s="530"/>
      <c r="T83" s="530"/>
      <c r="U83" s="530"/>
      <c r="V83" s="530"/>
      <c r="W83" s="530"/>
      <c r="X83" s="530"/>
      <c r="Y83" s="530"/>
      <c r="Z83" s="530"/>
    </row>
    <row r="84">
      <c r="A84" s="530"/>
      <c r="B84" s="530"/>
      <c r="C84" s="530"/>
      <c r="D84" s="530"/>
      <c r="E84" s="530"/>
      <c r="F84" s="530"/>
      <c r="G84" s="530"/>
      <c r="H84" s="530"/>
      <c r="I84" s="530"/>
      <c r="J84" s="530"/>
      <c r="K84" s="530"/>
      <c r="L84" s="530"/>
      <c r="M84" s="530"/>
      <c r="N84" s="530"/>
      <c r="O84" s="530"/>
      <c r="P84" s="530"/>
      <c r="Q84" s="530"/>
      <c r="R84" s="530"/>
      <c r="S84" s="530"/>
      <c r="T84" s="530"/>
      <c r="U84" s="530"/>
      <c r="V84" s="530"/>
      <c r="W84" s="530"/>
      <c r="X84" s="530"/>
      <c r="Y84" s="530"/>
      <c r="Z84" s="530"/>
    </row>
    <row r="85">
      <c r="A85" s="530"/>
      <c r="B85" s="530"/>
      <c r="C85" s="530"/>
      <c r="D85" s="530"/>
      <c r="E85" s="530"/>
      <c r="F85" s="530"/>
      <c r="G85" s="530"/>
      <c r="H85" s="530"/>
      <c r="I85" s="530"/>
      <c r="J85" s="530"/>
      <c r="K85" s="530"/>
      <c r="L85" s="530"/>
      <c r="M85" s="530"/>
      <c r="N85" s="530"/>
      <c r="O85" s="530"/>
      <c r="P85" s="530"/>
      <c r="Q85" s="530"/>
      <c r="R85" s="530"/>
      <c r="S85" s="530"/>
      <c r="T85" s="530"/>
      <c r="U85" s="530"/>
      <c r="V85" s="530"/>
      <c r="W85" s="530"/>
      <c r="X85" s="530"/>
      <c r="Y85" s="530"/>
      <c r="Z85" s="530"/>
    </row>
    <row r="86">
      <c r="A86" s="530"/>
      <c r="B86" s="530"/>
      <c r="C86" s="530"/>
      <c r="D86" s="530"/>
      <c r="E86" s="530"/>
      <c r="F86" s="530"/>
      <c r="G86" s="530"/>
      <c r="H86" s="530"/>
      <c r="I86" s="530"/>
      <c r="J86" s="530"/>
      <c r="K86" s="530"/>
      <c r="L86" s="530"/>
      <c r="M86" s="530"/>
      <c r="N86" s="530"/>
      <c r="O86" s="530"/>
      <c r="P86" s="530"/>
      <c r="Q86" s="530"/>
      <c r="R86" s="530"/>
      <c r="S86" s="530"/>
      <c r="T86" s="530"/>
      <c r="U86" s="530"/>
      <c r="V86" s="530"/>
      <c r="W86" s="530"/>
      <c r="X86" s="530"/>
      <c r="Y86" s="530"/>
      <c r="Z86" s="530"/>
    </row>
    <row r="87">
      <c r="A87" s="530"/>
      <c r="B87" s="530"/>
      <c r="C87" s="530"/>
      <c r="D87" s="530"/>
      <c r="E87" s="530"/>
      <c r="F87" s="530"/>
      <c r="G87" s="530"/>
      <c r="H87" s="530"/>
      <c r="I87" s="530"/>
      <c r="J87" s="530"/>
      <c r="K87" s="530"/>
      <c r="L87" s="530"/>
      <c r="M87" s="530"/>
      <c r="N87" s="530"/>
      <c r="O87" s="530"/>
      <c r="P87" s="530"/>
      <c r="Q87" s="530"/>
      <c r="R87" s="530"/>
      <c r="S87" s="530"/>
      <c r="T87" s="530"/>
      <c r="U87" s="530"/>
      <c r="V87" s="530"/>
      <c r="W87" s="530"/>
      <c r="X87" s="530"/>
      <c r="Y87" s="530"/>
      <c r="Z87" s="530"/>
    </row>
    <row r="88">
      <c r="A88" s="530"/>
      <c r="B88" s="530"/>
      <c r="C88" s="530"/>
      <c r="D88" s="530"/>
      <c r="E88" s="530"/>
      <c r="F88" s="530"/>
      <c r="G88" s="530"/>
      <c r="H88" s="530"/>
      <c r="I88" s="530"/>
      <c r="J88" s="530"/>
      <c r="K88" s="530"/>
      <c r="L88" s="530"/>
      <c r="M88" s="530"/>
      <c r="N88" s="530"/>
      <c r="O88" s="530"/>
      <c r="P88" s="530"/>
      <c r="Q88" s="530"/>
      <c r="R88" s="530"/>
      <c r="S88" s="530"/>
      <c r="T88" s="530"/>
      <c r="U88" s="530"/>
      <c r="V88" s="530"/>
      <c r="W88" s="530"/>
      <c r="X88" s="530"/>
      <c r="Y88" s="530"/>
      <c r="Z88" s="530"/>
    </row>
    <row r="89">
      <c r="A89" s="530"/>
      <c r="B89" s="530"/>
      <c r="C89" s="530"/>
      <c r="D89" s="530"/>
      <c r="E89" s="530"/>
      <c r="F89" s="530"/>
      <c r="G89" s="530"/>
      <c r="H89" s="530"/>
      <c r="I89" s="530"/>
      <c r="J89" s="530"/>
      <c r="K89" s="530"/>
      <c r="L89" s="530"/>
      <c r="M89" s="530"/>
      <c r="N89" s="530"/>
      <c r="O89" s="530"/>
      <c r="P89" s="530"/>
      <c r="Q89" s="530"/>
      <c r="R89" s="530"/>
      <c r="S89" s="530"/>
      <c r="T89" s="530"/>
      <c r="U89" s="530"/>
      <c r="V89" s="530"/>
      <c r="W89" s="530"/>
      <c r="X89" s="530"/>
      <c r="Y89" s="530"/>
      <c r="Z89" s="530"/>
    </row>
    <row r="90">
      <c r="A90" s="530"/>
      <c r="B90" s="530"/>
      <c r="C90" s="530"/>
      <c r="D90" s="530"/>
      <c r="E90" s="530"/>
      <c r="F90" s="530"/>
      <c r="G90" s="530"/>
      <c r="H90" s="530"/>
      <c r="I90" s="530"/>
      <c r="J90" s="530"/>
      <c r="K90" s="530"/>
      <c r="L90" s="530"/>
      <c r="M90" s="530"/>
      <c r="N90" s="530"/>
      <c r="O90" s="530"/>
      <c r="P90" s="530"/>
      <c r="Q90" s="530"/>
      <c r="R90" s="530"/>
      <c r="S90" s="530"/>
      <c r="T90" s="530"/>
      <c r="U90" s="530"/>
      <c r="V90" s="530"/>
      <c r="W90" s="530"/>
      <c r="X90" s="530"/>
      <c r="Y90" s="530"/>
      <c r="Z90" s="530"/>
    </row>
    <row r="91">
      <c r="A91" s="530"/>
      <c r="B91" s="530"/>
      <c r="C91" s="530"/>
      <c r="D91" s="530"/>
      <c r="E91" s="530"/>
      <c r="F91" s="530"/>
      <c r="G91" s="530"/>
      <c r="H91" s="530"/>
      <c r="I91" s="530"/>
      <c r="J91" s="530"/>
      <c r="K91" s="530"/>
      <c r="L91" s="530"/>
      <c r="M91" s="530"/>
      <c r="N91" s="530"/>
      <c r="O91" s="530"/>
      <c r="P91" s="530"/>
      <c r="Q91" s="530"/>
      <c r="R91" s="530"/>
      <c r="S91" s="530"/>
      <c r="T91" s="530"/>
      <c r="U91" s="530"/>
      <c r="V91" s="530"/>
      <c r="W91" s="530"/>
      <c r="X91" s="530"/>
      <c r="Y91" s="530"/>
      <c r="Z91" s="530"/>
    </row>
    <row r="92">
      <c r="A92" s="530"/>
      <c r="B92" s="530"/>
      <c r="C92" s="530"/>
      <c r="D92" s="530"/>
      <c r="E92" s="530"/>
      <c r="F92" s="530"/>
      <c r="G92" s="530"/>
      <c r="H92" s="530"/>
      <c r="I92" s="530"/>
      <c r="J92" s="530"/>
      <c r="K92" s="530"/>
      <c r="L92" s="530"/>
      <c r="M92" s="530"/>
      <c r="N92" s="530"/>
      <c r="O92" s="530"/>
      <c r="P92" s="530"/>
      <c r="Q92" s="530"/>
      <c r="R92" s="530"/>
      <c r="S92" s="530"/>
      <c r="T92" s="530"/>
      <c r="U92" s="530"/>
      <c r="V92" s="530"/>
      <c r="W92" s="530"/>
      <c r="X92" s="530"/>
      <c r="Y92" s="530"/>
      <c r="Z92" s="530"/>
    </row>
    <row r="93">
      <c r="A93" s="530"/>
      <c r="B93" s="530"/>
      <c r="C93" s="530"/>
      <c r="D93" s="530"/>
      <c r="E93" s="530"/>
      <c r="F93" s="530"/>
      <c r="G93" s="530"/>
      <c r="H93" s="530"/>
      <c r="I93" s="530"/>
      <c r="J93" s="530"/>
      <c r="K93" s="530"/>
      <c r="L93" s="530"/>
      <c r="M93" s="530"/>
      <c r="N93" s="530"/>
      <c r="O93" s="530"/>
      <c r="P93" s="530"/>
      <c r="Q93" s="530"/>
      <c r="R93" s="530"/>
      <c r="S93" s="530"/>
      <c r="T93" s="530"/>
      <c r="U93" s="530"/>
      <c r="V93" s="530"/>
      <c r="W93" s="530"/>
      <c r="X93" s="530"/>
      <c r="Y93" s="530"/>
      <c r="Z93" s="530"/>
    </row>
    <row r="94">
      <c r="A94" s="530"/>
      <c r="B94" s="530"/>
      <c r="C94" s="530"/>
      <c r="D94" s="530"/>
      <c r="E94" s="530"/>
      <c r="F94" s="530"/>
      <c r="G94" s="530"/>
      <c r="H94" s="530"/>
      <c r="I94" s="530"/>
      <c r="J94" s="530"/>
      <c r="K94" s="530"/>
      <c r="L94" s="530"/>
      <c r="M94" s="530"/>
      <c r="N94" s="530"/>
      <c r="O94" s="530"/>
      <c r="P94" s="530"/>
      <c r="Q94" s="530"/>
      <c r="R94" s="530"/>
      <c r="S94" s="530"/>
      <c r="T94" s="530"/>
      <c r="U94" s="530"/>
      <c r="V94" s="530"/>
      <c r="W94" s="530"/>
      <c r="X94" s="530"/>
      <c r="Y94" s="530"/>
      <c r="Z94" s="530"/>
    </row>
    <row r="95">
      <c r="A95" s="530"/>
      <c r="B95" s="530"/>
      <c r="C95" s="530"/>
      <c r="D95" s="530"/>
      <c r="E95" s="530"/>
      <c r="F95" s="530"/>
      <c r="G95" s="530"/>
      <c r="H95" s="530"/>
      <c r="I95" s="530"/>
      <c r="J95" s="530"/>
      <c r="K95" s="530"/>
      <c r="L95" s="530"/>
      <c r="M95" s="530"/>
      <c r="N95" s="530"/>
      <c r="O95" s="530"/>
      <c r="P95" s="530"/>
      <c r="Q95" s="530"/>
      <c r="R95" s="530"/>
      <c r="S95" s="530"/>
      <c r="T95" s="530"/>
      <c r="U95" s="530"/>
      <c r="V95" s="530"/>
      <c r="W95" s="530"/>
      <c r="X95" s="530"/>
      <c r="Y95" s="530"/>
      <c r="Z95" s="530"/>
    </row>
    <row r="96">
      <c r="A96" s="530"/>
      <c r="B96" s="530"/>
      <c r="C96" s="530"/>
      <c r="D96" s="530"/>
      <c r="E96" s="530"/>
      <c r="F96" s="530"/>
      <c r="G96" s="530"/>
      <c r="H96" s="530"/>
      <c r="I96" s="530"/>
      <c r="J96" s="530"/>
      <c r="K96" s="530"/>
      <c r="L96" s="530"/>
      <c r="M96" s="530"/>
      <c r="N96" s="530"/>
      <c r="O96" s="530"/>
      <c r="P96" s="530"/>
      <c r="Q96" s="530"/>
      <c r="R96" s="530"/>
      <c r="S96" s="530"/>
      <c r="T96" s="530"/>
      <c r="U96" s="530"/>
      <c r="V96" s="530"/>
      <c r="W96" s="530"/>
      <c r="X96" s="530"/>
      <c r="Y96" s="530"/>
      <c r="Z96" s="530"/>
    </row>
    <row r="97">
      <c r="A97" s="530"/>
      <c r="B97" s="530"/>
      <c r="C97" s="530"/>
      <c r="D97" s="530"/>
      <c r="E97" s="530"/>
      <c r="F97" s="530"/>
      <c r="G97" s="530"/>
      <c r="H97" s="530"/>
      <c r="I97" s="530"/>
      <c r="J97" s="530"/>
      <c r="K97" s="530"/>
      <c r="L97" s="530"/>
      <c r="M97" s="530"/>
      <c r="N97" s="530"/>
      <c r="O97" s="530"/>
      <c r="P97" s="530"/>
      <c r="Q97" s="530"/>
      <c r="R97" s="530"/>
      <c r="S97" s="530"/>
      <c r="T97" s="530"/>
      <c r="U97" s="530"/>
      <c r="V97" s="530"/>
      <c r="W97" s="530"/>
      <c r="X97" s="530"/>
      <c r="Y97" s="530"/>
      <c r="Z97" s="530"/>
    </row>
    <row r="98">
      <c r="A98" s="530"/>
      <c r="B98" s="530"/>
      <c r="C98" s="530"/>
      <c r="D98" s="530"/>
      <c r="E98" s="530"/>
      <c r="F98" s="530"/>
      <c r="G98" s="530"/>
      <c r="H98" s="530"/>
      <c r="I98" s="530"/>
      <c r="J98" s="530"/>
      <c r="K98" s="530"/>
      <c r="L98" s="530"/>
      <c r="M98" s="530"/>
      <c r="N98" s="530"/>
      <c r="O98" s="530"/>
      <c r="P98" s="530"/>
      <c r="Q98" s="530"/>
      <c r="R98" s="530"/>
      <c r="S98" s="530"/>
      <c r="T98" s="530"/>
      <c r="U98" s="530"/>
      <c r="V98" s="530"/>
      <c r="W98" s="530"/>
      <c r="X98" s="530"/>
      <c r="Y98" s="530"/>
      <c r="Z98" s="530"/>
    </row>
    <row r="99">
      <c r="A99" s="530"/>
      <c r="B99" s="530"/>
      <c r="C99" s="530"/>
      <c r="D99" s="530"/>
      <c r="E99" s="530"/>
      <c r="F99" s="530"/>
      <c r="G99" s="530"/>
      <c r="H99" s="530"/>
      <c r="I99" s="530"/>
      <c r="J99" s="530"/>
      <c r="K99" s="530"/>
      <c r="L99" s="530"/>
      <c r="M99" s="530"/>
      <c r="N99" s="530"/>
      <c r="O99" s="530"/>
      <c r="P99" s="530"/>
      <c r="Q99" s="530"/>
      <c r="R99" s="530"/>
      <c r="S99" s="530"/>
      <c r="T99" s="530"/>
      <c r="U99" s="530"/>
      <c r="V99" s="530"/>
      <c r="W99" s="530"/>
      <c r="X99" s="530"/>
      <c r="Y99" s="530"/>
      <c r="Z99" s="530"/>
    </row>
    <row r="100">
      <c r="A100" s="530"/>
      <c r="B100" s="530"/>
      <c r="C100" s="530"/>
      <c r="D100" s="530"/>
      <c r="E100" s="530"/>
      <c r="F100" s="530"/>
      <c r="G100" s="530"/>
      <c r="H100" s="530"/>
      <c r="I100" s="530"/>
      <c r="J100" s="530"/>
      <c r="K100" s="530"/>
      <c r="L100" s="530"/>
      <c r="M100" s="530"/>
      <c r="N100" s="530"/>
      <c r="O100" s="530"/>
      <c r="P100" s="530"/>
      <c r="Q100" s="530"/>
      <c r="R100" s="530"/>
      <c r="S100" s="530"/>
      <c r="T100" s="530"/>
      <c r="U100" s="530"/>
      <c r="V100" s="530"/>
      <c r="W100" s="530"/>
      <c r="X100" s="530"/>
      <c r="Y100" s="530"/>
      <c r="Z100" s="530"/>
    </row>
    <row r="101">
      <c r="A101" s="530"/>
      <c r="B101" s="530"/>
      <c r="C101" s="530"/>
      <c r="D101" s="530"/>
      <c r="E101" s="530"/>
      <c r="F101" s="530"/>
      <c r="G101" s="530"/>
      <c r="H101" s="530"/>
      <c r="I101" s="530"/>
      <c r="J101" s="530"/>
      <c r="K101" s="530"/>
      <c r="L101" s="530"/>
      <c r="M101" s="530"/>
      <c r="N101" s="530"/>
      <c r="O101" s="530"/>
      <c r="P101" s="530"/>
      <c r="Q101" s="530"/>
      <c r="R101" s="530"/>
      <c r="S101" s="530"/>
      <c r="T101" s="530"/>
      <c r="U101" s="530"/>
      <c r="V101" s="530"/>
      <c r="W101" s="530"/>
      <c r="X101" s="530"/>
      <c r="Y101" s="530"/>
      <c r="Z101" s="530"/>
    </row>
    <row r="102">
      <c r="A102" s="530"/>
      <c r="B102" s="530"/>
      <c r="C102" s="530"/>
      <c r="D102" s="530"/>
      <c r="E102" s="530"/>
      <c r="F102" s="530"/>
      <c r="G102" s="530"/>
      <c r="H102" s="530"/>
      <c r="I102" s="530"/>
      <c r="J102" s="530"/>
      <c r="K102" s="530"/>
      <c r="L102" s="530"/>
      <c r="M102" s="530"/>
      <c r="N102" s="530"/>
      <c r="O102" s="530"/>
      <c r="P102" s="530"/>
      <c r="Q102" s="530"/>
      <c r="R102" s="530"/>
      <c r="S102" s="530"/>
      <c r="T102" s="530"/>
      <c r="U102" s="530"/>
      <c r="V102" s="530"/>
      <c r="W102" s="530"/>
      <c r="X102" s="530"/>
      <c r="Y102" s="530"/>
      <c r="Z102" s="530"/>
    </row>
    <row r="103">
      <c r="A103" s="530"/>
      <c r="B103" s="530"/>
      <c r="C103" s="530"/>
      <c r="D103" s="530"/>
      <c r="E103" s="530"/>
      <c r="F103" s="530"/>
      <c r="G103" s="530"/>
      <c r="H103" s="530"/>
      <c r="I103" s="530"/>
      <c r="J103" s="530"/>
      <c r="K103" s="530"/>
      <c r="L103" s="530"/>
      <c r="M103" s="530"/>
      <c r="N103" s="530"/>
      <c r="O103" s="530"/>
      <c r="P103" s="530"/>
      <c r="Q103" s="530"/>
      <c r="R103" s="530"/>
      <c r="S103" s="530"/>
      <c r="T103" s="530"/>
      <c r="U103" s="530"/>
      <c r="V103" s="530"/>
      <c r="W103" s="530"/>
      <c r="X103" s="530"/>
      <c r="Y103" s="530"/>
      <c r="Z103" s="530"/>
    </row>
    <row r="104">
      <c r="A104" s="530"/>
      <c r="B104" s="530"/>
      <c r="C104" s="530"/>
      <c r="D104" s="530"/>
      <c r="E104" s="530"/>
      <c r="F104" s="530"/>
      <c r="G104" s="530"/>
      <c r="H104" s="530"/>
      <c r="I104" s="530"/>
      <c r="J104" s="530"/>
      <c r="K104" s="530"/>
      <c r="L104" s="530"/>
      <c r="M104" s="530"/>
      <c r="N104" s="530"/>
      <c r="O104" s="530"/>
      <c r="P104" s="530"/>
      <c r="Q104" s="530"/>
      <c r="R104" s="530"/>
      <c r="S104" s="530"/>
      <c r="T104" s="530"/>
      <c r="U104" s="530"/>
      <c r="V104" s="530"/>
      <c r="W104" s="530"/>
      <c r="X104" s="530"/>
      <c r="Y104" s="530"/>
      <c r="Z104" s="530"/>
    </row>
    <row r="105">
      <c r="A105" s="530"/>
      <c r="B105" s="530"/>
      <c r="C105" s="530"/>
      <c r="D105" s="530"/>
      <c r="E105" s="530"/>
      <c r="F105" s="530"/>
      <c r="G105" s="530"/>
      <c r="H105" s="530"/>
      <c r="I105" s="530"/>
      <c r="J105" s="530"/>
      <c r="K105" s="530"/>
      <c r="L105" s="530"/>
      <c r="M105" s="530"/>
      <c r="N105" s="530"/>
      <c r="O105" s="530"/>
      <c r="P105" s="530"/>
      <c r="Q105" s="530"/>
      <c r="R105" s="530"/>
      <c r="S105" s="530"/>
      <c r="T105" s="530"/>
      <c r="U105" s="530"/>
      <c r="V105" s="530"/>
      <c r="W105" s="530"/>
      <c r="X105" s="530"/>
      <c r="Y105" s="530"/>
      <c r="Z105" s="530"/>
    </row>
    <row r="106">
      <c r="A106" s="530"/>
      <c r="B106" s="530"/>
      <c r="C106" s="530"/>
      <c r="D106" s="530"/>
      <c r="E106" s="530"/>
      <c r="F106" s="530"/>
      <c r="G106" s="530"/>
      <c r="H106" s="530"/>
      <c r="I106" s="530"/>
      <c r="J106" s="530"/>
      <c r="K106" s="530"/>
      <c r="L106" s="530"/>
      <c r="M106" s="530"/>
      <c r="N106" s="530"/>
      <c r="O106" s="530"/>
      <c r="P106" s="530"/>
      <c r="Q106" s="530"/>
      <c r="R106" s="530"/>
      <c r="S106" s="530"/>
      <c r="T106" s="530"/>
      <c r="U106" s="530"/>
      <c r="V106" s="530"/>
      <c r="W106" s="530"/>
      <c r="X106" s="530"/>
      <c r="Y106" s="530"/>
      <c r="Z106" s="530"/>
    </row>
    <row r="107">
      <c r="A107" s="530"/>
      <c r="B107" s="530"/>
      <c r="C107" s="530"/>
      <c r="D107" s="530"/>
      <c r="E107" s="530"/>
      <c r="F107" s="530"/>
      <c r="G107" s="530"/>
      <c r="H107" s="530"/>
      <c r="I107" s="530"/>
      <c r="J107" s="530"/>
      <c r="K107" s="530"/>
      <c r="L107" s="530"/>
      <c r="M107" s="530"/>
      <c r="N107" s="530"/>
      <c r="O107" s="530"/>
      <c r="P107" s="530"/>
      <c r="Q107" s="530"/>
      <c r="R107" s="530"/>
      <c r="S107" s="530"/>
      <c r="T107" s="530"/>
      <c r="U107" s="530"/>
      <c r="V107" s="530"/>
      <c r="W107" s="530"/>
      <c r="X107" s="530"/>
      <c r="Y107" s="530"/>
      <c r="Z107" s="530"/>
    </row>
    <row r="108">
      <c r="A108" s="530"/>
      <c r="B108" s="530"/>
      <c r="C108" s="530"/>
      <c r="D108" s="530"/>
      <c r="E108" s="530"/>
      <c r="F108" s="530"/>
      <c r="G108" s="530"/>
      <c r="H108" s="530"/>
      <c r="I108" s="530"/>
      <c r="J108" s="530"/>
      <c r="K108" s="530"/>
      <c r="L108" s="530"/>
      <c r="M108" s="530"/>
      <c r="N108" s="530"/>
      <c r="O108" s="530"/>
      <c r="P108" s="530"/>
      <c r="Q108" s="530"/>
      <c r="R108" s="530"/>
      <c r="S108" s="530"/>
      <c r="T108" s="530"/>
      <c r="U108" s="530"/>
      <c r="V108" s="530"/>
      <c r="W108" s="530"/>
      <c r="X108" s="530"/>
      <c r="Y108" s="530"/>
      <c r="Z108" s="530"/>
    </row>
    <row r="109">
      <c r="A109" s="530"/>
      <c r="B109" s="530"/>
      <c r="C109" s="530"/>
      <c r="D109" s="530"/>
      <c r="E109" s="530"/>
      <c r="F109" s="530"/>
      <c r="G109" s="530"/>
      <c r="H109" s="530"/>
      <c r="I109" s="530"/>
      <c r="J109" s="530"/>
      <c r="K109" s="530"/>
      <c r="L109" s="530"/>
      <c r="M109" s="530"/>
      <c r="N109" s="530"/>
      <c r="O109" s="530"/>
      <c r="P109" s="530"/>
      <c r="Q109" s="530"/>
      <c r="R109" s="530"/>
      <c r="S109" s="530"/>
      <c r="T109" s="530"/>
      <c r="U109" s="530"/>
      <c r="V109" s="530"/>
      <c r="W109" s="530"/>
      <c r="X109" s="530"/>
      <c r="Y109" s="530"/>
      <c r="Z109" s="530"/>
    </row>
    <row r="110">
      <c r="A110" s="530"/>
      <c r="B110" s="530"/>
      <c r="C110" s="530"/>
      <c r="D110" s="530"/>
      <c r="E110" s="530"/>
      <c r="F110" s="530"/>
      <c r="G110" s="530"/>
      <c r="H110" s="530"/>
      <c r="I110" s="530"/>
      <c r="J110" s="530"/>
      <c r="K110" s="530"/>
      <c r="L110" s="530"/>
      <c r="M110" s="530"/>
      <c r="N110" s="530"/>
      <c r="O110" s="530"/>
      <c r="P110" s="530"/>
      <c r="Q110" s="530"/>
      <c r="R110" s="530"/>
      <c r="S110" s="530"/>
      <c r="T110" s="530"/>
      <c r="U110" s="530"/>
      <c r="V110" s="530"/>
      <c r="W110" s="530"/>
      <c r="X110" s="530"/>
      <c r="Y110" s="530"/>
      <c r="Z110" s="530"/>
    </row>
    <row r="111">
      <c r="A111" s="530"/>
      <c r="B111" s="530"/>
      <c r="C111" s="530"/>
      <c r="D111" s="530"/>
      <c r="E111" s="530"/>
      <c r="F111" s="530"/>
      <c r="G111" s="530"/>
      <c r="H111" s="530"/>
      <c r="I111" s="530"/>
      <c r="J111" s="530"/>
      <c r="K111" s="530"/>
      <c r="L111" s="530"/>
      <c r="M111" s="530"/>
      <c r="N111" s="530"/>
      <c r="O111" s="530"/>
      <c r="P111" s="530"/>
      <c r="Q111" s="530"/>
      <c r="R111" s="530"/>
      <c r="S111" s="530"/>
      <c r="T111" s="530"/>
      <c r="U111" s="530"/>
      <c r="V111" s="530"/>
      <c r="W111" s="530"/>
      <c r="X111" s="530"/>
      <c r="Y111" s="530"/>
      <c r="Z111" s="530"/>
    </row>
    <row r="112">
      <c r="A112" s="530"/>
      <c r="B112" s="530"/>
      <c r="C112" s="530"/>
      <c r="D112" s="530"/>
      <c r="E112" s="530"/>
      <c r="F112" s="530"/>
      <c r="G112" s="530"/>
      <c r="H112" s="530"/>
      <c r="I112" s="530"/>
      <c r="J112" s="530"/>
      <c r="K112" s="530"/>
      <c r="L112" s="530"/>
      <c r="M112" s="530"/>
      <c r="N112" s="530"/>
      <c r="O112" s="530"/>
      <c r="P112" s="530"/>
      <c r="Q112" s="530"/>
      <c r="R112" s="530"/>
      <c r="S112" s="530"/>
      <c r="T112" s="530"/>
      <c r="U112" s="530"/>
      <c r="V112" s="530"/>
      <c r="W112" s="530"/>
      <c r="X112" s="530"/>
      <c r="Y112" s="530"/>
      <c r="Z112" s="530"/>
    </row>
    <row r="113">
      <c r="A113" s="530"/>
      <c r="B113" s="530"/>
      <c r="C113" s="530"/>
      <c r="D113" s="530"/>
      <c r="E113" s="530"/>
      <c r="F113" s="530"/>
      <c r="G113" s="530"/>
      <c r="H113" s="530"/>
      <c r="I113" s="530"/>
      <c r="J113" s="530"/>
      <c r="K113" s="530"/>
      <c r="L113" s="530"/>
      <c r="M113" s="530"/>
      <c r="N113" s="530"/>
      <c r="O113" s="530"/>
      <c r="P113" s="530"/>
      <c r="Q113" s="530"/>
      <c r="R113" s="530"/>
      <c r="S113" s="530"/>
      <c r="T113" s="530"/>
      <c r="U113" s="530"/>
      <c r="V113" s="530"/>
      <c r="W113" s="530"/>
      <c r="X113" s="530"/>
      <c r="Y113" s="530"/>
      <c r="Z113" s="530"/>
    </row>
    <row r="114">
      <c r="A114" s="530"/>
      <c r="B114" s="530"/>
      <c r="C114" s="530"/>
      <c r="D114" s="530"/>
      <c r="E114" s="530"/>
      <c r="F114" s="530"/>
      <c r="G114" s="530"/>
      <c r="H114" s="530"/>
      <c r="I114" s="530"/>
      <c r="J114" s="530"/>
      <c r="K114" s="530"/>
      <c r="L114" s="530"/>
      <c r="M114" s="530"/>
      <c r="N114" s="530"/>
      <c r="O114" s="530"/>
      <c r="P114" s="530"/>
      <c r="Q114" s="530"/>
      <c r="R114" s="530"/>
      <c r="S114" s="530"/>
      <c r="T114" s="530"/>
      <c r="U114" s="530"/>
      <c r="V114" s="530"/>
      <c r="W114" s="530"/>
      <c r="X114" s="530"/>
      <c r="Y114" s="530"/>
      <c r="Z114" s="530"/>
    </row>
    <row r="115">
      <c r="A115" s="530"/>
      <c r="B115" s="530"/>
      <c r="C115" s="530"/>
      <c r="D115" s="530"/>
      <c r="E115" s="530"/>
      <c r="F115" s="530"/>
      <c r="G115" s="530"/>
      <c r="H115" s="530"/>
      <c r="I115" s="530"/>
      <c r="J115" s="530"/>
      <c r="K115" s="530"/>
      <c r="L115" s="530"/>
      <c r="M115" s="530"/>
      <c r="N115" s="530"/>
      <c r="O115" s="530"/>
      <c r="P115" s="530"/>
      <c r="Q115" s="530"/>
      <c r="R115" s="530"/>
      <c r="S115" s="530"/>
      <c r="T115" s="530"/>
      <c r="U115" s="530"/>
      <c r="V115" s="530"/>
      <c r="W115" s="530"/>
      <c r="X115" s="530"/>
      <c r="Y115" s="530"/>
      <c r="Z115" s="530"/>
    </row>
    <row r="116">
      <c r="A116" s="530"/>
      <c r="B116" s="530"/>
      <c r="C116" s="530"/>
      <c r="D116" s="530"/>
      <c r="E116" s="530"/>
      <c r="F116" s="530"/>
      <c r="G116" s="530"/>
      <c r="H116" s="530"/>
      <c r="I116" s="530"/>
      <c r="J116" s="530"/>
      <c r="K116" s="530"/>
      <c r="L116" s="530"/>
      <c r="M116" s="530"/>
      <c r="N116" s="530"/>
      <c r="O116" s="530"/>
      <c r="P116" s="530"/>
      <c r="Q116" s="530"/>
      <c r="R116" s="530"/>
      <c r="S116" s="530"/>
      <c r="T116" s="530"/>
      <c r="U116" s="530"/>
      <c r="V116" s="530"/>
      <c r="W116" s="530"/>
      <c r="X116" s="530"/>
      <c r="Y116" s="530"/>
      <c r="Z116" s="530"/>
    </row>
    <row r="117">
      <c r="A117" s="530"/>
      <c r="B117" s="530"/>
      <c r="C117" s="530"/>
      <c r="D117" s="530"/>
      <c r="E117" s="530"/>
      <c r="F117" s="530"/>
      <c r="G117" s="530"/>
      <c r="H117" s="530"/>
      <c r="I117" s="530"/>
      <c r="J117" s="530"/>
      <c r="K117" s="530"/>
      <c r="L117" s="530"/>
      <c r="M117" s="530"/>
      <c r="N117" s="530"/>
      <c r="O117" s="530"/>
      <c r="P117" s="530"/>
      <c r="Q117" s="530"/>
      <c r="R117" s="530"/>
      <c r="S117" s="530"/>
      <c r="T117" s="530"/>
      <c r="U117" s="530"/>
      <c r="V117" s="530"/>
      <c r="W117" s="530"/>
      <c r="X117" s="530"/>
      <c r="Y117" s="530"/>
      <c r="Z117" s="530"/>
    </row>
    <row r="118">
      <c r="A118" s="530"/>
      <c r="B118" s="530"/>
      <c r="C118" s="530"/>
      <c r="D118" s="530"/>
      <c r="E118" s="530"/>
      <c r="F118" s="530"/>
      <c r="G118" s="530"/>
      <c r="H118" s="530"/>
      <c r="I118" s="530"/>
      <c r="J118" s="530"/>
      <c r="K118" s="530"/>
      <c r="L118" s="530"/>
      <c r="M118" s="530"/>
      <c r="N118" s="530"/>
      <c r="O118" s="530"/>
      <c r="P118" s="530"/>
      <c r="Q118" s="530"/>
      <c r="R118" s="530"/>
      <c r="S118" s="530"/>
      <c r="T118" s="530"/>
      <c r="U118" s="530"/>
      <c r="V118" s="530"/>
      <c r="W118" s="530"/>
      <c r="X118" s="530"/>
      <c r="Y118" s="530"/>
      <c r="Z118" s="530"/>
    </row>
    <row r="119">
      <c r="A119" s="530"/>
      <c r="B119" s="530"/>
      <c r="C119" s="530"/>
      <c r="D119" s="530"/>
      <c r="E119" s="530"/>
      <c r="F119" s="530"/>
      <c r="G119" s="530"/>
      <c r="H119" s="530"/>
      <c r="I119" s="530"/>
      <c r="J119" s="530"/>
      <c r="K119" s="530"/>
      <c r="L119" s="530"/>
      <c r="M119" s="530"/>
      <c r="N119" s="530"/>
      <c r="O119" s="530"/>
      <c r="P119" s="530"/>
      <c r="Q119" s="530"/>
      <c r="R119" s="530"/>
      <c r="S119" s="530"/>
      <c r="T119" s="530"/>
      <c r="U119" s="530"/>
      <c r="V119" s="530"/>
      <c r="W119" s="530"/>
      <c r="X119" s="530"/>
      <c r="Y119" s="530"/>
      <c r="Z119" s="530"/>
    </row>
    <row r="120">
      <c r="A120" s="530"/>
      <c r="B120" s="530"/>
      <c r="C120" s="530"/>
      <c r="D120" s="530"/>
      <c r="E120" s="530"/>
      <c r="F120" s="530"/>
      <c r="G120" s="530"/>
      <c r="H120" s="530"/>
      <c r="I120" s="530"/>
      <c r="J120" s="530"/>
      <c r="K120" s="530"/>
      <c r="L120" s="530"/>
      <c r="M120" s="530"/>
      <c r="N120" s="530"/>
      <c r="O120" s="530"/>
      <c r="P120" s="530"/>
      <c r="Q120" s="530"/>
      <c r="R120" s="530"/>
      <c r="S120" s="530"/>
      <c r="T120" s="530"/>
      <c r="U120" s="530"/>
      <c r="V120" s="530"/>
      <c r="W120" s="530"/>
      <c r="X120" s="530"/>
      <c r="Y120" s="530"/>
      <c r="Z120" s="530"/>
    </row>
    <row r="121">
      <c r="A121" s="530"/>
      <c r="B121" s="530"/>
      <c r="C121" s="530"/>
      <c r="D121" s="530"/>
      <c r="E121" s="530"/>
      <c r="F121" s="530"/>
      <c r="G121" s="530"/>
      <c r="H121" s="530"/>
      <c r="I121" s="530"/>
      <c r="J121" s="530"/>
      <c r="K121" s="530"/>
      <c r="L121" s="530"/>
      <c r="M121" s="530"/>
      <c r="N121" s="530"/>
      <c r="O121" s="530"/>
      <c r="P121" s="530"/>
      <c r="Q121" s="530"/>
      <c r="R121" s="530"/>
      <c r="S121" s="530"/>
      <c r="T121" s="530"/>
      <c r="U121" s="530"/>
      <c r="V121" s="530"/>
      <c r="W121" s="530"/>
      <c r="X121" s="530"/>
      <c r="Y121" s="530"/>
      <c r="Z121" s="530"/>
    </row>
    <row r="122">
      <c r="A122" s="530"/>
      <c r="B122" s="530"/>
      <c r="C122" s="530"/>
      <c r="D122" s="530"/>
      <c r="E122" s="530"/>
      <c r="F122" s="530"/>
      <c r="G122" s="530"/>
      <c r="H122" s="530"/>
      <c r="I122" s="530"/>
      <c r="J122" s="530"/>
      <c r="K122" s="530"/>
      <c r="L122" s="530"/>
      <c r="M122" s="530"/>
      <c r="N122" s="530"/>
      <c r="O122" s="530"/>
      <c r="P122" s="530"/>
      <c r="Q122" s="530"/>
      <c r="R122" s="530"/>
      <c r="S122" s="530"/>
      <c r="T122" s="530"/>
      <c r="U122" s="530"/>
      <c r="V122" s="530"/>
      <c r="W122" s="530"/>
      <c r="X122" s="530"/>
      <c r="Y122" s="530"/>
      <c r="Z122" s="530"/>
    </row>
    <row r="123">
      <c r="A123" s="530"/>
      <c r="B123" s="530"/>
      <c r="C123" s="530"/>
      <c r="D123" s="530"/>
      <c r="E123" s="530"/>
      <c r="F123" s="530"/>
      <c r="G123" s="530"/>
      <c r="H123" s="530"/>
      <c r="I123" s="530"/>
      <c r="J123" s="530"/>
      <c r="K123" s="530"/>
      <c r="L123" s="530"/>
      <c r="M123" s="530"/>
      <c r="N123" s="530"/>
      <c r="O123" s="530"/>
      <c r="P123" s="530"/>
      <c r="Q123" s="530"/>
      <c r="R123" s="530"/>
      <c r="S123" s="530"/>
      <c r="T123" s="530"/>
      <c r="U123" s="530"/>
      <c r="V123" s="530"/>
      <c r="W123" s="530"/>
      <c r="X123" s="530"/>
      <c r="Y123" s="530"/>
      <c r="Z123" s="530"/>
    </row>
    <row r="124">
      <c r="A124" s="530"/>
      <c r="B124" s="530"/>
      <c r="C124" s="530"/>
      <c r="D124" s="530"/>
      <c r="E124" s="530"/>
      <c r="F124" s="530"/>
      <c r="G124" s="530"/>
      <c r="H124" s="530"/>
      <c r="I124" s="530"/>
      <c r="J124" s="530"/>
      <c r="K124" s="530"/>
      <c r="L124" s="530"/>
      <c r="M124" s="530"/>
      <c r="N124" s="530"/>
      <c r="O124" s="530"/>
      <c r="P124" s="530"/>
      <c r="Q124" s="530"/>
      <c r="R124" s="530"/>
      <c r="S124" s="530"/>
      <c r="T124" s="530"/>
      <c r="U124" s="530"/>
      <c r="V124" s="530"/>
      <c r="W124" s="530"/>
      <c r="X124" s="530"/>
      <c r="Y124" s="530"/>
      <c r="Z124" s="530"/>
    </row>
    <row r="125">
      <c r="A125" s="530"/>
      <c r="B125" s="530"/>
      <c r="C125" s="530"/>
      <c r="D125" s="530"/>
      <c r="E125" s="530"/>
      <c r="F125" s="530"/>
      <c r="G125" s="530"/>
      <c r="H125" s="530"/>
      <c r="I125" s="530"/>
      <c r="J125" s="530"/>
      <c r="K125" s="530"/>
      <c r="L125" s="530"/>
      <c r="M125" s="530"/>
      <c r="N125" s="530"/>
      <c r="O125" s="530"/>
      <c r="P125" s="530"/>
      <c r="Q125" s="530"/>
      <c r="R125" s="530"/>
      <c r="S125" s="530"/>
      <c r="T125" s="530"/>
      <c r="U125" s="530"/>
      <c r="V125" s="530"/>
      <c r="W125" s="530"/>
      <c r="X125" s="530"/>
      <c r="Y125" s="530"/>
      <c r="Z125" s="530"/>
    </row>
    <row r="126">
      <c r="A126" s="530"/>
      <c r="B126" s="530"/>
      <c r="C126" s="530"/>
      <c r="D126" s="530"/>
      <c r="E126" s="530"/>
      <c r="F126" s="530"/>
      <c r="G126" s="530"/>
      <c r="H126" s="530"/>
      <c r="I126" s="530"/>
      <c r="J126" s="530"/>
      <c r="K126" s="530"/>
      <c r="L126" s="530"/>
      <c r="M126" s="530"/>
      <c r="N126" s="530"/>
      <c r="O126" s="530"/>
      <c r="P126" s="530"/>
      <c r="Q126" s="530"/>
      <c r="R126" s="530"/>
      <c r="S126" s="530"/>
      <c r="T126" s="530"/>
      <c r="U126" s="530"/>
      <c r="V126" s="530"/>
      <c r="W126" s="530"/>
      <c r="X126" s="530"/>
      <c r="Y126" s="530"/>
      <c r="Z126" s="530"/>
    </row>
    <row r="127">
      <c r="A127" s="530"/>
      <c r="B127" s="530"/>
      <c r="C127" s="530"/>
      <c r="D127" s="530"/>
      <c r="E127" s="530"/>
      <c r="F127" s="530"/>
      <c r="G127" s="530"/>
      <c r="H127" s="530"/>
      <c r="I127" s="530"/>
      <c r="J127" s="530"/>
      <c r="K127" s="530"/>
      <c r="L127" s="530"/>
      <c r="M127" s="530"/>
      <c r="N127" s="530"/>
      <c r="O127" s="530"/>
      <c r="P127" s="530"/>
      <c r="Q127" s="530"/>
      <c r="R127" s="530"/>
      <c r="S127" s="530"/>
      <c r="T127" s="530"/>
      <c r="U127" s="530"/>
      <c r="V127" s="530"/>
      <c r="W127" s="530"/>
      <c r="X127" s="530"/>
      <c r="Y127" s="530"/>
      <c r="Z127" s="530"/>
    </row>
    <row r="128">
      <c r="A128" s="530"/>
      <c r="B128" s="530"/>
      <c r="C128" s="530"/>
      <c r="D128" s="530"/>
      <c r="E128" s="530"/>
      <c r="F128" s="530"/>
      <c r="G128" s="530"/>
      <c r="H128" s="530"/>
      <c r="I128" s="530"/>
      <c r="J128" s="530"/>
      <c r="K128" s="530"/>
      <c r="L128" s="530"/>
      <c r="M128" s="530"/>
      <c r="N128" s="530"/>
      <c r="O128" s="530"/>
      <c r="P128" s="530"/>
      <c r="Q128" s="530"/>
      <c r="R128" s="530"/>
      <c r="S128" s="530"/>
      <c r="T128" s="530"/>
      <c r="U128" s="530"/>
      <c r="V128" s="530"/>
      <c r="W128" s="530"/>
      <c r="X128" s="530"/>
      <c r="Y128" s="530"/>
      <c r="Z128" s="530"/>
    </row>
    <row r="129">
      <c r="A129" s="530"/>
      <c r="B129" s="530"/>
      <c r="C129" s="530"/>
      <c r="D129" s="530"/>
      <c r="E129" s="530"/>
      <c r="F129" s="530"/>
      <c r="G129" s="530"/>
      <c r="H129" s="530"/>
      <c r="I129" s="530"/>
      <c r="J129" s="530"/>
      <c r="K129" s="530"/>
      <c r="L129" s="530"/>
      <c r="M129" s="530"/>
      <c r="N129" s="530"/>
      <c r="O129" s="530"/>
      <c r="P129" s="530"/>
      <c r="Q129" s="530"/>
      <c r="R129" s="530"/>
      <c r="S129" s="530"/>
      <c r="T129" s="530"/>
      <c r="U129" s="530"/>
      <c r="V129" s="530"/>
      <c r="W129" s="530"/>
      <c r="X129" s="530"/>
      <c r="Y129" s="530"/>
      <c r="Z129" s="530"/>
    </row>
    <row r="130">
      <c r="A130" s="530"/>
      <c r="B130" s="530"/>
      <c r="C130" s="530"/>
      <c r="D130" s="530"/>
      <c r="E130" s="530"/>
      <c r="F130" s="530"/>
      <c r="G130" s="530"/>
      <c r="H130" s="530"/>
      <c r="I130" s="530"/>
      <c r="J130" s="530"/>
      <c r="K130" s="530"/>
      <c r="L130" s="530"/>
      <c r="M130" s="530"/>
      <c r="N130" s="530"/>
      <c r="O130" s="530"/>
      <c r="P130" s="530"/>
      <c r="Q130" s="530"/>
      <c r="R130" s="530"/>
      <c r="S130" s="530"/>
      <c r="T130" s="530"/>
      <c r="U130" s="530"/>
      <c r="V130" s="530"/>
      <c r="W130" s="530"/>
      <c r="X130" s="530"/>
      <c r="Y130" s="530"/>
      <c r="Z130" s="530"/>
    </row>
    <row r="131">
      <c r="A131" s="530"/>
      <c r="B131" s="530"/>
      <c r="C131" s="530"/>
      <c r="D131" s="530"/>
      <c r="E131" s="530"/>
      <c r="F131" s="530"/>
      <c r="G131" s="530"/>
      <c r="H131" s="530"/>
      <c r="I131" s="530"/>
      <c r="J131" s="530"/>
      <c r="K131" s="530"/>
      <c r="L131" s="530"/>
      <c r="M131" s="530"/>
      <c r="N131" s="530"/>
      <c r="O131" s="530"/>
      <c r="P131" s="530"/>
      <c r="Q131" s="530"/>
      <c r="R131" s="530"/>
      <c r="S131" s="530"/>
      <c r="T131" s="530"/>
      <c r="U131" s="530"/>
      <c r="V131" s="530"/>
      <c r="W131" s="530"/>
      <c r="X131" s="530"/>
      <c r="Y131" s="530"/>
      <c r="Z131" s="530"/>
    </row>
    <row r="132">
      <c r="A132" s="530"/>
      <c r="B132" s="530"/>
      <c r="C132" s="530"/>
      <c r="D132" s="530"/>
      <c r="E132" s="530"/>
      <c r="F132" s="530"/>
      <c r="G132" s="530"/>
      <c r="H132" s="530"/>
      <c r="I132" s="530"/>
      <c r="J132" s="530"/>
      <c r="K132" s="530"/>
      <c r="L132" s="530"/>
      <c r="M132" s="530"/>
      <c r="N132" s="530"/>
      <c r="O132" s="530"/>
      <c r="P132" s="530"/>
      <c r="Q132" s="530"/>
      <c r="R132" s="530"/>
      <c r="S132" s="530"/>
      <c r="T132" s="530"/>
      <c r="U132" s="530"/>
      <c r="V132" s="530"/>
      <c r="W132" s="530"/>
      <c r="X132" s="530"/>
      <c r="Y132" s="530"/>
      <c r="Z132" s="530"/>
    </row>
    <row r="133">
      <c r="A133" s="530"/>
      <c r="B133" s="530"/>
      <c r="C133" s="530"/>
      <c r="D133" s="530"/>
      <c r="E133" s="530"/>
      <c r="F133" s="530"/>
      <c r="G133" s="530"/>
      <c r="H133" s="530"/>
      <c r="I133" s="530"/>
      <c r="J133" s="530"/>
      <c r="K133" s="530"/>
      <c r="L133" s="530"/>
      <c r="M133" s="530"/>
      <c r="N133" s="530"/>
      <c r="O133" s="530"/>
      <c r="P133" s="530"/>
      <c r="Q133" s="530"/>
      <c r="R133" s="530"/>
      <c r="S133" s="530"/>
      <c r="T133" s="530"/>
      <c r="U133" s="530"/>
      <c r="V133" s="530"/>
      <c r="W133" s="530"/>
      <c r="X133" s="530"/>
      <c r="Y133" s="530"/>
      <c r="Z133" s="530"/>
    </row>
    <row r="134">
      <c r="A134" s="530"/>
      <c r="B134" s="530"/>
      <c r="C134" s="530"/>
      <c r="D134" s="530"/>
      <c r="E134" s="530"/>
      <c r="F134" s="530"/>
      <c r="G134" s="530"/>
      <c r="H134" s="530"/>
      <c r="I134" s="530"/>
      <c r="J134" s="530"/>
      <c r="K134" s="530"/>
      <c r="L134" s="530"/>
      <c r="M134" s="530"/>
      <c r="N134" s="530"/>
      <c r="O134" s="530"/>
      <c r="P134" s="530"/>
      <c r="Q134" s="530"/>
      <c r="R134" s="530"/>
      <c r="S134" s="530"/>
      <c r="T134" s="530"/>
      <c r="U134" s="530"/>
      <c r="V134" s="530"/>
      <c r="W134" s="530"/>
      <c r="X134" s="530"/>
      <c r="Y134" s="530"/>
      <c r="Z134" s="530"/>
    </row>
    <row r="135">
      <c r="A135" s="530"/>
      <c r="B135" s="530"/>
      <c r="C135" s="530"/>
      <c r="D135" s="530"/>
      <c r="E135" s="530"/>
      <c r="F135" s="530"/>
      <c r="G135" s="530"/>
      <c r="H135" s="530"/>
      <c r="I135" s="530"/>
      <c r="J135" s="530"/>
      <c r="K135" s="530"/>
      <c r="L135" s="530"/>
      <c r="M135" s="530"/>
      <c r="N135" s="530"/>
      <c r="O135" s="530"/>
      <c r="P135" s="530"/>
      <c r="Q135" s="530"/>
      <c r="R135" s="530"/>
      <c r="S135" s="530"/>
      <c r="T135" s="530"/>
      <c r="U135" s="530"/>
      <c r="V135" s="530"/>
      <c r="W135" s="530"/>
      <c r="X135" s="530"/>
      <c r="Y135" s="530"/>
      <c r="Z135" s="530"/>
    </row>
    <row r="136">
      <c r="A136" s="530"/>
      <c r="B136" s="530"/>
      <c r="C136" s="530"/>
      <c r="D136" s="530"/>
      <c r="E136" s="530"/>
      <c r="F136" s="530"/>
      <c r="G136" s="530"/>
      <c r="H136" s="530"/>
      <c r="I136" s="530"/>
      <c r="J136" s="530"/>
      <c r="K136" s="530"/>
      <c r="L136" s="530"/>
      <c r="M136" s="530"/>
      <c r="N136" s="530"/>
      <c r="O136" s="530"/>
      <c r="P136" s="530"/>
      <c r="Q136" s="530"/>
      <c r="R136" s="530"/>
      <c r="S136" s="530"/>
      <c r="T136" s="530"/>
      <c r="U136" s="530"/>
      <c r="V136" s="530"/>
      <c r="W136" s="530"/>
      <c r="X136" s="530"/>
      <c r="Y136" s="530"/>
      <c r="Z136" s="530"/>
    </row>
    <row r="137">
      <c r="A137" s="530"/>
      <c r="B137" s="530"/>
      <c r="C137" s="530"/>
      <c r="D137" s="530"/>
      <c r="E137" s="530"/>
      <c r="F137" s="530"/>
      <c r="G137" s="530"/>
      <c r="H137" s="530"/>
      <c r="I137" s="530"/>
      <c r="J137" s="530"/>
      <c r="K137" s="530"/>
      <c r="L137" s="530"/>
      <c r="M137" s="530"/>
      <c r="N137" s="530"/>
      <c r="O137" s="530"/>
      <c r="P137" s="530"/>
      <c r="Q137" s="530"/>
      <c r="R137" s="530"/>
      <c r="S137" s="530"/>
      <c r="T137" s="530"/>
      <c r="U137" s="530"/>
      <c r="V137" s="530"/>
      <c r="W137" s="530"/>
      <c r="X137" s="530"/>
      <c r="Y137" s="530"/>
      <c r="Z137" s="530"/>
    </row>
    <row r="138">
      <c r="A138" s="530"/>
      <c r="B138" s="530"/>
      <c r="C138" s="530"/>
      <c r="D138" s="530"/>
      <c r="E138" s="530"/>
      <c r="F138" s="530"/>
      <c r="G138" s="530"/>
      <c r="H138" s="530"/>
      <c r="I138" s="530"/>
      <c r="J138" s="530"/>
      <c r="K138" s="530"/>
      <c r="L138" s="530"/>
      <c r="M138" s="530"/>
      <c r="N138" s="530"/>
      <c r="O138" s="530"/>
      <c r="P138" s="530"/>
      <c r="Q138" s="530"/>
      <c r="R138" s="530"/>
      <c r="S138" s="530"/>
      <c r="T138" s="530"/>
      <c r="U138" s="530"/>
      <c r="V138" s="530"/>
      <c r="W138" s="530"/>
      <c r="X138" s="530"/>
      <c r="Y138" s="530"/>
      <c r="Z138" s="530"/>
    </row>
    <row r="139">
      <c r="A139" s="530"/>
      <c r="B139" s="530"/>
      <c r="C139" s="530"/>
      <c r="D139" s="530"/>
      <c r="E139" s="530"/>
      <c r="F139" s="530"/>
      <c r="G139" s="530"/>
      <c r="H139" s="530"/>
      <c r="I139" s="530"/>
      <c r="J139" s="530"/>
      <c r="K139" s="530"/>
      <c r="L139" s="530"/>
      <c r="M139" s="530"/>
      <c r="N139" s="530"/>
      <c r="O139" s="530"/>
      <c r="P139" s="530"/>
      <c r="Q139" s="530"/>
      <c r="R139" s="530"/>
      <c r="S139" s="530"/>
      <c r="T139" s="530"/>
      <c r="U139" s="530"/>
      <c r="V139" s="530"/>
      <c r="W139" s="530"/>
      <c r="X139" s="530"/>
      <c r="Y139" s="530"/>
      <c r="Z139" s="530"/>
    </row>
    <row r="140">
      <c r="A140" s="530"/>
      <c r="B140" s="530"/>
      <c r="C140" s="530"/>
      <c r="D140" s="530"/>
      <c r="E140" s="530"/>
      <c r="F140" s="530"/>
      <c r="G140" s="530"/>
      <c r="H140" s="530"/>
      <c r="I140" s="530"/>
      <c r="J140" s="530"/>
      <c r="K140" s="530"/>
      <c r="L140" s="530"/>
      <c r="M140" s="530"/>
      <c r="N140" s="530"/>
      <c r="O140" s="530"/>
      <c r="P140" s="530"/>
      <c r="Q140" s="530"/>
      <c r="R140" s="530"/>
      <c r="S140" s="530"/>
      <c r="T140" s="530"/>
      <c r="U140" s="530"/>
      <c r="V140" s="530"/>
      <c r="W140" s="530"/>
      <c r="X140" s="530"/>
      <c r="Y140" s="530"/>
      <c r="Z140" s="530"/>
    </row>
    <row r="141">
      <c r="A141" s="530"/>
      <c r="B141" s="530"/>
      <c r="C141" s="530"/>
      <c r="D141" s="530"/>
      <c r="E141" s="530"/>
      <c r="F141" s="530"/>
      <c r="G141" s="530"/>
      <c r="H141" s="530"/>
      <c r="I141" s="530"/>
      <c r="J141" s="530"/>
      <c r="K141" s="530"/>
      <c r="L141" s="530"/>
      <c r="M141" s="530"/>
      <c r="N141" s="530"/>
      <c r="O141" s="530"/>
      <c r="P141" s="530"/>
      <c r="Q141" s="530"/>
      <c r="R141" s="530"/>
      <c r="S141" s="530"/>
      <c r="T141" s="530"/>
      <c r="U141" s="530"/>
      <c r="V141" s="530"/>
      <c r="W141" s="530"/>
      <c r="X141" s="530"/>
      <c r="Y141" s="530"/>
      <c r="Z141" s="530"/>
    </row>
    <row r="142">
      <c r="A142" s="530"/>
      <c r="B142" s="530"/>
      <c r="C142" s="530"/>
      <c r="D142" s="530"/>
      <c r="E142" s="530"/>
      <c r="F142" s="530"/>
      <c r="G142" s="530"/>
      <c r="H142" s="530"/>
      <c r="I142" s="530"/>
      <c r="J142" s="530"/>
      <c r="K142" s="530"/>
      <c r="L142" s="530"/>
      <c r="M142" s="530"/>
      <c r="N142" s="530"/>
      <c r="O142" s="530"/>
      <c r="P142" s="530"/>
      <c r="Q142" s="530"/>
      <c r="R142" s="530"/>
      <c r="S142" s="530"/>
      <c r="T142" s="530"/>
      <c r="U142" s="530"/>
      <c r="V142" s="530"/>
      <c r="W142" s="530"/>
      <c r="X142" s="530"/>
      <c r="Y142" s="530"/>
      <c r="Z142" s="530"/>
    </row>
    <row r="143">
      <c r="A143" s="530"/>
      <c r="B143" s="530"/>
      <c r="C143" s="530"/>
      <c r="D143" s="530"/>
      <c r="E143" s="530"/>
      <c r="F143" s="530"/>
      <c r="G143" s="530"/>
      <c r="H143" s="530"/>
      <c r="I143" s="530"/>
      <c r="J143" s="530"/>
      <c r="K143" s="530"/>
      <c r="L143" s="530"/>
      <c r="M143" s="530"/>
      <c r="N143" s="530"/>
      <c r="O143" s="530"/>
      <c r="P143" s="530"/>
      <c r="Q143" s="530"/>
      <c r="R143" s="530"/>
      <c r="S143" s="530"/>
      <c r="T143" s="530"/>
      <c r="U143" s="530"/>
      <c r="V143" s="530"/>
      <c r="W143" s="530"/>
      <c r="X143" s="530"/>
      <c r="Y143" s="530"/>
      <c r="Z143" s="530"/>
    </row>
    <row r="144">
      <c r="A144" s="530"/>
      <c r="B144" s="530"/>
      <c r="C144" s="530"/>
      <c r="D144" s="530"/>
      <c r="E144" s="530"/>
      <c r="F144" s="530"/>
      <c r="G144" s="530"/>
      <c r="H144" s="530"/>
      <c r="I144" s="530"/>
      <c r="J144" s="530"/>
      <c r="K144" s="530"/>
      <c r="L144" s="530"/>
      <c r="M144" s="530"/>
      <c r="N144" s="530"/>
      <c r="O144" s="530"/>
      <c r="P144" s="530"/>
      <c r="Q144" s="530"/>
      <c r="R144" s="530"/>
      <c r="S144" s="530"/>
      <c r="T144" s="530"/>
      <c r="U144" s="530"/>
      <c r="V144" s="530"/>
      <c r="W144" s="530"/>
      <c r="X144" s="530"/>
      <c r="Y144" s="530"/>
      <c r="Z144" s="530"/>
    </row>
    <row r="145">
      <c r="A145" s="530"/>
      <c r="B145" s="530"/>
      <c r="C145" s="530"/>
      <c r="D145" s="530"/>
      <c r="E145" s="530"/>
      <c r="F145" s="530"/>
      <c r="G145" s="530"/>
      <c r="H145" s="530"/>
      <c r="I145" s="530"/>
      <c r="J145" s="530"/>
      <c r="K145" s="530"/>
      <c r="L145" s="530"/>
      <c r="M145" s="530"/>
      <c r="N145" s="530"/>
      <c r="O145" s="530"/>
      <c r="P145" s="530"/>
      <c r="Q145" s="530"/>
      <c r="R145" s="530"/>
      <c r="S145" s="530"/>
      <c r="T145" s="530"/>
      <c r="U145" s="530"/>
      <c r="V145" s="530"/>
      <c r="W145" s="530"/>
      <c r="X145" s="530"/>
      <c r="Y145" s="530"/>
      <c r="Z145" s="530"/>
    </row>
    <row r="146">
      <c r="A146" s="530"/>
      <c r="B146" s="530"/>
      <c r="C146" s="530"/>
      <c r="D146" s="530"/>
      <c r="E146" s="530"/>
      <c r="F146" s="530"/>
      <c r="G146" s="530"/>
      <c r="H146" s="530"/>
      <c r="I146" s="530"/>
      <c r="J146" s="530"/>
      <c r="K146" s="530"/>
      <c r="L146" s="530"/>
      <c r="M146" s="530"/>
      <c r="N146" s="530"/>
      <c r="O146" s="530"/>
      <c r="P146" s="530"/>
      <c r="Q146" s="530"/>
      <c r="R146" s="530"/>
      <c r="S146" s="530"/>
      <c r="T146" s="530"/>
      <c r="U146" s="530"/>
      <c r="V146" s="530"/>
      <c r="W146" s="530"/>
      <c r="X146" s="530"/>
      <c r="Y146" s="530"/>
      <c r="Z146" s="530"/>
    </row>
    <row r="147">
      <c r="A147" s="530"/>
      <c r="B147" s="530"/>
      <c r="C147" s="530"/>
      <c r="D147" s="530"/>
      <c r="E147" s="530"/>
      <c r="F147" s="530"/>
      <c r="G147" s="530"/>
      <c r="H147" s="530"/>
      <c r="I147" s="530"/>
      <c r="J147" s="530"/>
      <c r="K147" s="530"/>
      <c r="L147" s="530"/>
      <c r="M147" s="530"/>
      <c r="N147" s="530"/>
      <c r="O147" s="530"/>
      <c r="P147" s="530"/>
      <c r="Q147" s="530"/>
      <c r="R147" s="530"/>
      <c r="S147" s="530"/>
      <c r="T147" s="530"/>
      <c r="U147" s="530"/>
      <c r="V147" s="530"/>
      <c r="W147" s="530"/>
      <c r="X147" s="530"/>
      <c r="Y147" s="530"/>
      <c r="Z147" s="530"/>
    </row>
    <row r="148">
      <c r="A148" s="530"/>
      <c r="B148" s="530"/>
      <c r="C148" s="530"/>
      <c r="D148" s="530"/>
      <c r="E148" s="530"/>
      <c r="F148" s="530"/>
      <c r="G148" s="530"/>
      <c r="H148" s="530"/>
      <c r="I148" s="530"/>
      <c r="J148" s="530"/>
      <c r="K148" s="530"/>
      <c r="L148" s="530"/>
      <c r="M148" s="530"/>
      <c r="N148" s="530"/>
      <c r="O148" s="530"/>
      <c r="P148" s="530"/>
      <c r="Q148" s="530"/>
      <c r="R148" s="530"/>
      <c r="S148" s="530"/>
      <c r="T148" s="530"/>
      <c r="U148" s="530"/>
      <c r="V148" s="530"/>
      <c r="W148" s="530"/>
      <c r="X148" s="530"/>
      <c r="Y148" s="530"/>
      <c r="Z148" s="530"/>
    </row>
    <row r="149">
      <c r="A149" s="530"/>
      <c r="B149" s="530"/>
      <c r="C149" s="530"/>
      <c r="D149" s="530"/>
      <c r="E149" s="530"/>
      <c r="F149" s="530"/>
      <c r="G149" s="530"/>
      <c r="H149" s="530"/>
      <c r="I149" s="530"/>
      <c r="J149" s="530"/>
      <c r="K149" s="530"/>
      <c r="L149" s="530"/>
      <c r="M149" s="530"/>
      <c r="N149" s="530"/>
      <c r="O149" s="530"/>
      <c r="P149" s="530"/>
      <c r="Q149" s="530"/>
      <c r="R149" s="530"/>
      <c r="S149" s="530"/>
      <c r="T149" s="530"/>
      <c r="U149" s="530"/>
      <c r="V149" s="530"/>
      <c r="W149" s="530"/>
      <c r="X149" s="530"/>
      <c r="Y149" s="530"/>
      <c r="Z149" s="530"/>
    </row>
    <row r="150">
      <c r="A150" s="530"/>
      <c r="B150" s="530"/>
      <c r="C150" s="530"/>
      <c r="D150" s="530"/>
      <c r="E150" s="530"/>
      <c r="F150" s="530"/>
      <c r="G150" s="530"/>
      <c r="H150" s="530"/>
      <c r="I150" s="530"/>
      <c r="J150" s="530"/>
      <c r="K150" s="530"/>
      <c r="L150" s="530"/>
      <c r="M150" s="530"/>
      <c r="N150" s="530"/>
      <c r="O150" s="530"/>
      <c r="P150" s="530"/>
      <c r="Q150" s="530"/>
      <c r="R150" s="530"/>
      <c r="S150" s="530"/>
      <c r="T150" s="530"/>
      <c r="U150" s="530"/>
      <c r="V150" s="530"/>
      <c r="W150" s="530"/>
      <c r="X150" s="530"/>
      <c r="Y150" s="530"/>
      <c r="Z150" s="530"/>
    </row>
    <row r="151">
      <c r="A151" s="530"/>
      <c r="B151" s="530"/>
      <c r="C151" s="530"/>
      <c r="D151" s="530"/>
      <c r="E151" s="530"/>
      <c r="F151" s="530"/>
      <c r="G151" s="530"/>
      <c r="H151" s="530"/>
      <c r="I151" s="530"/>
      <c r="J151" s="530"/>
      <c r="K151" s="530"/>
      <c r="L151" s="530"/>
      <c r="M151" s="530"/>
      <c r="N151" s="530"/>
      <c r="O151" s="530"/>
      <c r="P151" s="530"/>
      <c r="Q151" s="530"/>
      <c r="R151" s="530"/>
      <c r="S151" s="530"/>
      <c r="T151" s="530"/>
      <c r="U151" s="530"/>
      <c r="V151" s="530"/>
      <c r="W151" s="530"/>
      <c r="X151" s="530"/>
      <c r="Y151" s="530"/>
      <c r="Z151" s="530"/>
    </row>
    <row r="152">
      <c r="A152" s="530"/>
      <c r="B152" s="530"/>
      <c r="C152" s="530"/>
      <c r="D152" s="530"/>
      <c r="E152" s="530"/>
      <c r="F152" s="530"/>
      <c r="G152" s="530"/>
      <c r="H152" s="530"/>
      <c r="I152" s="530"/>
      <c r="J152" s="530"/>
      <c r="K152" s="530"/>
      <c r="L152" s="530"/>
      <c r="M152" s="530"/>
      <c r="N152" s="530"/>
      <c r="O152" s="530"/>
      <c r="P152" s="530"/>
      <c r="Q152" s="530"/>
      <c r="R152" s="530"/>
      <c r="S152" s="530"/>
      <c r="T152" s="530"/>
      <c r="U152" s="530"/>
      <c r="V152" s="530"/>
      <c r="W152" s="530"/>
      <c r="X152" s="530"/>
      <c r="Y152" s="530"/>
      <c r="Z152" s="530"/>
    </row>
    <row r="153">
      <c r="A153" s="530"/>
      <c r="B153" s="530"/>
      <c r="C153" s="530"/>
      <c r="D153" s="530"/>
      <c r="E153" s="530"/>
      <c r="F153" s="530"/>
      <c r="G153" s="530"/>
      <c r="H153" s="530"/>
      <c r="I153" s="530"/>
      <c r="J153" s="530"/>
      <c r="K153" s="530"/>
      <c r="L153" s="530"/>
      <c r="M153" s="530"/>
      <c r="N153" s="530"/>
      <c r="O153" s="530"/>
      <c r="P153" s="530"/>
      <c r="Q153" s="530"/>
      <c r="R153" s="530"/>
      <c r="S153" s="530"/>
      <c r="T153" s="530"/>
      <c r="U153" s="530"/>
      <c r="V153" s="530"/>
      <c r="W153" s="530"/>
      <c r="X153" s="530"/>
      <c r="Y153" s="530"/>
      <c r="Z153" s="530"/>
    </row>
    <row r="154">
      <c r="A154" s="530"/>
      <c r="B154" s="530"/>
      <c r="C154" s="530"/>
      <c r="D154" s="530"/>
      <c r="E154" s="530"/>
      <c r="F154" s="530"/>
      <c r="G154" s="530"/>
      <c r="H154" s="530"/>
      <c r="I154" s="530"/>
      <c r="J154" s="530"/>
      <c r="K154" s="530"/>
      <c r="L154" s="530"/>
      <c r="M154" s="530"/>
      <c r="N154" s="530"/>
      <c r="O154" s="530"/>
      <c r="P154" s="530"/>
      <c r="Q154" s="530"/>
      <c r="R154" s="530"/>
      <c r="S154" s="530"/>
      <c r="T154" s="530"/>
      <c r="U154" s="530"/>
      <c r="V154" s="530"/>
      <c r="W154" s="530"/>
      <c r="X154" s="530"/>
      <c r="Y154" s="530"/>
      <c r="Z154" s="530"/>
    </row>
    <row r="155">
      <c r="A155" s="530"/>
      <c r="B155" s="530"/>
      <c r="C155" s="530"/>
      <c r="D155" s="530"/>
      <c r="E155" s="530"/>
      <c r="F155" s="530"/>
      <c r="G155" s="530"/>
      <c r="H155" s="530"/>
      <c r="I155" s="530"/>
      <c r="J155" s="530"/>
      <c r="K155" s="530"/>
      <c r="L155" s="530"/>
      <c r="M155" s="530"/>
      <c r="N155" s="530"/>
      <c r="O155" s="530"/>
      <c r="P155" s="530"/>
      <c r="Q155" s="530"/>
      <c r="R155" s="530"/>
      <c r="S155" s="530"/>
      <c r="T155" s="530"/>
      <c r="U155" s="530"/>
      <c r="V155" s="530"/>
      <c r="W155" s="530"/>
      <c r="X155" s="530"/>
      <c r="Y155" s="530"/>
      <c r="Z155" s="530"/>
    </row>
    <row r="156">
      <c r="A156" s="530"/>
      <c r="B156" s="530"/>
      <c r="C156" s="530"/>
      <c r="D156" s="530"/>
      <c r="E156" s="530"/>
      <c r="F156" s="530"/>
      <c r="G156" s="530"/>
      <c r="H156" s="530"/>
      <c r="I156" s="530"/>
      <c r="J156" s="530"/>
      <c r="K156" s="530"/>
      <c r="L156" s="530"/>
      <c r="M156" s="530"/>
      <c r="N156" s="530"/>
      <c r="O156" s="530"/>
      <c r="P156" s="530"/>
      <c r="Q156" s="530"/>
      <c r="R156" s="530"/>
      <c r="S156" s="530"/>
      <c r="T156" s="530"/>
      <c r="U156" s="530"/>
      <c r="V156" s="530"/>
      <c r="W156" s="530"/>
      <c r="X156" s="530"/>
      <c r="Y156" s="530"/>
      <c r="Z156" s="530"/>
    </row>
    <row r="157">
      <c r="A157" s="530"/>
      <c r="B157" s="530"/>
      <c r="C157" s="530"/>
      <c r="D157" s="530"/>
      <c r="E157" s="530"/>
      <c r="F157" s="530"/>
      <c r="G157" s="530"/>
      <c r="H157" s="530"/>
      <c r="I157" s="530"/>
      <c r="J157" s="530"/>
      <c r="K157" s="530"/>
      <c r="L157" s="530"/>
      <c r="M157" s="530"/>
      <c r="N157" s="530"/>
      <c r="O157" s="530"/>
      <c r="P157" s="530"/>
      <c r="Q157" s="530"/>
      <c r="R157" s="530"/>
      <c r="S157" s="530"/>
      <c r="T157" s="530"/>
      <c r="U157" s="530"/>
      <c r="V157" s="530"/>
      <c r="W157" s="530"/>
      <c r="X157" s="530"/>
      <c r="Y157" s="530"/>
      <c r="Z157" s="530"/>
    </row>
    <row r="158">
      <c r="A158" s="530"/>
      <c r="B158" s="530"/>
      <c r="C158" s="530"/>
      <c r="D158" s="530"/>
      <c r="E158" s="530"/>
      <c r="F158" s="530"/>
      <c r="G158" s="530"/>
      <c r="H158" s="530"/>
      <c r="I158" s="530"/>
      <c r="J158" s="530"/>
      <c r="K158" s="530"/>
      <c r="L158" s="530"/>
      <c r="M158" s="530"/>
      <c r="N158" s="530"/>
      <c r="O158" s="530"/>
      <c r="P158" s="530"/>
      <c r="Q158" s="530"/>
      <c r="R158" s="530"/>
      <c r="S158" s="530"/>
      <c r="T158" s="530"/>
      <c r="U158" s="530"/>
      <c r="V158" s="530"/>
      <c r="W158" s="530"/>
      <c r="X158" s="530"/>
      <c r="Y158" s="530"/>
      <c r="Z158" s="530"/>
    </row>
    <row r="159">
      <c r="A159" s="530"/>
      <c r="B159" s="530"/>
      <c r="C159" s="530"/>
      <c r="D159" s="530"/>
      <c r="E159" s="530"/>
      <c r="F159" s="530"/>
      <c r="G159" s="530"/>
      <c r="H159" s="530"/>
      <c r="I159" s="530"/>
      <c r="J159" s="530"/>
      <c r="K159" s="530"/>
      <c r="L159" s="530"/>
      <c r="M159" s="530"/>
      <c r="N159" s="530"/>
      <c r="O159" s="530"/>
      <c r="P159" s="530"/>
      <c r="Q159" s="530"/>
      <c r="R159" s="530"/>
      <c r="S159" s="530"/>
      <c r="T159" s="530"/>
      <c r="U159" s="530"/>
      <c r="V159" s="530"/>
      <c r="W159" s="530"/>
      <c r="X159" s="530"/>
      <c r="Y159" s="530"/>
      <c r="Z159" s="530"/>
    </row>
    <row r="160">
      <c r="A160" s="530"/>
      <c r="B160" s="530"/>
      <c r="C160" s="530"/>
      <c r="D160" s="530"/>
      <c r="E160" s="530"/>
      <c r="F160" s="530"/>
      <c r="G160" s="530"/>
      <c r="H160" s="530"/>
      <c r="I160" s="530"/>
      <c r="J160" s="530"/>
      <c r="K160" s="530"/>
      <c r="L160" s="530"/>
      <c r="M160" s="530"/>
      <c r="N160" s="530"/>
      <c r="O160" s="530"/>
      <c r="P160" s="530"/>
      <c r="Q160" s="530"/>
      <c r="R160" s="530"/>
      <c r="S160" s="530"/>
      <c r="T160" s="530"/>
      <c r="U160" s="530"/>
      <c r="V160" s="530"/>
      <c r="W160" s="530"/>
      <c r="X160" s="530"/>
      <c r="Y160" s="530"/>
      <c r="Z160" s="530"/>
    </row>
    <row r="161">
      <c r="A161" s="530"/>
      <c r="B161" s="530"/>
      <c r="C161" s="530"/>
      <c r="D161" s="530"/>
      <c r="E161" s="530"/>
      <c r="F161" s="530"/>
      <c r="G161" s="530"/>
      <c r="H161" s="530"/>
      <c r="I161" s="530"/>
      <c r="J161" s="530"/>
      <c r="K161" s="530"/>
      <c r="L161" s="530"/>
      <c r="M161" s="530"/>
      <c r="N161" s="530"/>
      <c r="O161" s="530"/>
      <c r="P161" s="530"/>
      <c r="Q161" s="530"/>
      <c r="R161" s="530"/>
      <c r="S161" s="530"/>
      <c r="T161" s="530"/>
      <c r="U161" s="530"/>
      <c r="V161" s="530"/>
      <c r="W161" s="530"/>
      <c r="X161" s="530"/>
      <c r="Y161" s="530"/>
      <c r="Z161" s="530"/>
    </row>
    <row r="162">
      <c r="A162" s="530"/>
      <c r="B162" s="530"/>
      <c r="C162" s="530"/>
      <c r="D162" s="530"/>
      <c r="E162" s="530"/>
      <c r="F162" s="530"/>
      <c r="G162" s="530"/>
      <c r="H162" s="530"/>
      <c r="I162" s="530"/>
      <c r="J162" s="530"/>
      <c r="K162" s="530"/>
      <c r="L162" s="530"/>
      <c r="M162" s="530"/>
      <c r="N162" s="530"/>
      <c r="O162" s="530"/>
      <c r="P162" s="530"/>
      <c r="Q162" s="530"/>
      <c r="R162" s="530"/>
      <c r="S162" s="530"/>
      <c r="T162" s="530"/>
      <c r="U162" s="530"/>
      <c r="V162" s="530"/>
      <c r="W162" s="530"/>
      <c r="X162" s="530"/>
      <c r="Y162" s="530"/>
      <c r="Z162" s="530"/>
    </row>
    <row r="163">
      <c r="A163" s="530"/>
      <c r="B163" s="530"/>
      <c r="C163" s="530"/>
      <c r="D163" s="530"/>
      <c r="E163" s="530"/>
      <c r="F163" s="530"/>
      <c r="G163" s="530"/>
      <c r="H163" s="530"/>
      <c r="I163" s="530"/>
      <c r="J163" s="530"/>
      <c r="K163" s="530"/>
      <c r="L163" s="530"/>
      <c r="M163" s="530"/>
      <c r="N163" s="530"/>
      <c r="O163" s="530"/>
      <c r="P163" s="530"/>
      <c r="Q163" s="530"/>
      <c r="R163" s="530"/>
      <c r="S163" s="530"/>
      <c r="T163" s="530"/>
      <c r="U163" s="530"/>
      <c r="V163" s="530"/>
      <c r="W163" s="530"/>
      <c r="X163" s="530"/>
      <c r="Y163" s="530"/>
      <c r="Z163" s="530"/>
    </row>
    <row r="164">
      <c r="A164" s="530"/>
      <c r="B164" s="530"/>
      <c r="C164" s="530"/>
      <c r="D164" s="530"/>
      <c r="E164" s="530"/>
      <c r="F164" s="530"/>
      <c r="G164" s="530"/>
      <c r="H164" s="530"/>
      <c r="I164" s="530"/>
      <c r="J164" s="530"/>
      <c r="K164" s="530"/>
      <c r="L164" s="530"/>
      <c r="M164" s="530"/>
      <c r="N164" s="530"/>
      <c r="O164" s="530"/>
      <c r="P164" s="530"/>
      <c r="Q164" s="530"/>
      <c r="R164" s="530"/>
      <c r="S164" s="530"/>
      <c r="T164" s="530"/>
      <c r="U164" s="530"/>
      <c r="V164" s="530"/>
      <c r="W164" s="530"/>
      <c r="X164" s="530"/>
      <c r="Y164" s="530"/>
      <c r="Z164" s="530"/>
    </row>
    <row r="165">
      <c r="A165" s="530"/>
      <c r="B165" s="530"/>
      <c r="C165" s="530"/>
      <c r="D165" s="530"/>
      <c r="E165" s="530"/>
      <c r="F165" s="530"/>
      <c r="G165" s="530"/>
      <c r="H165" s="530"/>
      <c r="I165" s="530"/>
      <c r="J165" s="530"/>
      <c r="K165" s="530"/>
      <c r="L165" s="530"/>
      <c r="M165" s="530"/>
      <c r="N165" s="530"/>
      <c r="O165" s="530"/>
      <c r="P165" s="530"/>
      <c r="Q165" s="530"/>
      <c r="R165" s="530"/>
      <c r="S165" s="530"/>
      <c r="T165" s="530"/>
      <c r="U165" s="530"/>
      <c r="V165" s="530"/>
      <c r="W165" s="530"/>
      <c r="X165" s="530"/>
      <c r="Y165" s="530"/>
      <c r="Z165" s="530"/>
    </row>
    <row r="166">
      <c r="A166" s="530"/>
      <c r="B166" s="530"/>
      <c r="C166" s="530"/>
      <c r="D166" s="530"/>
      <c r="E166" s="530"/>
      <c r="F166" s="530"/>
      <c r="G166" s="530"/>
      <c r="H166" s="530"/>
      <c r="I166" s="530"/>
      <c r="J166" s="530"/>
      <c r="K166" s="530"/>
      <c r="L166" s="530"/>
      <c r="M166" s="530"/>
      <c r="N166" s="530"/>
      <c r="O166" s="530"/>
      <c r="P166" s="530"/>
      <c r="Q166" s="530"/>
      <c r="R166" s="530"/>
      <c r="S166" s="530"/>
      <c r="T166" s="530"/>
      <c r="U166" s="530"/>
      <c r="V166" s="530"/>
      <c r="W166" s="530"/>
      <c r="X166" s="530"/>
      <c r="Y166" s="530"/>
      <c r="Z166" s="530"/>
    </row>
    <row r="167">
      <c r="A167" s="530"/>
      <c r="B167" s="530"/>
      <c r="C167" s="530"/>
      <c r="D167" s="530"/>
      <c r="E167" s="530"/>
      <c r="F167" s="530"/>
      <c r="G167" s="530"/>
      <c r="H167" s="530"/>
      <c r="I167" s="530"/>
      <c r="J167" s="530"/>
      <c r="K167" s="530"/>
      <c r="L167" s="530"/>
      <c r="M167" s="530"/>
      <c r="N167" s="530"/>
      <c r="O167" s="530"/>
      <c r="P167" s="530"/>
      <c r="Q167" s="530"/>
      <c r="R167" s="530"/>
      <c r="S167" s="530"/>
      <c r="T167" s="530"/>
      <c r="U167" s="530"/>
      <c r="V167" s="530"/>
      <c r="W167" s="530"/>
      <c r="X167" s="530"/>
      <c r="Y167" s="530"/>
      <c r="Z167" s="530"/>
    </row>
    <row r="168">
      <c r="A168" s="530"/>
      <c r="B168" s="530"/>
      <c r="C168" s="530"/>
      <c r="D168" s="530"/>
      <c r="E168" s="530"/>
      <c r="F168" s="530"/>
      <c r="G168" s="530"/>
      <c r="H168" s="530"/>
      <c r="I168" s="530"/>
      <c r="J168" s="530"/>
      <c r="K168" s="530"/>
      <c r="L168" s="530"/>
      <c r="M168" s="530"/>
      <c r="N168" s="530"/>
      <c r="O168" s="530"/>
      <c r="P168" s="530"/>
      <c r="Q168" s="530"/>
      <c r="R168" s="530"/>
      <c r="S168" s="530"/>
      <c r="T168" s="530"/>
      <c r="U168" s="530"/>
      <c r="V168" s="530"/>
      <c r="W168" s="530"/>
      <c r="X168" s="530"/>
      <c r="Y168" s="530"/>
      <c r="Z168" s="530"/>
    </row>
    <row r="169">
      <c r="A169" s="530"/>
      <c r="B169" s="530"/>
      <c r="C169" s="530"/>
      <c r="D169" s="530"/>
      <c r="E169" s="530"/>
      <c r="F169" s="530"/>
      <c r="G169" s="530"/>
      <c r="H169" s="530"/>
      <c r="I169" s="530"/>
      <c r="J169" s="530"/>
      <c r="K169" s="530"/>
      <c r="L169" s="530"/>
      <c r="M169" s="530"/>
      <c r="N169" s="530"/>
      <c r="O169" s="530"/>
      <c r="P169" s="530"/>
      <c r="Q169" s="530"/>
      <c r="R169" s="530"/>
      <c r="S169" s="530"/>
      <c r="T169" s="530"/>
      <c r="U169" s="530"/>
      <c r="V169" s="530"/>
      <c r="W169" s="530"/>
      <c r="X169" s="530"/>
      <c r="Y169" s="530"/>
      <c r="Z169" s="530"/>
    </row>
    <row r="170">
      <c r="A170" s="530"/>
      <c r="B170" s="530"/>
      <c r="C170" s="530"/>
      <c r="D170" s="530"/>
      <c r="E170" s="530"/>
      <c r="F170" s="530"/>
      <c r="G170" s="530"/>
      <c r="H170" s="530"/>
      <c r="I170" s="530"/>
      <c r="J170" s="530"/>
      <c r="K170" s="530"/>
      <c r="L170" s="530"/>
      <c r="M170" s="530"/>
      <c r="N170" s="530"/>
      <c r="O170" s="530"/>
      <c r="P170" s="530"/>
      <c r="Q170" s="530"/>
      <c r="R170" s="530"/>
      <c r="S170" s="530"/>
      <c r="T170" s="530"/>
      <c r="U170" s="530"/>
      <c r="V170" s="530"/>
      <c r="W170" s="530"/>
      <c r="X170" s="530"/>
      <c r="Y170" s="530"/>
      <c r="Z170" s="530"/>
    </row>
    <row r="171">
      <c r="A171" s="530"/>
      <c r="B171" s="530"/>
      <c r="C171" s="530"/>
      <c r="D171" s="530"/>
      <c r="E171" s="530"/>
      <c r="F171" s="530"/>
      <c r="G171" s="530"/>
      <c r="H171" s="530"/>
      <c r="I171" s="530"/>
      <c r="J171" s="530"/>
      <c r="K171" s="530"/>
      <c r="L171" s="530"/>
      <c r="M171" s="530"/>
      <c r="N171" s="530"/>
      <c r="O171" s="530"/>
      <c r="P171" s="530"/>
      <c r="Q171" s="530"/>
      <c r="R171" s="530"/>
      <c r="S171" s="530"/>
      <c r="T171" s="530"/>
      <c r="U171" s="530"/>
      <c r="V171" s="530"/>
      <c r="W171" s="530"/>
      <c r="X171" s="530"/>
      <c r="Y171" s="530"/>
      <c r="Z171" s="530"/>
    </row>
    <row r="172">
      <c r="A172" s="530"/>
      <c r="B172" s="530"/>
      <c r="C172" s="530"/>
      <c r="D172" s="530"/>
      <c r="E172" s="530"/>
      <c r="F172" s="530"/>
      <c r="G172" s="530"/>
      <c r="H172" s="530"/>
      <c r="I172" s="530"/>
      <c r="J172" s="530"/>
      <c r="K172" s="530"/>
      <c r="L172" s="530"/>
      <c r="M172" s="530"/>
      <c r="N172" s="530"/>
      <c r="O172" s="530"/>
      <c r="P172" s="530"/>
      <c r="Q172" s="530"/>
      <c r="R172" s="530"/>
      <c r="S172" s="530"/>
      <c r="T172" s="530"/>
      <c r="U172" s="530"/>
      <c r="V172" s="530"/>
      <c r="W172" s="530"/>
      <c r="X172" s="530"/>
      <c r="Y172" s="530"/>
      <c r="Z172" s="530"/>
    </row>
    <row r="173">
      <c r="A173" s="530"/>
      <c r="B173" s="530"/>
      <c r="C173" s="530"/>
      <c r="D173" s="530"/>
      <c r="E173" s="530"/>
      <c r="F173" s="530"/>
      <c r="G173" s="530"/>
      <c r="H173" s="530"/>
      <c r="I173" s="530"/>
      <c r="J173" s="530"/>
      <c r="K173" s="530"/>
      <c r="L173" s="530"/>
      <c r="M173" s="530"/>
      <c r="N173" s="530"/>
      <c r="O173" s="530"/>
      <c r="P173" s="530"/>
      <c r="Q173" s="530"/>
      <c r="R173" s="530"/>
      <c r="S173" s="530"/>
      <c r="T173" s="530"/>
      <c r="U173" s="530"/>
      <c r="V173" s="530"/>
      <c r="W173" s="530"/>
      <c r="X173" s="530"/>
      <c r="Y173" s="530"/>
      <c r="Z173" s="530"/>
    </row>
    <row r="174">
      <c r="A174" s="530"/>
      <c r="B174" s="530"/>
      <c r="C174" s="530"/>
      <c r="D174" s="530"/>
      <c r="E174" s="530"/>
      <c r="F174" s="530"/>
      <c r="G174" s="530"/>
      <c r="H174" s="530"/>
      <c r="I174" s="530"/>
      <c r="J174" s="530"/>
      <c r="K174" s="530"/>
      <c r="L174" s="530"/>
      <c r="M174" s="530"/>
      <c r="N174" s="530"/>
      <c r="O174" s="530"/>
      <c r="P174" s="530"/>
      <c r="Q174" s="530"/>
      <c r="R174" s="530"/>
      <c r="S174" s="530"/>
      <c r="T174" s="530"/>
      <c r="U174" s="530"/>
      <c r="V174" s="530"/>
      <c r="W174" s="530"/>
      <c r="X174" s="530"/>
      <c r="Y174" s="530"/>
      <c r="Z174" s="530"/>
    </row>
    <row r="175">
      <c r="A175" s="530"/>
      <c r="B175" s="530"/>
      <c r="C175" s="530"/>
      <c r="D175" s="530"/>
      <c r="E175" s="530"/>
      <c r="F175" s="530"/>
      <c r="G175" s="530"/>
      <c r="H175" s="530"/>
      <c r="I175" s="530"/>
      <c r="J175" s="530"/>
      <c r="K175" s="530"/>
      <c r="L175" s="530"/>
      <c r="M175" s="530"/>
      <c r="N175" s="530"/>
      <c r="O175" s="530"/>
      <c r="P175" s="530"/>
      <c r="Q175" s="530"/>
      <c r="R175" s="530"/>
      <c r="S175" s="530"/>
      <c r="T175" s="530"/>
      <c r="U175" s="530"/>
      <c r="V175" s="530"/>
      <c r="W175" s="530"/>
      <c r="X175" s="530"/>
      <c r="Y175" s="530"/>
      <c r="Z175" s="530"/>
    </row>
    <row r="176">
      <c r="A176" s="530"/>
      <c r="B176" s="530"/>
      <c r="C176" s="530"/>
      <c r="D176" s="530"/>
      <c r="E176" s="530"/>
      <c r="F176" s="530"/>
      <c r="G176" s="530"/>
      <c r="H176" s="530"/>
      <c r="I176" s="530"/>
      <c r="J176" s="530"/>
      <c r="K176" s="530"/>
      <c r="L176" s="530"/>
      <c r="M176" s="530"/>
      <c r="N176" s="530"/>
      <c r="O176" s="530"/>
      <c r="P176" s="530"/>
      <c r="Q176" s="530"/>
      <c r="R176" s="530"/>
      <c r="S176" s="530"/>
      <c r="T176" s="530"/>
      <c r="U176" s="530"/>
      <c r="V176" s="530"/>
      <c r="W176" s="530"/>
      <c r="X176" s="530"/>
      <c r="Y176" s="530"/>
      <c r="Z176" s="530"/>
    </row>
    <row r="177">
      <c r="A177" s="530"/>
      <c r="B177" s="530"/>
      <c r="C177" s="530"/>
      <c r="D177" s="530"/>
      <c r="E177" s="530"/>
      <c r="F177" s="530"/>
      <c r="G177" s="530"/>
      <c r="H177" s="530"/>
      <c r="I177" s="530"/>
      <c r="J177" s="530"/>
      <c r="K177" s="530"/>
      <c r="L177" s="530"/>
      <c r="M177" s="530"/>
      <c r="N177" s="530"/>
      <c r="O177" s="530"/>
      <c r="P177" s="530"/>
      <c r="Q177" s="530"/>
      <c r="R177" s="530"/>
      <c r="S177" s="530"/>
      <c r="T177" s="530"/>
      <c r="U177" s="530"/>
      <c r="V177" s="530"/>
      <c r="W177" s="530"/>
      <c r="X177" s="530"/>
      <c r="Y177" s="530"/>
      <c r="Z177" s="530"/>
    </row>
    <row r="178">
      <c r="A178" s="530"/>
      <c r="B178" s="530"/>
      <c r="C178" s="530"/>
      <c r="D178" s="530"/>
      <c r="E178" s="530"/>
      <c r="F178" s="530"/>
      <c r="G178" s="530"/>
      <c r="H178" s="530"/>
      <c r="I178" s="530"/>
      <c r="J178" s="530"/>
      <c r="K178" s="530"/>
      <c r="L178" s="530"/>
      <c r="M178" s="530"/>
      <c r="N178" s="530"/>
      <c r="O178" s="530"/>
      <c r="P178" s="530"/>
      <c r="Q178" s="530"/>
      <c r="R178" s="530"/>
      <c r="S178" s="530"/>
      <c r="T178" s="530"/>
      <c r="U178" s="530"/>
      <c r="V178" s="530"/>
      <c r="W178" s="530"/>
      <c r="X178" s="530"/>
      <c r="Y178" s="530"/>
      <c r="Z178" s="530"/>
    </row>
    <row r="179">
      <c r="A179" s="530"/>
      <c r="B179" s="530"/>
      <c r="C179" s="530"/>
      <c r="D179" s="530"/>
      <c r="E179" s="530"/>
      <c r="F179" s="530"/>
      <c r="G179" s="530"/>
      <c r="H179" s="530"/>
      <c r="I179" s="530"/>
      <c r="J179" s="530"/>
      <c r="K179" s="530"/>
      <c r="L179" s="530"/>
      <c r="M179" s="530"/>
      <c r="N179" s="530"/>
      <c r="O179" s="530"/>
      <c r="P179" s="530"/>
      <c r="Q179" s="530"/>
      <c r="R179" s="530"/>
      <c r="S179" s="530"/>
      <c r="T179" s="530"/>
      <c r="U179" s="530"/>
      <c r="V179" s="530"/>
      <c r="W179" s="530"/>
      <c r="X179" s="530"/>
      <c r="Y179" s="530"/>
      <c r="Z179" s="530"/>
    </row>
    <row r="180">
      <c r="A180" s="530"/>
      <c r="B180" s="530"/>
      <c r="C180" s="530"/>
      <c r="D180" s="530"/>
      <c r="E180" s="530"/>
      <c r="F180" s="530"/>
      <c r="G180" s="530"/>
      <c r="H180" s="530"/>
      <c r="I180" s="530"/>
      <c r="J180" s="530"/>
      <c r="K180" s="530"/>
      <c r="L180" s="530"/>
      <c r="M180" s="530"/>
      <c r="N180" s="530"/>
      <c r="O180" s="530"/>
      <c r="P180" s="530"/>
      <c r="Q180" s="530"/>
      <c r="R180" s="530"/>
      <c r="S180" s="530"/>
      <c r="T180" s="530"/>
      <c r="U180" s="530"/>
      <c r="V180" s="530"/>
      <c r="W180" s="530"/>
      <c r="X180" s="530"/>
      <c r="Y180" s="530"/>
      <c r="Z180" s="530"/>
    </row>
    <row r="181">
      <c r="A181" s="530"/>
      <c r="B181" s="530"/>
      <c r="C181" s="530"/>
      <c r="D181" s="530"/>
      <c r="E181" s="530"/>
      <c r="F181" s="530"/>
      <c r="G181" s="530"/>
      <c r="H181" s="530"/>
      <c r="I181" s="530"/>
      <c r="J181" s="530"/>
      <c r="K181" s="530"/>
      <c r="L181" s="530"/>
      <c r="M181" s="530"/>
      <c r="N181" s="530"/>
      <c r="O181" s="530"/>
      <c r="P181" s="530"/>
      <c r="Q181" s="530"/>
      <c r="R181" s="530"/>
      <c r="S181" s="530"/>
      <c r="T181" s="530"/>
      <c r="U181" s="530"/>
      <c r="V181" s="530"/>
      <c r="W181" s="530"/>
      <c r="X181" s="530"/>
      <c r="Y181" s="530"/>
      <c r="Z181" s="530"/>
    </row>
    <row r="182">
      <c r="A182" s="530"/>
      <c r="B182" s="530"/>
      <c r="C182" s="530"/>
      <c r="D182" s="530"/>
      <c r="E182" s="530"/>
      <c r="F182" s="530"/>
      <c r="G182" s="530"/>
      <c r="H182" s="530"/>
      <c r="I182" s="530"/>
      <c r="J182" s="530"/>
      <c r="K182" s="530"/>
      <c r="L182" s="530"/>
      <c r="M182" s="530"/>
      <c r="N182" s="530"/>
      <c r="O182" s="530"/>
      <c r="P182" s="530"/>
      <c r="Q182" s="530"/>
      <c r="R182" s="530"/>
      <c r="S182" s="530"/>
      <c r="T182" s="530"/>
      <c r="U182" s="530"/>
      <c r="V182" s="530"/>
      <c r="W182" s="530"/>
      <c r="X182" s="530"/>
      <c r="Y182" s="530"/>
      <c r="Z182" s="530"/>
    </row>
    <row r="183">
      <c r="A183" s="530"/>
      <c r="B183" s="530"/>
      <c r="C183" s="530"/>
      <c r="D183" s="530"/>
      <c r="E183" s="530"/>
      <c r="F183" s="530"/>
      <c r="G183" s="530"/>
      <c r="H183" s="530"/>
      <c r="I183" s="530"/>
      <c r="J183" s="530"/>
      <c r="K183" s="530"/>
      <c r="L183" s="530"/>
      <c r="M183" s="530"/>
      <c r="N183" s="530"/>
      <c r="O183" s="530"/>
      <c r="P183" s="530"/>
      <c r="Q183" s="530"/>
      <c r="R183" s="530"/>
      <c r="S183" s="530"/>
      <c r="T183" s="530"/>
      <c r="U183" s="530"/>
      <c r="V183" s="530"/>
      <c r="W183" s="530"/>
      <c r="X183" s="530"/>
      <c r="Y183" s="530"/>
      <c r="Z183" s="530"/>
    </row>
    <row r="184">
      <c r="A184" s="530"/>
      <c r="B184" s="530"/>
      <c r="C184" s="530"/>
      <c r="D184" s="530"/>
      <c r="E184" s="530"/>
      <c r="F184" s="530"/>
      <c r="G184" s="530"/>
      <c r="H184" s="530"/>
      <c r="I184" s="530"/>
      <c r="J184" s="530"/>
      <c r="K184" s="530"/>
      <c r="L184" s="530"/>
      <c r="M184" s="530"/>
      <c r="N184" s="530"/>
      <c r="O184" s="530"/>
      <c r="P184" s="530"/>
      <c r="Q184" s="530"/>
      <c r="R184" s="530"/>
      <c r="S184" s="530"/>
      <c r="T184" s="530"/>
      <c r="U184" s="530"/>
      <c r="V184" s="530"/>
      <c r="W184" s="530"/>
      <c r="X184" s="530"/>
      <c r="Y184" s="530"/>
      <c r="Z184" s="530"/>
    </row>
    <row r="185">
      <c r="A185" s="530"/>
      <c r="B185" s="530"/>
      <c r="C185" s="530"/>
      <c r="D185" s="530"/>
      <c r="E185" s="530"/>
      <c r="F185" s="530"/>
      <c r="G185" s="530"/>
      <c r="H185" s="530"/>
      <c r="I185" s="530"/>
      <c r="J185" s="530"/>
      <c r="K185" s="530"/>
      <c r="L185" s="530"/>
      <c r="M185" s="530"/>
      <c r="N185" s="530"/>
      <c r="O185" s="530"/>
      <c r="P185" s="530"/>
      <c r="Q185" s="530"/>
      <c r="R185" s="530"/>
      <c r="S185" s="530"/>
      <c r="T185" s="530"/>
      <c r="U185" s="530"/>
      <c r="V185" s="530"/>
      <c r="W185" s="530"/>
      <c r="X185" s="530"/>
      <c r="Y185" s="530"/>
      <c r="Z185" s="530"/>
    </row>
    <row r="186">
      <c r="A186" s="530"/>
      <c r="B186" s="530"/>
      <c r="C186" s="530"/>
      <c r="D186" s="530"/>
      <c r="E186" s="530"/>
      <c r="F186" s="530"/>
      <c r="G186" s="530"/>
      <c r="H186" s="530"/>
      <c r="I186" s="530"/>
      <c r="J186" s="530"/>
      <c r="K186" s="530"/>
      <c r="L186" s="530"/>
      <c r="M186" s="530"/>
      <c r="N186" s="530"/>
      <c r="O186" s="530"/>
      <c r="P186" s="530"/>
      <c r="Q186" s="530"/>
      <c r="R186" s="530"/>
      <c r="S186" s="530"/>
      <c r="T186" s="530"/>
      <c r="U186" s="530"/>
      <c r="V186" s="530"/>
      <c r="W186" s="530"/>
      <c r="X186" s="530"/>
      <c r="Y186" s="530"/>
      <c r="Z186" s="530"/>
    </row>
    <row r="187">
      <c r="A187" s="530"/>
      <c r="B187" s="530"/>
      <c r="C187" s="530"/>
      <c r="D187" s="530"/>
      <c r="E187" s="530"/>
      <c r="F187" s="530"/>
      <c r="G187" s="530"/>
      <c r="H187" s="530"/>
      <c r="I187" s="530"/>
      <c r="J187" s="530"/>
      <c r="K187" s="530"/>
      <c r="L187" s="530"/>
      <c r="M187" s="530"/>
      <c r="N187" s="530"/>
      <c r="O187" s="530"/>
      <c r="P187" s="530"/>
      <c r="Q187" s="530"/>
      <c r="R187" s="530"/>
      <c r="S187" s="530"/>
      <c r="T187" s="530"/>
      <c r="U187" s="530"/>
      <c r="V187" s="530"/>
      <c r="W187" s="530"/>
      <c r="X187" s="530"/>
      <c r="Y187" s="530"/>
      <c r="Z187" s="530"/>
    </row>
    <row r="188">
      <c r="A188" s="530"/>
      <c r="B188" s="530"/>
      <c r="C188" s="530"/>
      <c r="D188" s="530"/>
      <c r="E188" s="530"/>
      <c r="F188" s="530"/>
      <c r="G188" s="530"/>
      <c r="H188" s="530"/>
      <c r="I188" s="530"/>
      <c r="J188" s="530"/>
      <c r="K188" s="530"/>
      <c r="L188" s="530"/>
      <c r="M188" s="530"/>
      <c r="N188" s="530"/>
      <c r="O188" s="530"/>
      <c r="P188" s="530"/>
      <c r="Q188" s="530"/>
      <c r="R188" s="530"/>
      <c r="S188" s="530"/>
      <c r="T188" s="530"/>
      <c r="U188" s="530"/>
      <c r="V188" s="530"/>
      <c r="W188" s="530"/>
      <c r="X188" s="530"/>
      <c r="Y188" s="530"/>
      <c r="Z188" s="530"/>
    </row>
    <row r="189">
      <c r="A189" s="530"/>
      <c r="B189" s="530"/>
      <c r="C189" s="530"/>
      <c r="D189" s="530"/>
      <c r="E189" s="530"/>
      <c r="F189" s="530"/>
      <c r="G189" s="530"/>
      <c r="H189" s="530"/>
      <c r="I189" s="530"/>
      <c r="J189" s="530"/>
      <c r="K189" s="530"/>
      <c r="L189" s="530"/>
      <c r="M189" s="530"/>
      <c r="N189" s="530"/>
      <c r="O189" s="530"/>
      <c r="P189" s="530"/>
      <c r="Q189" s="530"/>
      <c r="R189" s="530"/>
      <c r="S189" s="530"/>
      <c r="T189" s="530"/>
      <c r="U189" s="530"/>
      <c r="V189" s="530"/>
      <c r="W189" s="530"/>
      <c r="X189" s="530"/>
      <c r="Y189" s="530"/>
      <c r="Z189" s="530"/>
    </row>
    <row r="190">
      <c r="A190" s="530"/>
      <c r="B190" s="530"/>
      <c r="C190" s="530"/>
      <c r="D190" s="530"/>
      <c r="E190" s="530"/>
      <c r="F190" s="530"/>
      <c r="G190" s="530"/>
      <c r="H190" s="530"/>
      <c r="I190" s="530"/>
      <c r="J190" s="530"/>
      <c r="K190" s="530"/>
      <c r="L190" s="530"/>
      <c r="M190" s="530"/>
      <c r="N190" s="530"/>
      <c r="O190" s="530"/>
      <c r="P190" s="530"/>
      <c r="Q190" s="530"/>
      <c r="R190" s="530"/>
      <c r="S190" s="530"/>
      <c r="T190" s="530"/>
      <c r="U190" s="530"/>
      <c r="V190" s="530"/>
      <c r="W190" s="530"/>
      <c r="X190" s="530"/>
      <c r="Y190" s="530"/>
      <c r="Z190" s="530"/>
    </row>
    <row r="191">
      <c r="A191" s="530"/>
      <c r="B191" s="530"/>
      <c r="C191" s="530"/>
      <c r="D191" s="530"/>
      <c r="E191" s="530"/>
      <c r="F191" s="530"/>
      <c r="G191" s="530"/>
      <c r="H191" s="530"/>
      <c r="I191" s="530"/>
      <c r="J191" s="530"/>
      <c r="K191" s="530"/>
      <c r="L191" s="530"/>
      <c r="M191" s="530"/>
      <c r="N191" s="530"/>
      <c r="O191" s="530"/>
      <c r="P191" s="530"/>
      <c r="Q191" s="530"/>
      <c r="R191" s="530"/>
      <c r="S191" s="530"/>
      <c r="T191" s="530"/>
      <c r="U191" s="530"/>
      <c r="V191" s="530"/>
      <c r="W191" s="530"/>
      <c r="X191" s="530"/>
      <c r="Y191" s="530"/>
      <c r="Z191" s="530"/>
    </row>
    <row r="192">
      <c r="A192" s="530"/>
      <c r="B192" s="530"/>
      <c r="C192" s="530"/>
      <c r="D192" s="530"/>
      <c r="E192" s="530"/>
      <c r="F192" s="530"/>
      <c r="G192" s="530"/>
      <c r="H192" s="530"/>
      <c r="I192" s="530"/>
      <c r="J192" s="530"/>
      <c r="K192" s="530"/>
      <c r="L192" s="530"/>
      <c r="M192" s="530"/>
      <c r="N192" s="530"/>
      <c r="O192" s="530"/>
      <c r="P192" s="530"/>
      <c r="Q192" s="530"/>
      <c r="R192" s="530"/>
      <c r="S192" s="530"/>
      <c r="T192" s="530"/>
      <c r="U192" s="530"/>
      <c r="V192" s="530"/>
      <c r="W192" s="530"/>
      <c r="X192" s="530"/>
      <c r="Y192" s="530"/>
      <c r="Z192" s="530"/>
    </row>
    <row r="193">
      <c r="A193" s="530"/>
      <c r="B193" s="530"/>
      <c r="C193" s="530"/>
      <c r="D193" s="530"/>
      <c r="E193" s="530"/>
      <c r="F193" s="530"/>
      <c r="G193" s="530"/>
      <c r="H193" s="530"/>
      <c r="I193" s="530"/>
      <c r="J193" s="530"/>
      <c r="K193" s="530"/>
      <c r="L193" s="530"/>
      <c r="M193" s="530"/>
      <c r="N193" s="530"/>
      <c r="O193" s="530"/>
      <c r="P193" s="530"/>
      <c r="Q193" s="530"/>
      <c r="R193" s="530"/>
      <c r="S193" s="530"/>
      <c r="T193" s="530"/>
      <c r="U193" s="530"/>
      <c r="V193" s="530"/>
      <c r="W193" s="530"/>
      <c r="X193" s="530"/>
      <c r="Y193" s="530"/>
      <c r="Z193" s="530"/>
    </row>
    <row r="194">
      <c r="A194" s="530"/>
      <c r="B194" s="530"/>
      <c r="C194" s="530"/>
      <c r="D194" s="530"/>
      <c r="E194" s="530"/>
      <c r="F194" s="530"/>
      <c r="G194" s="530"/>
      <c r="H194" s="530"/>
      <c r="I194" s="530"/>
      <c r="J194" s="530"/>
      <c r="K194" s="530"/>
      <c r="L194" s="530"/>
      <c r="M194" s="530"/>
      <c r="N194" s="530"/>
      <c r="O194" s="530"/>
      <c r="P194" s="530"/>
      <c r="Q194" s="530"/>
      <c r="R194" s="530"/>
      <c r="S194" s="530"/>
      <c r="T194" s="530"/>
      <c r="U194" s="530"/>
      <c r="V194" s="530"/>
      <c r="W194" s="530"/>
      <c r="X194" s="530"/>
      <c r="Y194" s="530"/>
      <c r="Z194" s="530"/>
    </row>
    <row r="195">
      <c r="A195" s="530"/>
      <c r="B195" s="530"/>
      <c r="C195" s="530"/>
      <c r="D195" s="530"/>
      <c r="E195" s="530"/>
      <c r="F195" s="530"/>
      <c r="G195" s="530"/>
      <c r="H195" s="530"/>
      <c r="I195" s="530"/>
      <c r="J195" s="530"/>
      <c r="K195" s="530"/>
      <c r="L195" s="530"/>
      <c r="M195" s="530"/>
      <c r="N195" s="530"/>
      <c r="O195" s="530"/>
      <c r="P195" s="530"/>
      <c r="Q195" s="530"/>
      <c r="R195" s="530"/>
      <c r="S195" s="530"/>
      <c r="T195" s="530"/>
      <c r="U195" s="530"/>
      <c r="V195" s="530"/>
      <c r="W195" s="530"/>
      <c r="X195" s="530"/>
      <c r="Y195" s="530"/>
      <c r="Z195" s="530"/>
    </row>
    <row r="196">
      <c r="A196" s="530"/>
      <c r="B196" s="530"/>
      <c r="C196" s="530"/>
      <c r="D196" s="530"/>
      <c r="E196" s="530"/>
      <c r="F196" s="530"/>
      <c r="G196" s="530"/>
      <c r="H196" s="530"/>
      <c r="I196" s="530"/>
      <c r="J196" s="530"/>
      <c r="K196" s="530"/>
      <c r="L196" s="530"/>
      <c r="M196" s="530"/>
      <c r="N196" s="530"/>
      <c r="O196" s="530"/>
      <c r="P196" s="530"/>
      <c r="Q196" s="530"/>
      <c r="R196" s="530"/>
      <c r="S196" s="530"/>
      <c r="T196" s="530"/>
      <c r="U196" s="530"/>
      <c r="V196" s="530"/>
      <c r="W196" s="530"/>
      <c r="X196" s="530"/>
      <c r="Y196" s="530"/>
      <c r="Z196" s="530"/>
    </row>
    <row r="197">
      <c r="A197" s="530"/>
      <c r="B197" s="530"/>
      <c r="C197" s="530"/>
      <c r="D197" s="530"/>
      <c r="E197" s="530"/>
      <c r="F197" s="530"/>
      <c r="G197" s="530"/>
      <c r="H197" s="530"/>
      <c r="I197" s="530"/>
      <c r="J197" s="530"/>
      <c r="K197" s="530"/>
      <c r="L197" s="530"/>
      <c r="M197" s="530"/>
      <c r="N197" s="530"/>
      <c r="O197" s="530"/>
      <c r="P197" s="530"/>
      <c r="Q197" s="530"/>
      <c r="R197" s="530"/>
      <c r="S197" s="530"/>
      <c r="T197" s="530"/>
      <c r="U197" s="530"/>
      <c r="V197" s="530"/>
      <c r="W197" s="530"/>
      <c r="X197" s="530"/>
      <c r="Y197" s="530"/>
      <c r="Z197" s="530"/>
    </row>
    <row r="198">
      <c r="A198" s="530"/>
      <c r="B198" s="530"/>
      <c r="C198" s="530"/>
      <c r="D198" s="530"/>
      <c r="E198" s="530"/>
      <c r="F198" s="530"/>
      <c r="G198" s="530"/>
      <c r="H198" s="530"/>
      <c r="I198" s="530"/>
      <c r="J198" s="530"/>
      <c r="K198" s="530"/>
      <c r="L198" s="530"/>
      <c r="M198" s="530"/>
      <c r="N198" s="530"/>
      <c r="O198" s="530"/>
      <c r="P198" s="530"/>
      <c r="Q198" s="530"/>
      <c r="R198" s="530"/>
      <c r="S198" s="530"/>
      <c r="T198" s="530"/>
      <c r="U198" s="530"/>
      <c r="V198" s="530"/>
      <c r="W198" s="530"/>
      <c r="X198" s="530"/>
      <c r="Y198" s="530"/>
      <c r="Z198" s="530"/>
    </row>
    <row r="199">
      <c r="A199" s="530"/>
      <c r="B199" s="530"/>
      <c r="C199" s="530"/>
      <c r="D199" s="530"/>
      <c r="E199" s="530"/>
      <c r="F199" s="530"/>
      <c r="G199" s="530"/>
      <c r="H199" s="530"/>
      <c r="I199" s="530"/>
      <c r="J199" s="530"/>
      <c r="K199" s="530"/>
      <c r="L199" s="530"/>
      <c r="M199" s="530"/>
      <c r="N199" s="530"/>
      <c r="O199" s="530"/>
      <c r="P199" s="530"/>
      <c r="Q199" s="530"/>
      <c r="R199" s="530"/>
      <c r="S199" s="530"/>
      <c r="T199" s="530"/>
      <c r="U199" s="530"/>
      <c r="V199" s="530"/>
      <c r="W199" s="530"/>
      <c r="X199" s="530"/>
      <c r="Y199" s="530"/>
      <c r="Z199" s="530"/>
    </row>
    <row r="200">
      <c r="A200" s="530"/>
      <c r="B200" s="530"/>
      <c r="C200" s="530"/>
      <c r="D200" s="530"/>
      <c r="E200" s="530"/>
      <c r="F200" s="530"/>
      <c r="G200" s="530"/>
      <c r="H200" s="530"/>
      <c r="I200" s="530"/>
      <c r="J200" s="530"/>
      <c r="K200" s="530"/>
      <c r="L200" s="530"/>
      <c r="M200" s="530"/>
      <c r="N200" s="530"/>
      <c r="O200" s="530"/>
      <c r="P200" s="530"/>
      <c r="Q200" s="530"/>
      <c r="R200" s="530"/>
      <c r="S200" s="530"/>
      <c r="T200" s="530"/>
      <c r="U200" s="530"/>
      <c r="V200" s="530"/>
      <c r="W200" s="530"/>
      <c r="X200" s="530"/>
      <c r="Y200" s="530"/>
      <c r="Z200" s="530"/>
    </row>
    <row r="201">
      <c r="A201" s="530"/>
      <c r="B201" s="530"/>
      <c r="C201" s="530"/>
      <c r="D201" s="530"/>
      <c r="E201" s="530"/>
      <c r="F201" s="530"/>
      <c r="G201" s="530"/>
      <c r="H201" s="530"/>
      <c r="I201" s="530"/>
      <c r="J201" s="530"/>
      <c r="K201" s="530"/>
      <c r="L201" s="530"/>
      <c r="M201" s="530"/>
      <c r="N201" s="530"/>
      <c r="O201" s="530"/>
      <c r="P201" s="530"/>
      <c r="Q201" s="530"/>
      <c r="R201" s="530"/>
      <c r="S201" s="530"/>
      <c r="T201" s="530"/>
      <c r="U201" s="530"/>
      <c r="V201" s="530"/>
      <c r="W201" s="530"/>
      <c r="X201" s="530"/>
      <c r="Y201" s="530"/>
      <c r="Z201" s="530"/>
    </row>
    <row r="202">
      <c r="A202" s="530"/>
      <c r="B202" s="530"/>
      <c r="C202" s="530"/>
      <c r="D202" s="530"/>
      <c r="E202" s="530"/>
      <c r="F202" s="530"/>
      <c r="G202" s="530"/>
      <c r="H202" s="530"/>
      <c r="I202" s="530"/>
      <c r="J202" s="530"/>
      <c r="K202" s="530"/>
      <c r="L202" s="530"/>
      <c r="M202" s="530"/>
      <c r="N202" s="530"/>
      <c r="O202" s="530"/>
      <c r="P202" s="530"/>
      <c r="Q202" s="530"/>
      <c r="R202" s="530"/>
      <c r="S202" s="530"/>
      <c r="T202" s="530"/>
      <c r="U202" s="530"/>
      <c r="V202" s="530"/>
      <c r="W202" s="530"/>
      <c r="X202" s="530"/>
      <c r="Y202" s="530"/>
      <c r="Z202" s="530"/>
    </row>
    <row r="203">
      <c r="A203" s="530"/>
      <c r="B203" s="530"/>
      <c r="C203" s="530"/>
      <c r="D203" s="530"/>
      <c r="E203" s="530"/>
      <c r="F203" s="530"/>
      <c r="G203" s="530"/>
      <c r="H203" s="530"/>
      <c r="I203" s="530"/>
      <c r="J203" s="530"/>
      <c r="K203" s="530"/>
      <c r="L203" s="530"/>
      <c r="M203" s="530"/>
      <c r="N203" s="530"/>
      <c r="O203" s="530"/>
      <c r="P203" s="530"/>
      <c r="Q203" s="530"/>
      <c r="R203" s="530"/>
      <c r="S203" s="530"/>
      <c r="T203" s="530"/>
      <c r="U203" s="530"/>
      <c r="V203" s="530"/>
      <c r="W203" s="530"/>
      <c r="X203" s="530"/>
      <c r="Y203" s="530"/>
      <c r="Z203" s="530"/>
    </row>
    <row r="204">
      <c r="A204" s="530"/>
      <c r="B204" s="530"/>
      <c r="C204" s="530"/>
      <c r="D204" s="530"/>
      <c r="E204" s="530"/>
      <c r="F204" s="530"/>
      <c r="G204" s="530"/>
      <c r="H204" s="530"/>
      <c r="I204" s="530"/>
      <c r="J204" s="530"/>
      <c r="K204" s="530"/>
      <c r="L204" s="530"/>
      <c r="M204" s="530"/>
      <c r="N204" s="530"/>
      <c r="O204" s="530"/>
      <c r="P204" s="530"/>
      <c r="Q204" s="530"/>
      <c r="R204" s="530"/>
      <c r="S204" s="530"/>
      <c r="T204" s="530"/>
      <c r="U204" s="530"/>
      <c r="V204" s="530"/>
      <c r="W204" s="530"/>
      <c r="X204" s="530"/>
      <c r="Y204" s="530"/>
      <c r="Z204" s="530"/>
    </row>
    <row r="205">
      <c r="A205" s="530"/>
      <c r="B205" s="530"/>
      <c r="C205" s="530"/>
      <c r="D205" s="530"/>
      <c r="E205" s="530"/>
      <c r="F205" s="530"/>
      <c r="G205" s="530"/>
      <c r="H205" s="530"/>
      <c r="I205" s="530"/>
      <c r="J205" s="530"/>
      <c r="K205" s="530"/>
      <c r="L205" s="530"/>
      <c r="M205" s="530"/>
      <c r="N205" s="530"/>
      <c r="O205" s="530"/>
      <c r="P205" s="530"/>
      <c r="Q205" s="530"/>
      <c r="R205" s="530"/>
      <c r="S205" s="530"/>
      <c r="T205" s="530"/>
      <c r="U205" s="530"/>
      <c r="V205" s="530"/>
      <c r="W205" s="530"/>
      <c r="X205" s="530"/>
      <c r="Y205" s="530"/>
      <c r="Z205" s="530"/>
    </row>
    <row r="206">
      <c r="A206" s="530"/>
      <c r="B206" s="530"/>
      <c r="C206" s="530"/>
      <c r="D206" s="530"/>
      <c r="E206" s="530"/>
      <c r="F206" s="530"/>
      <c r="G206" s="530"/>
      <c r="H206" s="530"/>
      <c r="I206" s="530"/>
      <c r="J206" s="530"/>
      <c r="K206" s="530"/>
      <c r="L206" s="530"/>
      <c r="M206" s="530"/>
      <c r="N206" s="530"/>
      <c r="O206" s="530"/>
      <c r="P206" s="530"/>
      <c r="Q206" s="530"/>
      <c r="R206" s="530"/>
      <c r="S206" s="530"/>
      <c r="T206" s="530"/>
      <c r="U206" s="530"/>
      <c r="V206" s="530"/>
      <c r="W206" s="530"/>
      <c r="X206" s="530"/>
      <c r="Y206" s="530"/>
      <c r="Z206" s="530"/>
    </row>
    <row r="207">
      <c r="A207" s="530"/>
      <c r="B207" s="530"/>
      <c r="C207" s="530"/>
      <c r="D207" s="530"/>
      <c r="E207" s="530"/>
      <c r="F207" s="530"/>
      <c r="G207" s="530"/>
      <c r="H207" s="530"/>
      <c r="I207" s="530"/>
      <c r="J207" s="530"/>
      <c r="K207" s="530"/>
      <c r="L207" s="530"/>
      <c r="M207" s="530"/>
      <c r="N207" s="530"/>
      <c r="O207" s="530"/>
      <c r="P207" s="530"/>
      <c r="Q207" s="530"/>
      <c r="R207" s="530"/>
      <c r="S207" s="530"/>
      <c r="T207" s="530"/>
      <c r="U207" s="530"/>
      <c r="V207" s="530"/>
      <c r="W207" s="530"/>
      <c r="X207" s="530"/>
      <c r="Y207" s="530"/>
      <c r="Z207" s="530"/>
    </row>
    <row r="208">
      <c r="A208" s="530"/>
      <c r="B208" s="530"/>
      <c r="C208" s="530"/>
      <c r="D208" s="530"/>
      <c r="E208" s="530"/>
      <c r="F208" s="530"/>
      <c r="G208" s="530"/>
      <c r="H208" s="530"/>
      <c r="I208" s="530"/>
      <c r="J208" s="530"/>
      <c r="K208" s="530"/>
      <c r="L208" s="530"/>
      <c r="M208" s="530"/>
      <c r="N208" s="530"/>
      <c r="O208" s="530"/>
      <c r="P208" s="530"/>
      <c r="Q208" s="530"/>
      <c r="R208" s="530"/>
      <c r="S208" s="530"/>
      <c r="T208" s="530"/>
      <c r="U208" s="530"/>
      <c r="V208" s="530"/>
      <c r="W208" s="530"/>
      <c r="X208" s="530"/>
      <c r="Y208" s="530"/>
      <c r="Z208" s="530"/>
    </row>
    <row r="209">
      <c r="A209" s="530"/>
      <c r="B209" s="530"/>
      <c r="C209" s="530"/>
      <c r="D209" s="530"/>
      <c r="E209" s="530"/>
      <c r="F209" s="530"/>
      <c r="G209" s="530"/>
      <c r="H209" s="530"/>
      <c r="I209" s="530"/>
      <c r="J209" s="530"/>
      <c r="K209" s="530"/>
      <c r="L209" s="530"/>
      <c r="M209" s="530"/>
      <c r="N209" s="530"/>
      <c r="O209" s="530"/>
      <c r="P209" s="530"/>
      <c r="Q209" s="530"/>
      <c r="R209" s="530"/>
      <c r="S209" s="530"/>
      <c r="T209" s="530"/>
      <c r="U209" s="530"/>
      <c r="V209" s="530"/>
      <c r="W209" s="530"/>
      <c r="X209" s="530"/>
      <c r="Y209" s="530"/>
      <c r="Z209" s="530"/>
    </row>
    <row r="210">
      <c r="A210" s="530"/>
      <c r="B210" s="530"/>
      <c r="C210" s="530"/>
      <c r="D210" s="530"/>
      <c r="E210" s="530"/>
      <c r="F210" s="530"/>
      <c r="G210" s="530"/>
      <c r="H210" s="530"/>
      <c r="I210" s="530"/>
      <c r="J210" s="530"/>
      <c r="K210" s="530"/>
      <c r="L210" s="530"/>
      <c r="M210" s="530"/>
      <c r="N210" s="530"/>
      <c r="O210" s="530"/>
      <c r="P210" s="530"/>
      <c r="Q210" s="530"/>
      <c r="R210" s="530"/>
      <c r="S210" s="530"/>
      <c r="T210" s="530"/>
      <c r="U210" s="530"/>
      <c r="V210" s="530"/>
      <c r="W210" s="530"/>
      <c r="X210" s="530"/>
      <c r="Y210" s="530"/>
      <c r="Z210" s="530"/>
    </row>
    <row r="211">
      <c r="A211" s="530"/>
      <c r="B211" s="530"/>
      <c r="C211" s="530"/>
      <c r="D211" s="530"/>
      <c r="E211" s="530"/>
      <c r="F211" s="530"/>
      <c r="G211" s="530"/>
      <c r="H211" s="530"/>
      <c r="I211" s="530"/>
      <c r="J211" s="530"/>
      <c r="K211" s="530"/>
      <c r="L211" s="530"/>
      <c r="M211" s="530"/>
      <c r="N211" s="530"/>
      <c r="O211" s="530"/>
      <c r="P211" s="530"/>
      <c r="Q211" s="530"/>
      <c r="R211" s="530"/>
      <c r="S211" s="530"/>
      <c r="T211" s="530"/>
      <c r="U211" s="530"/>
      <c r="V211" s="530"/>
      <c r="W211" s="530"/>
      <c r="X211" s="530"/>
      <c r="Y211" s="530"/>
      <c r="Z211" s="530"/>
    </row>
    <row r="212">
      <c r="A212" s="530"/>
      <c r="B212" s="530"/>
      <c r="C212" s="530"/>
      <c r="D212" s="530"/>
      <c r="E212" s="530"/>
      <c r="F212" s="530"/>
      <c r="G212" s="530"/>
      <c r="H212" s="530"/>
      <c r="I212" s="530"/>
      <c r="J212" s="530"/>
      <c r="K212" s="530"/>
      <c r="L212" s="530"/>
      <c r="M212" s="530"/>
      <c r="N212" s="530"/>
      <c r="O212" s="530"/>
      <c r="P212" s="530"/>
      <c r="Q212" s="530"/>
      <c r="R212" s="530"/>
      <c r="S212" s="530"/>
      <c r="T212" s="530"/>
      <c r="U212" s="530"/>
      <c r="V212" s="530"/>
      <c r="W212" s="530"/>
      <c r="X212" s="530"/>
      <c r="Y212" s="530"/>
      <c r="Z212" s="530"/>
    </row>
    <row r="213">
      <c r="A213" s="530"/>
      <c r="B213" s="530"/>
      <c r="C213" s="530"/>
      <c r="D213" s="530"/>
      <c r="E213" s="530"/>
      <c r="F213" s="530"/>
      <c r="G213" s="530"/>
      <c r="H213" s="530"/>
      <c r="I213" s="530"/>
      <c r="J213" s="530"/>
      <c r="K213" s="530"/>
      <c r="L213" s="530"/>
      <c r="M213" s="530"/>
      <c r="N213" s="530"/>
      <c r="O213" s="530"/>
      <c r="P213" s="530"/>
      <c r="Q213" s="530"/>
      <c r="R213" s="530"/>
      <c r="S213" s="530"/>
      <c r="T213" s="530"/>
      <c r="U213" s="530"/>
      <c r="V213" s="530"/>
      <c r="W213" s="530"/>
      <c r="X213" s="530"/>
      <c r="Y213" s="530"/>
      <c r="Z213" s="530"/>
    </row>
    <row r="214">
      <c r="A214" s="530"/>
      <c r="B214" s="530"/>
      <c r="C214" s="530"/>
      <c r="D214" s="530"/>
      <c r="E214" s="530"/>
      <c r="F214" s="530"/>
      <c r="G214" s="530"/>
      <c r="H214" s="530"/>
      <c r="I214" s="530"/>
      <c r="J214" s="530"/>
      <c r="K214" s="530"/>
      <c r="L214" s="530"/>
      <c r="M214" s="530"/>
      <c r="N214" s="530"/>
      <c r="O214" s="530"/>
      <c r="P214" s="530"/>
      <c r="Q214" s="530"/>
      <c r="R214" s="530"/>
      <c r="S214" s="530"/>
      <c r="T214" s="530"/>
      <c r="U214" s="530"/>
      <c r="V214" s="530"/>
      <c r="W214" s="530"/>
      <c r="X214" s="530"/>
      <c r="Y214" s="530"/>
      <c r="Z214" s="530"/>
    </row>
    <row r="215">
      <c r="A215" s="530"/>
      <c r="B215" s="530"/>
      <c r="C215" s="530"/>
      <c r="D215" s="530"/>
      <c r="E215" s="530"/>
      <c r="F215" s="530"/>
      <c r="G215" s="530"/>
      <c r="H215" s="530"/>
      <c r="I215" s="530"/>
      <c r="J215" s="530"/>
      <c r="K215" s="530"/>
      <c r="L215" s="530"/>
      <c r="M215" s="530"/>
      <c r="N215" s="530"/>
      <c r="O215" s="530"/>
      <c r="P215" s="530"/>
      <c r="Q215" s="530"/>
      <c r="R215" s="530"/>
      <c r="S215" s="530"/>
      <c r="T215" s="530"/>
      <c r="U215" s="530"/>
      <c r="V215" s="530"/>
      <c r="W215" s="530"/>
      <c r="X215" s="530"/>
      <c r="Y215" s="530"/>
      <c r="Z215" s="530"/>
    </row>
    <row r="216">
      <c r="A216" s="530"/>
      <c r="B216" s="530"/>
      <c r="C216" s="530"/>
      <c r="D216" s="530"/>
      <c r="E216" s="530"/>
      <c r="F216" s="530"/>
      <c r="G216" s="530"/>
      <c r="H216" s="530"/>
      <c r="I216" s="530"/>
      <c r="J216" s="530"/>
      <c r="K216" s="530"/>
      <c r="L216" s="530"/>
      <c r="M216" s="530"/>
      <c r="N216" s="530"/>
      <c r="O216" s="530"/>
      <c r="P216" s="530"/>
      <c r="Q216" s="530"/>
      <c r="R216" s="530"/>
      <c r="S216" s="530"/>
      <c r="T216" s="530"/>
      <c r="U216" s="530"/>
      <c r="V216" s="530"/>
      <c r="W216" s="530"/>
      <c r="X216" s="530"/>
      <c r="Y216" s="530"/>
      <c r="Z216" s="530"/>
    </row>
    <row r="217">
      <c r="A217" s="530"/>
      <c r="B217" s="530"/>
      <c r="C217" s="530"/>
      <c r="D217" s="530"/>
      <c r="E217" s="530"/>
      <c r="F217" s="530"/>
      <c r="G217" s="530"/>
      <c r="H217" s="530"/>
      <c r="I217" s="530"/>
      <c r="J217" s="530"/>
      <c r="K217" s="530"/>
      <c r="L217" s="530"/>
      <c r="M217" s="530"/>
      <c r="N217" s="530"/>
      <c r="O217" s="530"/>
      <c r="P217" s="530"/>
      <c r="Q217" s="530"/>
      <c r="R217" s="530"/>
      <c r="S217" s="530"/>
      <c r="T217" s="530"/>
      <c r="U217" s="530"/>
      <c r="V217" s="530"/>
      <c r="W217" s="530"/>
      <c r="X217" s="530"/>
      <c r="Y217" s="530"/>
      <c r="Z217" s="530"/>
    </row>
    <row r="218">
      <c r="A218" s="530"/>
      <c r="B218" s="530"/>
      <c r="C218" s="530"/>
      <c r="D218" s="530"/>
      <c r="E218" s="530"/>
      <c r="F218" s="530"/>
      <c r="G218" s="530"/>
      <c r="H218" s="530"/>
      <c r="I218" s="530"/>
      <c r="J218" s="530"/>
      <c r="K218" s="530"/>
      <c r="L218" s="530"/>
      <c r="M218" s="530"/>
      <c r="N218" s="530"/>
      <c r="O218" s="530"/>
      <c r="P218" s="530"/>
      <c r="Q218" s="530"/>
      <c r="R218" s="530"/>
      <c r="S218" s="530"/>
      <c r="T218" s="530"/>
      <c r="U218" s="530"/>
      <c r="V218" s="530"/>
      <c r="W218" s="530"/>
      <c r="X218" s="530"/>
      <c r="Y218" s="530"/>
      <c r="Z218" s="530"/>
    </row>
    <row r="219">
      <c r="A219" s="530"/>
      <c r="B219" s="530"/>
      <c r="C219" s="530"/>
      <c r="D219" s="530"/>
      <c r="E219" s="530"/>
      <c r="F219" s="530"/>
      <c r="G219" s="530"/>
      <c r="H219" s="530"/>
      <c r="I219" s="530"/>
      <c r="J219" s="530"/>
      <c r="K219" s="530"/>
      <c r="L219" s="530"/>
      <c r="M219" s="530"/>
      <c r="N219" s="530"/>
      <c r="O219" s="530"/>
      <c r="P219" s="530"/>
      <c r="Q219" s="530"/>
      <c r="R219" s="530"/>
      <c r="S219" s="530"/>
      <c r="T219" s="530"/>
      <c r="U219" s="530"/>
      <c r="V219" s="530"/>
      <c r="W219" s="530"/>
      <c r="X219" s="530"/>
      <c r="Y219" s="530"/>
      <c r="Z219" s="530"/>
    </row>
    <row r="220">
      <c r="A220" s="530"/>
      <c r="B220" s="530"/>
      <c r="C220" s="530"/>
      <c r="D220" s="530"/>
      <c r="E220" s="530"/>
      <c r="F220" s="530"/>
      <c r="G220" s="530"/>
      <c r="H220" s="530"/>
      <c r="I220" s="530"/>
      <c r="J220" s="530"/>
      <c r="K220" s="530"/>
      <c r="L220" s="530"/>
      <c r="M220" s="530"/>
      <c r="N220" s="530"/>
      <c r="O220" s="530"/>
      <c r="P220" s="530"/>
      <c r="Q220" s="530"/>
      <c r="R220" s="530"/>
      <c r="S220" s="530"/>
      <c r="T220" s="530"/>
      <c r="U220" s="530"/>
      <c r="V220" s="530"/>
      <c r="W220" s="530"/>
      <c r="X220" s="530"/>
      <c r="Y220" s="530"/>
      <c r="Z220" s="530"/>
    </row>
    <row r="221">
      <c r="A221" s="530"/>
      <c r="B221" s="530"/>
      <c r="C221" s="530"/>
      <c r="D221" s="530"/>
      <c r="E221" s="530"/>
      <c r="F221" s="530"/>
      <c r="G221" s="530"/>
      <c r="H221" s="530"/>
      <c r="I221" s="530"/>
      <c r="J221" s="530"/>
      <c r="K221" s="530"/>
      <c r="L221" s="530"/>
      <c r="M221" s="530"/>
      <c r="N221" s="530"/>
      <c r="O221" s="530"/>
      <c r="P221" s="530"/>
      <c r="Q221" s="530"/>
      <c r="R221" s="530"/>
      <c r="S221" s="530"/>
      <c r="T221" s="530"/>
      <c r="U221" s="530"/>
      <c r="V221" s="530"/>
      <c r="W221" s="530"/>
      <c r="X221" s="530"/>
      <c r="Y221" s="530"/>
      <c r="Z221" s="530"/>
    </row>
    <row r="222">
      <c r="A222" s="530"/>
      <c r="B222" s="530"/>
      <c r="C222" s="530"/>
      <c r="D222" s="530"/>
      <c r="E222" s="530"/>
      <c r="F222" s="530"/>
      <c r="G222" s="530"/>
      <c r="H222" s="530"/>
      <c r="I222" s="530"/>
      <c r="J222" s="530"/>
      <c r="K222" s="530"/>
      <c r="L222" s="530"/>
      <c r="M222" s="530"/>
      <c r="N222" s="530"/>
      <c r="O222" s="530"/>
      <c r="P222" s="530"/>
      <c r="Q222" s="530"/>
      <c r="R222" s="530"/>
      <c r="S222" s="530"/>
      <c r="T222" s="530"/>
      <c r="U222" s="530"/>
      <c r="V222" s="530"/>
      <c r="W222" s="530"/>
      <c r="X222" s="530"/>
      <c r="Y222" s="530"/>
      <c r="Z222" s="530"/>
    </row>
    <row r="223">
      <c r="A223" s="530"/>
      <c r="B223" s="530"/>
      <c r="C223" s="530"/>
      <c r="D223" s="530"/>
      <c r="E223" s="530"/>
      <c r="F223" s="530"/>
      <c r="G223" s="530"/>
      <c r="H223" s="530"/>
      <c r="I223" s="530"/>
      <c r="J223" s="530"/>
      <c r="K223" s="530"/>
      <c r="L223" s="530"/>
      <c r="M223" s="530"/>
      <c r="N223" s="530"/>
      <c r="O223" s="530"/>
      <c r="P223" s="530"/>
      <c r="Q223" s="530"/>
      <c r="R223" s="530"/>
      <c r="S223" s="530"/>
      <c r="T223" s="530"/>
      <c r="U223" s="530"/>
      <c r="V223" s="530"/>
      <c r="W223" s="530"/>
      <c r="X223" s="530"/>
      <c r="Y223" s="530"/>
      <c r="Z223" s="530"/>
    </row>
    <row r="224">
      <c r="A224" s="530"/>
      <c r="B224" s="530"/>
      <c r="C224" s="530"/>
      <c r="D224" s="530"/>
      <c r="E224" s="530"/>
      <c r="F224" s="530"/>
      <c r="G224" s="530"/>
      <c r="H224" s="530"/>
      <c r="I224" s="530"/>
      <c r="J224" s="530"/>
      <c r="K224" s="530"/>
      <c r="L224" s="530"/>
      <c r="M224" s="530"/>
      <c r="N224" s="530"/>
      <c r="O224" s="530"/>
      <c r="P224" s="530"/>
      <c r="Q224" s="530"/>
      <c r="R224" s="530"/>
      <c r="S224" s="530"/>
      <c r="T224" s="530"/>
      <c r="U224" s="530"/>
      <c r="V224" s="530"/>
      <c r="W224" s="530"/>
      <c r="X224" s="530"/>
      <c r="Y224" s="530"/>
      <c r="Z224" s="530"/>
    </row>
    <row r="225">
      <c r="A225" s="530"/>
      <c r="B225" s="530"/>
      <c r="C225" s="530"/>
      <c r="D225" s="530"/>
      <c r="E225" s="530"/>
      <c r="F225" s="530"/>
      <c r="G225" s="530"/>
      <c r="H225" s="530"/>
      <c r="I225" s="530"/>
      <c r="J225" s="530"/>
      <c r="K225" s="530"/>
      <c r="L225" s="530"/>
      <c r="M225" s="530"/>
      <c r="N225" s="530"/>
      <c r="O225" s="530"/>
      <c r="P225" s="530"/>
      <c r="Q225" s="530"/>
      <c r="R225" s="530"/>
      <c r="S225" s="530"/>
      <c r="T225" s="530"/>
      <c r="U225" s="530"/>
      <c r="V225" s="530"/>
      <c r="W225" s="530"/>
      <c r="X225" s="530"/>
      <c r="Y225" s="530"/>
      <c r="Z225" s="530"/>
    </row>
    <row r="226">
      <c r="A226" s="530"/>
      <c r="B226" s="530"/>
      <c r="C226" s="530"/>
      <c r="D226" s="530"/>
      <c r="E226" s="530"/>
      <c r="F226" s="530"/>
      <c r="G226" s="530"/>
      <c r="H226" s="530"/>
      <c r="I226" s="530"/>
      <c r="J226" s="530"/>
      <c r="K226" s="530"/>
      <c r="L226" s="530"/>
      <c r="M226" s="530"/>
      <c r="N226" s="530"/>
      <c r="O226" s="530"/>
      <c r="P226" s="530"/>
      <c r="Q226" s="530"/>
      <c r="R226" s="530"/>
      <c r="S226" s="530"/>
      <c r="T226" s="530"/>
      <c r="U226" s="530"/>
      <c r="V226" s="530"/>
      <c r="W226" s="530"/>
      <c r="X226" s="530"/>
      <c r="Y226" s="530"/>
      <c r="Z226" s="530"/>
    </row>
    <row r="227">
      <c r="A227" s="530"/>
      <c r="B227" s="530"/>
      <c r="C227" s="530"/>
      <c r="D227" s="530"/>
      <c r="E227" s="530"/>
      <c r="F227" s="530"/>
      <c r="G227" s="530"/>
      <c r="H227" s="530"/>
      <c r="I227" s="530"/>
      <c r="J227" s="530"/>
      <c r="K227" s="530"/>
      <c r="L227" s="530"/>
      <c r="M227" s="530"/>
      <c r="N227" s="530"/>
      <c r="O227" s="530"/>
      <c r="P227" s="530"/>
      <c r="Q227" s="530"/>
      <c r="R227" s="530"/>
      <c r="S227" s="530"/>
      <c r="T227" s="530"/>
      <c r="U227" s="530"/>
      <c r="V227" s="530"/>
      <c r="W227" s="530"/>
      <c r="X227" s="530"/>
      <c r="Y227" s="530"/>
      <c r="Z227" s="530"/>
    </row>
    <row r="228">
      <c r="A228" s="530"/>
      <c r="B228" s="530"/>
      <c r="C228" s="530"/>
      <c r="D228" s="530"/>
      <c r="E228" s="530"/>
      <c r="F228" s="530"/>
      <c r="G228" s="530"/>
      <c r="H228" s="530"/>
      <c r="I228" s="530"/>
      <c r="J228" s="530"/>
      <c r="K228" s="530"/>
      <c r="L228" s="530"/>
      <c r="M228" s="530"/>
      <c r="N228" s="530"/>
      <c r="O228" s="530"/>
      <c r="P228" s="530"/>
      <c r="Q228" s="530"/>
      <c r="R228" s="530"/>
      <c r="S228" s="530"/>
      <c r="T228" s="530"/>
      <c r="U228" s="530"/>
      <c r="V228" s="530"/>
      <c r="W228" s="530"/>
      <c r="X228" s="530"/>
      <c r="Y228" s="530"/>
      <c r="Z228" s="530"/>
    </row>
    <row r="229">
      <c r="A229" s="530"/>
      <c r="B229" s="530"/>
      <c r="C229" s="530"/>
      <c r="D229" s="530"/>
      <c r="E229" s="530"/>
      <c r="F229" s="530"/>
      <c r="G229" s="530"/>
      <c r="H229" s="530"/>
      <c r="I229" s="530"/>
      <c r="J229" s="530"/>
      <c r="K229" s="530"/>
      <c r="L229" s="530"/>
      <c r="M229" s="530"/>
      <c r="N229" s="530"/>
      <c r="O229" s="530"/>
      <c r="P229" s="530"/>
      <c r="Q229" s="530"/>
      <c r="R229" s="530"/>
      <c r="S229" s="530"/>
      <c r="T229" s="530"/>
      <c r="U229" s="530"/>
      <c r="V229" s="530"/>
      <c r="W229" s="530"/>
      <c r="X229" s="530"/>
      <c r="Y229" s="530"/>
      <c r="Z229" s="530"/>
    </row>
    <row r="230">
      <c r="A230" s="530"/>
      <c r="B230" s="530"/>
      <c r="C230" s="530"/>
      <c r="D230" s="530"/>
      <c r="E230" s="530"/>
      <c r="F230" s="530"/>
      <c r="G230" s="530"/>
      <c r="H230" s="530"/>
      <c r="I230" s="530"/>
      <c r="J230" s="530"/>
      <c r="K230" s="530"/>
      <c r="L230" s="530"/>
      <c r="M230" s="530"/>
      <c r="N230" s="530"/>
      <c r="O230" s="530"/>
      <c r="P230" s="530"/>
      <c r="Q230" s="530"/>
      <c r="R230" s="530"/>
      <c r="S230" s="530"/>
      <c r="T230" s="530"/>
      <c r="U230" s="530"/>
      <c r="V230" s="530"/>
      <c r="W230" s="530"/>
      <c r="X230" s="530"/>
      <c r="Y230" s="530"/>
      <c r="Z230" s="530"/>
    </row>
    <row r="231">
      <c r="A231" s="530"/>
      <c r="B231" s="530"/>
      <c r="C231" s="530"/>
      <c r="D231" s="530"/>
      <c r="E231" s="530"/>
      <c r="F231" s="530"/>
      <c r="G231" s="530"/>
      <c r="H231" s="530"/>
      <c r="I231" s="530"/>
      <c r="J231" s="530"/>
      <c r="K231" s="530"/>
      <c r="L231" s="530"/>
      <c r="M231" s="530"/>
      <c r="N231" s="530"/>
      <c r="O231" s="530"/>
      <c r="P231" s="530"/>
      <c r="Q231" s="530"/>
      <c r="R231" s="530"/>
      <c r="S231" s="530"/>
      <c r="T231" s="530"/>
      <c r="U231" s="530"/>
      <c r="V231" s="530"/>
      <c r="W231" s="530"/>
      <c r="X231" s="530"/>
      <c r="Y231" s="530"/>
      <c r="Z231" s="530"/>
    </row>
    <row r="232">
      <c r="A232" s="530"/>
      <c r="B232" s="530"/>
      <c r="C232" s="530"/>
      <c r="D232" s="530"/>
      <c r="E232" s="530"/>
      <c r="F232" s="530"/>
      <c r="G232" s="530"/>
      <c r="H232" s="530"/>
      <c r="I232" s="530"/>
      <c r="J232" s="530"/>
      <c r="K232" s="530"/>
      <c r="L232" s="530"/>
      <c r="M232" s="530"/>
      <c r="N232" s="530"/>
      <c r="O232" s="530"/>
      <c r="P232" s="530"/>
      <c r="Q232" s="530"/>
      <c r="R232" s="530"/>
      <c r="S232" s="530"/>
      <c r="T232" s="530"/>
      <c r="U232" s="530"/>
      <c r="V232" s="530"/>
      <c r="W232" s="530"/>
      <c r="X232" s="530"/>
      <c r="Y232" s="530"/>
      <c r="Z232" s="530"/>
    </row>
    <row r="233">
      <c r="A233" s="530"/>
      <c r="B233" s="530"/>
      <c r="C233" s="530"/>
      <c r="D233" s="530"/>
      <c r="E233" s="530"/>
      <c r="F233" s="530"/>
      <c r="G233" s="530"/>
      <c r="H233" s="530"/>
      <c r="I233" s="530"/>
      <c r="J233" s="530"/>
      <c r="K233" s="530"/>
      <c r="L233" s="530"/>
      <c r="M233" s="530"/>
      <c r="N233" s="530"/>
      <c r="O233" s="530"/>
      <c r="P233" s="530"/>
      <c r="Q233" s="530"/>
      <c r="R233" s="530"/>
      <c r="S233" s="530"/>
      <c r="T233" s="530"/>
      <c r="U233" s="530"/>
      <c r="V233" s="530"/>
      <c r="W233" s="530"/>
      <c r="X233" s="530"/>
      <c r="Y233" s="530"/>
      <c r="Z233" s="530"/>
    </row>
    <row r="234">
      <c r="A234" s="530"/>
      <c r="B234" s="530"/>
      <c r="C234" s="530"/>
      <c r="D234" s="530"/>
      <c r="E234" s="530"/>
      <c r="F234" s="530"/>
      <c r="G234" s="530"/>
      <c r="H234" s="530"/>
      <c r="I234" s="530"/>
      <c r="J234" s="530"/>
      <c r="K234" s="530"/>
      <c r="L234" s="530"/>
      <c r="M234" s="530"/>
      <c r="N234" s="530"/>
      <c r="O234" s="530"/>
      <c r="P234" s="530"/>
      <c r="Q234" s="530"/>
      <c r="R234" s="530"/>
      <c r="S234" s="530"/>
      <c r="T234" s="530"/>
      <c r="U234" s="530"/>
      <c r="V234" s="530"/>
      <c r="W234" s="530"/>
      <c r="X234" s="530"/>
      <c r="Y234" s="530"/>
      <c r="Z234" s="530"/>
    </row>
    <row r="235">
      <c r="A235" s="530"/>
      <c r="B235" s="530"/>
      <c r="C235" s="530"/>
      <c r="D235" s="530"/>
      <c r="E235" s="530"/>
      <c r="F235" s="530"/>
      <c r="G235" s="530"/>
      <c r="H235" s="530"/>
      <c r="I235" s="530"/>
      <c r="J235" s="530"/>
      <c r="K235" s="530"/>
      <c r="L235" s="530"/>
      <c r="M235" s="530"/>
      <c r="N235" s="530"/>
      <c r="O235" s="530"/>
      <c r="P235" s="530"/>
      <c r="Q235" s="530"/>
      <c r="R235" s="530"/>
      <c r="S235" s="530"/>
      <c r="T235" s="530"/>
      <c r="U235" s="530"/>
      <c r="V235" s="530"/>
      <c r="W235" s="530"/>
      <c r="X235" s="530"/>
      <c r="Y235" s="530"/>
      <c r="Z235" s="530"/>
    </row>
    <row r="236">
      <c r="A236" s="530"/>
      <c r="B236" s="530"/>
      <c r="C236" s="530"/>
      <c r="D236" s="530"/>
      <c r="E236" s="530"/>
      <c r="F236" s="530"/>
      <c r="G236" s="530"/>
      <c r="H236" s="530"/>
      <c r="I236" s="530"/>
      <c r="J236" s="530"/>
      <c r="K236" s="530"/>
      <c r="L236" s="530"/>
      <c r="M236" s="530"/>
      <c r="N236" s="530"/>
      <c r="O236" s="530"/>
      <c r="P236" s="530"/>
      <c r="Q236" s="530"/>
      <c r="R236" s="530"/>
      <c r="S236" s="530"/>
      <c r="T236" s="530"/>
      <c r="U236" s="530"/>
      <c r="V236" s="530"/>
      <c r="W236" s="530"/>
      <c r="X236" s="530"/>
      <c r="Y236" s="530"/>
      <c r="Z236" s="530"/>
    </row>
    <row r="237">
      <c r="A237" s="530"/>
      <c r="B237" s="530"/>
      <c r="C237" s="530"/>
      <c r="D237" s="530"/>
      <c r="E237" s="530"/>
      <c r="F237" s="530"/>
      <c r="G237" s="530"/>
      <c r="H237" s="530"/>
      <c r="I237" s="530"/>
      <c r="J237" s="530"/>
      <c r="K237" s="530"/>
      <c r="L237" s="530"/>
      <c r="M237" s="530"/>
      <c r="N237" s="530"/>
      <c r="O237" s="530"/>
      <c r="P237" s="530"/>
      <c r="Q237" s="530"/>
      <c r="R237" s="530"/>
      <c r="S237" s="530"/>
      <c r="T237" s="530"/>
      <c r="U237" s="530"/>
      <c r="V237" s="530"/>
      <c r="W237" s="530"/>
      <c r="X237" s="530"/>
      <c r="Y237" s="530"/>
      <c r="Z237" s="530"/>
    </row>
    <row r="238">
      <c r="A238" s="530"/>
      <c r="B238" s="530"/>
      <c r="C238" s="530"/>
      <c r="D238" s="530"/>
      <c r="E238" s="530"/>
      <c r="F238" s="530"/>
      <c r="G238" s="530"/>
      <c r="H238" s="530"/>
      <c r="I238" s="530"/>
      <c r="J238" s="530"/>
      <c r="K238" s="530"/>
      <c r="L238" s="530"/>
      <c r="M238" s="530"/>
      <c r="N238" s="530"/>
      <c r="O238" s="530"/>
      <c r="P238" s="530"/>
      <c r="Q238" s="530"/>
      <c r="R238" s="530"/>
      <c r="S238" s="530"/>
      <c r="T238" s="530"/>
      <c r="U238" s="530"/>
      <c r="V238" s="530"/>
      <c r="W238" s="530"/>
      <c r="X238" s="530"/>
      <c r="Y238" s="530"/>
      <c r="Z238" s="530"/>
    </row>
    <row r="239">
      <c r="A239" s="530"/>
      <c r="B239" s="530"/>
      <c r="C239" s="530"/>
      <c r="D239" s="530"/>
      <c r="E239" s="530"/>
      <c r="F239" s="530"/>
      <c r="G239" s="530"/>
      <c r="H239" s="530"/>
      <c r="I239" s="530"/>
      <c r="J239" s="530"/>
      <c r="K239" s="530"/>
      <c r="L239" s="530"/>
      <c r="M239" s="530"/>
      <c r="N239" s="530"/>
      <c r="O239" s="530"/>
      <c r="P239" s="530"/>
      <c r="Q239" s="530"/>
      <c r="R239" s="530"/>
      <c r="S239" s="530"/>
      <c r="T239" s="530"/>
      <c r="U239" s="530"/>
      <c r="V239" s="530"/>
      <c r="W239" s="530"/>
      <c r="X239" s="530"/>
      <c r="Y239" s="530"/>
      <c r="Z239" s="530"/>
    </row>
    <row r="240">
      <c r="A240" s="530"/>
      <c r="B240" s="530"/>
      <c r="C240" s="530"/>
      <c r="D240" s="530"/>
      <c r="E240" s="530"/>
      <c r="F240" s="530"/>
      <c r="G240" s="530"/>
      <c r="H240" s="530"/>
      <c r="I240" s="530"/>
      <c r="J240" s="530"/>
      <c r="K240" s="530"/>
      <c r="L240" s="530"/>
      <c r="M240" s="530"/>
      <c r="N240" s="530"/>
      <c r="O240" s="530"/>
      <c r="P240" s="530"/>
      <c r="Q240" s="530"/>
      <c r="R240" s="530"/>
      <c r="S240" s="530"/>
      <c r="T240" s="530"/>
      <c r="U240" s="530"/>
      <c r="V240" s="530"/>
      <c r="W240" s="530"/>
      <c r="X240" s="530"/>
      <c r="Y240" s="530"/>
      <c r="Z240" s="530"/>
    </row>
    <row r="241">
      <c r="A241" s="530"/>
      <c r="B241" s="530"/>
      <c r="C241" s="530"/>
      <c r="D241" s="530"/>
      <c r="E241" s="530"/>
      <c r="F241" s="530"/>
      <c r="G241" s="530"/>
      <c r="H241" s="530"/>
      <c r="I241" s="530"/>
      <c r="J241" s="530"/>
      <c r="K241" s="530"/>
      <c r="L241" s="530"/>
      <c r="M241" s="530"/>
      <c r="N241" s="530"/>
      <c r="O241" s="530"/>
      <c r="P241" s="530"/>
      <c r="Q241" s="530"/>
      <c r="R241" s="530"/>
      <c r="S241" s="530"/>
      <c r="T241" s="530"/>
      <c r="U241" s="530"/>
      <c r="V241" s="530"/>
      <c r="W241" s="530"/>
      <c r="X241" s="530"/>
      <c r="Y241" s="530"/>
      <c r="Z241" s="530"/>
    </row>
    <row r="242">
      <c r="A242" s="530"/>
      <c r="B242" s="530"/>
      <c r="C242" s="530"/>
      <c r="D242" s="530"/>
      <c r="E242" s="530"/>
      <c r="F242" s="530"/>
      <c r="G242" s="530"/>
      <c r="H242" s="530"/>
      <c r="I242" s="530"/>
      <c r="J242" s="530"/>
      <c r="K242" s="530"/>
      <c r="L242" s="530"/>
      <c r="M242" s="530"/>
      <c r="N242" s="530"/>
      <c r="O242" s="530"/>
      <c r="P242" s="530"/>
      <c r="Q242" s="530"/>
      <c r="R242" s="530"/>
      <c r="S242" s="530"/>
      <c r="T242" s="530"/>
      <c r="U242" s="530"/>
      <c r="V242" s="530"/>
      <c r="W242" s="530"/>
      <c r="X242" s="530"/>
      <c r="Y242" s="530"/>
      <c r="Z242" s="530"/>
    </row>
    <row r="243">
      <c r="A243" s="530"/>
      <c r="B243" s="530"/>
      <c r="C243" s="530"/>
      <c r="D243" s="530"/>
      <c r="E243" s="530"/>
      <c r="F243" s="530"/>
      <c r="G243" s="530"/>
      <c r="H243" s="530"/>
      <c r="I243" s="530"/>
      <c r="J243" s="530"/>
      <c r="K243" s="530"/>
      <c r="L243" s="530"/>
      <c r="M243" s="530"/>
      <c r="N243" s="530"/>
      <c r="O243" s="530"/>
      <c r="P243" s="530"/>
      <c r="Q243" s="530"/>
      <c r="R243" s="530"/>
      <c r="S243" s="530"/>
      <c r="T243" s="530"/>
      <c r="U243" s="530"/>
      <c r="V243" s="530"/>
      <c r="W243" s="530"/>
      <c r="X243" s="530"/>
      <c r="Y243" s="530"/>
      <c r="Z243" s="530"/>
    </row>
    <row r="244">
      <c r="A244" s="530"/>
      <c r="B244" s="530"/>
      <c r="C244" s="530"/>
      <c r="D244" s="530"/>
      <c r="E244" s="530"/>
      <c r="F244" s="530"/>
      <c r="G244" s="530"/>
      <c r="H244" s="530"/>
      <c r="I244" s="530"/>
      <c r="J244" s="530"/>
      <c r="K244" s="530"/>
      <c r="L244" s="530"/>
      <c r="M244" s="530"/>
      <c r="N244" s="530"/>
      <c r="O244" s="530"/>
      <c r="P244" s="530"/>
      <c r="Q244" s="530"/>
      <c r="R244" s="530"/>
      <c r="S244" s="530"/>
      <c r="T244" s="530"/>
      <c r="U244" s="530"/>
      <c r="V244" s="530"/>
      <c r="W244" s="530"/>
      <c r="X244" s="530"/>
      <c r="Y244" s="530"/>
      <c r="Z244" s="530"/>
    </row>
    <row r="245">
      <c r="A245" s="530"/>
      <c r="B245" s="530"/>
      <c r="C245" s="530"/>
      <c r="D245" s="530"/>
      <c r="E245" s="530"/>
      <c r="F245" s="530"/>
      <c r="G245" s="530"/>
      <c r="H245" s="530"/>
      <c r="I245" s="530"/>
      <c r="J245" s="530"/>
      <c r="K245" s="530"/>
      <c r="L245" s="530"/>
      <c r="M245" s="530"/>
      <c r="N245" s="530"/>
      <c r="O245" s="530"/>
      <c r="P245" s="530"/>
      <c r="Q245" s="530"/>
      <c r="R245" s="530"/>
      <c r="S245" s="530"/>
      <c r="T245" s="530"/>
      <c r="U245" s="530"/>
      <c r="V245" s="530"/>
      <c r="W245" s="530"/>
      <c r="X245" s="530"/>
      <c r="Y245" s="530"/>
      <c r="Z245" s="530"/>
    </row>
    <row r="246">
      <c r="A246" s="530"/>
      <c r="B246" s="530"/>
      <c r="C246" s="530"/>
      <c r="D246" s="530"/>
      <c r="E246" s="530"/>
      <c r="F246" s="530"/>
      <c r="G246" s="530"/>
      <c r="H246" s="530"/>
      <c r="I246" s="530"/>
      <c r="J246" s="530"/>
      <c r="K246" s="530"/>
      <c r="L246" s="530"/>
      <c r="M246" s="530"/>
      <c r="N246" s="530"/>
      <c r="O246" s="530"/>
      <c r="P246" s="530"/>
      <c r="Q246" s="530"/>
      <c r="R246" s="530"/>
      <c r="S246" s="530"/>
      <c r="T246" s="530"/>
      <c r="U246" s="530"/>
      <c r="V246" s="530"/>
      <c r="W246" s="530"/>
      <c r="X246" s="530"/>
      <c r="Y246" s="530"/>
      <c r="Z246" s="530"/>
    </row>
    <row r="247">
      <c r="A247" s="530"/>
      <c r="B247" s="530"/>
      <c r="C247" s="530"/>
      <c r="D247" s="530"/>
      <c r="E247" s="530"/>
      <c r="F247" s="530"/>
      <c r="G247" s="530"/>
      <c r="H247" s="530"/>
      <c r="I247" s="530"/>
      <c r="J247" s="530"/>
      <c r="K247" s="530"/>
      <c r="L247" s="530"/>
      <c r="M247" s="530"/>
      <c r="N247" s="530"/>
      <c r="O247" s="530"/>
      <c r="P247" s="530"/>
      <c r="Q247" s="530"/>
      <c r="R247" s="530"/>
      <c r="S247" s="530"/>
      <c r="T247" s="530"/>
      <c r="U247" s="530"/>
      <c r="V247" s="530"/>
      <c r="W247" s="530"/>
      <c r="X247" s="530"/>
      <c r="Y247" s="530"/>
      <c r="Z247" s="530"/>
    </row>
    <row r="248">
      <c r="A248" s="530"/>
      <c r="B248" s="530"/>
      <c r="C248" s="530"/>
      <c r="D248" s="530"/>
      <c r="E248" s="530"/>
      <c r="F248" s="530"/>
      <c r="G248" s="530"/>
      <c r="H248" s="530"/>
      <c r="I248" s="530"/>
      <c r="J248" s="530"/>
      <c r="K248" s="530"/>
      <c r="L248" s="530"/>
      <c r="M248" s="530"/>
      <c r="N248" s="530"/>
      <c r="O248" s="530"/>
      <c r="P248" s="530"/>
      <c r="Q248" s="530"/>
      <c r="R248" s="530"/>
      <c r="S248" s="530"/>
      <c r="T248" s="530"/>
      <c r="U248" s="530"/>
      <c r="V248" s="530"/>
      <c r="W248" s="530"/>
      <c r="X248" s="530"/>
      <c r="Y248" s="530"/>
      <c r="Z248" s="530"/>
    </row>
    <row r="249">
      <c r="A249" s="530"/>
      <c r="B249" s="530"/>
      <c r="C249" s="530"/>
      <c r="D249" s="530"/>
      <c r="E249" s="530"/>
      <c r="F249" s="530"/>
      <c r="G249" s="530"/>
      <c r="H249" s="530"/>
      <c r="I249" s="530"/>
      <c r="J249" s="530"/>
      <c r="K249" s="530"/>
      <c r="L249" s="530"/>
      <c r="M249" s="530"/>
      <c r="N249" s="530"/>
      <c r="O249" s="530"/>
      <c r="P249" s="530"/>
      <c r="Q249" s="530"/>
      <c r="R249" s="530"/>
      <c r="S249" s="530"/>
      <c r="T249" s="530"/>
      <c r="U249" s="530"/>
      <c r="V249" s="530"/>
      <c r="W249" s="530"/>
      <c r="X249" s="530"/>
      <c r="Y249" s="530"/>
      <c r="Z249" s="530"/>
    </row>
    <row r="250">
      <c r="A250" s="530"/>
      <c r="B250" s="530"/>
      <c r="C250" s="530"/>
      <c r="D250" s="530"/>
      <c r="E250" s="530"/>
      <c r="F250" s="530"/>
      <c r="G250" s="530"/>
      <c r="H250" s="530"/>
      <c r="I250" s="530"/>
      <c r="J250" s="530"/>
      <c r="K250" s="530"/>
      <c r="L250" s="530"/>
      <c r="M250" s="530"/>
      <c r="N250" s="530"/>
      <c r="O250" s="530"/>
      <c r="P250" s="530"/>
      <c r="Q250" s="530"/>
      <c r="R250" s="530"/>
      <c r="S250" s="530"/>
      <c r="T250" s="530"/>
      <c r="U250" s="530"/>
      <c r="V250" s="530"/>
      <c r="W250" s="530"/>
      <c r="X250" s="530"/>
      <c r="Y250" s="530"/>
      <c r="Z250" s="530"/>
    </row>
    <row r="251">
      <c r="A251" s="530"/>
      <c r="B251" s="530"/>
      <c r="C251" s="530"/>
      <c r="D251" s="530"/>
      <c r="E251" s="530"/>
      <c r="F251" s="530"/>
      <c r="G251" s="530"/>
      <c r="H251" s="530"/>
      <c r="I251" s="530"/>
      <c r="J251" s="530"/>
      <c r="K251" s="530"/>
      <c r="L251" s="530"/>
      <c r="M251" s="530"/>
      <c r="N251" s="530"/>
      <c r="O251" s="530"/>
      <c r="P251" s="530"/>
      <c r="Q251" s="530"/>
      <c r="R251" s="530"/>
      <c r="S251" s="530"/>
      <c r="T251" s="530"/>
      <c r="U251" s="530"/>
      <c r="V251" s="530"/>
      <c r="W251" s="530"/>
      <c r="X251" s="530"/>
      <c r="Y251" s="530"/>
      <c r="Z251" s="530"/>
    </row>
    <row r="252">
      <c r="A252" s="530"/>
      <c r="B252" s="530"/>
      <c r="C252" s="530"/>
      <c r="D252" s="530"/>
      <c r="E252" s="530"/>
      <c r="F252" s="530"/>
      <c r="G252" s="530"/>
      <c r="H252" s="530"/>
      <c r="I252" s="530"/>
      <c r="J252" s="530"/>
      <c r="K252" s="530"/>
      <c r="L252" s="530"/>
      <c r="M252" s="530"/>
      <c r="N252" s="530"/>
      <c r="O252" s="530"/>
      <c r="P252" s="530"/>
      <c r="Q252" s="530"/>
      <c r="R252" s="530"/>
      <c r="S252" s="530"/>
      <c r="T252" s="530"/>
      <c r="U252" s="530"/>
      <c r="V252" s="530"/>
      <c r="W252" s="530"/>
      <c r="X252" s="530"/>
      <c r="Y252" s="530"/>
      <c r="Z252" s="530"/>
    </row>
    <row r="253">
      <c r="A253" s="530"/>
      <c r="B253" s="530"/>
      <c r="C253" s="530"/>
      <c r="D253" s="530"/>
      <c r="E253" s="530"/>
      <c r="F253" s="530"/>
      <c r="G253" s="530"/>
      <c r="H253" s="530"/>
      <c r="I253" s="530"/>
      <c r="J253" s="530"/>
      <c r="K253" s="530"/>
      <c r="L253" s="530"/>
      <c r="M253" s="530"/>
      <c r="N253" s="530"/>
      <c r="O253" s="530"/>
      <c r="P253" s="530"/>
      <c r="Q253" s="530"/>
      <c r="R253" s="530"/>
      <c r="S253" s="530"/>
      <c r="T253" s="530"/>
      <c r="U253" s="530"/>
      <c r="V253" s="530"/>
      <c r="W253" s="530"/>
      <c r="X253" s="530"/>
      <c r="Y253" s="530"/>
      <c r="Z253" s="530"/>
    </row>
    <row r="254">
      <c r="A254" s="530"/>
      <c r="B254" s="530"/>
      <c r="C254" s="530"/>
      <c r="D254" s="530"/>
      <c r="E254" s="530"/>
      <c r="F254" s="530"/>
      <c r="G254" s="530"/>
      <c r="H254" s="530"/>
      <c r="I254" s="530"/>
      <c r="J254" s="530"/>
      <c r="K254" s="530"/>
      <c r="L254" s="530"/>
      <c r="M254" s="530"/>
      <c r="N254" s="530"/>
      <c r="O254" s="530"/>
      <c r="P254" s="530"/>
      <c r="Q254" s="530"/>
      <c r="R254" s="530"/>
      <c r="S254" s="530"/>
      <c r="T254" s="530"/>
      <c r="U254" s="530"/>
      <c r="V254" s="530"/>
      <c r="W254" s="530"/>
      <c r="X254" s="530"/>
      <c r="Y254" s="530"/>
      <c r="Z254" s="530"/>
    </row>
    <row r="255">
      <c r="A255" s="530"/>
      <c r="B255" s="530"/>
      <c r="C255" s="530"/>
      <c r="D255" s="530"/>
      <c r="E255" s="530"/>
      <c r="F255" s="530"/>
      <c r="G255" s="530"/>
      <c r="H255" s="530"/>
      <c r="I255" s="530"/>
      <c r="J255" s="530"/>
      <c r="K255" s="530"/>
      <c r="L255" s="530"/>
      <c r="M255" s="530"/>
      <c r="N255" s="530"/>
      <c r="O255" s="530"/>
      <c r="P255" s="530"/>
      <c r="Q255" s="530"/>
      <c r="R255" s="530"/>
      <c r="S255" s="530"/>
      <c r="T255" s="530"/>
      <c r="U255" s="530"/>
      <c r="V255" s="530"/>
      <c r="W255" s="530"/>
      <c r="X255" s="530"/>
      <c r="Y255" s="530"/>
      <c r="Z255" s="530"/>
    </row>
    <row r="256">
      <c r="A256" s="530"/>
      <c r="B256" s="530"/>
      <c r="C256" s="530"/>
      <c r="D256" s="530"/>
      <c r="E256" s="530"/>
      <c r="F256" s="530"/>
      <c r="G256" s="530"/>
      <c r="H256" s="530"/>
      <c r="I256" s="530"/>
      <c r="J256" s="530"/>
      <c r="K256" s="530"/>
      <c r="L256" s="530"/>
      <c r="M256" s="530"/>
      <c r="N256" s="530"/>
      <c r="O256" s="530"/>
      <c r="P256" s="530"/>
      <c r="Q256" s="530"/>
      <c r="R256" s="530"/>
      <c r="S256" s="530"/>
      <c r="T256" s="530"/>
      <c r="U256" s="530"/>
      <c r="V256" s="530"/>
      <c r="W256" s="530"/>
      <c r="X256" s="530"/>
      <c r="Y256" s="530"/>
      <c r="Z256" s="530"/>
    </row>
    <row r="257">
      <c r="A257" s="530"/>
      <c r="B257" s="530"/>
      <c r="C257" s="530"/>
      <c r="D257" s="530"/>
      <c r="E257" s="530"/>
      <c r="F257" s="530"/>
      <c r="G257" s="530"/>
      <c r="H257" s="530"/>
      <c r="I257" s="530"/>
      <c r="J257" s="530"/>
      <c r="K257" s="530"/>
      <c r="L257" s="530"/>
      <c r="M257" s="530"/>
      <c r="N257" s="530"/>
      <c r="O257" s="530"/>
      <c r="P257" s="530"/>
      <c r="Q257" s="530"/>
      <c r="R257" s="530"/>
      <c r="S257" s="530"/>
      <c r="T257" s="530"/>
      <c r="U257" s="530"/>
      <c r="V257" s="530"/>
      <c r="W257" s="530"/>
      <c r="X257" s="530"/>
      <c r="Y257" s="530"/>
      <c r="Z257" s="530"/>
    </row>
    <row r="258">
      <c r="A258" s="530"/>
      <c r="B258" s="530"/>
      <c r="C258" s="530"/>
      <c r="D258" s="530"/>
      <c r="E258" s="530"/>
      <c r="F258" s="530"/>
      <c r="G258" s="530"/>
      <c r="H258" s="530"/>
      <c r="I258" s="530"/>
      <c r="J258" s="530"/>
      <c r="K258" s="530"/>
      <c r="L258" s="530"/>
      <c r="M258" s="530"/>
      <c r="N258" s="530"/>
      <c r="O258" s="530"/>
      <c r="P258" s="530"/>
      <c r="Q258" s="530"/>
      <c r="R258" s="530"/>
      <c r="S258" s="530"/>
      <c r="T258" s="530"/>
      <c r="U258" s="530"/>
      <c r="V258" s="530"/>
      <c r="W258" s="530"/>
      <c r="X258" s="530"/>
      <c r="Y258" s="530"/>
      <c r="Z258" s="530"/>
    </row>
    <row r="259">
      <c r="A259" s="530"/>
      <c r="B259" s="530"/>
      <c r="C259" s="530"/>
      <c r="D259" s="530"/>
      <c r="E259" s="530"/>
      <c r="F259" s="530"/>
      <c r="G259" s="530"/>
      <c r="H259" s="530"/>
      <c r="I259" s="530"/>
      <c r="J259" s="530"/>
      <c r="K259" s="530"/>
      <c r="L259" s="530"/>
      <c r="M259" s="530"/>
      <c r="N259" s="530"/>
      <c r="O259" s="530"/>
      <c r="P259" s="530"/>
      <c r="Q259" s="530"/>
      <c r="R259" s="530"/>
      <c r="S259" s="530"/>
      <c r="T259" s="530"/>
      <c r="U259" s="530"/>
      <c r="V259" s="530"/>
      <c r="W259" s="530"/>
      <c r="X259" s="530"/>
      <c r="Y259" s="530"/>
      <c r="Z259" s="530"/>
    </row>
    <row r="260">
      <c r="A260" s="530"/>
      <c r="B260" s="530"/>
      <c r="C260" s="530"/>
      <c r="D260" s="530"/>
      <c r="E260" s="530"/>
      <c r="F260" s="530"/>
      <c r="G260" s="530"/>
      <c r="H260" s="530"/>
      <c r="I260" s="530"/>
      <c r="J260" s="530"/>
      <c r="K260" s="530"/>
      <c r="L260" s="530"/>
      <c r="M260" s="530"/>
      <c r="N260" s="530"/>
      <c r="O260" s="530"/>
      <c r="P260" s="530"/>
      <c r="Q260" s="530"/>
      <c r="R260" s="530"/>
      <c r="S260" s="530"/>
      <c r="T260" s="530"/>
      <c r="U260" s="530"/>
      <c r="V260" s="530"/>
      <c r="W260" s="530"/>
      <c r="X260" s="530"/>
      <c r="Y260" s="530"/>
      <c r="Z260" s="530"/>
    </row>
    <row r="261">
      <c r="A261" s="530"/>
      <c r="B261" s="530"/>
      <c r="C261" s="530"/>
      <c r="D261" s="530"/>
      <c r="E261" s="530"/>
      <c r="F261" s="530"/>
      <c r="G261" s="530"/>
      <c r="H261" s="530"/>
      <c r="I261" s="530"/>
      <c r="J261" s="530"/>
      <c r="K261" s="530"/>
      <c r="L261" s="530"/>
      <c r="M261" s="530"/>
      <c r="N261" s="530"/>
      <c r="O261" s="530"/>
      <c r="P261" s="530"/>
      <c r="Q261" s="530"/>
      <c r="R261" s="530"/>
      <c r="S261" s="530"/>
      <c r="T261" s="530"/>
      <c r="U261" s="530"/>
      <c r="V261" s="530"/>
      <c r="W261" s="530"/>
      <c r="X261" s="530"/>
      <c r="Y261" s="530"/>
      <c r="Z261" s="530"/>
    </row>
    <row r="262">
      <c r="A262" s="530"/>
      <c r="B262" s="530"/>
      <c r="C262" s="530"/>
      <c r="D262" s="530"/>
      <c r="E262" s="530"/>
      <c r="F262" s="530"/>
      <c r="G262" s="530"/>
      <c r="H262" s="530"/>
      <c r="I262" s="530"/>
      <c r="J262" s="530"/>
      <c r="K262" s="530"/>
      <c r="L262" s="530"/>
      <c r="M262" s="530"/>
      <c r="N262" s="530"/>
      <c r="O262" s="530"/>
      <c r="P262" s="530"/>
      <c r="Q262" s="530"/>
      <c r="R262" s="530"/>
      <c r="S262" s="530"/>
      <c r="T262" s="530"/>
      <c r="U262" s="530"/>
      <c r="V262" s="530"/>
      <c r="W262" s="530"/>
      <c r="X262" s="530"/>
      <c r="Y262" s="530"/>
      <c r="Z262" s="530"/>
    </row>
    <row r="263">
      <c r="A263" s="530"/>
      <c r="B263" s="530"/>
      <c r="C263" s="530"/>
      <c r="D263" s="530"/>
      <c r="E263" s="530"/>
      <c r="F263" s="530"/>
      <c r="G263" s="530"/>
      <c r="H263" s="530"/>
      <c r="I263" s="530"/>
      <c r="J263" s="530"/>
      <c r="K263" s="530"/>
      <c r="L263" s="530"/>
      <c r="M263" s="530"/>
      <c r="N263" s="530"/>
      <c r="O263" s="530"/>
      <c r="P263" s="530"/>
      <c r="Q263" s="530"/>
      <c r="R263" s="530"/>
      <c r="S263" s="530"/>
      <c r="T263" s="530"/>
      <c r="U263" s="530"/>
      <c r="V263" s="530"/>
      <c r="W263" s="530"/>
      <c r="X263" s="530"/>
      <c r="Y263" s="530"/>
      <c r="Z263" s="530"/>
    </row>
    <row r="264">
      <c r="A264" s="530"/>
      <c r="B264" s="530"/>
      <c r="C264" s="530"/>
      <c r="D264" s="530"/>
      <c r="E264" s="530"/>
      <c r="F264" s="530"/>
      <c r="G264" s="530"/>
      <c r="H264" s="530"/>
      <c r="I264" s="530"/>
      <c r="J264" s="530"/>
      <c r="K264" s="530"/>
      <c r="L264" s="530"/>
      <c r="M264" s="530"/>
      <c r="N264" s="530"/>
      <c r="O264" s="530"/>
      <c r="P264" s="530"/>
      <c r="Q264" s="530"/>
      <c r="R264" s="530"/>
      <c r="S264" s="530"/>
      <c r="T264" s="530"/>
      <c r="U264" s="530"/>
      <c r="V264" s="530"/>
      <c r="W264" s="530"/>
      <c r="X264" s="530"/>
      <c r="Y264" s="530"/>
      <c r="Z264" s="530"/>
    </row>
    <row r="265">
      <c r="A265" s="530"/>
      <c r="B265" s="530"/>
      <c r="C265" s="530"/>
      <c r="D265" s="530"/>
      <c r="E265" s="530"/>
      <c r="F265" s="530"/>
      <c r="G265" s="530"/>
      <c r="H265" s="530"/>
      <c r="I265" s="530"/>
      <c r="J265" s="530"/>
      <c r="K265" s="530"/>
      <c r="L265" s="530"/>
      <c r="M265" s="530"/>
      <c r="N265" s="530"/>
      <c r="O265" s="530"/>
      <c r="P265" s="530"/>
      <c r="Q265" s="530"/>
      <c r="R265" s="530"/>
      <c r="S265" s="530"/>
      <c r="T265" s="530"/>
      <c r="U265" s="530"/>
      <c r="V265" s="530"/>
      <c r="W265" s="530"/>
      <c r="X265" s="530"/>
      <c r="Y265" s="530"/>
      <c r="Z265" s="530"/>
    </row>
    <row r="266">
      <c r="A266" s="530"/>
      <c r="B266" s="530"/>
      <c r="C266" s="530"/>
      <c r="D266" s="530"/>
      <c r="E266" s="530"/>
      <c r="F266" s="530"/>
      <c r="G266" s="530"/>
      <c r="H266" s="530"/>
      <c r="I266" s="530"/>
      <c r="J266" s="530"/>
      <c r="K266" s="530"/>
      <c r="L266" s="530"/>
      <c r="M266" s="530"/>
      <c r="N266" s="530"/>
      <c r="O266" s="530"/>
      <c r="P266" s="530"/>
      <c r="Q266" s="530"/>
      <c r="R266" s="530"/>
      <c r="S266" s="530"/>
      <c r="T266" s="530"/>
      <c r="U266" s="530"/>
      <c r="V266" s="530"/>
      <c r="W266" s="530"/>
      <c r="X266" s="530"/>
      <c r="Y266" s="530"/>
      <c r="Z266" s="530"/>
    </row>
    <row r="267">
      <c r="A267" s="530"/>
      <c r="B267" s="530"/>
      <c r="C267" s="530"/>
      <c r="D267" s="530"/>
      <c r="E267" s="530"/>
      <c r="F267" s="530"/>
      <c r="G267" s="530"/>
      <c r="H267" s="530"/>
      <c r="I267" s="530"/>
      <c r="J267" s="530"/>
      <c r="K267" s="530"/>
      <c r="L267" s="530"/>
      <c r="M267" s="530"/>
      <c r="N267" s="530"/>
      <c r="O267" s="530"/>
      <c r="P267" s="530"/>
      <c r="Q267" s="530"/>
      <c r="R267" s="530"/>
      <c r="S267" s="530"/>
      <c r="T267" s="530"/>
      <c r="U267" s="530"/>
      <c r="V267" s="530"/>
      <c r="W267" s="530"/>
      <c r="X267" s="530"/>
      <c r="Y267" s="530"/>
      <c r="Z267" s="530"/>
    </row>
    <row r="268">
      <c r="A268" s="530"/>
      <c r="B268" s="530"/>
      <c r="C268" s="530"/>
      <c r="D268" s="530"/>
      <c r="E268" s="530"/>
      <c r="F268" s="530"/>
      <c r="G268" s="530"/>
      <c r="H268" s="530"/>
      <c r="I268" s="530"/>
      <c r="J268" s="530"/>
      <c r="K268" s="530"/>
      <c r="L268" s="530"/>
      <c r="M268" s="530"/>
      <c r="N268" s="530"/>
      <c r="O268" s="530"/>
      <c r="P268" s="530"/>
      <c r="Q268" s="530"/>
      <c r="R268" s="530"/>
      <c r="S268" s="530"/>
      <c r="T268" s="530"/>
      <c r="U268" s="530"/>
      <c r="V268" s="530"/>
      <c r="W268" s="530"/>
      <c r="X268" s="530"/>
      <c r="Y268" s="530"/>
      <c r="Z268" s="530"/>
    </row>
    <row r="269">
      <c r="A269" s="530"/>
      <c r="B269" s="530"/>
      <c r="C269" s="530"/>
      <c r="D269" s="530"/>
      <c r="E269" s="530"/>
      <c r="F269" s="530"/>
      <c r="G269" s="530"/>
      <c r="H269" s="530"/>
      <c r="I269" s="530"/>
      <c r="J269" s="530"/>
      <c r="K269" s="530"/>
      <c r="L269" s="530"/>
      <c r="M269" s="530"/>
      <c r="N269" s="530"/>
      <c r="O269" s="530"/>
      <c r="P269" s="530"/>
      <c r="Q269" s="530"/>
      <c r="R269" s="530"/>
      <c r="S269" s="530"/>
      <c r="T269" s="530"/>
      <c r="U269" s="530"/>
      <c r="V269" s="530"/>
      <c r="W269" s="530"/>
      <c r="X269" s="530"/>
      <c r="Y269" s="530"/>
      <c r="Z269" s="530"/>
    </row>
    <row r="270">
      <c r="A270" s="530"/>
      <c r="B270" s="530"/>
      <c r="C270" s="530"/>
      <c r="D270" s="530"/>
      <c r="E270" s="530"/>
      <c r="F270" s="530"/>
      <c r="G270" s="530"/>
      <c r="H270" s="530"/>
      <c r="I270" s="530"/>
      <c r="J270" s="530"/>
      <c r="K270" s="530"/>
      <c r="L270" s="530"/>
      <c r="M270" s="530"/>
      <c r="N270" s="530"/>
      <c r="O270" s="530"/>
      <c r="P270" s="530"/>
      <c r="Q270" s="530"/>
      <c r="R270" s="530"/>
      <c r="S270" s="530"/>
      <c r="T270" s="530"/>
      <c r="U270" s="530"/>
      <c r="V270" s="530"/>
      <c r="W270" s="530"/>
      <c r="X270" s="530"/>
      <c r="Y270" s="530"/>
      <c r="Z270" s="530"/>
    </row>
    <row r="271">
      <c r="A271" s="530"/>
      <c r="B271" s="530"/>
      <c r="C271" s="530"/>
      <c r="D271" s="530"/>
      <c r="E271" s="530"/>
      <c r="F271" s="530"/>
      <c r="G271" s="530"/>
      <c r="H271" s="530"/>
      <c r="I271" s="530"/>
      <c r="J271" s="530"/>
      <c r="K271" s="530"/>
      <c r="L271" s="530"/>
      <c r="M271" s="530"/>
      <c r="N271" s="530"/>
      <c r="O271" s="530"/>
      <c r="P271" s="530"/>
      <c r="Q271" s="530"/>
      <c r="R271" s="530"/>
      <c r="S271" s="530"/>
      <c r="T271" s="530"/>
      <c r="U271" s="530"/>
      <c r="V271" s="530"/>
      <c r="W271" s="530"/>
      <c r="X271" s="530"/>
      <c r="Y271" s="530"/>
      <c r="Z271" s="530"/>
    </row>
    <row r="272">
      <c r="A272" s="530"/>
      <c r="B272" s="530"/>
      <c r="C272" s="530"/>
      <c r="D272" s="530"/>
      <c r="E272" s="530"/>
      <c r="F272" s="530"/>
      <c r="G272" s="530"/>
      <c r="H272" s="530"/>
      <c r="I272" s="530"/>
      <c r="J272" s="530"/>
      <c r="K272" s="530"/>
      <c r="L272" s="530"/>
      <c r="M272" s="530"/>
      <c r="N272" s="530"/>
      <c r="O272" s="530"/>
      <c r="P272" s="530"/>
      <c r="Q272" s="530"/>
      <c r="R272" s="530"/>
      <c r="S272" s="530"/>
      <c r="T272" s="530"/>
      <c r="U272" s="530"/>
      <c r="V272" s="530"/>
      <c r="W272" s="530"/>
      <c r="X272" s="530"/>
      <c r="Y272" s="530"/>
      <c r="Z272" s="530"/>
    </row>
    <row r="273">
      <c r="A273" s="530"/>
      <c r="B273" s="530"/>
      <c r="C273" s="530"/>
      <c r="D273" s="530"/>
      <c r="E273" s="530"/>
      <c r="F273" s="530"/>
      <c r="G273" s="530"/>
      <c r="H273" s="530"/>
      <c r="I273" s="530"/>
      <c r="J273" s="530"/>
      <c r="K273" s="530"/>
      <c r="L273" s="530"/>
      <c r="M273" s="530"/>
      <c r="N273" s="530"/>
      <c r="O273" s="530"/>
      <c r="P273" s="530"/>
      <c r="Q273" s="530"/>
      <c r="R273" s="530"/>
      <c r="S273" s="530"/>
      <c r="T273" s="530"/>
      <c r="U273" s="530"/>
      <c r="V273" s="530"/>
      <c r="W273" s="530"/>
      <c r="X273" s="530"/>
      <c r="Y273" s="530"/>
      <c r="Z273" s="530"/>
    </row>
    <row r="274">
      <c r="A274" s="530"/>
      <c r="B274" s="530"/>
      <c r="C274" s="530"/>
      <c r="D274" s="530"/>
      <c r="E274" s="530"/>
      <c r="F274" s="530"/>
      <c r="G274" s="530"/>
      <c r="H274" s="530"/>
      <c r="I274" s="530"/>
      <c r="J274" s="530"/>
      <c r="K274" s="530"/>
      <c r="L274" s="530"/>
      <c r="M274" s="530"/>
      <c r="N274" s="530"/>
      <c r="O274" s="530"/>
      <c r="P274" s="530"/>
      <c r="Q274" s="530"/>
      <c r="R274" s="530"/>
      <c r="S274" s="530"/>
      <c r="T274" s="530"/>
      <c r="U274" s="530"/>
      <c r="V274" s="530"/>
      <c r="W274" s="530"/>
      <c r="X274" s="530"/>
      <c r="Y274" s="530"/>
      <c r="Z274" s="530"/>
    </row>
    <row r="275">
      <c r="A275" s="530"/>
      <c r="B275" s="530"/>
      <c r="C275" s="530"/>
      <c r="D275" s="530"/>
      <c r="E275" s="530"/>
      <c r="F275" s="530"/>
      <c r="G275" s="530"/>
      <c r="H275" s="530"/>
      <c r="I275" s="530"/>
      <c r="J275" s="530"/>
      <c r="K275" s="530"/>
      <c r="L275" s="530"/>
      <c r="M275" s="530"/>
      <c r="N275" s="530"/>
      <c r="O275" s="530"/>
      <c r="P275" s="530"/>
      <c r="Q275" s="530"/>
      <c r="R275" s="530"/>
      <c r="S275" s="530"/>
      <c r="T275" s="530"/>
      <c r="U275" s="530"/>
      <c r="V275" s="530"/>
      <c r="W275" s="530"/>
      <c r="X275" s="530"/>
      <c r="Y275" s="530"/>
      <c r="Z275" s="530"/>
    </row>
    <row r="276">
      <c r="A276" s="530"/>
      <c r="B276" s="530"/>
      <c r="C276" s="530"/>
      <c r="D276" s="530"/>
      <c r="E276" s="530"/>
      <c r="F276" s="530"/>
      <c r="G276" s="530"/>
      <c r="H276" s="530"/>
      <c r="I276" s="530"/>
      <c r="J276" s="530"/>
      <c r="K276" s="530"/>
      <c r="L276" s="530"/>
      <c r="M276" s="530"/>
      <c r="N276" s="530"/>
      <c r="O276" s="530"/>
      <c r="P276" s="530"/>
      <c r="Q276" s="530"/>
      <c r="R276" s="530"/>
      <c r="S276" s="530"/>
      <c r="T276" s="530"/>
      <c r="U276" s="530"/>
      <c r="V276" s="530"/>
      <c r="W276" s="530"/>
      <c r="X276" s="530"/>
      <c r="Y276" s="530"/>
      <c r="Z276" s="530"/>
    </row>
    <row r="277">
      <c r="A277" s="530"/>
      <c r="B277" s="530"/>
      <c r="C277" s="530"/>
      <c r="D277" s="530"/>
      <c r="E277" s="530"/>
      <c r="F277" s="530"/>
      <c r="G277" s="530"/>
      <c r="H277" s="530"/>
      <c r="I277" s="530"/>
      <c r="J277" s="530"/>
      <c r="K277" s="530"/>
      <c r="L277" s="530"/>
      <c r="M277" s="530"/>
      <c r="N277" s="530"/>
      <c r="O277" s="530"/>
      <c r="P277" s="530"/>
      <c r="Q277" s="530"/>
      <c r="R277" s="530"/>
      <c r="S277" s="530"/>
      <c r="T277" s="530"/>
      <c r="U277" s="530"/>
      <c r="V277" s="530"/>
      <c r="W277" s="530"/>
      <c r="X277" s="530"/>
      <c r="Y277" s="530"/>
      <c r="Z277" s="530"/>
    </row>
    <row r="278">
      <c r="A278" s="530"/>
      <c r="B278" s="530"/>
      <c r="C278" s="530"/>
      <c r="D278" s="530"/>
      <c r="E278" s="530"/>
      <c r="F278" s="530"/>
      <c r="G278" s="530"/>
      <c r="H278" s="530"/>
      <c r="I278" s="530"/>
      <c r="J278" s="530"/>
      <c r="K278" s="530"/>
      <c r="L278" s="530"/>
      <c r="M278" s="530"/>
      <c r="N278" s="530"/>
      <c r="O278" s="530"/>
      <c r="P278" s="530"/>
      <c r="Q278" s="530"/>
      <c r="R278" s="530"/>
      <c r="S278" s="530"/>
      <c r="T278" s="530"/>
      <c r="U278" s="530"/>
      <c r="V278" s="530"/>
      <c r="W278" s="530"/>
      <c r="X278" s="530"/>
      <c r="Y278" s="530"/>
      <c r="Z278" s="530"/>
    </row>
    <row r="279">
      <c r="A279" s="530"/>
      <c r="B279" s="530"/>
      <c r="C279" s="530"/>
      <c r="D279" s="530"/>
      <c r="E279" s="530"/>
      <c r="F279" s="530"/>
      <c r="G279" s="530"/>
      <c r="H279" s="530"/>
      <c r="I279" s="530"/>
      <c r="J279" s="530"/>
      <c r="K279" s="530"/>
      <c r="L279" s="530"/>
      <c r="M279" s="530"/>
      <c r="N279" s="530"/>
      <c r="O279" s="530"/>
      <c r="P279" s="530"/>
      <c r="Q279" s="530"/>
      <c r="R279" s="530"/>
      <c r="S279" s="530"/>
      <c r="T279" s="530"/>
      <c r="U279" s="530"/>
      <c r="V279" s="530"/>
      <c r="W279" s="530"/>
      <c r="X279" s="530"/>
      <c r="Y279" s="530"/>
      <c r="Z279" s="530"/>
    </row>
    <row r="280">
      <c r="A280" s="530"/>
      <c r="B280" s="530"/>
      <c r="C280" s="530"/>
      <c r="D280" s="530"/>
      <c r="E280" s="530"/>
      <c r="F280" s="530"/>
      <c r="G280" s="530"/>
      <c r="H280" s="530"/>
      <c r="I280" s="530"/>
      <c r="J280" s="530"/>
      <c r="K280" s="530"/>
      <c r="L280" s="530"/>
      <c r="M280" s="530"/>
      <c r="N280" s="530"/>
      <c r="O280" s="530"/>
      <c r="P280" s="530"/>
      <c r="Q280" s="530"/>
      <c r="R280" s="530"/>
      <c r="S280" s="530"/>
      <c r="T280" s="530"/>
      <c r="U280" s="530"/>
      <c r="V280" s="530"/>
      <c r="W280" s="530"/>
      <c r="X280" s="530"/>
      <c r="Y280" s="530"/>
      <c r="Z280" s="530"/>
    </row>
    <row r="281">
      <c r="A281" s="530"/>
      <c r="B281" s="530"/>
      <c r="C281" s="530"/>
      <c r="D281" s="530"/>
      <c r="E281" s="530"/>
      <c r="F281" s="530"/>
      <c r="G281" s="530"/>
      <c r="H281" s="530"/>
      <c r="I281" s="530"/>
      <c r="J281" s="530"/>
      <c r="K281" s="530"/>
      <c r="L281" s="530"/>
      <c r="M281" s="530"/>
      <c r="N281" s="530"/>
      <c r="O281" s="530"/>
      <c r="P281" s="530"/>
      <c r="Q281" s="530"/>
      <c r="R281" s="530"/>
      <c r="S281" s="530"/>
      <c r="T281" s="530"/>
      <c r="U281" s="530"/>
      <c r="V281" s="530"/>
      <c r="W281" s="530"/>
      <c r="X281" s="530"/>
      <c r="Y281" s="530"/>
      <c r="Z281" s="530"/>
    </row>
    <row r="282">
      <c r="A282" s="530"/>
      <c r="B282" s="530"/>
      <c r="C282" s="530"/>
      <c r="D282" s="530"/>
      <c r="E282" s="530"/>
      <c r="F282" s="530"/>
      <c r="G282" s="530"/>
      <c r="H282" s="530"/>
      <c r="I282" s="530"/>
      <c r="J282" s="530"/>
      <c r="K282" s="530"/>
      <c r="L282" s="530"/>
      <c r="M282" s="530"/>
      <c r="N282" s="530"/>
      <c r="O282" s="530"/>
      <c r="P282" s="530"/>
      <c r="Q282" s="530"/>
      <c r="R282" s="530"/>
      <c r="S282" s="530"/>
      <c r="T282" s="530"/>
      <c r="U282" s="530"/>
      <c r="V282" s="530"/>
      <c r="W282" s="530"/>
      <c r="X282" s="530"/>
      <c r="Y282" s="530"/>
      <c r="Z282" s="530"/>
    </row>
    <row r="283">
      <c r="A283" s="530"/>
      <c r="B283" s="530"/>
      <c r="C283" s="530"/>
      <c r="D283" s="530"/>
      <c r="E283" s="530"/>
      <c r="F283" s="530"/>
      <c r="G283" s="530"/>
      <c r="H283" s="530"/>
      <c r="I283" s="530"/>
      <c r="J283" s="530"/>
      <c r="K283" s="530"/>
      <c r="L283" s="530"/>
      <c r="M283" s="530"/>
      <c r="N283" s="530"/>
      <c r="O283" s="530"/>
      <c r="P283" s="530"/>
      <c r="Q283" s="530"/>
      <c r="R283" s="530"/>
      <c r="S283" s="530"/>
      <c r="T283" s="530"/>
      <c r="U283" s="530"/>
      <c r="V283" s="530"/>
      <c r="W283" s="530"/>
      <c r="X283" s="530"/>
      <c r="Y283" s="530"/>
      <c r="Z283" s="530"/>
    </row>
    <row r="284">
      <c r="A284" s="530"/>
      <c r="B284" s="530"/>
      <c r="C284" s="530"/>
      <c r="D284" s="530"/>
      <c r="E284" s="530"/>
      <c r="F284" s="530"/>
      <c r="G284" s="530"/>
      <c r="H284" s="530"/>
      <c r="I284" s="530"/>
      <c r="J284" s="530"/>
      <c r="K284" s="530"/>
      <c r="L284" s="530"/>
      <c r="M284" s="530"/>
      <c r="N284" s="530"/>
      <c r="O284" s="530"/>
      <c r="P284" s="530"/>
      <c r="Q284" s="530"/>
      <c r="R284" s="530"/>
      <c r="S284" s="530"/>
      <c r="T284" s="530"/>
      <c r="U284" s="530"/>
      <c r="V284" s="530"/>
      <c r="W284" s="530"/>
      <c r="X284" s="530"/>
      <c r="Y284" s="530"/>
      <c r="Z284" s="530"/>
    </row>
    <row r="285">
      <c r="A285" s="530"/>
      <c r="B285" s="530"/>
      <c r="C285" s="530"/>
      <c r="D285" s="530"/>
      <c r="E285" s="530"/>
      <c r="F285" s="530"/>
      <c r="G285" s="530"/>
      <c r="H285" s="530"/>
      <c r="I285" s="530"/>
      <c r="J285" s="530"/>
      <c r="K285" s="530"/>
      <c r="L285" s="530"/>
      <c r="M285" s="530"/>
      <c r="N285" s="530"/>
      <c r="O285" s="530"/>
      <c r="P285" s="530"/>
      <c r="Q285" s="530"/>
      <c r="R285" s="530"/>
      <c r="S285" s="530"/>
      <c r="T285" s="530"/>
      <c r="U285" s="530"/>
      <c r="V285" s="530"/>
      <c r="W285" s="530"/>
      <c r="X285" s="530"/>
      <c r="Y285" s="530"/>
      <c r="Z285" s="530"/>
    </row>
    <row r="286">
      <c r="A286" s="530"/>
      <c r="B286" s="530"/>
      <c r="C286" s="530"/>
      <c r="D286" s="530"/>
      <c r="E286" s="530"/>
      <c r="F286" s="530"/>
      <c r="G286" s="530"/>
      <c r="H286" s="530"/>
      <c r="I286" s="530"/>
      <c r="J286" s="530"/>
      <c r="K286" s="530"/>
      <c r="L286" s="530"/>
      <c r="M286" s="530"/>
      <c r="N286" s="530"/>
      <c r="O286" s="530"/>
      <c r="P286" s="530"/>
      <c r="Q286" s="530"/>
      <c r="R286" s="530"/>
      <c r="S286" s="530"/>
      <c r="T286" s="530"/>
      <c r="U286" s="530"/>
      <c r="V286" s="530"/>
      <c r="W286" s="530"/>
      <c r="X286" s="530"/>
      <c r="Y286" s="530"/>
      <c r="Z286" s="530"/>
    </row>
    <row r="287">
      <c r="A287" s="530"/>
      <c r="B287" s="530"/>
      <c r="C287" s="530"/>
      <c r="D287" s="530"/>
      <c r="E287" s="530"/>
      <c r="F287" s="530"/>
      <c r="G287" s="530"/>
      <c r="H287" s="530"/>
      <c r="I287" s="530"/>
      <c r="J287" s="530"/>
      <c r="K287" s="530"/>
      <c r="L287" s="530"/>
      <c r="M287" s="530"/>
      <c r="N287" s="530"/>
      <c r="O287" s="530"/>
      <c r="P287" s="530"/>
      <c r="Q287" s="530"/>
      <c r="R287" s="530"/>
      <c r="S287" s="530"/>
      <c r="T287" s="530"/>
      <c r="U287" s="530"/>
      <c r="V287" s="530"/>
      <c r="W287" s="530"/>
      <c r="X287" s="530"/>
      <c r="Y287" s="530"/>
      <c r="Z287" s="530"/>
    </row>
    <row r="288">
      <c r="A288" s="530"/>
      <c r="B288" s="530"/>
      <c r="C288" s="530"/>
      <c r="D288" s="530"/>
      <c r="E288" s="530"/>
      <c r="F288" s="530"/>
      <c r="G288" s="530"/>
      <c r="H288" s="530"/>
      <c r="I288" s="530"/>
      <c r="J288" s="530"/>
      <c r="K288" s="530"/>
      <c r="L288" s="530"/>
      <c r="M288" s="530"/>
      <c r="N288" s="530"/>
      <c r="O288" s="530"/>
      <c r="P288" s="530"/>
      <c r="Q288" s="530"/>
      <c r="R288" s="530"/>
      <c r="S288" s="530"/>
      <c r="T288" s="530"/>
      <c r="U288" s="530"/>
      <c r="V288" s="530"/>
      <c r="W288" s="530"/>
      <c r="X288" s="530"/>
      <c r="Y288" s="530"/>
      <c r="Z288" s="530"/>
    </row>
    <row r="289">
      <c r="A289" s="530"/>
      <c r="B289" s="530"/>
      <c r="C289" s="530"/>
      <c r="D289" s="530"/>
      <c r="E289" s="530"/>
      <c r="F289" s="530"/>
      <c r="G289" s="530"/>
      <c r="H289" s="530"/>
      <c r="I289" s="530"/>
      <c r="J289" s="530"/>
      <c r="K289" s="530"/>
      <c r="L289" s="530"/>
      <c r="M289" s="530"/>
      <c r="N289" s="530"/>
      <c r="O289" s="530"/>
      <c r="P289" s="530"/>
      <c r="Q289" s="530"/>
      <c r="R289" s="530"/>
      <c r="S289" s="530"/>
      <c r="T289" s="530"/>
      <c r="U289" s="530"/>
      <c r="V289" s="530"/>
      <c r="W289" s="530"/>
      <c r="X289" s="530"/>
      <c r="Y289" s="530"/>
      <c r="Z289" s="530"/>
    </row>
    <row r="290">
      <c r="A290" s="530"/>
      <c r="B290" s="530"/>
      <c r="C290" s="530"/>
      <c r="D290" s="530"/>
      <c r="E290" s="530"/>
      <c r="F290" s="530"/>
      <c r="G290" s="530"/>
      <c r="H290" s="530"/>
      <c r="I290" s="530"/>
      <c r="J290" s="530"/>
      <c r="K290" s="530"/>
      <c r="L290" s="530"/>
      <c r="M290" s="530"/>
      <c r="N290" s="530"/>
      <c r="O290" s="530"/>
      <c r="P290" s="530"/>
      <c r="Q290" s="530"/>
      <c r="R290" s="530"/>
      <c r="S290" s="530"/>
      <c r="T290" s="530"/>
      <c r="U290" s="530"/>
      <c r="V290" s="530"/>
      <c r="W290" s="530"/>
      <c r="X290" s="530"/>
      <c r="Y290" s="530"/>
      <c r="Z290" s="530"/>
    </row>
    <row r="291">
      <c r="A291" s="530"/>
      <c r="B291" s="530"/>
      <c r="C291" s="530"/>
      <c r="D291" s="530"/>
      <c r="E291" s="530"/>
      <c r="F291" s="530"/>
      <c r="G291" s="530"/>
      <c r="H291" s="530"/>
      <c r="I291" s="530"/>
      <c r="J291" s="530"/>
      <c r="K291" s="530"/>
      <c r="L291" s="530"/>
      <c r="M291" s="530"/>
      <c r="N291" s="530"/>
      <c r="O291" s="530"/>
      <c r="P291" s="530"/>
      <c r="Q291" s="530"/>
      <c r="R291" s="530"/>
      <c r="S291" s="530"/>
      <c r="T291" s="530"/>
      <c r="U291" s="530"/>
      <c r="V291" s="530"/>
      <c r="W291" s="530"/>
      <c r="X291" s="530"/>
      <c r="Y291" s="530"/>
      <c r="Z291" s="530"/>
    </row>
    <row r="292">
      <c r="A292" s="530"/>
      <c r="B292" s="530"/>
      <c r="C292" s="530"/>
      <c r="D292" s="530"/>
      <c r="E292" s="530"/>
      <c r="F292" s="530"/>
      <c r="G292" s="530"/>
      <c r="H292" s="530"/>
      <c r="I292" s="530"/>
      <c r="J292" s="530"/>
      <c r="K292" s="530"/>
      <c r="L292" s="530"/>
      <c r="M292" s="530"/>
      <c r="N292" s="530"/>
      <c r="O292" s="530"/>
      <c r="P292" s="530"/>
      <c r="Q292" s="530"/>
      <c r="R292" s="530"/>
      <c r="S292" s="530"/>
      <c r="T292" s="530"/>
      <c r="U292" s="530"/>
      <c r="V292" s="530"/>
      <c r="W292" s="530"/>
      <c r="X292" s="530"/>
      <c r="Y292" s="530"/>
      <c r="Z292" s="530"/>
    </row>
    <row r="293">
      <c r="A293" s="530"/>
      <c r="B293" s="530"/>
      <c r="C293" s="530"/>
      <c r="D293" s="530"/>
      <c r="E293" s="530"/>
      <c r="F293" s="530"/>
      <c r="G293" s="530"/>
      <c r="H293" s="530"/>
      <c r="I293" s="530"/>
      <c r="J293" s="530"/>
      <c r="K293" s="530"/>
      <c r="L293" s="530"/>
      <c r="M293" s="530"/>
      <c r="N293" s="530"/>
      <c r="O293" s="530"/>
      <c r="P293" s="530"/>
      <c r="Q293" s="530"/>
      <c r="R293" s="530"/>
      <c r="S293" s="530"/>
      <c r="T293" s="530"/>
      <c r="U293" s="530"/>
      <c r="V293" s="530"/>
      <c r="W293" s="530"/>
      <c r="X293" s="530"/>
      <c r="Y293" s="530"/>
      <c r="Z293" s="530"/>
    </row>
    <row r="294">
      <c r="A294" s="530"/>
      <c r="B294" s="530"/>
      <c r="C294" s="530"/>
      <c r="D294" s="530"/>
      <c r="E294" s="530"/>
      <c r="F294" s="530"/>
      <c r="G294" s="530"/>
      <c r="H294" s="530"/>
      <c r="I294" s="530"/>
      <c r="J294" s="530"/>
      <c r="K294" s="530"/>
      <c r="L294" s="530"/>
      <c r="M294" s="530"/>
      <c r="N294" s="530"/>
      <c r="O294" s="530"/>
      <c r="P294" s="530"/>
      <c r="Q294" s="530"/>
      <c r="R294" s="530"/>
      <c r="S294" s="530"/>
      <c r="T294" s="530"/>
      <c r="U294" s="530"/>
      <c r="V294" s="530"/>
      <c r="W294" s="530"/>
      <c r="X294" s="530"/>
      <c r="Y294" s="530"/>
      <c r="Z294" s="530"/>
    </row>
    <row r="295">
      <c r="A295" s="530"/>
      <c r="B295" s="530"/>
      <c r="C295" s="530"/>
      <c r="D295" s="530"/>
      <c r="E295" s="530"/>
      <c r="F295" s="530"/>
      <c r="G295" s="530"/>
      <c r="H295" s="530"/>
      <c r="I295" s="530"/>
      <c r="J295" s="530"/>
      <c r="K295" s="530"/>
      <c r="L295" s="530"/>
      <c r="M295" s="530"/>
      <c r="N295" s="530"/>
      <c r="O295" s="530"/>
      <c r="P295" s="530"/>
      <c r="Q295" s="530"/>
      <c r="R295" s="530"/>
      <c r="S295" s="530"/>
      <c r="T295" s="530"/>
      <c r="U295" s="530"/>
      <c r="V295" s="530"/>
      <c r="W295" s="530"/>
      <c r="X295" s="530"/>
      <c r="Y295" s="530"/>
      <c r="Z295" s="530"/>
    </row>
    <row r="296">
      <c r="A296" s="530"/>
      <c r="B296" s="530"/>
      <c r="C296" s="530"/>
      <c r="D296" s="530"/>
      <c r="E296" s="530"/>
      <c r="F296" s="530"/>
      <c r="G296" s="530"/>
      <c r="H296" s="530"/>
      <c r="I296" s="530"/>
      <c r="J296" s="530"/>
      <c r="K296" s="530"/>
      <c r="L296" s="530"/>
      <c r="M296" s="530"/>
      <c r="N296" s="530"/>
      <c r="O296" s="530"/>
      <c r="P296" s="530"/>
      <c r="Q296" s="530"/>
      <c r="R296" s="530"/>
      <c r="S296" s="530"/>
      <c r="T296" s="530"/>
      <c r="U296" s="530"/>
      <c r="V296" s="530"/>
      <c r="W296" s="530"/>
      <c r="X296" s="530"/>
      <c r="Y296" s="530"/>
      <c r="Z296" s="530"/>
    </row>
    <row r="297">
      <c r="A297" s="530"/>
      <c r="B297" s="530"/>
      <c r="C297" s="530"/>
      <c r="D297" s="530"/>
      <c r="E297" s="530"/>
      <c r="F297" s="530"/>
      <c r="G297" s="530"/>
      <c r="H297" s="530"/>
      <c r="I297" s="530"/>
      <c r="J297" s="530"/>
      <c r="K297" s="530"/>
      <c r="L297" s="530"/>
      <c r="M297" s="530"/>
      <c r="N297" s="530"/>
      <c r="O297" s="530"/>
      <c r="P297" s="530"/>
      <c r="Q297" s="530"/>
      <c r="R297" s="530"/>
      <c r="S297" s="530"/>
      <c r="T297" s="530"/>
      <c r="U297" s="530"/>
      <c r="V297" s="530"/>
      <c r="W297" s="530"/>
      <c r="X297" s="530"/>
      <c r="Y297" s="530"/>
      <c r="Z297" s="530"/>
    </row>
    <row r="298">
      <c r="A298" s="530"/>
      <c r="B298" s="530"/>
      <c r="C298" s="530"/>
      <c r="D298" s="530"/>
      <c r="E298" s="530"/>
      <c r="F298" s="530"/>
      <c r="G298" s="530"/>
      <c r="H298" s="530"/>
      <c r="I298" s="530"/>
      <c r="J298" s="530"/>
      <c r="K298" s="530"/>
      <c r="L298" s="530"/>
      <c r="M298" s="530"/>
      <c r="N298" s="530"/>
      <c r="O298" s="530"/>
      <c r="P298" s="530"/>
      <c r="Q298" s="530"/>
      <c r="R298" s="530"/>
      <c r="S298" s="530"/>
      <c r="T298" s="530"/>
      <c r="U298" s="530"/>
      <c r="V298" s="530"/>
      <c r="W298" s="530"/>
      <c r="X298" s="530"/>
      <c r="Y298" s="530"/>
      <c r="Z298" s="530"/>
    </row>
    <row r="299">
      <c r="A299" s="530"/>
      <c r="B299" s="530"/>
      <c r="C299" s="530"/>
      <c r="D299" s="530"/>
      <c r="E299" s="530"/>
      <c r="F299" s="530"/>
      <c r="G299" s="530"/>
      <c r="H299" s="530"/>
      <c r="I299" s="530"/>
      <c r="J299" s="530"/>
      <c r="K299" s="530"/>
      <c r="L299" s="530"/>
      <c r="M299" s="530"/>
      <c r="N299" s="530"/>
      <c r="O299" s="530"/>
      <c r="P299" s="530"/>
      <c r="Q299" s="530"/>
      <c r="R299" s="530"/>
      <c r="S299" s="530"/>
      <c r="T299" s="530"/>
      <c r="U299" s="530"/>
      <c r="V299" s="530"/>
      <c r="W299" s="530"/>
      <c r="X299" s="530"/>
      <c r="Y299" s="530"/>
      <c r="Z299" s="530"/>
    </row>
    <row r="300">
      <c r="A300" s="530"/>
      <c r="B300" s="530"/>
      <c r="C300" s="530"/>
      <c r="D300" s="530"/>
      <c r="E300" s="530"/>
      <c r="F300" s="530"/>
      <c r="G300" s="530"/>
      <c r="H300" s="530"/>
      <c r="I300" s="530"/>
      <c r="J300" s="530"/>
      <c r="K300" s="530"/>
      <c r="L300" s="530"/>
      <c r="M300" s="530"/>
      <c r="N300" s="530"/>
      <c r="O300" s="530"/>
      <c r="P300" s="530"/>
      <c r="Q300" s="530"/>
      <c r="R300" s="530"/>
      <c r="S300" s="530"/>
      <c r="T300" s="530"/>
      <c r="U300" s="530"/>
      <c r="V300" s="530"/>
      <c r="W300" s="530"/>
      <c r="X300" s="530"/>
      <c r="Y300" s="530"/>
      <c r="Z300" s="530"/>
    </row>
    <row r="301">
      <c r="A301" s="530"/>
      <c r="B301" s="530"/>
      <c r="C301" s="530"/>
      <c r="D301" s="530"/>
      <c r="E301" s="530"/>
      <c r="F301" s="530"/>
      <c r="G301" s="530"/>
      <c r="H301" s="530"/>
      <c r="I301" s="530"/>
      <c r="J301" s="530"/>
      <c r="K301" s="530"/>
      <c r="L301" s="530"/>
      <c r="M301" s="530"/>
      <c r="N301" s="530"/>
      <c r="O301" s="530"/>
      <c r="P301" s="530"/>
      <c r="Q301" s="530"/>
      <c r="R301" s="530"/>
      <c r="S301" s="530"/>
      <c r="T301" s="530"/>
      <c r="U301" s="530"/>
      <c r="V301" s="530"/>
      <c r="W301" s="530"/>
      <c r="X301" s="530"/>
      <c r="Y301" s="530"/>
      <c r="Z301" s="530"/>
    </row>
    <row r="302">
      <c r="A302" s="530"/>
      <c r="B302" s="530"/>
      <c r="C302" s="530"/>
      <c r="D302" s="530"/>
      <c r="E302" s="530"/>
      <c r="F302" s="530"/>
      <c r="G302" s="530"/>
      <c r="H302" s="530"/>
      <c r="I302" s="530"/>
      <c r="J302" s="530"/>
      <c r="K302" s="530"/>
      <c r="L302" s="530"/>
      <c r="M302" s="530"/>
      <c r="N302" s="530"/>
      <c r="O302" s="530"/>
      <c r="P302" s="530"/>
      <c r="Q302" s="530"/>
      <c r="R302" s="530"/>
      <c r="S302" s="530"/>
      <c r="T302" s="530"/>
      <c r="U302" s="530"/>
      <c r="V302" s="530"/>
      <c r="W302" s="530"/>
      <c r="X302" s="530"/>
      <c r="Y302" s="530"/>
      <c r="Z302" s="530"/>
    </row>
    <row r="303">
      <c r="A303" s="530"/>
      <c r="B303" s="530"/>
      <c r="C303" s="530"/>
      <c r="D303" s="530"/>
      <c r="E303" s="530"/>
      <c r="F303" s="530"/>
      <c r="G303" s="530"/>
      <c r="H303" s="530"/>
      <c r="I303" s="530"/>
      <c r="J303" s="530"/>
      <c r="K303" s="530"/>
      <c r="L303" s="530"/>
      <c r="M303" s="530"/>
      <c r="N303" s="530"/>
      <c r="O303" s="530"/>
      <c r="P303" s="530"/>
      <c r="Q303" s="530"/>
      <c r="R303" s="530"/>
      <c r="S303" s="530"/>
      <c r="T303" s="530"/>
      <c r="U303" s="530"/>
      <c r="V303" s="530"/>
      <c r="W303" s="530"/>
      <c r="X303" s="530"/>
      <c r="Y303" s="530"/>
      <c r="Z303" s="530"/>
    </row>
    <row r="304">
      <c r="A304" s="530"/>
      <c r="B304" s="530"/>
      <c r="C304" s="530"/>
      <c r="D304" s="530"/>
      <c r="E304" s="530"/>
      <c r="F304" s="530"/>
      <c r="G304" s="530"/>
      <c r="H304" s="530"/>
      <c r="I304" s="530"/>
      <c r="J304" s="530"/>
      <c r="K304" s="530"/>
      <c r="L304" s="530"/>
      <c r="M304" s="530"/>
      <c r="N304" s="530"/>
      <c r="O304" s="530"/>
      <c r="P304" s="530"/>
      <c r="Q304" s="530"/>
      <c r="R304" s="530"/>
      <c r="S304" s="530"/>
      <c r="T304" s="530"/>
      <c r="U304" s="530"/>
      <c r="V304" s="530"/>
      <c r="W304" s="530"/>
      <c r="X304" s="530"/>
      <c r="Y304" s="530"/>
      <c r="Z304" s="530"/>
    </row>
    <row r="305">
      <c r="A305" s="530"/>
      <c r="B305" s="530"/>
      <c r="C305" s="530"/>
      <c r="D305" s="530"/>
      <c r="E305" s="530"/>
      <c r="F305" s="530"/>
      <c r="G305" s="530"/>
      <c r="H305" s="530"/>
      <c r="I305" s="530"/>
      <c r="J305" s="530"/>
      <c r="K305" s="530"/>
      <c r="L305" s="530"/>
      <c r="M305" s="530"/>
      <c r="N305" s="530"/>
      <c r="O305" s="530"/>
      <c r="P305" s="530"/>
      <c r="Q305" s="530"/>
      <c r="R305" s="530"/>
      <c r="S305" s="530"/>
      <c r="T305" s="530"/>
      <c r="U305" s="530"/>
      <c r="V305" s="530"/>
      <c r="W305" s="530"/>
      <c r="X305" s="530"/>
      <c r="Y305" s="530"/>
      <c r="Z305" s="530"/>
    </row>
    <row r="306">
      <c r="A306" s="530"/>
      <c r="B306" s="530"/>
      <c r="C306" s="530"/>
      <c r="D306" s="530"/>
      <c r="E306" s="530"/>
      <c r="F306" s="530"/>
      <c r="G306" s="530"/>
      <c r="H306" s="530"/>
      <c r="I306" s="530"/>
      <c r="J306" s="530"/>
      <c r="K306" s="530"/>
      <c r="L306" s="530"/>
      <c r="M306" s="530"/>
      <c r="N306" s="530"/>
      <c r="O306" s="530"/>
      <c r="P306" s="530"/>
      <c r="Q306" s="530"/>
      <c r="R306" s="530"/>
      <c r="S306" s="530"/>
      <c r="T306" s="530"/>
      <c r="U306" s="530"/>
      <c r="V306" s="530"/>
      <c r="W306" s="530"/>
      <c r="X306" s="530"/>
      <c r="Y306" s="530"/>
      <c r="Z306" s="530"/>
    </row>
    <row r="307">
      <c r="A307" s="530"/>
      <c r="B307" s="530"/>
      <c r="C307" s="530"/>
      <c r="D307" s="530"/>
      <c r="E307" s="530"/>
      <c r="F307" s="530"/>
      <c r="G307" s="530"/>
      <c r="H307" s="530"/>
      <c r="I307" s="530"/>
      <c r="J307" s="530"/>
      <c r="K307" s="530"/>
      <c r="L307" s="530"/>
      <c r="M307" s="530"/>
      <c r="N307" s="530"/>
      <c r="O307" s="530"/>
      <c r="P307" s="530"/>
      <c r="Q307" s="530"/>
      <c r="R307" s="530"/>
      <c r="S307" s="530"/>
      <c r="T307" s="530"/>
      <c r="U307" s="530"/>
      <c r="V307" s="530"/>
      <c r="W307" s="530"/>
      <c r="X307" s="530"/>
      <c r="Y307" s="530"/>
      <c r="Z307" s="530"/>
    </row>
    <row r="308">
      <c r="A308" s="530"/>
      <c r="B308" s="530"/>
      <c r="C308" s="530"/>
      <c r="D308" s="530"/>
      <c r="E308" s="530"/>
      <c r="F308" s="530"/>
      <c r="G308" s="530"/>
      <c r="H308" s="530"/>
      <c r="I308" s="530"/>
      <c r="J308" s="530"/>
      <c r="K308" s="530"/>
      <c r="L308" s="530"/>
      <c r="M308" s="530"/>
      <c r="N308" s="530"/>
      <c r="O308" s="530"/>
      <c r="P308" s="530"/>
      <c r="Q308" s="530"/>
      <c r="R308" s="530"/>
      <c r="S308" s="530"/>
      <c r="T308" s="530"/>
      <c r="U308" s="530"/>
      <c r="V308" s="530"/>
      <c r="W308" s="530"/>
      <c r="X308" s="530"/>
      <c r="Y308" s="530"/>
      <c r="Z308" s="530"/>
    </row>
    <row r="309">
      <c r="A309" s="530"/>
      <c r="B309" s="530"/>
      <c r="C309" s="530"/>
      <c r="D309" s="530"/>
      <c r="E309" s="530"/>
      <c r="F309" s="530"/>
      <c r="G309" s="530"/>
      <c r="H309" s="530"/>
      <c r="I309" s="530"/>
      <c r="J309" s="530"/>
      <c r="K309" s="530"/>
      <c r="L309" s="530"/>
      <c r="M309" s="530"/>
      <c r="N309" s="530"/>
      <c r="O309" s="530"/>
      <c r="P309" s="530"/>
      <c r="Q309" s="530"/>
      <c r="R309" s="530"/>
      <c r="S309" s="530"/>
      <c r="T309" s="530"/>
      <c r="U309" s="530"/>
      <c r="V309" s="530"/>
      <c r="W309" s="530"/>
      <c r="X309" s="530"/>
      <c r="Y309" s="530"/>
      <c r="Z309" s="530"/>
    </row>
    <row r="310">
      <c r="A310" s="530"/>
      <c r="B310" s="530"/>
      <c r="C310" s="530"/>
      <c r="D310" s="530"/>
      <c r="E310" s="530"/>
      <c r="F310" s="530"/>
      <c r="G310" s="530"/>
      <c r="H310" s="530"/>
      <c r="I310" s="530"/>
      <c r="J310" s="530"/>
      <c r="K310" s="530"/>
      <c r="L310" s="530"/>
      <c r="M310" s="530"/>
      <c r="N310" s="530"/>
      <c r="O310" s="530"/>
      <c r="P310" s="530"/>
      <c r="Q310" s="530"/>
      <c r="R310" s="530"/>
      <c r="S310" s="530"/>
      <c r="T310" s="530"/>
      <c r="U310" s="530"/>
      <c r="V310" s="530"/>
      <c r="W310" s="530"/>
      <c r="X310" s="530"/>
      <c r="Y310" s="530"/>
      <c r="Z310" s="530"/>
    </row>
    <row r="311">
      <c r="A311" s="530"/>
      <c r="B311" s="530"/>
      <c r="C311" s="530"/>
      <c r="D311" s="530"/>
      <c r="E311" s="530"/>
      <c r="F311" s="530"/>
      <c r="G311" s="530"/>
      <c r="H311" s="530"/>
      <c r="I311" s="530"/>
      <c r="J311" s="530"/>
      <c r="K311" s="530"/>
      <c r="L311" s="530"/>
      <c r="M311" s="530"/>
      <c r="N311" s="530"/>
      <c r="O311" s="530"/>
      <c r="P311" s="530"/>
      <c r="Q311" s="530"/>
      <c r="R311" s="530"/>
      <c r="S311" s="530"/>
      <c r="T311" s="530"/>
      <c r="U311" s="530"/>
      <c r="V311" s="530"/>
      <c r="W311" s="530"/>
      <c r="X311" s="530"/>
      <c r="Y311" s="530"/>
      <c r="Z311" s="530"/>
    </row>
    <row r="312">
      <c r="A312" s="530"/>
      <c r="B312" s="530"/>
      <c r="C312" s="530"/>
      <c r="D312" s="530"/>
      <c r="E312" s="530"/>
      <c r="F312" s="530"/>
      <c r="G312" s="530"/>
      <c r="H312" s="530"/>
      <c r="I312" s="530"/>
      <c r="J312" s="530"/>
      <c r="K312" s="530"/>
      <c r="L312" s="530"/>
      <c r="M312" s="530"/>
      <c r="N312" s="530"/>
      <c r="O312" s="530"/>
      <c r="P312" s="530"/>
      <c r="Q312" s="530"/>
      <c r="R312" s="530"/>
      <c r="S312" s="530"/>
      <c r="T312" s="530"/>
      <c r="U312" s="530"/>
      <c r="V312" s="530"/>
      <c r="W312" s="530"/>
      <c r="X312" s="530"/>
      <c r="Y312" s="530"/>
      <c r="Z312" s="530"/>
    </row>
    <row r="313">
      <c r="A313" s="530"/>
      <c r="B313" s="530"/>
      <c r="C313" s="530"/>
      <c r="D313" s="530"/>
      <c r="E313" s="530"/>
      <c r="F313" s="530"/>
      <c r="G313" s="530"/>
      <c r="H313" s="530"/>
      <c r="I313" s="530"/>
      <c r="J313" s="530"/>
      <c r="K313" s="530"/>
      <c r="L313" s="530"/>
      <c r="M313" s="530"/>
      <c r="N313" s="530"/>
      <c r="O313" s="530"/>
      <c r="P313" s="530"/>
      <c r="Q313" s="530"/>
      <c r="R313" s="530"/>
      <c r="S313" s="530"/>
      <c r="T313" s="530"/>
      <c r="U313" s="530"/>
      <c r="V313" s="530"/>
      <c r="W313" s="530"/>
      <c r="X313" s="530"/>
      <c r="Y313" s="530"/>
      <c r="Z313" s="530"/>
    </row>
    <row r="314">
      <c r="A314" s="530"/>
      <c r="B314" s="530"/>
      <c r="C314" s="530"/>
      <c r="D314" s="530"/>
      <c r="E314" s="530"/>
      <c r="F314" s="530"/>
      <c r="G314" s="530"/>
      <c r="H314" s="530"/>
      <c r="I314" s="530"/>
      <c r="J314" s="530"/>
      <c r="K314" s="530"/>
      <c r="L314" s="530"/>
      <c r="M314" s="530"/>
      <c r="N314" s="530"/>
      <c r="O314" s="530"/>
      <c r="P314" s="530"/>
      <c r="Q314" s="530"/>
      <c r="R314" s="530"/>
      <c r="S314" s="530"/>
      <c r="T314" s="530"/>
      <c r="U314" s="530"/>
      <c r="V314" s="530"/>
      <c r="W314" s="530"/>
      <c r="X314" s="530"/>
      <c r="Y314" s="530"/>
      <c r="Z314" s="530"/>
    </row>
    <row r="315">
      <c r="A315" s="530"/>
      <c r="B315" s="530"/>
      <c r="C315" s="530"/>
      <c r="D315" s="530"/>
      <c r="E315" s="530"/>
      <c r="F315" s="530"/>
      <c r="G315" s="530"/>
      <c r="H315" s="530"/>
      <c r="I315" s="530"/>
      <c r="J315" s="530"/>
      <c r="K315" s="530"/>
      <c r="L315" s="530"/>
      <c r="M315" s="530"/>
      <c r="N315" s="530"/>
      <c r="O315" s="530"/>
      <c r="P315" s="530"/>
      <c r="Q315" s="530"/>
      <c r="R315" s="530"/>
      <c r="S315" s="530"/>
      <c r="T315" s="530"/>
      <c r="U315" s="530"/>
      <c r="V315" s="530"/>
      <c r="W315" s="530"/>
      <c r="X315" s="530"/>
      <c r="Y315" s="530"/>
      <c r="Z315" s="530"/>
    </row>
    <row r="316">
      <c r="A316" s="530"/>
      <c r="B316" s="530"/>
      <c r="C316" s="530"/>
      <c r="D316" s="530"/>
      <c r="E316" s="530"/>
      <c r="F316" s="530"/>
      <c r="G316" s="530"/>
      <c r="H316" s="530"/>
      <c r="I316" s="530"/>
      <c r="J316" s="530"/>
      <c r="K316" s="530"/>
      <c r="L316" s="530"/>
      <c r="M316" s="530"/>
      <c r="N316" s="530"/>
      <c r="O316" s="530"/>
      <c r="P316" s="530"/>
      <c r="Q316" s="530"/>
      <c r="R316" s="530"/>
      <c r="S316" s="530"/>
      <c r="T316" s="530"/>
      <c r="U316" s="530"/>
      <c r="V316" s="530"/>
      <c r="W316" s="530"/>
      <c r="X316" s="530"/>
      <c r="Y316" s="530"/>
      <c r="Z316" s="530"/>
    </row>
    <row r="317">
      <c r="A317" s="530"/>
      <c r="B317" s="530"/>
      <c r="C317" s="530"/>
      <c r="D317" s="530"/>
      <c r="E317" s="530"/>
      <c r="F317" s="530"/>
      <c r="G317" s="530"/>
      <c r="H317" s="530"/>
      <c r="I317" s="530"/>
      <c r="J317" s="530"/>
      <c r="K317" s="530"/>
      <c r="L317" s="530"/>
      <c r="M317" s="530"/>
      <c r="N317" s="530"/>
      <c r="O317" s="530"/>
      <c r="P317" s="530"/>
      <c r="Q317" s="530"/>
      <c r="R317" s="530"/>
      <c r="S317" s="530"/>
      <c r="T317" s="530"/>
      <c r="U317" s="530"/>
      <c r="V317" s="530"/>
      <c r="W317" s="530"/>
      <c r="X317" s="530"/>
      <c r="Y317" s="530"/>
      <c r="Z317" s="530"/>
    </row>
    <row r="318">
      <c r="A318" s="530"/>
      <c r="B318" s="530"/>
      <c r="C318" s="530"/>
      <c r="D318" s="530"/>
      <c r="E318" s="530"/>
      <c r="F318" s="530"/>
      <c r="G318" s="530"/>
      <c r="H318" s="530"/>
      <c r="I318" s="530"/>
      <c r="J318" s="530"/>
      <c r="K318" s="530"/>
      <c r="L318" s="530"/>
      <c r="M318" s="530"/>
      <c r="N318" s="530"/>
      <c r="O318" s="530"/>
      <c r="P318" s="530"/>
      <c r="Q318" s="530"/>
      <c r="R318" s="530"/>
      <c r="S318" s="530"/>
      <c r="T318" s="530"/>
      <c r="U318" s="530"/>
      <c r="V318" s="530"/>
      <c r="W318" s="530"/>
      <c r="X318" s="530"/>
      <c r="Y318" s="530"/>
      <c r="Z318" s="530"/>
    </row>
    <row r="319">
      <c r="A319" s="530"/>
      <c r="B319" s="530"/>
      <c r="C319" s="530"/>
      <c r="D319" s="530"/>
      <c r="E319" s="530"/>
      <c r="F319" s="530"/>
      <c r="G319" s="530"/>
      <c r="H319" s="530"/>
      <c r="I319" s="530"/>
      <c r="J319" s="530"/>
      <c r="K319" s="530"/>
      <c r="L319" s="530"/>
      <c r="M319" s="530"/>
      <c r="N319" s="530"/>
      <c r="O319" s="530"/>
      <c r="P319" s="530"/>
      <c r="Q319" s="530"/>
      <c r="R319" s="530"/>
      <c r="S319" s="530"/>
      <c r="T319" s="530"/>
      <c r="U319" s="530"/>
      <c r="V319" s="530"/>
      <c r="W319" s="530"/>
      <c r="X319" s="530"/>
      <c r="Y319" s="530"/>
      <c r="Z319" s="530"/>
    </row>
    <row r="320">
      <c r="A320" s="530"/>
      <c r="B320" s="530"/>
      <c r="C320" s="530"/>
      <c r="D320" s="530"/>
      <c r="E320" s="530"/>
      <c r="F320" s="530"/>
      <c r="G320" s="530"/>
      <c r="H320" s="530"/>
      <c r="I320" s="530"/>
      <c r="J320" s="530"/>
      <c r="K320" s="530"/>
      <c r="L320" s="530"/>
      <c r="M320" s="530"/>
      <c r="N320" s="530"/>
      <c r="O320" s="530"/>
      <c r="P320" s="530"/>
      <c r="Q320" s="530"/>
      <c r="R320" s="530"/>
      <c r="S320" s="530"/>
      <c r="T320" s="530"/>
      <c r="U320" s="530"/>
      <c r="V320" s="530"/>
      <c r="W320" s="530"/>
      <c r="X320" s="530"/>
      <c r="Y320" s="530"/>
      <c r="Z320" s="530"/>
    </row>
    <row r="321">
      <c r="A321" s="530"/>
      <c r="B321" s="530"/>
      <c r="C321" s="530"/>
      <c r="D321" s="530"/>
      <c r="E321" s="530"/>
      <c r="F321" s="530"/>
      <c r="G321" s="530"/>
      <c r="H321" s="530"/>
      <c r="I321" s="530"/>
      <c r="J321" s="530"/>
      <c r="K321" s="530"/>
      <c r="L321" s="530"/>
      <c r="M321" s="530"/>
      <c r="N321" s="530"/>
      <c r="O321" s="530"/>
      <c r="P321" s="530"/>
      <c r="Q321" s="530"/>
      <c r="R321" s="530"/>
      <c r="S321" s="530"/>
      <c r="T321" s="530"/>
      <c r="U321" s="530"/>
      <c r="V321" s="530"/>
      <c r="W321" s="530"/>
      <c r="X321" s="530"/>
      <c r="Y321" s="530"/>
      <c r="Z321" s="530"/>
    </row>
    <row r="322">
      <c r="A322" s="530"/>
      <c r="B322" s="530"/>
      <c r="C322" s="530"/>
      <c r="D322" s="530"/>
      <c r="E322" s="530"/>
      <c r="F322" s="530"/>
      <c r="G322" s="530"/>
      <c r="H322" s="530"/>
      <c r="I322" s="530"/>
      <c r="J322" s="530"/>
      <c r="K322" s="530"/>
      <c r="L322" s="530"/>
      <c r="M322" s="530"/>
      <c r="N322" s="530"/>
      <c r="O322" s="530"/>
      <c r="P322" s="530"/>
      <c r="Q322" s="530"/>
      <c r="R322" s="530"/>
      <c r="S322" s="530"/>
      <c r="T322" s="530"/>
      <c r="U322" s="530"/>
      <c r="V322" s="530"/>
      <c r="W322" s="530"/>
      <c r="X322" s="530"/>
      <c r="Y322" s="530"/>
      <c r="Z322" s="530"/>
    </row>
    <row r="323">
      <c r="A323" s="530"/>
      <c r="B323" s="530"/>
      <c r="C323" s="530"/>
      <c r="D323" s="530"/>
      <c r="E323" s="530"/>
      <c r="F323" s="530"/>
      <c r="G323" s="530"/>
      <c r="H323" s="530"/>
      <c r="I323" s="530"/>
      <c r="J323" s="530"/>
      <c r="K323" s="530"/>
      <c r="L323" s="530"/>
      <c r="M323" s="530"/>
      <c r="N323" s="530"/>
      <c r="O323" s="530"/>
      <c r="P323" s="530"/>
      <c r="Q323" s="530"/>
      <c r="R323" s="530"/>
      <c r="S323" s="530"/>
      <c r="T323" s="530"/>
      <c r="U323" s="530"/>
      <c r="V323" s="530"/>
      <c r="W323" s="530"/>
      <c r="X323" s="530"/>
      <c r="Y323" s="530"/>
      <c r="Z323" s="530"/>
    </row>
    <row r="324">
      <c r="A324" s="530"/>
      <c r="B324" s="530"/>
      <c r="C324" s="530"/>
      <c r="D324" s="530"/>
      <c r="E324" s="530"/>
      <c r="F324" s="530"/>
      <c r="G324" s="530"/>
      <c r="H324" s="530"/>
      <c r="I324" s="530"/>
      <c r="J324" s="530"/>
      <c r="K324" s="530"/>
      <c r="L324" s="530"/>
      <c r="M324" s="530"/>
      <c r="N324" s="530"/>
      <c r="O324" s="530"/>
      <c r="P324" s="530"/>
      <c r="Q324" s="530"/>
      <c r="R324" s="530"/>
      <c r="S324" s="530"/>
      <c r="T324" s="530"/>
      <c r="U324" s="530"/>
      <c r="V324" s="530"/>
      <c r="W324" s="530"/>
      <c r="X324" s="530"/>
      <c r="Y324" s="530"/>
      <c r="Z324" s="530"/>
    </row>
    <row r="325">
      <c r="A325" s="530"/>
      <c r="B325" s="530"/>
      <c r="C325" s="530"/>
      <c r="D325" s="530"/>
      <c r="E325" s="530"/>
      <c r="F325" s="530"/>
      <c r="G325" s="530"/>
      <c r="H325" s="530"/>
      <c r="I325" s="530"/>
      <c r="J325" s="530"/>
      <c r="K325" s="530"/>
      <c r="L325" s="530"/>
      <c r="M325" s="530"/>
      <c r="N325" s="530"/>
      <c r="O325" s="530"/>
      <c r="P325" s="530"/>
      <c r="Q325" s="530"/>
      <c r="R325" s="530"/>
      <c r="S325" s="530"/>
      <c r="T325" s="530"/>
      <c r="U325" s="530"/>
      <c r="V325" s="530"/>
      <c r="W325" s="530"/>
      <c r="X325" s="530"/>
      <c r="Y325" s="530"/>
      <c r="Z325" s="530"/>
    </row>
    <row r="326">
      <c r="A326" s="530"/>
      <c r="B326" s="530"/>
      <c r="C326" s="530"/>
      <c r="D326" s="530"/>
      <c r="E326" s="530"/>
      <c r="F326" s="530"/>
      <c r="G326" s="530"/>
      <c r="H326" s="530"/>
      <c r="I326" s="530"/>
      <c r="J326" s="530"/>
      <c r="K326" s="530"/>
      <c r="L326" s="530"/>
      <c r="M326" s="530"/>
      <c r="N326" s="530"/>
      <c r="O326" s="530"/>
      <c r="P326" s="530"/>
      <c r="Q326" s="530"/>
      <c r="R326" s="530"/>
      <c r="S326" s="530"/>
      <c r="T326" s="530"/>
      <c r="U326" s="530"/>
      <c r="V326" s="530"/>
      <c r="W326" s="530"/>
      <c r="X326" s="530"/>
      <c r="Y326" s="530"/>
      <c r="Z326" s="530"/>
    </row>
    <row r="327">
      <c r="A327" s="530"/>
      <c r="B327" s="530"/>
      <c r="C327" s="530"/>
      <c r="D327" s="530"/>
      <c r="E327" s="530"/>
      <c r="F327" s="530"/>
      <c r="G327" s="530"/>
      <c r="H327" s="530"/>
      <c r="I327" s="530"/>
      <c r="J327" s="530"/>
      <c r="K327" s="530"/>
      <c r="L327" s="530"/>
      <c r="M327" s="530"/>
      <c r="N327" s="530"/>
      <c r="O327" s="530"/>
      <c r="P327" s="530"/>
      <c r="Q327" s="530"/>
      <c r="R327" s="530"/>
      <c r="S327" s="530"/>
      <c r="T327" s="530"/>
      <c r="U327" s="530"/>
      <c r="V327" s="530"/>
      <c r="W327" s="530"/>
      <c r="X327" s="530"/>
      <c r="Y327" s="530"/>
      <c r="Z327" s="530"/>
    </row>
    <row r="328">
      <c r="A328" s="530"/>
      <c r="B328" s="530"/>
      <c r="C328" s="530"/>
      <c r="D328" s="530"/>
      <c r="E328" s="530"/>
      <c r="F328" s="530"/>
      <c r="G328" s="530"/>
      <c r="H328" s="530"/>
      <c r="I328" s="530"/>
      <c r="J328" s="530"/>
      <c r="K328" s="530"/>
      <c r="L328" s="530"/>
      <c r="M328" s="530"/>
      <c r="N328" s="530"/>
      <c r="O328" s="530"/>
      <c r="P328" s="530"/>
      <c r="Q328" s="530"/>
      <c r="R328" s="530"/>
      <c r="S328" s="530"/>
      <c r="T328" s="530"/>
      <c r="U328" s="530"/>
      <c r="V328" s="530"/>
      <c r="W328" s="530"/>
      <c r="X328" s="530"/>
      <c r="Y328" s="530"/>
      <c r="Z328" s="530"/>
    </row>
    <row r="329">
      <c r="A329" s="530"/>
      <c r="B329" s="530"/>
      <c r="C329" s="530"/>
      <c r="D329" s="530"/>
      <c r="E329" s="530"/>
      <c r="F329" s="530"/>
      <c r="G329" s="530"/>
      <c r="H329" s="530"/>
      <c r="I329" s="530"/>
      <c r="J329" s="530"/>
      <c r="K329" s="530"/>
      <c r="L329" s="530"/>
      <c r="M329" s="530"/>
      <c r="N329" s="530"/>
      <c r="O329" s="530"/>
      <c r="P329" s="530"/>
      <c r="Q329" s="530"/>
      <c r="R329" s="530"/>
      <c r="S329" s="530"/>
      <c r="T329" s="530"/>
      <c r="U329" s="530"/>
      <c r="V329" s="530"/>
      <c r="W329" s="530"/>
      <c r="X329" s="530"/>
      <c r="Y329" s="530"/>
      <c r="Z329" s="530"/>
    </row>
    <row r="330">
      <c r="A330" s="530"/>
      <c r="B330" s="530"/>
      <c r="C330" s="530"/>
      <c r="D330" s="530"/>
      <c r="E330" s="530"/>
      <c r="F330" s="530"/>
      <c r="G330" s="530"/>
      <c r="H330" s="530"/>
      <c r="I330" s="530"/>
      <c r="J330" s="530"/>
      <c r="K330" s="530"/>
      <c r="L330" s="530"/>
      <c r="M330" s="530"/>
      <c r="N330" s="530"/>
      <c r="O330" s="530"/>
      <c r="P330" s="530"/>
      <c r="Q330" s="530"/>
      <c r="R330" s="530"/>
      <c r="S330" s="530"/>
      <c r="T330" s="530"/>
      <c r="U330" s="530"/>
      <c r="V330" s="530"/>
      <c r="W330" s="530"/>
      <c r="X330" s="530"/>
      <c r="Y330" s="530"/>
      <c r="Z330" s="530"/>
    </row>
    <row r="331">
      <c r="A331" s="530"/>
      <c r="B331" s="530"/>
      <c r="C331" s="530"/>
      <c r="D331" s="530"/>
      <c r="E331" s="530"/>
      <c r="F331" s="530"/>
      <c r="G331" s="530"/>
      <c r="H331" s="530"/>
      <c r="I331" s="530"/>
      <c r="J331" s="530"/>
      <c r="K331" s="530"/>
      <c r="L331" s="530"/>
      <c r="M331" s="530"/>
      <c r="N331" s="530"/>
      <c r="O331" s="530"/>
      <c r="P331" s="530"/>
      <c r="Q331" s="530"/>
      <c r="R331" s="530"/>
      <c r="S331" s="530"/>
      <c r="T331" s="530"/>
      <c r="U331" s="530"/>
      <c r="V331" s="530"/>
      <c r="W331" s="530"/>
      <c r="X331" s="530"/>
      <c r="Y331" s="530"/>
      <c r="Z331" s="530"/>
    </row>
    <row r="332">
      <c r="A332" s="530"/>
      <c r="B332" s="530"/>
      <c r="C332" s="530"/>
      <c r="D332" s="530"/>
      <c r="E332" s="530"/>
      <c r="F332" s="530"/>
      <c r="G332" s="530"/>
      <c r="H332" s="530"/>
      <c r="I332" s="530"/>
      <c r="J332" s="530"/>
      <c r="K332" s="530"/>
      <c r="L332" s="530"/>
      <c r="M332" s="530"/>
      <c r="N332" s="530"/>
      <c r="O332" s="530"/>
      <c r="P332" s="530"/>
      <c r="Q332" s="530"/>
      <c r="R332" s="530"/>
      <c r="S332" s="530"/>
      <c r="T332" s="530"/>
      <c r="U332" s="530"/>
      <c r="V332" s="530"/>
      <c r="W332" s="530"/>
      <c r="X332" s="530"/>
      <c r="Y332" s="530"/>
      <c r="Z332" s="530"/>
    </row>
    <row r="333">
      <c r="A333" s="530"/>
      <c r="B333" s="530"/>
      <c r="C333" s="530"/>
      <c r="D333" s="530"/>
      <c r="E333" s="530"/>
      <c r="F333" s="530"/>
      <c r="G333" s="530"/>
      <c r="H333" s="530"/>
      <c r="I333" s="530"/>
      <c r="J333" s="530"/>
      <c r="K333" s="530"/>
      <c r="L333" s="530"/>
      <c r="M333" s="530"/>
      <c r="N333" s="530"/>
      <c r="O333" s="530"/>
      <c r="P333" s="530"/>
      <c r="Q333" s="530"/>
      <c r="R333" s="530"/>
      <c r="S333" s="530"/>
      <c r="T333" s="530"/>
      <c r="U333" s="530"/>
      <c r="V333" s="530"/>
      <c r="W333" s="530"/>
      <c r="X333" s="530"/>
      <c r="Y333" s="530"/>
      <c r="Z333" s="530"/>
    </row>
    <row r="334">
      <c r="A334" s="530"/>
      <c r="B334" s="530"/>
      <c r="C334" s="530"/>
      <c r="D334" s="530"/>
      <c r="E334" s="530"/>
      <c r="F334" s="530"/>
      <c r="G334" s="530"/>
      <c r="H334" s="530"/>
      <c r="I334" s="530"/>
      <c r="J334" s="530"/>
      <c r="K334" s="530"/>
      <c r="L334" s="530"/>
      <c r="M334" s="530"/>
      <c r="N334" s="530"/>
      <c r="O334" s="530"/>
      <c r="P334" s="530"/>
      <c r="Q334" s="530"/>
      <c r="R334" s="530"/>
      <c r="S334" s="530"/>
      <c r="T334" s="530"/>
      <c r="U334" s="530"/>
      <c r="V334" s="530"/>
      <c r="W334" s="530"/>
      <c r="X334" s="530"/>
      <c r="Y334" s="530"/>
      <c r="Z334" s="530"/>
    </row>
    <row r="335">
      <c r="A335" s="530"/>
      <c r="B335" s="530"/>
      <c r="C335" s="530"/>
      <c r="D335" s="530"/>
      <c r="E335" s="530"/>
      <c r="F335" s="530"/>
      <c r="G335" s="530"/>
      <c r="H335" s="530"/>
      <c r="I335" s="530"/>
      <c r="J335" s="530"/>
      <c r="K335" s="530"/>
      <c r="L335" s="530"/>
      <c r="M335" s="530"/>
      <c r="N335" s="530"/>
      <c r="O335" s="530"/>
      <c r="P335" s="530"/>
      <c r="Q335" s="530"/>
      <c r="R335" s="530"/>
      <c r="S335" s="530"/>
      <c r="T335" s="530"/>
      <c r="U335" s="530"/>
      <c r="V335" s="530"/>
      <c r="W335" s="530"/>
      <c r="X335" s="530"/>
      <c r="Y335" s="530"/>
      <c r="Z335" s="530"/>
    </row>
    <row r="336">
      <c r="A336" s="530"/>
      <c r="B336" s="530"/>
      <c r="C336" s="530"/>
      <c r="D336" s="530"/>
      <c r="E336" s="530"/>
      <c r="F336" s="530"/>
      <c r="G336" s="530"/>
      <c r="H336" s="530"/>
      <c r="I336" s="530"/>
      <c r="J336" s="530"/>
      <c r="K336" s="530"/>
      <c r="L336" s="530"/>
      <c r="M336" s="530"/>
      <c r="N336" s="530"/>
      <c r="O336" s="530"/>
      <c r="P336" s="530"/>
      <c r="Q336" s="530"/>
      <c r="R336" s="530"/>
      <c r="S336" s="530"/>
      <c r="T336" s="530"/>
      <c r="U336" s="530"/>
      <c r="V336" s="530"/>
      <c r="W336" s="530"/>
      <c r="X336" s="530"/>
      <c r="Y336" s="530"/>
      <c r="Z336" s="530"/>
    </row>
    <row r="337">
      <c r="A337" s="530"/>
      <c r="B337" s="530"/>
      <c r="C337" s="530"/>
      <c r="D337" s="530"/>
      <c r="E337" s="530"/>
      <c r="F337" s="530"/>
      <c r="G337" s="530"/>
      <c r="H337" s="530"/>
      <c r="I337" s="530"/>
      <c r="J337" s="530"/>
      <c r="K337" s="530"/>
      <c r="L337" s="530"/>
      <c r="M337" s="530"/>
      <c r="N337" s="530"/>
      <c r="O337" s="530"/>
      <c r="P337" s="530"/>
      <c r="Q337" s="530"/>
      <c r="R337" s="530"/>
      <c r="S337" s="530"/>
      <c r="T337" s="530"/>
      <c r="U337" s="530"/>
      <c r="V337" s="530"/>
      <c r="W337" s="530"/>
      <c r="X337" s="530"/>
      <c r="Y337" s="530"/>
      <c r="Z337" s="530"/>
    </row>
    <row r="338">
      <c r="A338" s="530"/>
      <c r="B338" s="530"/>
      <c r="C338" s="530"/>
      <c r="D338" s="530"/>
      <c r="E338" s="530"/>
      <c r="F338" s="530"/>
      <c r="G338" s="530"/>
      <c r="H338" s="530"/>
      <c r="I338" s="530"/>
      <c r="J338" s="530"/>
      <c r="K338" s="530"/>
      <c r="L338" s="530"/>
      <c r="M338" s="530"/>
      <c r="N338" s="530"/>
      <c r="O338" s="530"/>
      <c r="P338" s="530"/>
      <c r="Q338" s="530"/>
      <c r="R338" s="530"/>
      <c r="S338" s="530"/>
      <c r="T338" s="530"/>
      <c r="U338" s="530"/>
      <c r="V338" s="530"/>
      <c r="W338" s="530"/>
      <c r="X338" s="530"/>
      <c r="Y338" s="530"/>
      <c r="Z338" s="530"/>
    </row>
    <row r="339">
      <c r="A339" s="530"/>
      <c r="B339" s="530"/>
      <c r="C339" s="530"/>
      <c r="D339" s="530"/>
      <c r="E339" s="530"/>
      <c r="F339" s="530"/>
      <c r="G339" s="530"/>
      <c r="H339" s="530"/>
      <c r="I339" s="530"/>
      <c r="J339" s="530"/>
      <c r="K339" s="530"/>
      <c r="L339" s="530"/>
      <c r="M339" s="530"/>
      <c r="N339" s="530"/>
      <c r="O339" s="530"/>
      <c r="P339" s="530"/>
      <c r="Q339" s="530"/>
      <c r="R339" s="530"/>
      <c r="S339" s="530"/>
      <c r="T339" s="530"/>
      <c r="U339" s="530"/>
      <c r="V339" s="530"/>
      <c r="W339" s="530"/>
      <c r="X339" s="530"/>
      <c r="Y339" s="530"/>
      <c r="Z339" s="530"/>
    </row>
    <row r="340">
      <c r="A340" s="530"/>
      <c r="B340" s="530"/>
      <c r="C340" s="530"/>
      <c r="D340" s="530"/>
      <c r="E340" s="530"/>
      <c r="F340" s="530"/>
      <c r="G340" s="530"/>
      <c r="H340" s="530"/>
      <c r="I340" s="530"/>
      <c r="J340" s="530"/>
      <c r="K340" s="530"/>
      <c r="L340" s="530"/>
      <c r="M340" s="530"/>
      <c r="N340" s="530"/>
      <c r="O340" s="530"/>
      <c r="P340" s="530"/>
      <c r="Q340" s="530"/>
      <c r="R340" s="530"/>
      <c r="S340" s="530"/>
      <c r="T340" s="530"/>
      <c r="U340" s="530"/>
      <c r="V340" s="530"/>
      <c r="W340" s="530"/>
      <c r="X340" s="530"/>
      <c r="Y340" s="530"/>
      <c r="Z340" s="530"/>
    </row>
    <row r="341">
      <c r="A341" s="530"/>
      <c r="B341" s="530"/>
      <c r="C341" s="530"/>
      <c r="D341" s="530"/>
      <c r="E341" s="530"/>
      <c r="F341" s="530"/>
      <c r="G341" s="530"/>
      <c r="H341" s="530"/>
      <c r="I341" s="530"/>
      <c r="J341" s="530"/>
      <c r="K341" s="530"/>
      <c r="L341" s="530"/>
      <c r="M341" s="530"/>
      <c r="N341" s="530"/>
      <c r="O341" s="530"/>
      <c r="P341" s="530"/>
      <c r="Q341" s="530"/>
      <c r="R341" s="530"/>
      <c r="S341" s="530"/>
      <c r="T341" s="530"/>
      <c r="U341" s="530"/>
      <c r="V341" s="530"/>
      <c r="W341" s="530"/>
      <c r="X341" s="530"/>
      <c r="Y341" s="530"/>
      <c r="Z341" s="530"/>
    </row>
    <row r="342">
      <c r="A342" s="530"/>
      <c r="B342" s="530"/>
      <c r="C342" s="530"/>
      <c r="D342" s="530"/>
      <c r="E342" s="530"/>
      <c r="F342" s="530"/>
      <c r="G342" s="530"/>
      <c r="H342" s="530"/>
      <c r="I342" s="530"/>
      <c r="J342" s="530"/>
      <c r="K342" s="530"/>
      <c r="L342" s="530"/>
      <c r="M342" s="530"/>
      <c r="N342" s="530"/>
      <c r="O342" s="530"/>
      <c r="P342" s="530"/>
      <c r="Q342" s="530"/>
      <c r="R342" s="530"/>
      <c r="S342" s="530"/>
      <c r="T342" s="530"/>
      <c r="U342" s="530"/>
      <c r="V342" s="530"/>
      <c r="W342" s="530"/>
      <c r="X342" s="530"/>
      <c r="Y342" s="530"/>
      <c r="Z342" s="530"/>
    </row>
    <row r="343">
      <c r="A343" s="530"/>
      <c r="B343" s="530"/>
      <c r="C343" s="530"/>
      <c r="D343" s="530"/>
      <c r="E343" s="530"/>
      <c r="F343" s="530"/>
      <c r="G343" s="530"/>
      <c r="H343" s="530"/>
      <c r="I343" s="530"/>
      <c r="J343" s="530"/>
      <c r="K343" s="530"/>
      <c r="L343" s="530"/>
      <c r="M343" s="530"/>
      <c r="N343" s="530"/>
      <c r="O343" s="530"/>
      <c r="P343" s="530"/>
      <c r="Q343" s="530"/>
      <c r="R343" s="530"/>
      <c r="S343" s="530"/>
      <c r="T343" s="530"/>
      <c r="U343" s="530"/>
      <c r="V343" s="530"/>
      <c r="W343" s="530"/>
      <c r="X343" s="530"/>
      <c r="Y343" s="530"/>
      <c r="Z343" s="530"/>
    </row>
    <row r="344">
      <c r="A344" s="530"/>
      <c r="B344" s="530"/>
      <c r="C344" s="530"/>
      <c r="D344" s="530"/>
      <c r="E344" s="530"/>
      <c r="F344" s="530"/>
      <c r="G344" s="530"/>
      <c r="H344" s="530"/>
      <c r="I344" s="530"/>
      <c r="J344" s="530"/>
      <c r="K344" s="530"/>
      <c r="L344" s="530"/>
      <c r="M344" s="530"/>
      <c r="N344" s="530"/>
      <c r="O344" s="530"/>
      <c r="P344" s="530"/>
      <c r="Q344" s="530"/>
      <c r="R344" s="530"/>
      <c r="S344" s="530"/>
      <c r="T344" s="530"/>
      <c r="U344" s="530"/>
      <c r="V344" s="530"/>
      <c r="W344" s="530"/>
      <c r="X344" s="530"/>
      <c r="Y344" s="530"/>
      <c r="Z344" s="530"/>
    </row>
    <row r="345">
      <c r="A345" s="530"/>
      <c r="B345" s="530"/>
      <c r="C345" s="530"/>
      <c r="D345" s="530"/>
      <c r="E345" s="530"/>
      <c r="F345" s="530"/>
      <c r="G345" s="530"/>
      <c r="H345" s="530"/>
      <c r="I345" s="530"/>
      <c r="J345" s="530"/>
      <c r="K345" s="530"/>
      <c r="L345" s="530"/>
      <c r="M345" s="530"/>
      <c r="N345" s="530"/>
      <c r="O345" s="530"/>
      <c r="P345" s="530"/>
      <c r="Q345" s="530"/>
      <c r="R345" s="530"/>
      <c r="S345" s="530"/>
      <c r="T345" s="530"/>
      <c r="U345" s="530"/>
      <c r="V345" s="530"/>
      <c r="W345" s="530"/>
      <c r="X345" s="530"/>
      <c r="Y345" s="530"/>
      <c r="Z345" s="530"/>
    </row>
    <row r="346">
      <c r="A346" s="530"/>
      <c r="B346" s="530"/>
      <c r="C346" s="530"/>
      <c r="D346" s="530"/>
      <c r="E346" s="530"/>
      <c r="F346" s="530"/>
      <c r="G346" s="530"/>
      <c r="H346" s="530"/>
      <c r="I346" s="530"/>
      <c r="J346" s="530"/>
      <c r="K346" s="530"/>
      <c r="L346" s="530"/>
      <c r="M346" s="530"/>
      <c r="N346" s="530"/>
      <c r="O346" s="530"/>
      <c r="P346" s="530"/>
      <c r="Q346" s="530"/>
      <c r="R346" s="530"/>
      <c r="S346" s="530"/>
      <c r="T346" s="530"/>
      <c r="U346" s="530"/>
      <c r="V346" s="530"/>
      <c r="W346" s="530"/>
      <c r="X346" s="530"/>
      <c r="Y346" s="530"/>
      <c r="Z346" s="530"/>
    </row>
    <row r="347">
      <c r="A347" s="530"/>
      <c r="B347" s="530"/>
      <c r="C347" s="530"/>
      <c r="D347" s="530"/>
      <c r="E347" s="530"/>
      <c r="F347" s="530"/>
      <c r="G347" s="530"/>
      <c r="H347" s="530"/>
      <c r="I347" s="530"/>
      <c r="J347" s="530"/>
      <c r="K347" s="530"/>
      <c r="L347" s="530"/>
      <c r="M347" s="530"/>
      <c r="N347" s="530"/>
      <c r="O347" s="530"/>
      <c r="P347" s="530"/>
      <c r="Q347" s="530"/>
      <c r="R347" s="530"/>
      <c r="S347" s="530"/>
      <c r="T347" s="530"/>
      <c r="U347" s="530"/>
      <c r="V347" s="530"/>
      <c r="W347" s="530"/>
      <c r="X347" s="530"/>
      <c r="Y347" s="530"/>
      <c r="Z347" s="530"/>
    </row>
    <row r="348">
      <c r="A348" s="530"/>
      <c r="B348" s="530"/>
      <c r="C348" s="530"/>
      <c r="D348" s="530"/>
      <c r="E348" s="530"/>
      <c r="F348" s="530"/>
      <c r="G348" s="530"/>
      <c r="H348" s="530"/>
      <c r="I348" s="530"/>
      <c r="J348" s="530"/>
      <c r="K348" s="530"/>
      <c r="L348" s="530"/>
      <c r="M348" s="530"/>
      <c r="N348" s="530"/>
      <c r="O348" s="530"/>
      <c r="P348" s="530"/>
      <c r="Q348" s="530"/>
      <c r="R348" s="530"/>
      <c r="S348" s="530"/>
      <c r="T348" s="530"/>
      <c r="U348" s="530"/>
      <c r="V348" s="530"/>
      <c r="W348" s="530"/>
      <c r="X348" s="530"/>
      <c r="Y348" s="530"/>
      <c r="Z348" s="530"/>
    </row>
    <row r="349">
      <c r="A349" s="530"/>
      <c r="B349" s="530"/>
      <c r="C349" s="530"/>
      <c r="D349" s="530"/>
      <c r="E349" s="530"/>
      <c r="F349" s="530"/>
      <c r="G349" s="530"/>
      <c r="H349" s="530"/>
      <c r="I349" s="530"/>
      <c r="J349" s="530"/>
      <c r="K349" s="530"/>
      <c r="L349" s="530"/>
      <c r="M349" s="530"/>
      <c r="N349" s="530"/>
      <c r="O349" s="530"/>
      <c r="P349" s="530"/>
      <c r="Q349" s="530"/>
      <c r="R349" s="530"/>
      <c r="S349" s="530"/>
      <c r="T349" s="530"/>
      <c r="U349" s="530"/>
      <c r="V349" s="530"/>
      <c r="W349" s="530"/>
      <c r="X349" s="530"/>
      <c r="Y349" s="530"/>
      <c r="Z349" s="530"/>
    </row>
    <row r="350">
      <c r="A350" s="530"/>
      <c r="B350" s="530"/>
      <c r="C350" s="530"/>
      <c r="D350" s="530"/>
      <c r="E350" s="530"/>
      <c r="F350" s="530"/>
      <c r="G350" s="530"/>
      <c r="H350" s="530"/>
      <c r="I350" s="530"/>
      <c r="J350" s="530"/>
      <c r="K350" s="530"/>
      <c r="L350" s="530"/>
      <c r="M350" s="530"/>
      <c r="N350" s="530"/>
      <c r="O350" s="530"/>
      <c r="P350" s="530"/>
      <c r="Q350" s="530"/>
      <c r="R350" s="530"/>
      <c r="S350" s="530"/>
      <c r="T350" s="530"/>
      <c r="U350" s="530"/>
      <c r="V350" s="530"/>
      <c r="W350" s="530"/>
      <c r="X350" s="530"/>
      <c r="Y350" s="530"/>
      <c r="Z350" s="530"/>
    </row>
    <row r="351">
      <c r="A351" s="530"/>
      <c r="B351" s="530"/>
      <c r="C351" s="530"/>
      <c r="D351" s="530"/>
      <c r="E351" s="530"/>
      <c r="F351" s="530"/>
      <c r="G351" s="530"/>
      <c r="H351" s="530"/>
      <c r="I351" s="530"/>
      <c r="J351" s="530"/>
      <c r="K351" s="530"/>
      <c r="L351" s="530"/>
      <c r="M351" s="530"/>
      <c r="N351" s="530"/>
      <c r="O351" s="530"/>
      <c r="P351" s="530"/>
      <c r="Q351" s="530"/>
      <c r="R351" s="530"/>
      <c r="S351" s="530"/>
      <c r="T351" s="530"/>
      <c r="U351" s="530"/>
      <c r="V351" s="530"/>
      <c r="W351" s="530"/>
      <c r="X351" s="530"/>
      <c r="Y351" s="530"/>
      <c r="Z351" s="530"/>
    </row>
    <row r="352">
      <c r="A352" s="530"/>
      <c r="B352" s="530"/>
      <c r="C352" s="530"/>
      <c r="D352" s="530"/>
      <c r="E352" s="530"/>
      <c r="F352" s="530"/>
      <c r="G352" s="530"/>
      <c r="H352" s="530"/>
      <c r="I352" s="530"/>
      <c r="J352" s="530"/>
      <c r="K352" s="530"/>
      <c r="L352" s="530"/>
      <c r="M352" s="530"/>
      <c r="N352" s="530"/>
      <c r="O352" s="530"/>
      <c r="P352" s="530"/>
      <c r="Q352" s="530"/>
      <c r="R352" s="530"/>
      <c r="S352" s="530"/>
      <c r="T352" s="530"/>
      <c r="U352" s="530"/>
      <c r="V352" s="530"/>
      <c r="W352" s="530"/>
      <c r="X352" s="530"/>
      <c r="Y352" s="530"/>
      <c r="Z352" s="530"/>
    </row>
    <row r="353">
      <c r="A353" s="530"/>
      <c r="B353" s="530"/>
      <c r="C353" s="530"/>
      <c r="D353" s="530"/>
      <c r="E353" s="530"/>
      <c r="F353" s="530"/>
      <c r="G353" s="530"/>
      <c r="H353" s="530"/>
      <c r="I353" s="530"/>
      <c r="J353" s="530"/>
      <c r="K353" s="530"/>
      <c r="L353" s="530"/>
      <c r="M353" s="530"/>
      <c r="N353" s="530"/>
      <c r="O353" s="530"/>
      <c r="P353" s="530"/>
      <c r="Q353" s="530"/>
      <c r="R353" s="530"/>
      <c r="S353" s="530"/>
      <c r="T353" s="530"/>
      <c r="U353" s="530"/>
      <c r="V353" s="530"/>
      <c r="W353" s="530"/>
      <c r="X353" s="530"/>
      <c r="Y353" s="530"/>
      <c r="Z353" s="530"/>
    </row>
    <row r="354">
      <c r="A354" s="530"/>
      <c r="B354" s="530"/>
      <c r="C354" s="530"/>
      <c r="D354" s="530"/>
      <c r="E354" s="530"/>
      <c r="F354" s="530"/>
      <c r="G354" s="530"/>
      <c r="H354" s="530"/>
      <c r="I354" s="530"/>
      <c r="J354" s="530"/>
      <c r="K354" s="530"/>
      <c r="L354" s="530"/>
      <c r="M354" s="530"/>
      <c r="N354" s="530"/>
      <c r="O354" s="530"/>
      <c r="P354" s="530"/>
      <c r="Q354" s="530"/>
      <c r="R354" s="530"/>
      <c r="S354" s="530"/>
      <c r="T354" s="530"/>
      <c r="U354" s="530"/>
      <c r="V354" s="530"/>
      <c r="W354" s="530"/>
      <c r="X354" s="530"/>
      <c r="Y354" s="530"/>
      <c r="Z354" s="530"/>
    </row>
    <row r="355">
      <c r="A355" s="530"/>
      <c r="B355" s="530"/>
      <c r="C355" s="530"/>
      <c r="D355" s="530"/>
      <c r="E355" s="530"/>
      <c r="F355" s="530"/>
      <c r="G355" s="530"/>
      <c r="H355" s="530"/>
      <c r="I355" s="530"/>
      <c r="J355" s="530"/>
      <c r="K355" s="530"/>
      <c r="L355" s="530"/>
      <c r="M355" s="530"/>
      <c r="N355" s="530"/>
      <c r="O355" s="530"/>
      <c r="P355" s="530"/>
      <c r="Q355" s="530"/>
      <c r="R355" s="530"/>
      <c r="S355" s="530"/>
      <c r="T355" s="530"/>
      <c r="U355" s="530"/>
      <c r="V355" s="530"/>
      <c r="W355" s="530"/>
      <c r="X355" s="530"/>
      <c r="Y355" s="530"/>
      <c r="Z355" s="530"/>
    </row>
    <row r="356">
      <c r="A356" s="530"/>
      <c r="B356" s="530"/>
      <c r="C356" s="530"/>
      <c r="D356" s="530"/>
      <c r="E356" s="530"/>
      <c r="F356" s="530"/>
      <c r="G356" s="530"/>
      <c r="H356" s="530"/>
      <c r="I356" s="530"/>
      <c r="J356" s="530"/>
      <c r="K356" s="530"/>
      <c r="L356" s="530"/>
      <c r="M356" s="530"/>
      <c r="N356" s="530"/>
      <c r="O356" s="530"/>
      <c r="P356" s="530"/>
      <c r="Q356" s="530"/>
      <c r="R356" s="530"/>
      <c r="S356" s="530"/>
      <c r="T356" s="530"/>
      <c r="U356" s="530"/>
      <c r="V356" s="530"/>
      <c r="W356" s="530"/>
      <c r="X356" s="530"/>
      <c r="Y356" s="530"/>
      <c r="Z356" s="530"/>
    </row>
    <row r="357">
      <c r="A357" s="530"/>
      <c r="B357" s="530"/>
      <c r="C357" s="530"/>
      <c r="D357" s="530"/>
      <c r="E357" s="530"/>
      <c r="F357" s="530"/>
      <c r="G357" s="530"/>
      <c r="H357" s="530"/>
      <c r="I357" s="530"/>
      <c r="J357" s="530"/>
      <c r="K357" s="530"/>
      <c r="L357" s="530"/>
      <c r="M357" s="530"/>
      <c r="N357" s="530"/>
      <c r="O357" s="530"/>
      <c r="P357" s="530"/>
      <c r="Q357" s="530"/>
      <c r="R357" s="530"/>
      <c r="S357" s="530"/>
      <c r="T357" s="530"/>
      <c r="U357" s="530"/>
      <c r="V357" s="530"/>
      <c r="W357" s="530"/>
      <c r="X357" s="530"/>
      <c r="Y357" s="530"/>
      <c r="Z357" s="530"/>
    </row>
    <row r="358">
      <c r="A358" s="530"/>
      <c r="B358" s="530"/>
      <c r="C358" s="530"/>
      <c r="D358" s="530"/>
      <c r="E358" s="530"/>
      <c r="F358" s="530"/>
      <c r="G358" s="530"/>
      <c r="H358" s="530"/>
      <c r="I358" s="530"/>
      <c r="J358" s="530"/>
      <c r="K358" s="530"/>
      <c r="L358" s="530"/>
      <c r="M358" s="530"/>
      <c r="N358" s="530"/>
      <c r="O358" s="530"/>
      <c r="P358" s="530"/>
      <c r="Q358" s="530"/>
      <c r="R358" s="530"/>
      <c r="S358" s="530"/>
      <c r="T358" s="530"/>
      <c r="U358" s="530"/>
      <c r="V358" s="530"/>
      <c r="W358" s="530"/>
      <c r="X358" s="530"/>
      <c r="Y358" s="530"/>
      <c r="Z358" s="530"/>
    </row>
    <row r="359">
      <c r="A359" s="530"/>
      <c r="B359" s="530"/>
      <c r="C359" s="530"/>
      <c r="D359" s="530"/>
      <c r="E359" s="530"/>
      <c r="F359" s="530"/>
      <c r="G359" s="530"/>
      <c r="H359" s="530"/>
      <c r="I359" s="530"/>
      <c r="J359" s="530"/>
      <c r="K359" s="530"/>
      <c r="L359" s="530"/>
      <c r="M359" s="530"/>
      <c r="N359" s="530"/>
      <c r="O359" s="530"/>
      <c r="P359" s="530"/>
      <c r="Q359" s="530"/>
      <c r="R359" s="530"/>
      <c r="S359" s="530"/>
      <c r="T359" s="530"/>
      <c r="U359" s="530"/>
      <c r="V359" s="530"/>
      <c r="W359" s="530"/>
      <c r="X359" s="530"/>
      <c r="Y359" s="530"/>
      <c r="Z359" s="530"/>
    </row>
    <row r="360">
      <c r="A360" s="530"/>
      <c r="B360" s="530"/>
      <c r="C360" s="530"/>
      <c r="D360" s="530"/>
      <c r="E360" s="530"/>
      <c r="F360" s="530"/>
      <c r="G360" s="530"/>
      <c r="H360" s="530"/>
      <c r="I360" s="530"/>
      <c r="J360" s="530"/>
      <c r="K360" s="530"/>
      <c r="L360" s="530"/>
      <c r="M360" s="530"/>
      <c r="N360" s="530"/>
      <c r="O360" s="530"/>
      <c r="P360" s="530"/>
      <c r="Q360" s="530"/>
      <c r="R360" s="530"/>
      <c r="S360" s="530"/>
      <c r="T360" s="530"/>
      <c r="U360" s="530"/>
      <c r="V360" s="530"/>
      <c r="W360" s="530"/>
      <c r="X360" s="530"/>
      <c r="Y360" s="530"/>
      <c r="Z360" s="530"/>
    </row>
    <row r="361">
      <c r="A361" s="530"/>
      <c r="B361" s="530"/>
      <c r="C361" s="530"/>
      <c r="D361" s="530"/>
      <c r="E361" s="530"/>
      <c r="F361" s="530"/>
      <c r="G361" s="530"/>
      <c r="H361" s="530"/>
      <c r="I361" s="530"/>
      <c r="J361" s="530"/>
      <c r="K361" s="530"/>
      <c r="L361" s="530"/>
      <c r="M361" s="530"/>
      <c r="N361" s="530"/>
      <c r="O361" s="530"/>
      <c r="P361" s="530"/>
      <c r="Q361" s="530"/>
      <c r="R361" s="530"/>
      <c r="S361" s="530"/>
      <c r="T361" s="530"/>
      <c r="U361" s="530"/>
      <c r="V361" s="530"/>
      <c r="W361" s="530"/>
      <c r="X361" s="530"/>
      <c r="Y361" s="530"/>
      <c r="Z361" s="530"/>
    </row>
    <row r="362">
      <c r="A362" s="530"/>
      <c r="B362" s="530"/>
      <c r="C362" s="530"/>
      <c r="D362" s="530"/>
      <c r="E362" s="530"/>
      <c r="F362" s="530"/>
      <c r="G362" s="530"/>
      <c r="H362" s="530"/>
      <c r="I362" s="530"/>
      <c r="J362" s="530"/>
      <c r="K362" s="530"/>
      <c r="L362" s="530"/>
      <c r="M362" s="530"/>
      <c r="N362" s="530"/>
      <c r="O362" s="530"/>
      <c r="P362" s="530"/>
      <c r="Q362" s="530"/>
      <c r="R362" s="530"/>
      <c r="S362" s="530"/>
      <c r="T362" s="530"/>
      <c r="U362" s="530"/>
      <c r="V362" s="530"/>
      <c r="W362" s="530"/>
      <c r="X362" s="530"/>
      <c r="Y362" s="530"/>
      <c r="Z362" s="530"/>
    </row>
    <row r="363">
      <c r="A363" s="530"/>
      <c r="B363" s="530"/>
      <c r="C363" s="530"/>
      <c r="D363" s="530"/>
      <c r="E363" s="530"/>
      <c r="F363" s="530"/>
      <c r="G363" s="530"/>
      <c r="H363" s="530"/>
      <c r="I363" s="530"/>
      <c r="J363" s="530"/>
      <c r="K363" s="530"/>
      <c r="L363" s="530"/>
      <c r="M363" s="530"/>
      <c r="N363" s="530"/>
      <c r="O363" s="530"/>
      <c r="P363" s="530"/>
      <c r="Q363" s="530"/>
      <c r="R363" s="530"/>
      <c r="S363" s="530"/>
      <c r="T363" s="530"/>
      <c r="U363" s="530"/>
      <c r="V363" s="530"/>
      <c r="W363" s="530"/>
      <c r="X363" s="530"/>
      <c r="Y363" s="530"/>
      <c r="Z363" s="530"/>
    </row>
    <row r="364">
      <c r="A364" s="530"/>
      <c r="B364" s="530"/>
      <c r="C364" s="530"/>
      <c r="D364" s="530"/>
      <c r="E364" s="530"/>
      <c r="F364" s="530"/>
      <c r="G364" s="530"/>
      <c r="H364" s="530"/>
      <c r="I364" s="530"/>
      <c r="J364" s="530"/>
      <c r="K364" s="530"/>
      <c r="L364" s="530"/>
      <c r="M364" s="530"/>
      <c r="N364" s="530"/>
      <c r="O364" s="530"/>
      <c r="P364" s="530"/>
      <c r="Q364" s="530"/>
      <c r="R364" s="530"/>
      <c r="S364" s="530"/>
      <c r="T364" s="530"/>
      <c r="U364" s="530"/>
      <c r="V364" s="530"/>
      <c r="W364" s="530"/>
      <c r="X364" s="530"/>
      <c r="Y364" s="530"/>
      <c r="Z364" s="530"/>
    </row>
    <row r="365">
      <c r="A365" s="530"/>
      <c r="B365" s="530"/>
      <c r="C365" s="530"/>
      <c r="D365" s="530"/>
      <c r="E365" s="530"/>
      <c r="F365" s="530"/>
      <c r="G365" s="530"/>
      <c r="H365" s="530"/>
      <c r="I365" s="530"/>
      <c r="J365" s="530"/>
      <c r="K365" s="530"/>
      <c r="L365" s="530"/>
      <c r="M365" s="530"/>
      <c r="N365" s="530"/>
      <c r="O365" s="530"/>
      <c r="P365" s="530"/>
      <c r="Q365" s="530"/>
      <c r="R365" s="530"/>
      <c r="S365" s="530"/>
      <c r="T365" s="530"/>
      <c r="U365" s="530"/>
      <c r="V365" s="530"/>
      <c r="W365" s="530"/>
      <c r="X365" s="530"/>
      <c r="Y365" s="530"/>
      <c r="Z365" s="530"/>
    </row>
    <row r="366">
      <c r="A366" s="530"/>
      <c r="B366" s="530"/>
      <c r="C366" s="530"/>
      <c r="D366" s="530"/>
      <c r="E366" s="530"/>
      <c r="F366" s="530"/>
      <c r="G366" s="530"/>
      <c r="H366" s="530"/>
      <c r="I366" s="530"/>
      <c r="J366" s="530"/>
      <c r="K366" s="530"/>
      <c r="L366" s="530"/>
      <c r="M366" s="530"/>
      <c r="N366" s="530"/>
      <c r="O366" s="530"/>
      <c r="P366" s="530"/>
      <c r="Q366" s="530"/>
      <c r="R366" s="530"/>
      <c r="S366" s="530"/>
      <c r="T366" s="530"/>
      <c r="U366" s="530"/>
      <c r="V366" s="530"/>
      <c r="W366" s="530"/>
      <c r="X366" s="530"/>
      <c r="Y366" s="530"/>
      <c r="Z366" s="530"/>
    </row>
    <row r="367">
      <c r="A367" s="530"/>
      <c r="B367" s="530"/>
      <c r="C367" s="530"/>
      <c r="D367" s="530"/>
      <c r="E367" s="530"/>
      <c r="F367" s="530"/>
      <c r="G367" s="530"/>
      <c r="H367" s="530"/>
      <c r="I367" s="530"/>
      <c r="J367" s="530"/>
      <c r="K367" s="530"/>
      <c r="L367" s="530"/>
      <c r="M367" s="530"/>
      <c r="N367" s="530"/>
      <c r="O367" s="530"/>
      <c r="P367" s="530"/>
      <c r="Q367" s="530"/>
      <c r="R367" s="530"/>
      <c r="S367" s="530"/>
      <c r="T367" s="530"/>
      <c r="U367" s="530"/>
      <c r="V367" s="530"/>
      <c r="W367" s="530"/>
      <c r="X367" s="530"/>
      <c r="Y367" s="530"/>
      <c r="Z367" s="530"/>
    </row>
    <row r="368">
      <c r="A368" s="530"/>
      <c r="B368" s="530"/>
      <c r="C368" s="530"/>
      <c r="D368" s="530"/>
      <c r="E368" s="530"/>
      <c r="F368" s="530"/>
      <c r="G368" s="530"/>
      <c r="H368" s="530"/>
      <c r="I368" s="530"/>
      <c r="J368" s="530"/>
      <c r="K368" s="530"/>
      <c r="L368" s="530"/>
      <c r="M368" s="530"/>
      <c r="N368" s="530"/>
      <c r="O368" s="530"/>
      <c r="P368" s="530"/>
      <c r="Q368" s="530"/>
      <c r="R368" s="530"/>
      <c r="S368" s="530"/>
      <c r="T368" s="530"/>
      <c r="U368" s="530"/>
      <c r="V368" s="530"/>
      <c r="W368" s="530"/>
      <c r="X368" s="530"/>
      <c r="Y368" s="530"/>
      <c r="Z368" s="530"/>
    </row>
    <row r="369">
      <c r="A369" s="530"/>
      <c r="B369" s="530"/>
      <c r="C369" s="530"/>
      <c r="D369" s="530"/>
      <c r="E369" s="530"/>
      <c r="F369" s="530"/>
      <c r="G369" s="530"/>
      <c r="H369" s="530"/>
      <c r="I369" s="530"/>
      <c r="J369" s="530"/>
      <c r="K369" s="530"/>
      <c r="L369" s="530"/>
      <c r="M369" s="530"/>
      <c r="N369" s="530"/>
      <c r="O369" s="530"/>
      <c r="P369" s="530"/>
      <c r="Q369" s="530"/>
      <c r="R369" s="530"/>
      <c r="S369" s="530"/>
      <c r="T369" s="530"/>
      <c r="U369" s="530"/>
      <c r="V369" s="530"/>
      <c r="W369" s="530"/>
      <c r="X369" s="530"/>
      <c r="Y369" s="530"/>
      <c r="Z369" s="530"/>
    </row>
    <row r="370">
      <c r="A370" s="530"/>
      <c r="B370" s="530"/>
      <c r="C370" s="530"/>
      <c r="D370" s="530"/>
      <c r="E370" s="530"/>
      <c r="F370" s="530"/>
      <c r="G370" s="530"/>
      <c r="H370" s="530"/>
      <c r="I370" s="530"/>
      <c r="J370" s="530"/>
      <c r="K370" s="530"/>
      <c r="L370" s="530"/>
      <c r="M370" s="530"/>
      <c r="N370" s="530"/>
      <c r="O370" s="530"/>
      <c r="P370" s="530"/>
      <c r="Q370" s="530"/>
      <c r="R370" s="530"/>
      <c r="S370" s="530"/>
      <c r="T370" s="530"/>
      <c r="U370" s="530"/>
      <c r="V370" s="530"/>
      <c r="W370" s="530"/>
      <c r="X370" s="530"/>
      <c r="Y370" s="530"/>
      <c r="Z370" s="530"/>
    </row>
    <row r="371">
      <c r="A371" s="530"/>
      <c r="B371" s="530"/>
      <c r="C371" s="530"/>
      <c r="D371" s="530"/>
      <c r="E371" s="530"/>
      <c r="F371" s="530"/>
      <c r="G371" s="530"/>
      <c r="H371" s="530"/>
      <c r="I371" s="530"/>
      <c r="J371" s="530"/>
      <c r="K371" s="530"/>
      <c r="L371" s="530"/>
      <c r="M371" s="530"/>
      <c r="N371" s="530"/>
      <c r="O371" s="530"/>
      <c r="P371" s="530"/>
      <c r="Q371" s="530"/>
      <c r="R371" s="530"/>
      <c r="S371" s="530"/>
      <c r="T371" s="530"/>
      <c r="U371" s="530"/>
      <c r="V371" s="530"/>
      <c r="W371" s="530"/>
      <c r="X371" s="530"/>
      <c r="Y371" s="530"/>
      <c r="Z371" s="530"/>
    </row>
    <row r="372">
      <c r="A372" s="530"/>
      <c r="B372" s="530"/>
      <c r="C372" s="530"/>
      <c r="D372" s="530"/>
      <c r="E372" s="530"/>
      <c r="F372" s="530"/>
      <c r="G372" s="530"/>
      <c r="H372" s="530"/>
      <c r="I372" s="530"/>
      <c r="J372" s="530"/>
      <c r="K372" s="530"/>
      <c r="L372" s="530"/>
      <c r="M372" s="530"/>
      <c r="N372" s="530"/>
      <c r="O372" s="530"/>
      <c r="P372" s="530"/>
      <c r="Q372" s="530"/>
      <c r="R372" s="530"/>
      <c r="S372" s="530"/>
      <c r="T372" s="530"/>
      <c r="U372" s="530"/>
      <c r="V372" s="530"/>
      <c r="W372" s="530"/>
      <c r="X372" s="530"/>
      <c r="Y372" s="530"/>
      <c r="Z372" s="530"/>
    </row>
    <row r="373">
      <c r="A373" s="530"/>
      <c r="B373" s="530"/>
      <c r="C373" s="530"/>
      <c r="D373" s="530"/>
      <c r="E373" s="530"/>
      <c r="F373" s="530"/>
      <c r="G373" s="530"/>
      <c r="H373" s="530"/>
      <c r="I373" s="530"/>
      <c r="J373" s="530"/>
      <c r="K373" s="530"/>
      <c r="L373" s="530"/>
      <c r="M373" s="530"/>
      <c r="N373" s="530"/>
      <c r="O373" s="530"/>
      <c r="P373" s="530"/>
      <c r="Q373" s="530"/>
      <c r="R373" s="530"/>
      <c r="S373" s="530"/>
      <c r="T373" s="530"/>
      <c r="U373" s="530"/>
      <c r="V373" s="530"/>
      <c r="W373" s="530"/>
      <c r="X373" s="530"/>
      <c r="Y373" s="530"/>
      <c r="Z373" s="530"/>
    </row>
    <row r="374">
      <c r="A374" s="530"/>
      <c r="B374" s="530"/>
      <c r="C374" s="530"/>
      <c r="D374" s="530"/>
      <c r="E374" s="530"/>
      <c r="F374" s="530"/>
      <c r="G374" s="530"/>
      <c r="H374" s="530"/>
      <c r="I374" s="530"/>
      <c r="J374" s="530"/>
      <c r="K374" s="530"/>
      <c r="L374" s="530"/>
      <c r="M374" s="530"/>
      <c r="N374" s="530"/>
      <c r="O374" s="530"/>
      <c r="P374" s="530"/>
      <c r="Q374" s="530"/>
      <c r="R374" s="530"/>
      <c r="S374" s="530"/>
      <c r="T374" s="530"/>
      <c r="U374" s="530"/>
      <c r="V374" s="530"/>
      <c r="W374" s="530"/>
      <c r="X374" s="530"/>
      <c r="Y374" s="530"/>
      <c r="Z374" s="530"/>
    </row>
    <row r="375">
      <c r="A375" s="530"/>
      <c r="B375" s="530"/>
      <c r="C375" s="530"/>
      <c r="D375" s="530"/>
      <c r="E375" s="530"/>
      <c r="F375" s="530"/>
      <c r="G375" s="530"/>
      <c r="H375" s="530"/>
      <c r="I375" s="530"/>
      <c r="J375" s="530"/>
      <c r="K375" s="530"/>
      <c r="L375" s="530"/>
      <c r="M375" s="530"/>
      <c r="N375" s="530"/>
      <c r="O375" s="530"/>
      <c r="P375" s="530"/>
      <c r="Q375" s="530"/>
      <c r="R375" s="530"/>
      <c r="S375" s="530"/>
      <c r="T375" s="530"/>
      <c r="U375" s="530"/>
      <c r="V375" s="530"/>
      <c r="W375" s="530"/>
      <c r="X375" s="530"/>
      <c r="Y375" s="530"/>
      <c r="Z375" s="530"/>
    </row>
    <row r="376">
      <c r="A376" s="530"/>
      <c r="B376" s="530"/>
      <c r="C376" s="530"/>
      <c r="D376" s="530"/>
      <c r="E376" s="530"/>
      <c r="F376" s="530"/>
      <c r="G376" s="530"/>
      <c r="H376" s="530"/>
      <c r="I376" s="530"/>
      <c r="J376" s="530"/>
      <c r="K376" s="530"/>
      <c r="L376" s="530"/>
      <c r="M376" s="530"/>
      <c r="N376" s="530"/>
      <c r="O376" s="530"/>
      <c r="P376" s="530"/>
      <c r="Q376" s="530"/>
      <c r="R376" s="530"/>
      <c r="S376" s="530"/>
      <c r="T376" s="530"/>
      <c r="U376" s="530"/>
      <c r="V376" s="530"/>
      <c r="W376" s="530"/>
      <c r="X376" s="530"/>
      <c r="Y376" s="530"/>
      <c r="Z376" s="530"/>
    </row>
    <row r="377">
      <c r="A377" s="530"/>
      <c r="B377" s="530"/>
      <c r="C377" s="530"/>
      <c r="D377" s="530"/>
      <c r="E377" s="530"/>
      <c r="F377" s="530"/>
      <c r="G377" s="530"/>
      <c r="H377" s="530"/>
      <c r="I377" s="530"/>
      <c r="J377" s="530"/>
      <c r="K377" s="530"/>
      <c r="L377" s="530"/>
      <c r="M377" s="530"/>
      <c r="N377" s="530"/>
      <c r="O377" s="530"/>
      <c r="P377" s="530"/>
      <c r="Q377" s="530"/>
      <c r="R377" s="530"/>
      <c r="S377" s="530"/>
      <c r="T377" s="530"/>
      <c r="U377" s="530"/>
      <c r="V377" s="530"/>
      <c r="W377" s="530"/>
      <c r="X377" s="530"/>
      <c r="Y377" s="530"/>
      <c r="Z377" s="530"/>
    </row>
    <row r="378">
      <c r="A378" s="530"/>
      <c r="B378" s="530"/>
      <c r="C378" s="530"/>
      <c r="D378" s="530"/>
      <c r="E378" s="530"/>
      <c r="F378" s="530"/>
      <c r="G378" s="530"/>
      <c r="H378" s="530"/>
      <c r="I378" s="530"/>
      <c r="J378" s="530"/>
      <c r="K378" s="530"/>
      <c r="L378" s="530"/>
      <c r="M378" s="530"/>
      <c r="N378" s="530"/>
      <c r="O378" s="530"/>
      <c r="P378" s="530"/>
      <c r="Q378" s="530"/>
      <c r="R378" s="530"/>
      <c r="S378" s="530"/>
      <c r="T378" s="530"/>
      <c r="U378" s="530"/>
      <c r="V378" s="530"/>
      <c r="W378" s="530"/>
      <c r="X378" s="530"/>
      <c r="Y378" s="530"/>
      <c r="Z378" s="530"/>
    </row>
    <row r="379">
      <c r="A379" s="530"/>
      <c r="B379" s="530"/>
      <c r="C379" s="530"/>
      <c r="D379" s="530"/>
      <c r="E379" s="530"/>
      <c r="F379" s="530"/>
      <c r="G379" s="530"/>
      <c r="H379" s="530"/>
      <c r="I379" s="530"/>
      <c r="J379" s="530"/>
      <c r="K379" s="530"/>
      <c r="L379" s="530"/>
      <c r="M379" s="530"/>
      <c r="N379" s="530"/>
      <c r="O379" s="530"/>
      <c r="P379" s="530"/>
      <c r="Q379" s="530"/>
      <c r="R379" s="530"/>
      <c r="S379" s="530"/>
      <c r="T379" s="530"/>
      <c r="U379" s="530"/>
      <c r="V379" s="530"/>
      <c r="W379" s="530"/>
      <c r="X379" s="530"/>
      <c r="Y379" s="530"/>
      <c r="Z379" s="530"/>
    </row>
    <row r="380">
      <c r="A380" s="530"/>
      <c r="B380" s="530"/>
      <c r="C380" s="530"/>
      <c r="D380" s="530"/>
      <c r="E380" s="530"/>
      <c r="F380" s="530"/>
      <c r="G380" s="530"/>
      <c r="H380" s="530"/>
      <c r="I380" s="530"/>
      <c r="J380" s="530"/>
      <c r="K380" s="530"/>
      <c r="L380" s="530"/>
      <c r="M380" s="530"/>
      <c r="N380" s="530"/>
      <c r="O380" s="530"/>
      <c r="P380" s="530"/>
      <c r="Q380" s="530"/>
      <c r="R380" s="530"/>
      <c r="S380" s="530"/>
      <c r="T380" s="530"/>
      <c r="U380" s="530"/>
      <c r="V380" s="530"/>
      <c r="W380" s="530"/>
      <c r="X380" s="530"/>
      <c r="Y380" s="530"/>
      <c r="Z380" s="530"/>
    </row>
    <row r="381">
      <c r="A381" s="530"/>
      <c r="B381" s="530"/>
      <c r="C381" s="530"/>
      <c r="D381" s="530"/>
      <c r="E381" s="530"/>
      <c r="F381" s="530"/>
      <c r="G381" s="530"/>
      <c r="H381" s="530"/>
      <c r="I381" s="530"/>
      <c r="J381" s="530"/>
      <c r="K381" s="530"/>
      <c r="L381" s="530"/>
      <c r="M381" s="530"/>
      <c r="N381" s="530"/>
      <c r="O381" s="530"/>
      <c r="P381" s="530"/>
      <c r="Q381" s="530"/>
      <c r="R381" s="530"/>
      <c r="S381" s="530"/>
      <c r="T381" s="530"/>
      <c r="U381" s="530"/>
      <c r="V381" s="530"/>
      <c r="W381" s="530"/>
      <c r="X381" s="530"/>
      <c r="Y381" s="530"/>
      <c r="Z381" s="530"/>
    </row>
    <row r="382">
      <c r="A382" s="530"/>
      <c r="B382" s="530"/>
      <c r="C382" s="530"/>
      <c r="D382" s="530"/>
      <c r="E382" s="530"/>
      <c r="F382" s="530"/>
      <c r="G382" s="530"/>
      <c r="H382" s="530"/>
      <c r="I382" s="530"/>
      <c r="J382" s="530"/>
      <c r="K382" s="530"/>
      <c r="L382" s="530"/>
      <c r="M382" s="530"/>
      <c r="N382" s="530"/>
      <c r="O382" s="530"/>
      <c r="P382" s="530"/>
      <c r="Q382" s="530"/>
      <c r="R382" s="530"/>
      <c r="S382" s="530"/>
      <c r="T382" s="530"/>
      <c r="U382" s="530"/>
      <c r="V382" s="530"/>
      <c r="W382" s="530"/>
      <c r="X382" s="530"/>
      <c r="Y382" s="530"/>
      <c r="Z382" s="530"/>
    </row>
    <row r="383">
      <c r="A383" s="530"/>
      <c r="B383" s="530"/>
      <c r="C383" s="530"/>
      <c r="D383" s="530"/>
      <c r="E383" s="530"/>
      <c r="F383" s="530"/>
      <c r="G383" s="530"/>
      <c r="H383" s="530"/>
      <c r="I383" s="530"/>
      <c r="J383" s="530"/>
      <c r="K383" s="530"/>
      <c r="L383" s="530"/>
      <c r="M383" s="530"/>
      <c r="N383" s="530"/>
      <c r="O383" s="530"/>
      <c r="P383" s="530"/>
      <c r="Q383" s="530"/>
      <c r="R383" s="530"/>
      <c r="S383" s="530"/>
      <c r="T383" s="530"/>
      <c r="U383" s="530"/>
      <c r="V383" s="530"/>
      <c r="W383" s="530"/>
      <c r="X383" s="530"/>
      <c r="Y383" s="530"/>
      <c r="Z383" s="530"/>
    </row>
    <row r="384">
      <c r="A384" s="530"/>
      <c r="B384" s="530"/>
      <c r="C384" s="530"/>
      <c r="D384" s="530"/>
      <c r="E384" s="530"/>
      <c r="F384" s="530"/>
      <c r="G384" s="530"/>
      <c r="H384" s="530"/>
      <c r="I384" s="530"/>
      <c r="J384" s="530"/>
      <c r="K384" s="530"/>
      <c r="L384" s="530"/>
      <c r="M384" s="530"/>
      <c r="N384" s="530"/>
      <c r="O384" s="530"/>
      <c r="P384" s="530"/>
      <c r="Q384" s="530"/>
      <c r="R384" s="530"/>
      <c r="S384" s="530"/>
      <c r="T384" s="530"/>
      <c r="U384" s="530"/>
      <c r="V384" s="530"/>
      <c r="W384" s="530"/>
      <c r="X384" s="530"/>
      <c r="Y384" s="530"/>
      <c r="Z384" s="530"/>
    </row>
    <row r="385">
      <c r="A385" s="530"/>
      <c r="B385" s="530"/>
      <c r="C385" s="530"/>
      <c r="D385" s="530"/>
      <c r="E385" s="530"/>
      <c r="F385" s="530"/>
      <c r="G385" s="530"/>
      <c r="H385" s="530"/>
      <c r="I385" s="530"/>
      <c r="J385" s="530"/>
      <c r="K385" s="530"/>
      <c r="L385" s="530"/>
      <c r="M385" s="530"/>
      <c r="N385" s="530"/>
      <c r="O385" s="530"/>
      <c r="P385" s="530"/>
      <c r="Q385" s="530"/>
      <c r="R385" s="530"/>
      <c r="S385" s="530"/>
      <c r="T385" s="530"/>
      <c r="U385" s="530"/>
      <c r="V385" s="530"/>
      <c r="W385" s="530"/>
      <c r="X385" s="530"/>
      <c r="Y385" s="530"/>
      <c r="Z385" s="530"/>
    </row>
    <row r="386">
      <c r="A386" s="530"/>
      <c r="B386" s="530"/>
      <c r="C386" s="530"/>
      <c r="D386" s="530"/>
      <c r="E386" s="530"/>
      <c r="F386" s="530"/>
      <c r="G386" s="530"/>
      <c r="H386" s="530"/>
      <c r="I386" s="530"/>
      <c r="J386" s="530"/>
      <c r="K386" s="530"/>
      <c r="L386" s="530"/>
      <c r="M386" s="530"/>
      <c r="N386" s="530"/>
      <c r="O386" s="530"/>
      <c r="P386" s="530"/>
      <c r="Q386" s="530"/>
      <c r="R386" s="530"/>
      <c r="S386" s="530"/>
      <c r="T386" s="530"/>
      <c r="U386" s="530"/>
      <c r="V386" s="530"/>
      <c r="W386" s="530"/>
      <c r="X386" s="530"/>
      <c r="Y386" s="530"/>
      <c r="Z386" s="530"/>
    </row>
    <row r="387">
      <c r="A387" s="530"/>
      <c r="B387" s="530"/>
      <c r="C387" s="530"/>
      <c r="D387" s="530"/>
      <c r="E387" s="530"/>
      <c r="F387" s="530"/>
      <c r="G387" s="530"/>
      <c r="H387" s="530"/>
      <c r="I387" s="530"/>
      <c r="J387" s="530"/>
      <c r="K387" s="530"/>
      <c r="L387" s="530"/>
      <c r="M387" s="530"/>
      <c r="N387" s="530"/>
      <c r="O387" s="530"/>
      <c r="P387" s="530"/>
      <c r="Q387" s="530"/>
      <c r="R387" s="530"/>
      <c r="S387" s="530"/>
      <c r="T387" s="530"/>
      <c r="U387" s="530"/>
      <c r="V387" s="530"/>
      <c r="W387" s="530"/>
      <c r="X387" s="530"/>
      <c r="Y387" s="530"/>
      <c r="Z387" s="530"/>
    </row>
    <row r="388">
      <c r="A388" s="530"/>
      <c r="B388" s="530"/>
      <c r="C388" s="530"/>
      <c r="D388" s="530"/>
      <c r="E388" s="530"/>
      <c r="F388" s="530"/>
      <c r="G388" s="530"/>
      <c r="H388" s="530"/>
      <c r="I388" s="530"/>
      <c r="J388" s="530"/>
      <c r="K388" s="530"/>
      <c r="L388" s="530"/>
      <c r="M388" s="530"/>
      <c r="N388" s="530"/>
      <c r="O388" s="530"/>
      <c r="P388" s="530"/>
      <c r="Q388" s="530"/>
      <c r="R388" s="530"/>
      <c r="S388" s="530"/>
      <c r="T388" s="530"/>
      <c r="U388" s="530"/>
      <c r="V388" s="530"/>
      <c r="W388" s="530"/>
      <c r="X388" s="530"/>
      <c r="Y388" s="530"/>
      <c r="Z388" s="530"/>
    </row>
    <row r="389">
      <c r="A389" s="530"/>
      <c r="B389" s="530"/>
      <c r="C389" s="530"/>
      <c r="D389" s="530"/>
      <c r="E389" s="530"/>
      <c r="F389" s="530"/>
      <c r="G389" s="530"/>
      <c r="H389" s="530"/>
      <c r="I389" s="530"/>
      <c r="J389" s="530"/>
      <c r="K389" s="530"/>
      <c r="L389" s="530"/>
      <c r="M389" s="530"/>
      <c r="N389" s="530"/>
      <c r="O389" s="530"/>
      <c r="P389" s="530"/>
      <c r="Q389" s="530"/>
      <c r="R389" s="530"/>
      <c r="S389" s="530"/>
      <c r="T389" s="530"/>
      <c r="U389" s="530"/>
      <c r="V389" s="530"/>
      <c r="W389" s="530"/>
      <c r="X389" s="530"/>
      <c r="Y389" s="530"/>
      <c r="Z389" s="530"/>
    </row>
    <row r="390">
      <c r="A390" s="530"/>
      <c r="B390" s="530"/>
      <c r="C390" s="530"/>
      <c r="D390" s="530"/>
      <c r="E390" s="530"/>
      <c r="F390" s="530"/>
      <c r="G390" s="530"/>
      <c r="H390" s="530"/>
      <c r="I390" s="530"/>
      <c r="J390" s="530"/>
      <c r="K390" s="530"/>
      <c r="L390" s="530"/>
      <c r="M390" s="530"/>
      <c r="N390" s="530"/>
      <c r="O390" s="530"/>
      <c r="P390" s="530"/>
      <c r="Q390" s="530"/>
      <c r="R390" s="530"/>
      <c r="S390" s="530"/>
      <c r="T390" s="530"/>
      <c r="U390" s="530"/>
      <c r="V390" s="530"/>
      <c r="W390" s="530"/>
      <c r="X390" s="530"/>
      <c r="Y390" s="530"/>
      <c r="Z390" s="530"/>
    </row>
    <row r="391">
      <c r="A391" s="530"/>
      <c r="B391" s="530"/>
      <c r="C391" s="530"/>
      <c r="D391" s="530"/>
      <c r="E391" s="530"/>
      <c r="F391" s="530"/>
      <c r="G391" s="530"/>
      <c r="H391" s="530"/>
      <c r="I391" s="530"/>
      <c r="J391" s="530"/>
      <c r="K391" s="530"/>
      <c r="L391" s="530"/>
      <c r="M391" s="530"/>
      <c r="N391" s="530"/>
      <c r="O391" s="530"/>
      <c r="P391" s="530"/>
      <c r="Q391" s="530"/>
      <c r="R391" s="530"/>
      <c r="S391" s="530"/>
      <c r="T391" s="530"/>
      <c r="U391" s="530"/>
      <c r="V391" s="530"/>
      <c r="W391" s="530"/>
      <c r="X391" s="530"/>
      <c r="Y391" s="530"/>
      <c r="Z391" s="530"/>
    </row>
    <row r="392">
      <c r="A392" s="530"/>
      <c r="B392" s="530"/>
      <c r="C392" s="530"/>
      <c r="D392" s="530"/>
      <c r="E392" s="530"/>
      <c r="F392" s="530"/>
      <c r="G392" s="530"/>
      <c r="H392" s="530"/>
      <c r="I392" s="530"/>
      <c r="J392" s="530"/>
      <c r="K392" s="530"/>
      <c r="L392" s="530"/>
      <c r="M392" s="530"/>
      <c r="N392" s="530"/>
      <c r="O392" s="530"/>
      <c r="P392" s="530"/>
      <c r="Q392" s="530"/>
      <c r="R392" s="530"/>
      <c r="S392" s="530"/>
      <c r="T392" s="530"/>
      <c r="U392" s="530"/>
      <c r="V392" s="530"/>
      <c r="W392" s="530"/>
      <c r="X392" s="530"/>
      <c r="Y392" s="530"/>
      <c r="Z392" s="530"/>
    </row>
    <row r="393">
      <c r="A393" s="530"/>
      <c r="B393" s="530"/>
      <c r="C393" s="530"/>
      <c r="D393" s="530"/>
      <c r="E393" s="530"/>
      <c r="F393" s="530"/>
      <c r="G393" s="530"/>
      <c r="H393" s="530"/>
      <c r="I393" s="530"/>
      <c r="J393" s="530"/>
      <c r="K393" s="530"/>
      <c r="L393" s="530"/>
      <c r="M393" s="530"/>
      <c r="N393" s="530"/>
      <c r="O393" s="530"/>
      <c r="P393" s="530"/>
      <c r="Q393" s="530"/>
      <c r="R393" s="530"/>
      <c r="S393" s="530"/>
      <c r="T393" s="530"/>
      <c r="U393" s="530"/>
      <c r="V393" s="530"/>
      <c r="W393" s="530"/>
      <c r="X393" s="530"/>
      <c r="Y393" s="530"/>
      <c r="Z393" s="530"/>
    </row>
    <row r="394">
      <c r="A394" s="530"/>
      <c r="B394" s="530"/>
      <c r="C394" s="530"/>
      <c r="D394" s="530"/>
      <c r="E394" s="530"/>
      <c r="F394" s="530"/>
      <c r="G394" s="530"/>
      <c r="H394" s="530"/>
      <c r="I394" s="530"/>
      <c r="J394" s="530"/>
      <c r="K394" s="530"/>
      <c r="L394" s="530"/>
      <c r="M394" s="530"/>
      <c r="N394" s="530"/>
      <c r="O394" s="530"/>
      <c r="P394" s="530"/>
      <c r="Q394" s="530"/>
      <c r="R394" s="530"/>
      <c r="S394" s="530"/>
      <c r="T394" s="530"/>
      <c r="U394" s="530"/>
      <c r="V394" s="530"/>
      <c r="W394" s="530"/>
      <c r="X394" s="530"/>
      <c r="Y394" s="530"/>
      <c r="Z394" s="530"/>
    </row>
    <row r="395">
      <c r="A395" s="530"/>
      <c r="B395" s="530"/>
      <c r="C395" s="530"/>
      <c r="D395" s="530"/>
      <c r="E395" s="530"/>
      <c r="F395" s="530"/>
      <c r="G395" s="530"/>
      <c r="H395" s="530"/>
      <c r="I395" s="530"/>
      <c r="J395" s="530"/>
      <c r="K395" s="530"/>
      <c r="L395" s="530"/>
      <c r="M395" s="530"/>
      <c r="N395" s="530"/>
      <c r="O395" s="530"/>
      <c r="P395" s="530"/>
      <c r="Q395" s="530"/>
      <c r="R395" s="530"/>
      <c r="S395" s="530"/>
      <c r="T395" s="530"/>
      <c r="U395" s="530"/>
      <c r="V395" s="530"/>
      <c r="W395" s="530"/>
      <c r="X395" s="530"/>
      <c r="Y395" s="530"/>
      <c r="Z395" s="530"/>
    </row>
    <row r="396">
      <c r="A396" s="530"/>
      <c r="B396" s="530"/>
      <c r="C396" s="530"/>
      <c r="D396" s="530"/>
      <c r="E396" s="530"/>
      <c r="F396" s="530"/>
      <c r="G396" s="530"/>
      <c r="H396" s="530"/>
      <c r="I396" s="530"/>
      <c r="J396" s="530"/>
      <c r="K396" s="530"/>
      <c r="L396" s="530"/>
      <c r="M396" s="530"/>
      <c r="N396" s="530"/>
      <c r="O396" s="530"/>
      <c r="P396" s="530"/>
      <c r="Q396" s="530"/>
      <c r="R396" s="530"/>
      <c r="S396" s="530"/>
      <c r="T396" s="530"/>
      <c r="U396" s="530"/>
      <c r="V396" s="530"/>
      <c r="W396" s="530"/>
      <c r="X396" s="530"/>
      <c r="Y396" s="530"/>
      <c r="Z396" s="530"/>
    </row>
    <row r="397">
      <c r="A397" s="530"/>
      <c r="B397" s="530"/>
      <c r="C397" s="530"/>
      <c r="D397" s="530"/>
      <c r="E397" s="530"/>
      <c r="F397" s="530"/>
      <c r="G397" s="530"/>
      <c r="H397" s="530"/>
      <c r="I397" s="530"/>
      <c r="J397" s="530"/>
      <c r="K397" s="530"/>
      <c r="L397" s="530"/>
      <c r="M397" s="530"/>
      <c r="N397" s="530"/>
      <c r="O397" s="530"/>
      <c r="P397" s="530"/>
      <c r="Q397" s="530"/>
      <c r="R397" s="530"/>
      <c r="S397" s="530"/>
      <c r="T397" s="530"/>
      <c r="U397" s="530"/>
      <c r="V397" s="530"/>
      <c r="W397" s="530"/>
      <c r="X397" s="530"/>
      <c r="Y397" s="530"/>
      <c r="Z397" s="530"/>
    </row>
    <row r="398">
      <c r="A398" s="530"/>
      <c r="B398" s="530"/>
      <c r="C398" s="530"/>
      <c r="D398" s="530"/>
      <c r="E398" s="530"/>
      <c r="F398" s="530"/>
      <c r="G398" s="530"/>
      <c r="H398" s="530"/>
      <c r="I398" s="530"/>
      <c r="J398" s="530"/>
      <c r="K398" s="530"/>
      <c r="L398" s="530"/>
      <c r="M398" s="530"/>
      <c r="N398" s="530"/>
      <c r="O398" s="530"/>
      <c r="P398" s="530"/>
      <c r="Q398" s="530"/>
      <c r="R398" s="530"/>
      <c r="S398" s="530"/>
      <c r="T398" s="530"/>
      <c r="U398" s="530"/>
      <c r="V398" s="530"/>
      <c r="W398" s="530"/>
      <c r="X398" s="530"/>
      <c r="Y398" s="530"/>
      <c r="Z398" s="530"/>
    </row>
    <row r="399">
      <c r="A399" s="530"/>
      <c r="B399" s="530"/>
      <c r="C399" s="530"/>
      <c r="D399" s="530"/>
      <c r="E399" s="530"/>
      <c r="F399" s="530"/>
      <c r="G399" s="530"/>
      <c r="H399" s="530"/>
      <c r="I399" s="530"/>
      <c r="J399" s="530"/>
      <c r="K399" s="530"/>
      <c r="L399" s="530"/>
      <c r="M399" s="530"/>
      <c r="N399" s="530"/>
      <c r="O399" s="530"/>
      <c r="P399" s="530"/>
      <c r="Q399" s="530"/>
      <c r="R399" s="530"/>
      <c r="S399" s="530"/>
      <c r="T399" s="530"/>
      <c r="U399" s="530"/>
      <c r="V399" s="530"/>
      <c r="W399" s="530"/>
      <c r="X399" s="530"/>
      <c r="Y399" s="530"/>
      <c r="Z399" s="530"/>
    </row>
    <row r="400">
      <c r="A400" s="530"/>
      <c r="B400" s="530"/>
      <c r="C400" s="530"/>
      <c r="D400" s="530"/>
      <c r="E400" s="530"/>
      <c r="F400" s="530"/>
      <c r="G400" s="530"/>
      <c r="H400" s="530"/>
      <c r="I400" s="530"/>
      <c r="J400" s="530"/>
      <c r="K400" s="530"/>
      <c r="L400" s="530"/>
      <c r="M400" s="530"/>
      <c r="N400" s="530"/>
      <c r="O400" s="530"/>
      <c r="P400" s="530"/>
      <c r="Q400" s="530"/>
      <c r="R400" s="530"/>
      <c r="S400" s="530"/>
      <c r="T400" s="530"/>
      <c r="U400" s="530"/>
      <c r="V400" s="530"/>
      <c r="W400" s="530"/>
      <c r="X400" s="530"/>
      <c r="Y400" s="530"/>
      <c r="Z400" s="530"/>
    </row>
    <row r="401">
      <c r="A401" s="530"/>
      <c r="B401" s="530"/>
      <c r="C401" s="530"/>
      <c r="D401" s="530"/>
      <c r="E401" s="530"/>
      <c r="F401" s="530"/>
      <c r="G401" s="530"/>
      <c r="H401" s="530"/>
      <c r="I401" s="530"/>
      <c r="J401" s="530"/>
      <c r="K401" s="530"/>
      <c r="L401" s="530"/>
      <c r="M401" s="530"/>
      <c r="N401" s="530"/>
      <c r="O401" s="530"/>
      <c r="P401" s="530"/>
      <c r="Q401" s="530"/>
      <c r="R401" s="530"/>
      <c r="S401" s="530"/>
      <c r="T401" s="530"/>
      <c r="U401" s="530"/>
      <c r="V401" s="530"/>
      <c r="W401" s="530"/>
      <c r="X401" s="530"/>
      <c r="Y401" s="530"/>
      <c r="Z401" s="530"/>
    </row>
    <row r="402">
      <c r="A402" s="530"/>
      <c r="B402" s="530"/>
      <c r="C402" s="530"/>
      <c r="D402" s="530"/>
      <c r="E402" s="530"/>
      <c r="F402" s="530"/>
      <c r="G402" s="530"/>
      <c r="H402" s="530"/>
      <c r="I402" s="530"/>
      <c r="J402" s="530"/>
      <c r="K402" s="530"/>
      <c r="L402" s="530"/>
      <c r="M402" s="530"/>
      <c r="N402" s="530"/>
      <c r="O402" s="530"/>
      <c r="P402" s="530"/>
      <c r="Q402" s="530"/>
      <c r="R402" s="530"/>
      <c r="S402" s="530"/>
      <c r="T402" s="530"/>
      <c r="U402" s="530"/>
      <c r="V402" s="530"/>
      <c r="W402" s="530"/>
      <c r="X402" s="530"/>
      <c r="Y402" s="530"/>
      <c r="Z402" s="530"/>
    </row>
    <row r="403">
      <c r="A403" s="530"/>
      <c r="B403" s="530"/>
      <c r="C403" s="530"/>
      <c r="D403" s="530"/>
      <c r="E403" s="530"/>
      <c r="F403" s="530"/>
      <c r="G403" s="530"/>
      <c r="H403" s="530"/>
      <c r="I403" s="530"/>
      <c r="J403" s="530"/>
      <c r="K403" s="530"/>
      <c r="L403" s="530"/>
      <c r="M403" s="530"/>
      <c r="N403" s="530"/>
      <c r="O403" s="530"/>
      <c r="P403" s="530"/>
      <c r="Q403" s="530"/>
      <c r="R403" s="530"/>
      <c r="S403" s="530"/>
      <c r="T403" s="530"/>
      <c r="U403" s="530"/>
      <c r="V403" s="530"/>
      <c r="W403" s="530"/>
      <c r="X403" s="530"/>
      <c r="Y403" s="530"/>
      <c r="Z403" s="530"/>
    </row>
    <row r="404">
      <c r="A404" s="530"/>
      <c r="B404" s="530"/>
      <c r="C404" s="530"/>
      <c r="D404" s="530"/>
      <c r="E404" s="530"/>
      <c r="F404" s="530"/>
      <c r="G404" s="530"/>
      <c r="H404" s="530"/>
      <c r="I404" s="530"/>
      <c r="J404" s="530"/>
      <c r="K404" s="530"/>
      <c r="L404" s="530"/>
      <c r="M404" s="530"/>
      <c r="N404" s="530"/>
      <c r="O404" s="530"/>
      <c r="P404" s="530"/>
      <c r="Q404" s="530"/>
      <c r="R404" s="530"/>
      <c r="S404" s="530"/>
      <c r="T404" s="530"/>
      <c r="U404" s="530"/>
      <c r="V404" s="530"/>
      <c r="W404" s="530"/>
      <c r="X404" s="530"/>
      <c r="Y404" s="530"/>
      <c r="Z404" s="530"/>
    </row>
    <row r="405">
      <c r="A405" s="530"/>
      <c r="B405" s="530"/>
      <c r="C405" s="530"/>
      <c r="D405" s="530"/>
      <c r="E405" s="530"/>
      <c r="F405" s="530"/>
      <c r="G405" s="530"/>
      <c r="H405" s="530"/>
      <c r="I405" s="530"/>
      <c r="J405" s="530"/>
      <c r="K405" s="530"/>
      <c r="L405" s="530"/>
      <c r="M405" s="530"/>
      <c r="N405" s="530"/>
      <c r="O405" s="530"/>
      <c r="P405" s="530"/>
      <c r="Q405" s="530"/>
      <c r="R405" s="530"/>
      <c r="S405" s="530"/>
      <c r="T405" s="530"/>
      <c r="U405" s="530"/>
      <c r="V405" s="530"/>
      <c r="W405" s="530"/>
      <c r="X405" s="530"/>
      <c r="Y405" s="530"/>
      <c r="Z405" s="530"/>
    </row>
    <row r="406">
      <c r="A406" s="530"/>
      <c r="B406" s="530"/>
      <c r="C406" s="530"/>
      <c r="D406" s="530"/>
      <c r="E406" s="530"/>
      <c r="F406" s="530"/>
      <c r="G406" s="530"/>
      <c r="H406" s="530"/>
      <c r="I406" s="530"/>
      <c r="J406" s="530"/>
      <c r="K406" s="530"/>
      <c r="L406" s="530"/>
      <c r="M406" s="530"/>
      <c r="N406" s="530"/>
      <c r="O406" s="530"/>
      <c r="P406" s="530"/>
      <c r="Q406" s="530"/>
      <c r="R406" s="530"/>
      <c r="S406" s="530"/>
      <c r="T406" s="530"/>
      <c r="U406" s="530"/>
      <c r="V406" s="530"/>
      <c r="W406" s="530"/>
      <c r="X406" s="530"/>
      <c r="Y406" s="530"/>
      <c r="Z406" s="530"/>
    </row>
    <row r="407">
      <c r="A407" s="530"/>
      <c r="B407" s="530"/>
      <c r="C407" s="530"/>
      <c r="D407" s="530"/>
      <c r="E407" s="530"/>
      <c r="F407" s="530"/>
      <c r="G407" s="530"/>
      <c r="H407" s="530"/>
      <c r="I407" s="530"/>
      <c r="J407" s="530"/>
      <c r="K407" s="530"/>
      <c r="L407" s="530"/>
      <c r="M407" s="530"/>
      <c r="N407" s="530"/>
      <c r="O407" s="530"/>
      <c r="P407" s="530"/>
      <c r="Q407" s="530"/>
      <c r="R407" s="530"/>
      <c r="S407" s="530"/>
      <c r="T407" s="530"/>
      <c r="U407" s="530"/>
      <c r="V407" s="530"/>
      <c r="W407" s="530"/>
      <c r="X407" s="530"/>
      <c r="Y407" s="530"/>
      <c r="Z407" s="530"/>
    </row>
    <row r="408">
      <c r="A408" s="530"/>
      <c r="B408" s="530"/>
      <c r="C408" s="530"/>
      <c r="D408" s="530"/>
      <c r="E408" s="530"/>
      <c r="F408" s="530"/>
      <c r="G408" s="530"/>
      <c r="H408" s="530"/>
      <c r="I408" s="530"/>
      <c r="J408" s="530"/>
      <c r="K408" s="530"/>
      <c r="L408" s="530"/>
      <c r="M408" s="530"/>
      <c r="N408" s="530"/>
      <c r="O408" s="530"/>
      <c r="P408" s="530"/>
      <c r="Q408" s="530"/>
      <c r="R408" s="530"/>
      <c r="S408" s="530"/>
      <c r="T408" s="530"/>
      <c r="U408" s="530"/>
      <c r="V408" s="530"/>
      <c r="W408" s="530"/>
      <c r="X408" s="530"/>
      <c r="Y408" s="530"/>
      <c r="Z408" s="530"/>
    </row>
    <row r="409">
      <c r="A409" s="530"/>
      <c r="B409" s="530"/>
      <c r="C409" s="530"/>
      <c r="D409" s="530"/>
      <c r="E409" s="530"/>
      <c r="F409" s="530"/>
      <c r="G409" s="530"/>
      <c r="H409" s="530"/>
      <c r="I409" s="530"/>
      <c r="J409" s="530"/>
      <c r="K409" s="530"/>
      <c r="L409" s="530"/>
      <c r="M409" s="530"/>
      <c r="N409" s="530"/>
      <c r="O409" s="530"/>
      <c r="P409" s="530"/>
      <c r="Q409" s="530"/>
      <c r="R409" s="530"/>
      <c r="S409" s="530"/>
      <c r="T409" s="530"/>
      <c r="U409" s="530"/>
      <c r="V409" s="530"/>
      <c r="W409" s="530"/>
      <c r="X409" s="530"/>
      <c r="Y409" s="530"/>
      <c r="Z409" s="530"/>
    </row>
    <row r="410">
      <c r="A410" s="530"/>
      <c r="B410" s="530"/>
      <c r="C410" s="530"/>
      <c r="D410" s="530"/>
      <c r="E410" s="530"/>
      <c r="F410" s="530"/>
      <c r="G410" s="530"/>
      <c r="H410" s="530"/>
      <c r="I410" s="530"/>
      <c r="J410" s="530"/>
      <c r="K410" s="530"/>
      <c r="L410" s="530"/>
      <c r="M410" s="530"/>
      <c r="N410" s="530"/>
      <c r="O410" s="530"/>
      <c r="P410" s="530"/>
      <c r="Q410" s="530"/>
      <c r="R410" s="530"/>
      <c r="S410" s="530"/>
      <c r="T410" s="530"/>
      <c r="U410" s="530"/>
      <c r="V410" s="530"/>
      <c r="W410" s="530"/>
      <c r="X410" s="530"/>
      <c r="Y410" s="530"/>
      <c r="Z410" s="530"/>
    </row>
    <row r="411">
      <c r="A411" s="530"/>
      <c r="B411" s="530"/>
      <c r="C411" s="530"/>
      <c r="D411" s="530"/>
      <c r="E411" s="530"/>
      <c r="F411" s="530"/>
      <c r="G411" s="530"/>
      <c r="H411" s="530"/>
      <c r="I411" s="530"/>
      <c r="J411" s="530"/>
      <c r="K411" s="530"/>
      <c r="L411" s="530"/>
      <c r="M411" s="530"/>
      <c r="N411" s="530"/>
      <c r="O411" s="530"/>
      <c r="P411" s="530"/>
      <c r="Q411" s="530"/>
      <c r="R411" s="530"/>
      <c r="S411" s="530"/>
      <c r="T411" s="530"/>
      <c r="U411" s="530"/>
      <c r="V411" s="530"/>
      <c r="W411" s="530"/>
      <c r="X411" s="530"/>
      <c r="Y411" s="530"/>
      <c r="Z411" s="530"/>
    </row>
    <row r="412">
      <c r="A412" s="530"/>
      <c r="B412" s="530"/>
      <c r="C412" s="530"/>
      <c r="D412" s="530"/>
      <c r="E412" s="530"/>
      <c r="F412" s="530"/>
      <c r="G412" s="530"/>
      <c r="H412" s="530"/>
      <c r="I412" s="530"/>
      <c r="J412" s="530"/>
      <c r="K412" s="530"/>
      <c r="L412" s="530"/>
      <c r="M412" s="530"/>
      <c r="N412" s="530"/>
      <c r="O412" s="530"/>
      <c r="P412" s="530"/>
      <c r="Q412" s="530"/>
      <c r="R412" s="530"/>
      <c r="S412" s="530"/>
      <c r="T412" s="530"/>
      <c r="U412" s="530"/>
      <c r="V412" s="530"/>
      <c r="W412" s="530"/>
      <c r="X412" s="530"/>
      <c r="Y412" s="530"/>
      <c r="Z412" s="530"/>
    </row>
    <row r="413">
      <c r="A413" s="530"/>
      <c r="B413" s="530"/>
      <c r="C413" s="530"/>
      <c r="D413" s="530"/>
      <c r="E413" s="530"/>
      <c r="F413" s="530"/>
      <c r="G413" s="530"/>
      <c r="H413" s="530"/>
      <c r="I413" s="530"/>
      <c r="J413" s="530"/>
      <c r="K413" s="530"/>
      <c r="L413" s="530"/>
      <c r="M413" s="530"/>
      <c r="N413" s="530"/>
      <c r="O413" s="530"/>
      <c r="P413" s="530"/>
      <c r="Q413" s="530"/>
      <c r="R413" s="530"/>
      <c r="S413" s="530"/>
      <c r="T413" s="530"/>
      <c r="U413" s="530"/>
      <c r="V413" s="530"/>
      <c r="W413" s="530"/>
      <c r="X413" s="530"/>
      <c r="Y413" s="530"/>
      <c r="Z413" s="530"/>
    </row>
    <row r="414">
      <c r="A414" s="530"/>
      <c r="B414" s="530"/>
      <c r="C414" s="530"/>
      <c r="D414" s="530"/>
      <c r="E414" s="530"/>
      <c r="F414" s="530"/>
      <c r="G414" s="530"/>
      <c r="H414" s="530"/>
      <c r="I414" s="530"/>
      <c r="J414" s="530"/>
      <c r="K414" s="530"/>
      <c r="L414" s="530"/>
      <c r="M414" s="530"/>
      <c r="N414" s="530"/>
      <c r="O414" s="530"/>
      <c r="P414" s="530"/>
      <c r="Q414" s="530"/>
      <c r="R414" s="530"/>
      <c r="S414" s="530"/>
      <c r="T414" s="530"/>
      <c r="U414" s="530"/>
      <c r="V414" s="530"/>
      <c r="W414" s="530"/>
      <c r="X414" s="530"/>
      <c r="Y414" s="530"/>
      <c r="Z414" s="530"/>
    </row>
    <row r="415">
      <c r="A415" s="530"/>
      <c r="B415" s="530"/>
      <c r="C415" s="530"/>
      <c r="D415" s="530"/>
      <c r="E415" s="530"/>
      <c r="F415" s="530"/>
      <c r="G415" s="530"/>
      <c r="H415" s="530"/>
      <c r="I415" s="530"/>
      <c r="J415" s="530"/>
      <c r="K415" s="530"/>
      <c r="L415" s="530"/>
      <c r="M415" s="530"/>
      <c r="N415" s="530"/>
      <c r="O415" s="530"/>
      <c r="P415" s="530"/>
      <c r="Q415" s="530"/>
      <c r="R415" s="530"/>
      <c r="S415" s="530"/>
      <c r="T415" s="530"/>
      <c r="U415" s="530"/>
      <c r="V415" s="530"/>
      <c r="W415" s="530"/>
      <c r="X415" s="530"/>
      <c r="Y415" s="530"/>
      <c r="Z415" s="530"/>
    </row>
    <row r="416">
      <c r="A416" s="530"/>
      <c r="B416" s="530"/>
      <c r="C416" s="530"/>
      <c r="D416" s="530"/>
      <c r="E416" s="530"/>
      <c r="F416" s="530"/>
      <c r="G416" s="530"/>
      <c r="H416" s="530"/>
      <c r="I416" s="530"/>
      <c r="J416" s="530"/>
      <c r="K416" s="530"/>
      <c r="L416" s="530"/>
      <c r="M416" s="530"/>
      <c r="N416" s="530"/>
      <c r="O416" s="530"/>
      <c r="P416" s="530"/>
      <c r="Q416" s="530"/>
      <c r="R416" s="530"/>
      <c r="S416" s="530"/>
      <c r="T416" s="530"/>
      <c r="U416" s="530"/>
      <c r="V416" s="530"/>
      <c r="W416" s="530"/>
      <c r="X416" s="530"/>
      <c r="Y416" s="530"/>
      <c r="Z416" s="530"/>
    </row>
    <row r="417">
      <c r="A417" s="530"/>
      <c r="B417" s="530"/>
      <c r="C417" s="530"/>
      <c r="D417" s="530"/>
      <c r="E417" s="530"/>
      <c r="F417" s="530"/>
      <c r="G417" s="530"/>
      <c r="H417" s="530"/>
      <c r="I417" s="530"/>
      <c r="J417" s="530"/>
      <c r="K417" s="530"/>
      <c r="L417" s="530"/>
      <c r="M417" s="530"/>
      <c r="N417" s="530"/>
      <c r="O417" s="530"/>
      <c r="P417" s="530"/>
      <c r="Q417" s="530"/>
      <c r="R417" s="530"/>
      <c r="S417" s="530"/>
      <c r="T417" s="530"/>
      <c r="U417" s="530"/>
      <c r="V417" s="530"/>
      <c r="W417" s="530"/>
      <c r="X417" s="530"/>
      <c r="Y417" s="530"/>
      <c r="Z417" s="530"/>
    </row>
    <row r="418">
      <c r="A418" s="530"/>
      <c r="B418" s="530"/>
      <c r="C418" s="530"/>
      <c r="D418" s="530"/>
      <c r="E418" s="530"/>
      <c r="F418" s="530"/>
      <c r="G418" s="530"/>
      <c r="H418" s="530"/>
      <c r="I418" s="530"/>
      <c r="J418" s="530"/>
      <c r="K418" s="530"/>
      <c r="L418" s="530"/>
      <c r="M418" s="530"/>
      <c r="N418" s="530"/>
      <c r="O418" s="530"/>
      <c r="P418" s="530"/>
      <c r="Q418" s="530"/>
      <c r="R418" s="530"/>
      <c r="S418" s="530"/>
      <c r="T418" s="530"/>
      <c r="U418" s="530"/>
      <c r="V418" s="530"/>
      <c r="W418" s="530"/>
      <c r="X418" s="530"/>
      <c r="Y418" s="530"/>
      <c r="Z418" s="530"/>
    </row>
    <row r="419">
      <c r="A419" s="530"/>
      <c r="B419" s="530"/>
      <c r="C419" s="530"/>
      <c r="D419" s="530"/>
      <c r="E419" s="530"/>
      <c r="F419" s="530"/>
      <c r="G419" s="530"/>
      <c r="H419" s="530"/>
      <c r="I419" s="530"/>
      <c r="J419" s="530"/>
      <c r="K419" s="530"/>
      <c r="L419" s="530"/>
      <c r="M419" s="530"/>
      <c r="N419" s="530"/>
      <c r="O419" s="530"/>
      <c r="P419" s="530"/>
      <c r="Q419" s="530"/>
      <c r="R419" s="530"/>
      <c r="S419" s="530"/>
      <c r="T419" s="530"/>
      <c r="U419" s="530"/>
      <c r="V419" s="530"/>
      <c r="W419" s="530"/>
      <c r="X419" s="530"/>
      <c r="Y419" s="530"/>
      <c r="Z419" s="530"/>
    </row>
    <row r="420">
      <c r="A420" s="530"/>
      <c r="B420" s="530"/>
      <c r="C420" s="530"/>
      <c r="D420" s="530"/>
      <c r="E420" s="530"/>
      <c r="F420" s="530"/>
      <c r="G420" s="530"/>
      <c r="H420" s="530"/>
      <c r="I420" s="530"/>
      <c r="J420" s="530"/>
      <c r="K420" s="530"/>
      <c r="L420" s="530"/>
      <c r="M420" s="530"/>
      <c r="N420" s="530"/>
      <c r="O420" s="530"/>
      <c r="P420" s="530"/>
      <c r="Q420" s="530"/>
      <c r="R420" s="530"/>
      <c r="S420" s="530"/>
      <c r="T420" s="530"/>
      <c r="U420" s="530"/>
      <c r="V420" s="530"/>
      <c r="W420" s="530"/>
      <c r="X420" s="530"/>
      <c r="Y420" s="530"/>
      <c r="Z420" s="530"/>
    </row>
    <row r="421">
      <c r="A421" s="530"/>
      <c r="B421" s="530"/>
      <c r="C421" s="530"/>
      <c r="D421" s="530"/>
      <c r="E421" s="530"/>
      <c r="F421" s="530"/>
      <c r="G421" s="530"/>
      <c r="H421" s="530"/>
      <c r="I421" s="530"/>
      <c r="J421" s="530"/>
      <c r="K421" s="530"/>
      <c r="L421" s="530"/>
      <c r="M421" s="530"/>
      <c r="N421" s="530"/>
      <c r="O421" s="530"/>
      <c r="P421" s="530"/>
      <c r="Q421" s="530"/>
      <c r="R421" s="530"/>
      <c r="S421" s="530"/>
      <c r="T421" s="530"/>
      <c r="U421" s="530"/>
      <c r="V421" s="530"/>
      <c r="W421" s="530"/>
      <c r="X421" s="530"/>
      <c r="Y421" s="530"/>
      <c r="Z421" s="530"/>
    </row>
    <row r="422">
      <c r="A422" s="530"/>
      <c r="B422" s="530"/>
      <c r="C422" s="530"/>
      <c r="D422" s="530"/>
      <c r="E422" s="530"/>
      <c r="F422" s="530"/>
      <c r="G422" s="530"/>
      <c r="H422" s="530"/>
      <c r="I422" s="530"/>
      <c r="J422" s="530"/>
      <c r="K422" s="530"/>
      <c r="L422" s="530"/>
      <c r="M422" s="530"/>
      <c r="N422" s="530"/>
      <c r="O422" s="530"/>
      <c r="P422" s="530"/>
      <c r="Q422" s="530"/>
      <c r="R422" s="530"/>
      <c r="S422" s="530"/>
      <c r="T422" s="530"/>
      <c r="U422" s="530"/>
      <c r="V422" s="530"/>
      <c r="W422" s="530"/>
      <c r="X422" s="530"/>
      <c r="Y422" s="530"/>
      <c r="Z422" s="530"/>
    </row>
    <row r="423">
      <c r="A423" s="530"/>
      <c r="B423" s="530"/>
      <c r="C423" s="530"/>
      <c r="D423" s="530"/>
      <c r="E423" s="530"/>
      <c r="F423" s="530"/>
      <c r="G423" s="530"/>
      <c r="H423" s="530"/>
      <c r="I423" s="530"/>
      <c r="J423" s="530"/>
      <c r="K423" s="530"/>
      <c r="L423" s="530"/>
      <c r="M423" s="530"/>
      <c r="N423" s="530"/>
      <c r="O423" s="530"/>
      <c r="P423" s="530"/>
      <c r="Q423" s="530"/>
      <c r="R423" s="530"/>
      <c r="S423" s="530"/>
      <c r="T423" s="530"/>
      <c r="U423" s="530"/>
      <c r="V423" s="530"/>
      <c r="W423" s="530"/>
      <c r="X423" s="530"/>
      <c r="Y423" s="530"/>
      <c r="Z423" s="530"/>
    </row>
    <row r="424">
      <c r="A424" s="530"/>
      <c r="B424" s="530"/>
      <c r="C424" s="530"/>
      <c r="D424" s="530"/>
      <c r="E424" s="530"/>
      <c r="F424" s="530"/>
      <c r="G424" s="530"/>
      <c r="H424" s="530"/>
      <c r="I424" s="530"/>
      <c r="J424" s="530"/>
      <c r="K424" s="530"/>
      <c r="L424" s="530"/>
      <c r="M424" s="530"/>
      <c r="N424" s="530"/>
      <c r="O424" s="530"/>
      <c r="P424" s="530"/>
      <c r="Q424" s="530"/>
      <c r="R424" s="530"/>
      <c r="S424" s="530"/>
      <c r="T424" s="530"/>
      <c r="U424" s="530"/>
      <c r="V424" s="530"/>
      <c r="W424" s="530"/>
      <c r="X424" s="530"/>
      <c r="Y424" s="530"/>
      <c r="Z424" s="530"/>
    </row>
    <row r="425">
      <c r="A425" s="530"/>
      <c r="B425" s="530"/>
      <c r="C425" s="530"/>
      <c r="D425" s="530"/>
      <c r="E425" s="530"/>
      <c r="F425" s="530"/>
      <c r="G425" s="530"/>
      <c r="H425" s="530"/>
      <c r="I425" s="530"/>
      <c r="J425" s="530"/>
      <c r="K425" s="530"/>
      <c r="L425" s="530"/>
      <c r="M425" s="530"/>
      <c r="N425" s="530"/>
      <c r="O425" s="530"/>
      <c r="P425" s="530"/>
      <c r="Q425" s="530"/>
      <c r="R425" s="530"/>
      <c r="S425" s="530"/>
      <c r="T425" s="530"/>
      <c r="U425" s="530"/>
      <c r="V425" s="530"/>
      <c r="W425" s="530"/>
      <c r="X425" s="530"/>
      <c r="Y425" s="530"/>
      <c r="Z425" s="530"/>
    </row>
    <row r="426">
      <c r="A426" s="530"/>
      <c r="B426" s="530"/>
      <c r="C426" s="530"/>
      <c r="D426" s="530"/>
      <c r="E426" s="530"/>
      <c r="F426" s="530"/>
      <c r="G426" s="530"/>
      <c r="H426" s="530"/>
      <c r="I426" s="530"/>
      <c r="J426" s="530"/>
      <c r="K426" s="530"/>
      <c r="L426" s="530"/>
      <c r="M426" s="530"/>
      <c r="N426" s="530"/>
      <c r="O426" s="530"/>
      <c r="P426" s="530"/>
      <c r="Q426" s="530"/>
      <c r="R426" s="530"/>
      <c r="S426" s="530"/>
      <c r="T426" s="530"/>
      <c r="U426" s="530"/>
      <c r="V426" s="530"/>
      <c r="W426" s="530"/>
      <c r="X426" s="530"/>
      <c r="Y426" s="530"/>
      <c r="Z426" s="530"/>
    </row>
    <row r="427">
      <c r="A427" s="530"/>
      <c r="B427" s="530"/>
      <c r="C427" s="530"/>
      <c r="D427" s="530"/>
      <c r="E427" s="530"/>
      <c r="F427" s="530"/>
      <c r="G427" s="530"/>
      <c r="H427" s="530"/>
      <c r="I427" s="530"/>
      <c r="J427" s="530"/>
      <c r="K427" s="530"/>
      <c r="L427" s="530"/>
      <c r="M427" s="530"/>
      <c r="N427" s="530"/>
      <c r="O427" s="530"/>
      <c r="P427" s="530"/>
      <c r="Q427" s="530"/>
      <c r="R427" s="530"/>
      <c r="S427" s="530"/>
      <c r="T427" s="530"/>
      <c r="U427" s="530"/>
      <c r="V427" s="530"/>
      <c r="W427" s="530"/>
      <c r="X427" s="530"/>
      <c r="Y427" s="530"/>
      <c r="Z427" s="530"/>
    </row>
    <row r="428">
      <c r="A428" s="530"/>
      <c r="B428" s="530"/>
      <c r="C428" s="530"/>
      <c r="D428" s="530"/>
      <c r="E428" s="530"/>
      <c r="F428" s="530"/>
      <c r="G428" s="530"/>
      <c r="H428" s="530"/>
      <c r="I428" s="530"/>
      <c r="J428" s="530"/>
      <c r="K428" s="530"/>
      <c r="L428" s="530"/>
      <c r="M428" s="530"/>
      <c r="N428" s="530"/>
      <c r="O428" s="530"/>
      <c r="P428" s="530"/>
      <c r="Q428" s="530"/>
      <c r="R428" s="530"/>
      <c r="S428" s="530"/>
      <c r="T428" s="530"/>
      <c r="U428" s="530"/>
      <c r="V428" s="530"/>
      <c r="W428" s="530"/>
      <c r="X428" s="530"/>
      <c r="Y428" s="530"/>
      <c r="Z428" s="530"/>
    </row>
    <row r="429">
      <c r="A429" s="530"/>
      <c r="B429" s="530"/>
      <c r="C429" s="530"/>
      <c r="D429" s="530"/>
      <c r="E429" s="530"/>
      <c r="F429" s="530"/>
      <c r="G429" s="530"/>
      <c r="H429" s="530"/>
      <c r="I429" s="530"/>
      <c r="J429" s="530"/>
      <c r="K429" s="530"/>
      <c r="L429" s="530"/>
      <c r="M429" s="530"/>
      <c r="N429" s="530"/>
      <c r="O429" s="530"/>
      <c r="P429" s="530"/>
      <c r="Q429" s="530"/>
      <c r="R429" s="530"/>
      <c r="S429" s="530"/>
      <c r="T429" s="530"/>
      <c r="U429" s="530"/>
      <c r="V429" s="530"/>
      <c r="W429" s="530"/>
      <c r="X429" s="530"/>
      <c r="Y429" s="530"/>
      <c r="Z429" s="530"/>
    </row>
    <row r="430">
      <c r="A430" s="530"/>
      <c r="B430" s="530"/>
      <c r="C430" s="530"/>
      <c r="D430" s="530"/>
      <c r="E430" s="530"/>
      <c r="F430" s="530"/>
      <c r="G430" s="530"/>
      <c r="H430" s="530"/>
      <c r="I430" s="530"/>
      <c r="J430" s="530"/>
      <c r="K430" s="530"/>
      <c r="L430" s="530"/>
      <c r="M430" s="530"/>
      <c r="N430" s="530"/>
      <c r="O430" s="530"/>
      <c r="P430" s="530"/>
      <c r="Q430" s="530"/>
      <c r="R430" s="530"/>
      <c r="S430" s="530"/>
      <c r="T430" s="530"/>
      <c r="U430" s="530"/>
      <c r="V430" s="530"/>
      <c r="W430" s="530"/>
      <c r="X430" s="530"/>
      <c r="Y430" s="530"/>
      <c r="Z430" s="530"/>
    </row>
    <row r="431">
      <c r="A431" s="530"/>
      <c r="B431" s="530"/>
      <c r="C431" s="530"/>
      <c r="D431" s="530"/>
      <c r="E431" s="530"/>
      <c r="F431" s="530"/>
      <c r="G431" s="530"/>
      <c r="H431" s="530"/>
      <c r="I431" s="530"/>
      <c r="J431" s="530"/>
      <c r="K431" s="530"/>
      <c r="L431" s="530"/>
      <c r="M431" s="530"/>
      <c r="N431" s="530"/>
      <c r="O431" s="530"/>
      <c r="P431" s="530"/>
      <c r="Q431" s="530"/>
      <c r="R431" s="530"/>
      <c r="S431" s="530"/>
      <c r="T431" s="530"/>
      <c r="U431" s="530"/>
      <c r="V431" s="530"/>
      <c r="W431" s="530"/>
      <c r="X431" s="530"/>
      <c r="Y431" s="530"/>
      <c r="Z431" s="530"/>
    </row>
    <row r="432">
      <c r="A432" s="530"/>
      <c r="B432" s="530"/>
      <c r="C432" s="530"/>
      <c r="D432" s="530"/>
      <c r="E432" s="530"/>
      <c r="F432" s="530"/>
      <c r="G432" s="530"/>
      <c r="H432" s="530"/>
      <c r="I432" s="530"/>
      <c r="J432" s="530"/>
      <c r="K432" s="530"/>
      <c r="L432" s="530"/>
      <c r="M432" s="530"/>
      <c r="N432" s="530"/>
      <c r="O432" s="530"/>
      <c r="P432" s="530"/>
      <c r="Q432" s="530"/>
      <c r="R432" s="530"/>
      <c r="S432" s="530"/>
      <c r="T432" s="530"/>
      <c r="U432" s="530"/>
      <c r="V432" s="530"/>
      <c r="W432" s="530"/>
      <c r="X432" s="530"/>
      <c r="Y432" s="530"/>
      <c r="Z432" s="530"/>
    </row>
    <row r="433">
      <c r="A433" s="530"/>
      <c r="B433" s="530"/>
      <c r="C433" s="530"/>
      <c r="D433" s="530"/>
      <c r="E433" s="530"/>
      <c r="F433" s="530"/>
      <c r="G433" s="530"/>
      <c r="H433" s="530"/>
      <c r="I433" s="530"/>
      <c r="J433" s="530"/>
      <c r="K433" s="530"/>
      <c r="L433" s="530"/>
      <c r="M433" s="530"/>
      <c r="N433" s="530"/>
      <c r="O433" s="530"/>
      <c r="P433" s="530"/>
      <c r="Q433" s="530"/>
      <c r="R433" s="530"/>
      <c r="S433" s="530"/>
      <c r="T433" s="530"/>
      <c r="U433" s="530"/>
      <c r="V433" s="530"/>
      <c r="W433" s="530"/>
      <c r="X433" s="530"/>
      <c r="Y433" s="530"/>
      <c r="Z433" s="530"/>
    </row>
    <row r="434">
      <c r="A434" s="530"/>
      <c r="B434" s="530"/>
      <c r="C434" s="530"/>
      <c r="D434" s="530"/>
      <c r="E434" s="530"/>
      <c r="F434" s="530"/>
      <c r="G434" s="530"/>
      <c r="H434" s="530"/>
      <c r="I434" s="530"/>
      <c r="J434" s="530"/>
      <c r="K434" s="530"/>
      <c r="L434" s="530"/>
      <c r="M434" s="530"/>
      <c r="N434" s="530"/>
      <c r="O434" s="530"/>
      <c r="P434" s="530"/>
      <c r="Q434" s="530"/>
      <c r="R434" s="530"/>
      <c r="S434" s="530"/>
      <c r="T434" s="530"/>
      <c r="U434" s="530"/>
      <c r="V434" s="530"/>
      <c r="W434" s="530"/>
      <c r="X434" s="530"/>
      <c r="Y434" s="530"/>
      <c r="Z434" s="530"/>
    </row>
    <row r="435">
      <c r="A435" s="530"/>
      <c r="B435" s="530"/>
      <c r="C435" s="530"/>
      <c r="D435" s="530"/>
      <c r="E435" s="530"/>
      <c r="F435" s="530"/>
      <c r="G435" s="530"/>
      <c r="H435" s="530"/>
      <c r="I435" s="530"/>
      <c r="J435" s="530"/>
      <c r="K435" s="530"/>
      <c r="L435" s="530"/>
      <c r="M435" s="530"/>
      <c r="N435" s="530"/>
      <c r="O435" s="530"/>
      <c r="P435" s="530"/>
      <c r="Q435" s="530"/>
      <c r="R435" s="530"/>
      <c r="S435" s="530"/>
      <c r="T435" s="530"/>
      <c r="U435" s="530"/>
      <c r="V435" s="530"/>
      <c r="W435" s="530"/>
      <c r="X435" s="530"/>
      <c r="Y435" s="530"/>
      <c r="Z435" s="530"/>
    </row>
    <row r="436">
      <c r="A436" s="530"/>
      <c r="B436" s="530"/>
      <c r="C436" s="530"/>
      <c r="D436" s="530"/>
      <c r="E436" s="530"/>
      <c r="F436" s="530"/>
      <c r="G436" s="530"/>
      <c r="H436" s="530"/>
      <c r="I436" s="530"/>
      <c r="J436" s="530"/>
      <c r="K436" s="530"/>
      <c r="L436" s="530"/>
      <c r="M436" s="530"/>
      <c r="N436" s="530"/>
      <c r="O436" s="530"/>
      <c r="P436" s="530"/>
      <c r="Q436" s="530"/>
      <c r="R436" s="530"/>
      <c r="S436" s="530"/>
      <c r="T436" s="530"/>
      <c r="U436" s="530"/>
      <c r="V436" s="530"/>
      <c r="W436" s="530"/>
      <c r="X436" s="530"/>
      <c r="Y436" s="530"/>
      <c r="Z436" s="530"/>
    </row>
    <row r="437">
      <c r="A437" s="530"/>
      <c r="B437" s="530"/>
      <c r="C437" s="530"/>
      <c r="D437" s="530"/>
      <c r="E437" s="530"/>
      <c r="F437" s="530"/>
      <c r="G437" s="530"/>
      <c r="H437" s="530"/>
      <c r="I437" s="530"/>
      <c r="J437" s="530"/>
      <c r="K437" s="530"/>
      <c r="L437" s="530"/>
      <c r="M437" s="530"/>
      <c r="N437" s="530"/>
      <c r="O437" s="530"/>
      <c r="P437" s="530"/>
      <c r="Q437" s="530"/>
      <c r="R437" s="530"/>
      <c r="S437" s="530"/>
      <c r="T437" s="530"/>
      <c r="U437" s="530"/>
      <c r="V437" s="530"/>
      <c r="W437" s="530"/>
      <c r="X437" s="530"/>
      <c r="Y437" s="530"/>
      <c r="Z437" s="530"/>
    </row>
    <row r="438">
      <c r="A438" s="530"/>
      <c r="B438" s="530"/>
      <c r="C438" s="530"/>
      <c r="D438" s="530"/>
      <c r="E438" s="530"/>
      <c r="F438" s="530"/>
      <c r="G438" s="530"/>
      <c r="H438" s="530"/>
      <c r="I438" s="530"/>
      <c r="J438" s="530"/>
      <c r="K438" s="530"/>
      <c r="L438" s="530"/>
      <c r="M438" s="530"/>
      <c r="N438" s="530"/>
      <c r="O438" s="530"/>
      <c r="P438" s="530"/>
      <c r="Q438" s="530"/>
      <c r="R438" s="530"/>
      <c r="S438" s="530"/>
      <c r="T438" s="530"/>
      <c r="U438" s="530"/>
      <c r="V438" s="530"/>
      <c r="W438" s="530"/>
      <c r="X438" s="530"/>
      <c r="Y438" s="530"/>
      <c r="Z438" s="530"/>
    </row>
    <row r="439">
      <c r="A439" s="530"/>
      <c r="B439" s="530"/>
      <c r="C439" s="530"/>
      <c r="D439" s="530"/>
      <c r="E439" s="530"/>
      <c r="F439" s="530"/>
      <c r="G439" s="530"/>
      <c r="H439" s="530"/>
      <c r="I439" s="530"/>
      <c r="J439" s="530"/>
      <c r="K439" s="530"/>
      <c r="L439" s="530"/>
      <c r="M439" s="530"/>
      <c r="N439" s="530"/>
      <c r="O439" s="530"/>
      <c r="P439" s="530"/>
      <c r="Q439" s="530"/>
      <c r="R439" s="530"/>
      <c r="S439" s="530"/>
      <c r="T439" s="530"/>
      <c r="U439" s="530"/>
      <c r="V439" s="530"/>
      <c r="W439" s="530"/>
      <c r="X439" s="530"/>
      <c r="Y439" s="530"/>
      <c r="Z439" s="530"/>
    </row>
    <row r="440">
      <c r="A440" s="530"/>
      <c r="B440" s="530"/>
      <c r="C440" s="530"/>
      <c r="D440" s="530"/>
      <c r="E440" s="530"/>
      <c r="F440" s="530"/>
      <c r="G440" s="530"/>
      <c r="H440" s="530"/>
      <c r="I440" s="530"/>
      <c r="J440" s="530"/>
      <c r="K440" s="530"/>
      <c r="L440" s="530"/>
      <c r="M440" s="530"/>
      <c r="N440" s="530"/>
      <c r="O440" s="530"/>
      <c r="P440" s="530"/>
      <c r="Q440" s="530"/>
      <c r="R440" s="530"/>
      <c r="S440" s="530"/>
      <c r="T440" s="530"/>
      <c r="U440" s="530"/>
      <c r="V440" s="530"/>
      <c r="W440" s="530"/>
      <c r="X440" s="530"/>
      <c r="Y440" s="530"/>
      <c r="Z440" s="530"/>
    </row>
    <row r="441">
      <c r="A441" s="530"/>
      <c r="B441" s="530"/>
      <c r="C441" s="530"/>
      <c r="D441" s="530"/>
      <c r="E441" s="530"/>
      <c r="F441" s="530"/>
      <c r="G441" s="530"/>
      <c r="H441" s="530"/>
      <c r="I441" s="530"/>
      <c r="J441" s="530"/>
      <c r="K441" s="530"/>
      <c r="L441" s="530"/>
      <c r="M441" s="530"/>
      <c r="N441" s="530"/>
      <c r="O441" s="530"/>
      <c r="P441" s="530"/>
      <c r="Q441" s="530"/>
      <c r="R441" s="530"/>
      <c r="S441" s="530"/>
      <c r="T441" s="530"/>
      <c r="U441" s="530"/>
      <c r="V441" s="530"/>
      <c r="W441" s="530"/>
      <c r="X441" s="530"/>
      <c r="Y441" s="530"/>
      <c r="Z441" s="530"/>
    </row>
    <row r="442">
      <c r="A442" s="530"/>
      <c r="B442" s="530"/>
      <c r="C442" s="530"/>
      <c r="D442" s="530"/>
      <c r="E442" s="530"/>
      <c r="F442" s="530"/>
      <c r="G442" s="530"/>
      <c r="H442" s="530"/>
      <c r="I442" s="530"/>
      <c r="J442" s="530"/>
      <c r="K442" s="530"/>
      <c r="L442" s="530"/>
      <c r="M442" s="530"/>
      <c r="N442" s="530"/>
      <c r="O442" s="530"/>
      <c r="P442" s="530"/>
      <c r="Q442" s="530"/>
      <c r="R442" s="530"/>
      <c r="S442" s="530"/>
      <c r="T442" s="530"/>
      <c r="U442" s="530"/>
      <c r="V442" s="530"/>
      <c r="W442" s="530"/>
      <c r="X442" s="530"/>
      <c r="Y442" s="530"/>
      <c r="Z442" s="530"/>
    </row>
    <row r="443">
      <c r="A443" s="530"/>
      <c r="B443" s="530"/>
      <c r="C443" s="530"/>
      <c r="D443" s="530"/>
      <c r="E443" s="530"/>
      <c r="F443" s="530"/>
      <c r="G443" s="530"/>
      <c r="H443" s="530"/>
      <c r="I443" s="530"/>
      <c r="J443" s="530"/>
      <c r="K443" s="530"/>
      <c r="L443" s="530"/>
      <c r="M443" s="530"/>
      <c r="N443" s="530"/>
      <c r="O443" s="530"/>
      <c r="P443" s="530"/>
      <c r="Q443" s="530"/>
      <c r="R443" s="530"/>
      <c r="S443" s="530"/>
      <c r="T443" s="530"/>
      <c r="U443" s="530"/>
      <c r="V443" s="530"/>
      <c r="W443" s="530"/>
      <c r="X443" s="530"/>
      <c r="Y443" s="530"/>
      <c r="Z443" s="530"/>
    </row>
    <row r="444">
      <c r="A444" s="530"/>
      <c r="B444" s="530"/>
      <c r="C444" s="530"/>
      <c r="D444" s="530"/>
      <c r="E444" s="530"/>
      <c r="F444" s="530"/>
      <c r="G444" s="530"/>
      <c r="H444" s="530"/>
      <c r="I444" s="530"/>
      <c r="J444" s="530"/>
      <c r="K444" s="530"/>
      <c r="L444" s="530"/>
      <c r="M444" s="530"/>
      <c r="N444" s="530"/>
      <c r="O444" s="530"/>
      <c r="P444" s="530"/>
      <c r="Q444" s="530"/>
      <c r="R444" s="530"/>
      <c r="S444" s="530"/>
      <c r="T444" s="530"/>
      <c r="U444" s="530"/>
      <c r="V444" s="530"/>
      <c r="W444" s="530"/>
      <c r="X444" s="530"/>
      <c r="Y444" s="530"/>
      <c r="Z444" s="530"/>
    </row>
    <row r="445">
      <c r="A445" s="530"/>
      <c r="B445" s="530"/>
      <c r="C445" s="530"/>
      <c r="D445" s="530"/>
      <c r="E445" s="530"/>
      <c r="F445" s="530"/>
      <c r="G445" s="530"/>
      <c r="H445" s="530"/>
      <c r="I445" s="530"/>
      <c r="J445" s="530"/>
      <c r="K445" s="530"/>
      <c r="L445" s="530"/>
      <c r="M445" s="530"/>
      <c r="N445" s="530"/>
      <c r="O445" s="530"/>
      <c r="P445" s="530"/>
      <c r="Q445" s="530"/>
      <c r="R445" s="530"/>
      <c r="S445" s="530"/>
      <c r="T445" s="530"/>
      <c r="U445" s="530"/>
      <c r="V445" s="530"/>
      <c r="W445" s="530"/>
      <c r="X445" s="530"/>
      <c r="Y445" s="530"/>
      <c r="Z445" s="530"/>
    </row>
    <row r="446">
      <c r="A446" s="530"/>
      <c r="B446" s="530"/>
      <c r="C446" s="530"/>
      <c r="D446" s="530"/>
      <c r="E446" s="530"/>
      <c r="F446" s="530"/>
      <c r="G446" s="530"/>
      <c r="H446" s="530"/>
      <c r="I446" s="530"/>
      <c r="J446" s="530"/>
      <c r="K446" s="530"/>
      <c r="L446" s="530"/>
      <c r="M446" s="530"/>
      <c r="N446" s="530"/>
      <c r="O446" s="530"/>
      <c r="P446" s="530"/>
      <c r="Q446" s="530"/>
      <c r="R446" s="530"/>
      <c r="S446" s="530"/>
      <c r="T446" s="530"/>
      <c r="U446" s="530"/>
      <c r="V446" s="530"/>
      <c r="W446" s="530"/>
      <c r="X446" s="530"/>
      <c r="Y446" s="530"/>
      <c r="Z446" s="530"/>
    </row>
    <row r="447">
      <c r="A447" s="530"/>
      <c r="B447" s="530"/>
      <c r="C447" s="530"/>
      <c r="D447" s="530"/>
      <c r="E447" s="530"/>
      <c r="F447" s="530"/>
      <c r="G447" s="530"/>
      <c r="H447" s="530"/>
      <c r="I447" s="530"/>
      <c r="J447" s="530"/>
      <c r="K447" s="530"/>
      <c r="L447" s="530"/>
      <c r="M447" s="530"/>
      <c r="N447" s="530"/>
      <c r="O447" s="530"/>
      <c r="P447" s="530"/>
      <c r="Q447" s="530"/>
      <c r="R447" s="530"/>
      <c r="S447" s="530"/>
      <c r="T447" s="530"/>
      <c r="U447" s="530"/>
      <c r="V447" s="530"/>
      <c r="W447" s="530"/>
      <c r="X447" s="530"/>
      <c r="Y447" s="530"/>
      <c r="Z447" s="530"/>
    </row>
    <row r="448">
      <c r="A448" s="530"/>
      <c r="B448" s="530"/>
      <c r="C448" s="530"/>
      <c r="D448" s="530"/>
      <c r="E448" s="530"/>
      <c r="F448" s="530"/>
      <c r="G448" s="530"/>
      <c r="H448" s="530"/>
      <c r="I448" s="530"/>
      <c r="J448" s="530"/>
      <c r="K448" s="530"/>
      <c r="L448" s="530"/>
      <c r="M448" s="530"/>
      <c r="N448" s="530"/>
      <c r="O448" s="530"/>
      <c r="P448" s="530"/>
      <c r="Q448" s="530"/>
      <c r="R448" s="530"/>
      <c r="S448" s="530"/>
      <c r="T448" s="530"/>
      <c r="U448" s="530"/>
      <c r="V448" s="530"/>
      <c r="W448" s="530"/>
      <c r="X448" s="530"/>
      <c r="Y448" s="530"/>
      <c r="Z448" s="530"/>
    </row>
    <row r="449">
      <c r="A449" s="530"/>
      <c r="B449" s="530"/>
      <c r="C449" s="530"/>
      <c r="D449" s="530"/>
      <c r="E449" s="530"/>
      <c r="F449" s="530"/>
      <c r="G449" s="530"/>
      <c r="H449" s="530"/>
      <c r="I449" s="530"/>
      <c r="J449" s="530"/>
      <c r="K449" s="530"/>
      <c r="L449" s="530"/>
      <c r="M449" s="530"/>
      <c r="N449" s="530"/>
      <c r="O449" s="530"/>
      <c r="P449" s="530"/>
      <c r="Q449" s="530"/>
      <c r="R449" s="530"/>
      <c r="S449" s="530"/>
      <c r="T449" s="530"/>
      <c r="U449" s="530"/>
      <c r="V449" s="530"/>
      <c r="W449" s="530"/>
      <c r="X449" s="530"/>
      <c r="Y449" s="530"/>
      <c r="Z449" s="530"/>
    </row>
    <row r="450">
      <c r="A450" s="530"/>
      <c r="B450" s="530"/>
      <c r="C450" s="530"/>
      <c r="D450" s="530"/>
      <c r="E450" s="530"/>
      <c r="F450" s="530"/>
      <c r="G450" s="530"/>
      <c r="H450" s="530"/>
      <c r="I450" s="530"/>
      <c r="J450" s="530"/>
      <c r="K450" s="530"/>
      <c r="L450" s="530"/>
      <c r="M450" s="530"/>
      <c r="N450" s="530"/>
      <c r="O450" s="530"/>
      <c r="P450" s="530"/>
      <c r="Q450" s="530"/>
      <c r="R450" s="530"/>
      <c r="S450" s="530"/>
      <c r="T450" s="530"/>
      <c r="U450" s="530"/>
      <c r="V450" s="530"/>
      <c r="W450" s="530"/>
      <c r="X450" s="530"/>
      <c r="Y450" s="530"/>
      <c r="Z450" s="530"/>
    </row>
    <row r="451">
      <c r="A451" s="530"/>
      <c r="B451" s="530"/>
      <c r="C451" s="530"/>
      <c r="D451" s="530"/>
      <c r="E451" s="530"/>
      <c r="F451" s="530"/>
      <c r="G451" s="530"/>
      <c r="H451" s="530"/>
      <c r="I451" s="530"/>
      <c r="J451" s="530"/>
      <c r="K451" s="530"/>
      <c r="L451" s="530"/>
      <c r="M451" s="530"/>
      <c r="N451" s="530"/>
      <c r="O451" s="530"/>
      <c r="P451" s="530"/>
      <c r="Q451" s="530"/>
      <c r="R451" s="530"/>
      <c r="S451" s="530"/>
      <c r="T451" s="530"/>
      <c r="U451" s="530"/>
      <c r="V451" s="530"/>
      <c r="W451" s="530"/>
      <c r="X451" s="530"/>
      <c r="Y451" s="530"/>
      <c r="Z451" s="530"/>
    </row>
    <row r="452">
      <c r="A452" s="530"/>
      <c r="B452" s="530"/>
      <c r="C452" s="530"/>
      <c r="D452" s="530"/>
      <c r="E452" s="530"/>
      <c r="F452" s="530"/>
      <c r="G452" s="530"/>
      <c r="H452" s="530"/>
      <c r="I452" s="530"/>
      <c r="J452" s="530"/>
      <c r="K452" s="530"/>
      <c r="L452" s="530"/>
      <c r="M452" s="530"/>
      <c r="N452" s="530"/>
      <c r="O452" s="530"/>
      <c r="P452" s="530"/>
      <c r="Q452" s="530"/>
      <c r="R452" s="530"/>
      <c r="S452" s="530"/>
      <c r="T452" s="530"/>
      <c r="U452" s="530"/>
      <c r="V452" s="530"/>
      <c r="W452" s="530"/>
      <c r="X452" s="530"/>
      <c r="Y452" s="530"/>
      <c r="Z452" s="530"/>
    </row>
    <row r="453">
      <c r="A453" s="530"/>
      <c r="B453" s="530"/>
      <c r="C453" s="530"/>
      <c r="D453" s="530"/>
      <c r="E453" s="530"/>
      <c r="F453" s="530"/>
      <c r="G453" s="530"/>
      <c r="H453" s="530"/>
      <c r="I453" s="530"/>
      <c r="J453" s="530"/>
      <c r="K453" s="530"/>
      <c r="L453" s="530"/>
      <c r="M453" s="530"/>
      <c r="N453" s="530"/>
      <c r="O453" s="530"/>
      <c r="P453" s="530"/>
      <c r="Q453" s="530"/>
      <c r="R453" s="530"/>
      <c r="S453" s="530"/>
      <c r="T453" s="530"/>
      <c r="U453" s="530"/>
      <c r="V453" s="530"/>
      <c r="W453" s="530"/>
      <c r="X453" s="530"/>
      <c r="Y453" s="530"/>
      <c r="Z453" s="530"/>
    </row>
    <row r="454">
      <c r="A454" s="530"/>
      <c r="B454" s="530"/>
      <c r="C454" s="530"/>
      <c r="D454" s="530"/>
      <c r="E454" s="530"/>
      <c r="F454" s="530"/>
      <c r="G454" s="530"/>
      <c r="H454" s="530"/>
      <c r="I454" s="530"/>
      <c r="J454" s="530"/>
      <c r="K454" s="530"/>
      <c r="L454" s="530"/>
      <c r="M454" s="530"/>
      <c r="N454" s="530"/>
      <c r="O454" s="530"/>
      <c r="P454" s="530"/>
      <c r="Q454" s="530"/>
      <c r="R454" s="530"/>
      <c r="S454" s="530"/>
      <c r="T454" s="530"/>
      <c r="U454" s="530"/>
      <c r="V454" s="530"/>
      <c r="W454" s="530"/>
      <c r="X454" s="530"/>
      <c r="Y454" s="530"/>
      <c r="Z454" s="530"/>
    </row>
    <row r="455">
      <c r="A455" s="530"/>
      <c r="B455" s="530"/>
      <c r="C455" s="530"/>
      <c r="D455" s="530"/>
      <c r="E455" s="530"/>
      <c r="F455" s="530"/>
      <c r="G455" s="530"/>
      <c r="H455" s="530"/>
      <c r="I455" s="530"/>
      <c r="J455" s="530"/>
      <c r="K455" s="530"/>
      <c r="L455" s="530"/>
      <c r="M455" s="530"/>
      <c r="N455" s="530"/>
      <c r="O455" s="530"/>
      <c r="P455" s="530"/>
      <c r="Q455" s="530"/>
      <c r="R455" s="530"/>
      <c r="S455" s="530"/>
      <c r="T455" s="530"/>
      <c r="U455" s="530"/>
      <c r="V455" s="530"/>
      <c r="W455" s="530"/>
      <c r="X455" s="530"/>
      <c r="Y455" s="530"/>
      <c r="Z455" s="530"/>
    </row>
    <row r="456">
      <c r="A456" s="530"/>
      <c r="B456" s="530"/>
      <c r="C456" s="530"/>
      <c r="D456" s="530"/>
      <c r="E456" s="530"/>
      <c r="F456" s="530"/>
      <c r="G456" s="530"/>
      <c r="H456" s="530"/>
      <c r="I456" s="530"/>
      <c r="J456" s="530"/>
      <c r="K456" s="530"/>
      <c r="L456" s="530"/>
      <c r="M456" s="530"/>
      <c r="N456" s="530"/>
      <c r="O456" s="530"/>
      <c r="P456" s="530"/>
      <c r="Q456" s="530"/>
      <c r="R456" s="530"/>
      <c r="S456" s="530"/>
      <c r="T456" s="530"/>
      <c r="U456" s="530"/>
      <c r="V456" s="530"/>
      <c r="W456" s="530"/>
      <c r="X456" s="530"/>
      <c r="Y456" s="530"/>
      <c r="Z456" s="530"/>
    </row>
    <row r="457">
      <c r="A457" s="530"/>
      <c r="B457" s="530"/>
      <c r="C457" s="530"/>
      <c r="D457" s="530"/>
      <c r="E457" s="530"/>
      <c r="F457" s="530"/>
      <c r="G457" s="530"/>
      <c r="H457" s="530"/>
      <c r="I457" s="530"/>
      <c r="J457" s="530"/>
      <c r="K457" s="530"/>
      <c r="L457" s="530"/>
      <c r="M457" s="530"/>
      <c r="N457" s="530"/>
      <c r="O457" s="530"/>
      <c r="P457" s="530"/>
      <c r="Q457" s="530"/>
      <c r="R457" s="530"/>
      <c r="S457" s="530"/>
      <c r="T457" s="530"/>
      <c r="U457" s="530"/>
      <c r="V457" s="530"/>
      <c r="W457" s="530"/>
      <c r="X457" s="530"/>
      <c r="Y457" s="530"/>
      <c r="Z457" s="530"/>
    </row>
    <row r="458">
      <c r="A458" s="530"/>
      <c r="B458" s="530"/>
      <c r="C458" s="530"/>
      <c r="D458" s="530"/>
      <c r="E458" s="530"/>
      <c r="F458" s="530"/>
      <c r="G458" s="530"/>
      <c r="H458" s="530"/>
      <c r="I458" s="530"/>
      <c r="J458" s="530"/>
      <c r="K458" s="530"/>
      <c r="L458" s="530"/>
      <c r="M458" s="530"/>
      <c r="N458" s="530"/>
      <c r="O458" s="530"/>
      <c r="P458" s="530"/>
      <c r="Q458" s="530"/>
      <c r="R458" s="530"/>
      <c r="S458" s="530"/>
      <c r="T458" s="530"/>
      <c r="U458" s="530"/>
      <c r="V458" s="530"/>
      <c r="W458" s="530"/>
      <c r="X458" s="530"/>
      <c r="Y458" s="530"/>
      <c r="Z458" s="530"/>
    </row>
    <row r="459">
      <c r="A459" s="530"/>
      <c r="B459" s="530"/>
      <c r="C459" s="530"/>
      <c r="D459" s="530"/>
      <c r="E459" s="530"/>
      <c r="F459" s="530"/>
      <c r="G459" s="530"/>
      <c r="H459" s="530"/>
      <c r="I459" s="530"/>
      <c r="J459" s="530"/>
      <c r="K459" s="530"/>
      <c r="L459" s="530"/>
      <c r="M459" s="530"/>
      <c r="N459" s="530"/>
      <c r="O459" s="530"/>
      <c r="P459" s="530"/>
      <c r="Q459" s="530"/>
      <c r="R459" s="530"/>
      <c r="S459" s="530"/>
      <c r="T459" s="530"/>
      <c r="U459" s="530"/>
      <c r="V459" s="530"/>
      <c r="W459" s="530"/>
      <c r="X459" s="530"/>
      <c r="Y459" s="530"/>
      <c r="Z459" s="530"/>
    </row>
    <row r="460">
      <c r="A460" s="530"/>
      <c r="B460" s="530"/>
      <c r="C460" s="530"/>
      <c r="D460" s="530"/>
      <c r="E460" s="530"/>
      <c r="F460" s="530"/>
      <c r="G460" s="530"/>
      <c r="H460" s="530"/>
      <c r="I460" s="530"/>
      <c r="J460" s="530"/>
      <c r="K460" s="530"/>
      <c r="L460" s="530"/>
      <c r="M460" s="530"/>
      <c r="N460" s="530"/>
      <c r="O460" s="530"/>
      <c r="P460" s="530"/>
      <c r="Q460" s="530"/>
      <c r="R460" s="530"/>
      <c r="S460" s="530"/>
      <c r="T460" s="530"/>
      <c r="U460" s="530"/>
      <c r="V460" s="530"/>
      <c r="W460" s="530"/>
      <c r="X460" s="530"/>
      <c r="Y460" s="530"/>
      <c r="Z460" s="530"/>
    </row>
    <row r="461">
      <c r="A461" s="530"/>
      <c r="B461" s="530"/>
      <c r="C461" s="530"/>
      <c r="D461" s="530"/>
      <c r="E461" s="530"/>
      <c r="F461" s="530"/>
      <c r="G461" s="530"/>
      <c r="H461" s="530"/>
      <c r="I461" s="530"/>
      <c r="J461" s="530"/>
      <c r="K461" s="530"/>
      <c r="L461" s="530"/>
      <c r="M461" s="530"/>
      <c r="N461" s="530"/>
      <c r="O461" s="530"/>
      <c r="P461" s="530"/>
      <c r="Q461" s="530"/>
      <c r="R461" s="530"/>
      <c r="S461" s="530"/>
      <c r="T461" s="530"/>
      <c r="U461" s="530"/>
      <c r="V461" s="530"/>
      <c r="W461" s="530"/>
      <c r="X461" s="530"/>
      <c r="Y461" s="530"/>
      <c r="Z461" s="530"/>
    </row>
    <row r="462">
      <c r="A462" s="530"/>
      <c r="B462" s="530"/>
      <c r="C462" s="530"/>
      <c r="D462" s="530"/>
      <c r="E462" s="530"/>
      <c r="F462" s="530"/>
      <c r="G462" s="530"/>
      <c r="H462" s="530"/>
      <c r="I462" s="530"/>
      <c r="J462" s="530"/>
      <c r="K462" s="530"/>
      <c r="L462" s="530"/>
      <c r="M462" s="530"/>
      <c r="N462" s="530"/>
      <c r="O462" s="530"/>
      <c r="P462" s="530"/>
      <c r="Q462" s="530"/>
      <c r="R462" s="530"/>
      <c r="S462" s="530"/>
      <c r="T462" s="530"/>
      <c r="U462" s="530"/>
      <c r="V462" s="530"/>
      <c r="W462" s="530"/>
      <c r="X462" s="530"/>
      <c r="Y462" s="530"/>
      <c r="Z462" s="530"/>
    </row>
    <row r="463">
      <c r="A463" s="530"/>
      <c r="B463" s="530"/>
      <c r="C463" s="530"/>
      <c r="D463" s="530"/>
      <c r="E463" s="530"/>
      <c r="F463" s="530"/>
      <c r="G463" s="530"/>
      <c r="H463" s="530"/>
      <c r="I463" s="530"/>
      <c r="J463" s="530"/>
      <c r="K463" s="530"/>
      <c r="L463" s="530"/>
      <c r="M463" s="530"/>
      <c r="N463" s="530"/>
      <c r="O463" s="530"/>
      <c r="P463" s="530"/>
      <c r="Q463" s="530"/>
      <c r="R463" s="530"/>
      <c r="S463" s="530"/>
      <c r="T463" s="530"/>
      <c r="U463" s="530"/>
      <c r="V463" s="530"/>
      <c r="W463" s="530"/>
      <c r="X463" s="530"/>
      <c r="Y463" s="530"/>
      <c r="Z463" s="530"/>
    </row>
    <row r="464">
      <c r="A464" s="530"/>
      <c r="B464" s="530"/>
      <c r="C464" s="530"/>
      <c r="D464" s="530"/>
      <c r="E464" s="530"/>
      <c r="F464" s="530"/>
      <c r="G464" s="530"/>
      <c r="H464" s="530"/>
      <c r="I464" s="530"/>
      <c r="J464" s="530"/>
      <c r="K464" s="530"/>
      <c r="L464" s="530"/>
      <c r="M464" s="530"/>
      <c r="N464" s="530"/>
      <c r="O464" s="530"/>
      <c r="P464" s="530"/>
      <c r="Q464" s="530"/>
      <c r="R464" s="530"/>
      <c r="S464" s="530"/>
      <c r="T464" s="530"/>
      <c r="U464" s="530"/>
      <c r="V464" s="530"/>
      <c r="W464" s="530"/>
      <c r="X464" s="530"/>
      <c r="Y464" s="530"/>
      <c r="Z464" s="530"/>
    </row>
    <row r="465">
      <c r="A465" s="530"/>
      <c r="B465" s="530"/>
      <c r="C465" s="530"/>
      <c r="D465" s="530"/>
      <c r="E465" s="530"/>
      <c r="F465" s="530"/>
      <c r="G465" s="530"/>
      <c r="H465" s="530"/>
      <c r="I465" s="530"/>
      <c r="J465" s="530"/>
      <c r="K465" s="530"/>
      <c r="L465" s="530"/>
      <c r="M465" s="530"/>
      <c r="N465" s="530"/>
      <c r="O465" s="530"/>
      <c r="P465" s="530"/>
      <c r="Q465" s="530"/>
      <c r="R465" s="530"/>
      <c r="S465" s="530"/>
      <c r="T465" s="530"/>
      <c r="U465" s="530"/>
      <c r="V465" s="530"/>
      <c r="W465" s="530"/>
      <c r="X465" s="530"/>
      <c r="Y465" s="530"/>
      <c r="Z465" s="530"/>
    </row>
    <row r="466">
      <c r="A466" s="530"/>
      <c r="B466" s="530"/>
      <c r="C466" s="530"/>
      <c r="D466" s="530"/>
      <c r="E466" s="530"/>
      <c r="F466" s="530"/>
      <c r="G466" s="530"/>
      <c r="H466" s="530"/>
      <c r="I466" s="530"/>
      <c r="J466" s="530"/>
      <c r="K466" s="530"/>
      <c r="L466" s="530"/>
      <c r="M466" s="530"/>
      <c r="N466" s="530"/>
      <c r="O466" s="530"/>
      <c r="P466" s="530"/>
      <c r="Q466" s="530"/>
      <c r="R466" s="530"/>
      <c r="S466" s="530"/>
      <c r="T466" s="530"/>
      <c r="U466" s="530"/>
      <c r="V466" s="530"/>
      <c r="W466" s="530"/>
      <c r="X466" s="530"/>
      <c r="Y466" s="530"/>
      <c r="Z466" s="530"/>
    </row>
    <row r="467">
      <c r="A467" s="530"/>
      <c r="B467" s="530"/>
      <c r="C467" s="530"/>
      <c r="D467" s="530"/>
      <c r="E467" s="530"/>
      <c r="F467" s="530"/>
      <c r="G467" s="530"/>
      <c r="H467" s="530"/>
      <c r="I467" s="530"/>
      <c r="J467" s="530"/>
      <c r="K467" s="530"/>
      <c r="L467" s="530"/>
      <c r="M467" s="530"/>
      <c r="N467" s="530"/>
      <c r="O467" s="530"/>
      <c r="P467" s="530"/>
      <c r="Q467" s="530"/>
      <c r="R467" s="530"/>
      <c r="S467" s="530"/>
      <c r="T467" s="530"/>
      <c r="U467" s="530"/>
      <c r="V467" s="530"/>
      <c r="W467" s="530"/>
      <c r="X467" s="530"/>
      <c r="Y467" s="530"/>
      <c r="Z467" s="530"/>
    </row>
    <row r="468">
      <c r="A468" s="530"/>
      <c r="B468" s="530"/>
      <c r="C468" s="530"/>
      <c r="D468" s="530"/>
      <c r="E468" s="530"/>
      <c r="F468" s="530"/>
      <c r="G468" s="530"/>
      <c r="H468" s="530"/>
      <c r="I468" s="530"/>
      <c r="J468" s="530"/>
      <c r="K468" s="530"/>
      <c r="L468" s="530"/>
      <c r="M468" s="530"/>
      <c r="N468" s="530"/>
      <c r="O468" s="530"/>
      <c r="P468" s="530"/>
      <c r="Q468" s="530"/>
      <c r="R468" s="530"/>
      <c r="S468" s="530"/>
      <c r="T468" s="530"/>
      <c r="U468" s="530"/>
      <c r="V468" s="530"/>
      <c r="W468" s="530"/>
      <c r="X468" s="530"/>
      <c r="Y468" s="530"/>
      <c r="Z468" s="530"/>
    </row>
    <row r="469">
      <c r="A469" s="530"/>
      <c r="B469" s="530"/>
      <c r="C469" s="530"/>
      <c r="D469" s="530"/>
      <c r="E469" s="530"/>
      <c r="F469" s="530"/>
      <c r="G469" s="530"/>
      <c r="H469" s="530"/>
      <c r="I469" s="530"/>
      <c r="J469" s="530"/>
      <c r="K469" s="530"/>
      <c r="L469" s="530"/>
      <c r="M469" s="530"/>
      <c r="N469" s="530"/>
      <c r="O469" s="530"/>
      <c r="P469" s="530"/>
      <c r="Q469" s="530"/>
      <c r="R469" s="530"/>
      <c r="S469" s="530"/>
      <c r="T469" s="530"/>
      <c r="U469" s="530"/>
      <c r="V469" s="530"/>
      <c r="W469" s="530"/>
      <c r="X469" s="530"/>
      <c r="Y469" s="530"/>
      <c r="Z469" s="530"/>
    </row>
    <row r="470">
      <c r="A470" s="530"/>
      <c r="B470" s="530"/>
      <c r="C470" s="530"/>
      <c r="D470" s="530"/>
      <c r="E470" s="530"/>
      <c r="F470" s="530"/>
      <c r="G470" s="530"/>
      <c r="H470" s="530"/>
      <c r="I470" s="530"/>
      <c r="J470" s="530"/>
      <c r="K470" s="530"/>
      <c r="L470" s="530"/>
      <c r="M470" s="530"/>
      <c r="N470" s="530"/>
      <c r="O470" s="530"/>
      <c r="P470" s="530"/>
      <c r="Q470" s="530"/>
      <c r="R470" s="530"/>
      <c r="S470" s="530"/>
      <c r="T470" s="530"/>
      <c r="U470" s="530"/>
      <c r="V470" s="530"/>
      <c r="W470" s="530"/>
      <c r="X470" s="530"/>
      <c r="Y470" s="530"/>
      <c r="Z470" s="530"/>
    </row>
    <row r="471">
      <c r="A471" s="530"/>
      <c r="B471" s="530"/>
      <c r="C471" s="530"/>
      <c r="D471" s="530"/>
      <c r="E471" s="530"/>
      <c r="F471" s="530"/>
      <c r="G471" s="530"/>
      <c r="H471" s="530"/>
      <c r="I471" s="530"/>
      <c r="J471" s="530"/>
      <c r="K471" s="530"/>
      <c r="L471" s="530"/>
      <c r="M471" s="530"/>
      <c r="N471" s="530"/>
      <c r="O471" s="530"/>
      <c r="P471" s="530"/>
      <c r="Q471" s="530"/>
      <c r="R471" s="530"/>
      <c r="S471" s="530"/>
      <c r="T471" s="530"/>
      <c r="U471" s="530"/>
      <c r="V471" s="530"/>
      <c r="W471" s="530"/>
      <c r="X471" s="530"/>
      <c r="Y471" s="530"/>
      <c r="Z471" s="530"/>
    </row>
    <row r="472">
      <c r="A472" s="530"/>
      <c r="B472" s="530"/>
      <c r="C472" s="530"/>
      <c r="D472" s="530"/>
      <c r="E472" s="530"/>
      <c r="F472" s="530"/>
      <c r="G472" s="530"/>
      <c r="H472" s="530"/>
      <c r="I472" s="530"/>
      <c r="J472" s="530"/>
      <c r="K472" s="530"/>
      <c r="L472" s="530"/>
      <c r="M472" s="530"/>
      <c r="N472" s="530"/>
      <c r="O472" s="530"/>
      <c r="P472" s="530"/>
      <c r="Q472" s="530"/>
      <c r="R472" s="530"/>
      <c r="S472" s="530"/>
      <c r="T472" s="530"/>
      <c r="U472" s="530"/>
      <c r="V472" s="530"/>
      <c r="W472" s="530"/>
      <c r="X472" s="530"/>
      <c r="Y472" s="530"/>
      <c r="Z472" s="530"/>
    </row>
    <row r="473">
      <c r="A473" s="530"/>
      <c r="B473" s="530"/>
      <c r="C473" s="530"/>
      <c r="D473" s="530"/>
      <c r="E473" s="530"/>
      <c r="F473" s="530"/>
      <c r="G473" s="530"/>
      <c r="H473" s="530"/>
      <c r="I473" s="530"/>
      <c r="J473" s="530"/>
      <c r="K473" s="530"/>
      <c r="L473" s="530"/>
      <c r="M473" s="530"/>
      <c r="N473" s="530"/>
      <c r="O473" s="530"/>
      <c r="P473" s="530"/>
      <c r="Q473" s="530"/>
      <c r="R473" s="530"/>
      <c r="S473" s="530"/>
      <c r="T473" s="530"/>
      <c r="U473" s="530"/>
      <c r="V473" s="530"/>
      <c r="W473" s="530"/>
      <c r="X473" s="530"/>
      <c r="Y473" s="530"/>
      <c r="Z473" s="530"/>
    </row>
    <row r="474">
      <c r="A474" s="530"/>
      <c r="B474" s="530"/>
      <c r="C474" s="530"/>
      <c r="D474" s="530"/>
      <c r="E474" s="530"/>
      <c r="F474" s="530"/>
      <c r="G474" s="530"/>
      <c r="H474" s="530"/>
      <c r="I474" s="530"/>
      <c r="J474" s="530"/>
      <c r="K474" s="530"/>
      <c r="L474" s="530"/>
      <c r="M474" s="530"/>
      <c r="N474" s="530"/>
      <c r="O474" s="530"/>
      <c r="P474" s="530"/>
      <c r="Q474" s="530"/>
      <c r="R474" s="530"/>
      <c r="S474" s="530"/>
      <c r="T474" s="530"/>
      <c r="U474" s="530"/>
      <c r="V474" s="530"/>
      <c r="W474" s="530"/>
      <c r="X474" s="530"/>
      <c r="Y474" s="530"/>
      <c r="Z474" s="530"/>
    </row>
    <row r="475">
      <c r="A475" s="530"/>
      <c r="B475" s="530"/>
      <c r="C475" s="530"/>
      <c r="D475" s="530"/>
      <c r="E475" s="530"/>
      <c r="F475" s="530"/>
      <c r="G475" s="530"/>
      <c r="H475" s="530"/>
      <c r="I475" s="530"/>
      <c r="J475" s="530"/>
      <c r="K475" s="530"/>
      <c r="L475" s="530"/>
      <c r="M475" s="530"/>
      <c r="N475" s="530"/>
      <c r="O475" s="530"/>
      <c r="P475" s="530"/>
      <c r="Q475" s="530"/>
      <c r="R475" s="530"/>
      <c r="S475" s="530"/>
      <c r="T475" s="530"/>
      <c r="U475" s="530"/>
      <c r="V475" s="530"/>
      <c r="W475" s="530"/>
      <c r="X475" s="530"/>
      <c r="Y475" s="530"/>
      <c r="Z475" s="530"/>
    </row>
    <row r="476">
      <c r="A476" s="530"/>
      <c r="B476" s="530"/>
      <c r="C476" s="530"/>
      <c r="D476" s="530"/>
      <c r="E476" s="530"/>
      <c r="F476" s="530"/>
      <c r="G476" s="530"/>
      <c r="H476" s="530"/>
      <c r="I476" s="530"/>
      <c r="J476" s="530"/>
      <c r="K476" s="530"/>
      <c r="L476" s="530"/>
      <c r="M476" s="530"/>
      <c r="N476" s="530"/>
      <c r="O476" s="530"/>
      <c r="P476" s="530"/>
      <c r="Q476" s="530"/>
      <c r="R476" s="530"/>
      <c r="S476" s="530"/>
      <c r="T476" s="530"/>
      <c r="U476" s="530"/>
      <c r="V476" s="530"/>
      <c r="W476" s="530"/>
      <c r="X476" s="530"/>
      <c r="Y476" s="530"/>
      <c r="Z476" s="530"/>
    </row>
    <row r="477">
      <c r="A477" s="530"/>
      <c r="B477" s="530"/>
      <c r="C477" s="530"/>
      <c r="D477" s="530"/>
      <c r="E477" s="530"/>
      <c r="F477" s="530"/>
      <c r="G477" s="530"/>
      <c r="H477" s="530"/>
      <c r="I477" s="530"/>
      <c r="J477" s="530"/>
      <c r="K477" s="530"/>
      <c r="L477" s="530"/>
      <c r="M477" s="530"/>
      <c r="N477" s="530"/>
      <c r="O477" s="530"/>
      <c r="P477" s="530"/>
      <c r="Q477" s="530"/>
      <c r="R477" s="530"/>
      <c r="S477" s="530"/>
      <c r="T477" s="530"/>
      <c r="U477" s="530"/>
      <c r="V477" s="530"/>
      <c r="W477" s="530"/>
      <c r="X477" s="530"/>
      <c r="Y477" s="530"/>
      <c r="Z477" s="530"/>
    </row>
    <row r="478">
      <c r="A478" s="530"/>
      <c r="B478" s="530"/>
      <c r="C478" s="530"/>
      <c r="D478" s="530"/>
      <c r="E478" s="530"/>
      <c r="F478" s="530"/>
      <c r="G478" s="530"/>
      <c r="H478" s="530"/>
      <c r="I478" s="530"/>
      <c r="J478" s="530"/>
      <c r="K478" s="530"/>
      <c r="L478" s="530"/>
      <c r="M478" s="530"/>
      <c r="N478" s="530"/>
      <c r="O478" s="530"/>
      <c r="P478" s="530"/>
      <c r="Q478" s="530"/>
      <c r="R478" s="530"/>
      <c r="S478" s="530"/>
      <c r="T478" s="530"/>
      <c r="U478" s="530"/>
      <c r="V478" s="530"/>
      <c r="W478" s="530"/>
      <c r="X478" s="530"/>
      <c r="Y478" s="530"/>
      <c r="Z478" s="530"/>
    </row>
    <row r="479">
      <c r="A479" s="530"/>
      <c r="B479" s="530"/>
      <c r="C479" s="530"/>
      <c r="D479" s="530"/>
      <c r="E479" s="530"/>
      <c r="F479" s="530"/>
      <c r="G479" s="530"/>
      <c r="H479" s="530"/>
      <c r="I479" s="530"/>
      <c r="J479" s="530"/>
      <c r="K479" s="530"/>
      <c r="L479" s="530"/>
      <c r="M479" s="530"/>
      <c r="N479" s="530"/>
      <c r="O479" s="530"/>
      <c r="P479" s="530"/>
      <c r="Q479" s="530"/>
      <c r="R479" s="530"/>
      <c r="S479" s="530"/>
      <c r="T479" s="530"/>
      <c r="U479" s="530"/>
      <c r="V479" s="530"/>
      <c r="W479" s="530"/>
      <c r="X479" s="530"/>
      <c r="Y479" s="530"/>
      <c r="Z479" s="530"/>
    </row>
    <row r="480">
      <c r="A480" s="530"/>
      <c r="B480" s="530"/>
      <c r="C480" s="530"/>
      <c r="D480" s="530"/>
      <c r="E480" s="530"/>
      <c r="F480" s="530"/>
      <c r="G480" s="530"/>
      <c r="H480" s="530"/>
      <c r="I480" s="530"/>
      <c r="J480" s="530"/>
      <c r="K480" s="530"/>
      <c r="L480" s="530"/>
      <c r="M480" s="530"/>
      <c r="N480" s="530"/>
      <c r="O480" s="530"/>
      <c r="P480" s="530"/>
      <c r="Q480" s="530"/>
      <c r="R480" s="530"/>
      <c r="S480" s="530"/>
      <c r="T480" s="530"/>
      <c r="U480" s="530"/>
      <c r="V480" s="530"/>
      <c r="W480" s="530"/>
      <c r="X480" s="530"/>
      <c r="Y480" s="530"/>
      <c r="Z480" s="530"/>
    </row>
    <row r="481">
      <c r="A481" s="530"/>
      <c r="B481" s="530"/>
      <c r="C481" s="530"/>
      <c r="D481" s="530"/>
      <c r="E481" s="530"/>
      <c r="F481" s="530"/>
      <c r="G481" s="530"/>
      <c r="H481" s="530"/>
      <c r="I481" s="530"/>
      <c r="J481" s="530"/>
      <c r="K481" s="530"/>
      <c r="L481" s="530"/>
      <c r="M481" s="530"/>
      <c r="N481" s="530"/>
      <c r="O481" s="530"/>
      <c r="P481" s="530"/>
      <c r="Q481" s="530"/>
      <c r="R481" s="530"/>
      <c r="S481" s="530"/>
      <c r="T481" s="530"/>
      <c r="U481" s="530"/>
      <c r="V481" s="530"/>
      <c r="W481" s="530"/>
      <c r="X481" s="530"/>
      <c r="Y481" s="530"/>
      <c r="Z481" s="530"/>
    </row>
    <row r="482">
      <c r="A482" s="530"/>
      <c r="B482" s="530"/>
      <c r="C482" s="530"/>
      <c r="D482" s="530"/>
      <c r="E482" s="530"/>
      <c r="F482" s="530"/>
      <c r="G482" s="530"/>
      <c r="H482" s="530"/>
      <c r="I482" s="530"/>
      <c r="J482" s="530"/>
      <c r="K482" s="530"/>
      <c r="L482" s="530"/>
      <c r="M482" s="530"/>
      <c r="N482" s="530"/>
      <c r="O482" s="530"/>
      <c r="P482" s="530"/>
      <c r="Q482" s="530"/>
      <c r="R482" s="530"/>
      <c r="S482" s="530"/>
      <c r="T482" s="530"/>
      <c r="U482" s="530"/>
      <c r="V482" s="530"/>
      <c r="W482" s="530"/>
      <c r="X482" s="530"/>
      <c r="Y482" s="530"/>
      <c r="Z482" s="530"/>
    </row>
    <row r="483">
      <c r="A483" s="530"/>
      <c r="B483" s="530"/>
      <c r="C483" s="530"/>
      <c r="D483" s="530"/>
      <c r="E483" s="530"/>
      <c r="F483" s="530"/>
      <c r="G483" s="530"/>
      <c r="H483" s="530"/>
      <c r="I483" s="530"/>
      <c r="J483" s="530"/>
      <c r="K483" s="530"/>
      <c r="L483" s="530"/>
      <c r="M483" s="530"/>
      <c r="N483" s="530"/>
      <c r="O483" s="530"/>
      <c r="P483" s="530"/>
      <c r="Q483" s="530"/>
      <c r="R483" s="530"/>
      <c r="S483" s="530"/>
      <c r="T483" s="530"/>
      <c r="U483" s="530"/>
      <c r="V483" s="530"/>
      <c r="W483" s="530"/>
      <c r="X483" s="530"/>
      <c r="Y483" s="530"/>
      <c r="Z483" s="530"/>
    </row>
    <row r="484">
      <c r="A484" s="530"/>
      <c r="B484" s="530"/>
      <c r="C484" s="530"/>
      <c r="D484" s="530"/>
      <c r="E484" s="530"/>
      <c r="F484" s="530"/>
      <c r="G484" s="530"/>
      <c r="H484" s="530"/>
      <c r="I484" s="530"/>
      <c r="J484" s="530"/>
      <c r="K484" s="530"/>
      <c r="L484" s="530"/>
      <c r="M484" s="530"/>
      <c r="N484" s="530"/>
      <c r="O484" s="530"/>
      <c r="P484" s="530"/>
      <c r="Q484" s="530"/>
      <c r="R484" s="530"/>
      <c r="S484" s="530"/>
      <c r="T484" s="530"/>
      <c r="U484" s="530"/>
      <c r="V484" s="530"/>
      <c r="W484" s="530"/>
      <c r="X484" s="530"/>
      <c r="Y484" s="530"/>
      <c r="Z484" s="530"/>
    </row>
    <row r="485">
      <c r="A485" s="530"/>
      <c r="B485" s="530"/>
      <c r="C485" s="530"/>
      <c r="D485" s="530"/>
      <c r="E485" s="530"/>
      <c r="F485" s="530"/>
      <c r="G485" s="530"/>
      <c r="H485" s="530"/>
      <c r="I485" s="530"/>
      <c r="J485" s="530"/>
      <c r="K485" s="530"/>
      <c r="L485" s="530"/>
      <c r="M485" s="530"/>
      <c r="N485" s="530"/>
      <c r="O485" s="530"/>
      <c r="P485" s="530"/>
      <c r="Q485" s="530"/>
      <c r="R485" s="530"/>
      <c r="S485" s="530"/>
      <c r="T485" s="530"/>
      <c r="U485" s="530"/>
      <c r="V485" s="530"/>
      <c r="W485" s="530"/>
      <c r="X485" s="530"/>
      <c r="Y485" s="530"/>
      <c r="Z485" s="530"/>
    </row>
    <row r="486">
      <c r="A486" s="530"/>
      <c r="B486" s="530"/>
      <c r="C486" s="530"/>
      <c r="D486" s="530"/>
      <c r="E486" s="530"/>
      <c r="F486" s="530"/>
      <c r="G486" s="530"/>
      <c r="H486" s="530"/>
      <c r="I486" s="530"/>
      <c r="J486" s="530"/>
      <c r="K486" s="530"/>
      <c r="L486" s="530"/>
      <c r="M486" s="530"/>
      <c r="N486" s="530"/>
      <c r="O486" s="530"/>
      <c r="P486" s="530"/>
      <c r="Q486" s="530"/>
      <c r="R486" s="530"/>
      <c r="S486" s="530"/>
      <c r="T486" s="530"/>
      <c r="U486" s="530"/>
      <c r="V486" s="530"/>
      <c r="W486" s="530"/>
      <c r="X486" s="530"/>
      <c r="Y486" s="530"/>
      <c r="Z486" s="530"/>
    </row>
    <row r="487">
      <c r="A487" s="530"/>
      <c r="B487" s="530"/>
      <c r="C487" s="530"/>
      <c r="D487" s="530"/>
      <c r="E487" s="530"/>
      <c r="F487" s="530"/>
      <c r="G487" s="530"/>
      <c r="H487" s="530"/>
      <c r="I487" s="530"/>
      <c r="J487" s="530"/>
      <c r="K487" s="530"/>
      <c r="L487" s="530"/>
      <c r="M487" s="530"/>
      <c r="N487" s="530"/>
      <c r="O487" s="530"/>
      <c r="P487" s="530"/>
      <c r="Q487" s="530"/>
      <c r="R487" s="530"/>
      <c r="S487" s="530"/>
      <c r="T487" s="530"/>
      <c r="U487" s="530"/>
      <c r="V487" s="530"/>
      <c r="W487" s="530"/>
      <c r="X487" s="530"/>
      <c r="Y487" s="530"/>
      <c r="Z487" s="530"/>
    </row>
    <row r="488">
      <c r="A488" s="530"/>
      <c r="B488" s="530"/>
      <c r="C488" s="530"/>
      <c r="D488" s="530"/>
      <c r="E488" s="530"/>
      <c r="F488" s="530"/>
      <c r="G488" s="530"/>
      <c r="H488" s="530"/>
      <c r="I488" s="530"/>
      <c r="J488" s="530"/>
      <c r="K488" s="530"/>
      <c r="L488" s="530"/>
      <c r="M488" s="530"/>
      <c r="N488" s="530"/>
      <c r="O488" s="530"/>
      <c r="P488" s="530"/>
      <c r="Q488" s="530"/>
      <c r="R488" s="530"/>
      <c r="S488" s="530"/>
      <c r="T488" s="530"/>
      <c r="U488" s="530"/>
      <c r="V488" s="530"/>
      <c r="W488" s="530"/>
      <c r="X488" s="530"/>
      <c r="Y488" s="530"/>
      <c r="Z488" s="530"/>
    </row>
    <row r="489">
      <c r="A489" s="530"/>
      <c r="B489" s="530"/>
      <c r="C489" s="530"/>
      <c r="D489" s="530"/>
      <c r="E489" s="530"/>
      <c r="F489" s="530"/>
      <c r="G489" s="530"/>
      <c r="H489" s="530"/>
      <c r="I489" s="530"/>
      <c r="J489" s="530"/>
      <c r="K489" s="530"/>
      <c r="L489" s="530"/>
      <c r="M489" s="530"/>
      <c r="N489" s="530"/>
      <c r="O489" s="530"/>
      <c r="P489" s="530"/>
      <c r="Q489" s="530"/>
      <c r="R489" s="530"/>
      <c r="S489" s="530"/>
      <c r="T489" s="530"/>
      <c r="U489" s="530"/>
      <c r="V489" s="530"/>
      <c r="W489" s="530"/>
      <c r="X489" s="530"/>
      <c r="Y489" s="530"/>
      <c r="Z489" s="530"/>
    </row>
    <row r="490">
      <c r="A490" s="530"/>
      <c r="B490" s="530"/>
      <c r="C490" s="530"/>
      <c r="D490" s="530"/>
      <c r="E490" s="530"/>
      <c r="F490" s="530"/>
      <c r="G490" s="530"/>
      <c r="H490" s="530"/>
      <c r="I490" s="530"/>
      <c r="J490" s="530"/>
      <c r="K490" s="530"/>
      <c r="L490" s="530"/>
      <c r="M490" s="530"/>
      <c r="N490" s="530"/>
      <c r="O490" s="530"/>
      <c r="P490" s="530"/>
      <c r="Q490" s="530"/>
      <c r="R490" s="530"/>
      <c r="S490" s="530"/>
      <c r="T490" s="530"/>
      <c r="U490" s="530"/>
      <c r="V490" s="530"/>
      <c r="W490" s="530"/>
      <c r="X490" s="530"/>
      <c r="Y490" s="530"/>
      <c r="Z490" s="530"/>
    </row>
    <row r="491">
      <c r="A491" s="530"/>
      <c r="B491" s="530"/>
      <c r="C491" s="530"/>
      <c r="D491" s="530"/>
      <c r="E491" s="530"/>
      <c r="F491" s="530"/>
      <c r="G491" s="530"/>
      <c r="H491" s="530"/>
      <c r="I491" s="530"/>
      <c r="J491" s="530"/>
      <c r="K491" s="530"/>
      <c r="L491" s="530"/>
      <c r="M491" s="530"/>
      <c r="N491" s="530"/>
      <c r="O491" s="530"/>
      <c r="P491" s="530"/>
      <c r="Q491" s="530"/>
      <c r="R491" s="530"/>
      <c r="S491" s="530"/>
      <c r="T491" s="530"/>
      <c r="U491" s="530"/>
      <c r="V491" s="530"/>
      <c r="W491" s="530"/>
      <c r="X491" s="530"/>
      <c r="Y491" s="530"/>
      <c r="Z491" s="530"/>
    </row>
    <row r="492">
      <c r="A492" s="530"/>
      <c r="B492" s="530"/>
      <c r="C492" s="530"/>
      <c r="D492" s="530"/>
      <c r="E492" s="530"/>
      <c r="F492" s="530"/>
      <c r="G492" s="530"/>
      <c r="H492" s="530"/>
      <c r="I492" s="530"/>
      <c r="J492" s="530"/>
      <c r="K492" s="530"/>
      <c r="L492" s="530"/>
      <c r="M492" s="530"/>
      <c r="N492" s="530"/>
      <c r="O492" s="530"/>
      <c r="P492" s="530"/>
      <c r="Q492" s="530"/>
      <c r="R492" s="530"/>
      <c r="S492" s="530"/>
      <c r="T492" s="530"/>
      <c r="U492" s="530"/>
      <c r="V492" s="530"/>
      <c r="W492" s="530"/>
      <c r="X492" s="530"/>
      <c r="Y492" s="530"/>
      <c r="Z492" s="530"/>
    </row>
    <row r="493">
      <c r="A493" s="530"/>
      <c r="B493" s="530"/>
      <c r="C493" s="530"/>
      <c r="D493" s="530"/>
      <c r="E493" s="530"/>
      <c r="F493" s="530"/>
      <c r="G493" s="530"/>
      <c r="H493" s="530"/>
      <c r="I493" s="530"/>
      <c r="J493" s="530"/>
      <c r="K493" s="530"/>
      <c r="L493" s="530"/>
      <c r="M493" s="530"/>
      <c r="N493" s="530"/>
      <c r="O493" s="530"/>
      <c r="P493" s="530"/>
      <c r="Q493" s="530"/>
      <c r="R493" s="530"/>
      <c r="S493" s="530"/>
      <c r="T493" s="530"/>
      <c r="U493" s="530"/>
      <c r="V493" s="530"/>
      <c r="W493" s="530"/>
      <c r="X493" s="530"/>
      <c r="Y493" s="530"/>
      <c r="Z493" s="530"/>
    </row>
    <row r="494">
      <c r="A494" s="530"/>
      <c r="B494" s="530"/>
      <c r="C494" s="530"/>
      <c r="D494" s="530"/>
      <c r="E494" s="530"/>
      <c r="F494" s="530"/>
      <c r="G494" s="530"/>
      <c r="H494" s="530"/>
      <c r="I494" s="530"/>
      <c r="J494" s="530"/>
      <c r="K494" s="530"/>
      <c r="L494" s="530"/>
      <c r="M494" s="530"/>
      <c r="N494" s="530"/>
      <c r="O494" s="530"/>
      <c r="P494" s="530"/>
      <c r="Q494" s="530"/>
      <c r="R494" s="530"/>
      <c r="S494" s="530"/>
      <c r="T494" s="530"/>
      <c r="U494" s="530"/>
      <c r="V494" s="530"/>
      <c r="W494" s="530"/>
      <c r="X494" s="530"/>
      <c r="Y494" s="530"/>
      <c r="Z494" s="530"/>
    </row>
    <row r="495">
      <c r="A495" s="530"/>
      <c r="B495" s="530"/>
      <c r="C495" s="530"/>
      <c r="D495" s="530"/>
      <c r="E495" s="530"/>
      <c r="F495" s="530"/>
      <c r="G495" s="530"/>
      <c r="H495" s="530"/>
      <c r="I495" s="530"/>
      <c r="J495" s="530"/>
      <c r="K495" s="530"/>
      <c r="L495" s="530"/>
      <c r="M495" s="530"/>
      <c r="N495" s="530"/>
      <c r="O495" s="530"/>
      <c r="P495" s="530"/>
      <c r="Q495" s="530"/>
      <c r="R495" s="530"/>
      <c r="S495" s="530"/>
      <c r="T495" s="530"/>
      <c r="U495" s="530"/>
      <c r="V495" s="530"/>
      <c r="W495" s="530"/>
      <c r="X495" s="530"/>
      <c r="Y495" s="530"/>
      <c r="Z495" s="530"/>
    </row>
    <row r="496">
      <c r="A496" s="530"/>
      <c r="B496" s="530"/>
      <c r="C496" s="530"/>
      <c r="D496" s="530"/>
      <c r="E496" s="530"/>
      <c r="F496" s="530"/>
      <c r="G496" s="530"/>
      <c r="H496" s="530"/>
      <c r="I496" s="530"/>
      <c r="J496" s="530"/>
      <c r="K496" s="530"/>
      <c r="L496" s="530"/>
      <c r="M496" s="530"/>
      <c r="N496" s="530"/>
      <c r="O496" s="530"/>
      <c r="P496" s="530"/>
      <c r="Q496" s="530"/>
      <c r="R496" s="530"/>
      <c r="S496" s="530"/>
      <c r="T496" s="530"/>
      <c r="U496" s="530"/>
      <c r="V496" s="530"/>
      <c r="W496" s="530"/>
      <c r="X496" s="530"/>
      <c r="Y496" s="530"/>
      <c r="Z496" s="530"/>
    </row>
    <row r="497">
      <c r="A497" s="530"/>
      <c r="B497" s="530"/>
      <c r="C497" s="530"/>
      <c r="D497" s="530"/>
      <c r="E497" s="530"/>
      <c r="F497" s="530"/>
      <c r="G497" s="530"/>
      <c r="H497" s="530"/>
      <c r="I497" s="530"/>
      <c r="J497" s="530"/>
      <c r="K497" s="530"/>
      <c r="L497" s="530"/>
      <c r="M497" s="530"/>
      <c r="N497" s="530"/>
      <c r="O497" s="530"/>
      <c r="P497" s="530"/>
      <c r="Q497" s="530"/>
      <c r="R497" s="530"/>
      <c r="S497" s="530"/>
      <c r="T497" s="530"/>
      <c r="U497" s="530"/>
      <c r="V497" s="530"/>
      <c r="W497" s="530"/>
      <c r="X497" s="530"/>
      <c r="Y497" s="530"/>
      <c r="Z497" s="530"/>
    </row>
    <row r="498">
      <c r="A498" s="530"/>
      <c r="B498" s="530"/>
      <c r="C498" s="530"/>
      <c r="D498" s="530"/>
      <c r="E498" s="530"/>
      <c r="F498" s="530"/>
      <c r="G498" s="530"/>
      <c r="H498" s="530"/>
      <c r="I498" s="530"/>
      <c r="J498" s="530"/>
      <c r="K498" s="530"/>
      <c r="L498" s="530"/>
      <c r="M498" s="530"/>
      <c r="N498" s="530"/>
      <c r="O498" s="530"/>
      <c r="P498" s="530"/>
      <c r="Q498" s="530"/>
      <c r="R498" s="530"/>
      <c r="S498" s="530"/>
      <c r="T498" s="530"/>
      <c r="U498" s="530"/>
      <c r="V498" s="530"/>
      <c r="W498" s="530"/>
      <c r="X498" s="530"/>
      <c r="Y498" s="530"/>
      <c r="Z498" s="530"/>
    </row>
    <row r="499">
      <c r="A499" s="530"/>
      <c r="B499" s="530"/>
      <c r="C499" s="530"/>
      <c r="D499" s="530"/>
      <c r="E499" s="530"/>
      <c r="F499" s="530"/>
      <c r="G499" s="530"/>
      <c r="H499" s="530"/>
      <c r="I499" s="530"/>
      <c r="J499" s="530"/>
      <c r="K499" s="530"/>
      <c r="L499" s="530"/>
      <c r="M499" s="530"/>
      <c r="N499" s="530"/>
      <c r="O499" s="530"/>
      <c r="P499" s="530"/>
      <c r="Q499" s="530"/>
      <c r="R499" s="530"/>
      <c r="S499" s="530"/>
      <c r="T499" s="530"/>
      <c r="U499" s="530"/>
      <c r="V499" s="530"/>
      <c r="W499" s="530"/>
      <c r="X499" s="530"/>
      <c r="Y499" s="530"/>
      <c r="Z499" s="530"/>
    </row>
    <row r="500">
      <c r="A500" s="530"/>
      <c r="B500" s="530"/>
      <c r="C500" s="530"/>
      <c r="D500" s="530"/>
      <c r="E500" s="530"/>
      <c r="F500" s="530"/>
      <c r="G500" s="530"/>
      <c r="H500" s="530"/>
      <c r="I500" s="530"/>
      <c r="J500" s="530"/>
      <c r="K500" s="530"/>
      <c r="L500" s="530"/>
      <c r="M500" s="530"/>
      <c r="N500" s="530"/>
      <c r="O500" s="530"/>
      <c r="P500" s="530"/>
      <c r="Q500" s="530"/>
      <c r="R500" s="530"/>
      <c r="S500" s="530"/>
      <c r="T500" s="530"/>
      <c r="U500" s="530"/>
      <c r="V500" s="530"/>
      <c r="W500" s="530"/>
      <c r="X500" s="530"/>
      <c r="Y500" s="530"/>
      <c r="Z500" s="530"/>
    </row>
    <row r="501">
      <c r="A501" s="530"/>
      <c r="B501" s="530"/>
      <c r="C501" s="530"/>
      <c r="D501" s="530"/>
      <c r="E501" s="530"/>
      <c r="F501" s="530"/>
      <c r="G501" s="530"/>
      <c r="H501" s="530"/>
      <c r="I501" s="530"/>
      <c r="J501" s="530"/>
      <c r="K501" s="530"/>
      <c r="L501" s="530"/>
      <c r="M501" s="530"/>
      <c r="N501" s="530"/>
      <c r="O501" s="530"/>
      <c r="P501" s="530"/>
      <c r="Q501" s="530"/>
      <c r="R501" s="530"/>
      <c r="S501" s="530"/>
      <c r="T501" s="530"/>
      <c r="U501" s="530"/>
      <c r="V501" s="530"/>
      <c r="W501" s="530"/>
      <c r="X501" s="530"/>
      <c r="Y501" s="530"/>
      <c r="Z501" s="530"/>
    </row>
    <row r="502">
      <c r="A502" s="530"/>
      <c r="B502" s="530"/>
      <c r="C502" s="530"/>
      <c r="D502" s="530"/>
      <c r="E502" s="530"/>
      <c r="F502" s="530"/>
      <c r="G502" s="530"/>
      <c r="H502" s="530"/>
      <c r="I502" s="530"/>
      <c r="J502" s="530"/>
      <c r="K502" s="530"/>
      <c r="L502" s="530"/>
      <c r="M502" s="530"/>
      <c r="N502" s="530"/>
      <c r="O502" s="530"/>
      <c r="P502" s="530"/>
      <c r="Q502" s="530"/>
      <c r="R502" s="530"/>
      <c r="S502" s="530"/>
      <c r="T502" s="530"/>
      <c r="U502" s="530"/>
      <c r="V502" s="530"/>
      <c r="W502" s="530"/>
      <c r="X502" s="530"/>
      <c r="Y502" s="530"/>
      <c r="Z502" s="530"/>
    </row>
    <row r="503">
      <c r="A503" s="530"/>
      <c r="B503" s="530"/>
      <c r="C503" s="530"/>
      <c r="D503" s="530"/>
      <c r="E503" s="530"/>
      <c r="F503" s="530"/>
      <c r="G503" s="530"/>
      <c r="H503" s="530"/>
      <c r="I503" s="530"/>
      <c r="J503" s="530"/>
      <c r="K503" s="530"/>
      <c r="L503" s="530"/>
      <c r="M503" s="530"/>
      <c r="N503" s="530"/>
      <c r="O503" s="530"/>
      <c r="P503" s="530"/>
      <c r="Q503" s="530"/>
      <c r="R503" s="530"/>
      <c r="S503" s="530"/>
      <c r="T503" s="530"/>
      <c r="U503" s="530"/>
      <c r="V503" s="530"/>
      <c r="W503" s="530"/>
      <c r="X503" s="530"/>
      <c r="Y503" s="530"/>
      <c r="Z503" s="530"/>
    </row>
    <row r="504">
      <c r="A504" s="530"/>
      <c r="B504" s="530"/>
      <c r="C504" s="530"/>
      <c r="D504" s="530"/>
      <c r="E504" s="530"/>
      <c r="F504" s="530"/>
      <c r="G504" s="530"/>
      <c r="H504" s="530"/>
      <c r="I504" s="530"/>
      <c r="J504" s="530"/>
      <c r="K504" s="530"/>
      <c r="L504" s="530"/>
      <c r="M504" s="530"/>
      <c r="N504" s="530"/>
      <c r="O504" s="530"/>
      <c r="P504" s="530"/>
      <c r="Q504" s="530"/>
      <c r="R504" s="530"/>
      <c r="S504" s="530"/>
      <c r="T504" s="530"/>
      <c r="U504" s="530"/>
      <c r="V504" s="530"/>
      <c r="W504" s="530"/>
      <c r="X504" s="530"/>
      <c r="Y504" s="530"/>
      <c r="Z504" s="530"/>
    </row>
    <row r="505">
      <c r="A505" s="530"/>
      <c r="B505" s="530"/>
      <c r="C505" s="530"/>
      <c r="D505" s="530"/>
      <c r="E505" s="530"/>
      <c r="F505" s="530"/>
      <c r="G505" s="530"/>
      <c r="H505" s="530"/>
      <c r="I505" s="530"/>
      <c r="J505" s="530"/>
      <c r="K505" s="530"/>
      <c r="L505" s="530"/>
      <c r="M505" s="530"/>
      <c r="N505" s="530"/>
      <c r="O505" s="530"/>
      <c r="P505" s="530"/>
      <c r="Q505" s="530"/>
      <c r="R505" s="530"/>
      <c r="S505" s="530"/>
      <c r="T505" s="530"/>
      <c r="U505" s="530"/>
      <c r="V505" s="530"/>
      <c r="W505" s="530"/>
      <c r="X505" s="530"/>
      <c r="Y505" s="530"/>
      <c r="Z505" s="530"/>
    </row>
    <row r="506">
      <c r="A506" s="530"/>
      <c r="B506" s="530"/>
      <c r="C506" s="530"/>
      <c r="D506" s="530"/>
      <c r="E506" s="530"/>
      <c r="F506" s="530"/>
      <c r="G506" s="530"/>
      <c r="H506" s="530"/>
      <c r="I506" s="530"/>
      <c r="J506" s="530"/>
      <c r="K506" s="530"/>
      <c r="L506" s="530"/>
      <c r="M506" s="530"/>
      <c r="N506" s="530"/>
      <c r="O506" s="530"/>
      <c r="P506" s="530"/>
      <c r="Q506" s="530"/>
      <c r="R506" s="530"/>
      <c r="S506" s="530"/>
      <c r="T506" s="530"/>
      <c r="U506" s="530"/>
      <c r="V506" s="530"/>
      <c r="W506" s="530"/>
      <c r="X506" s="530"/>
      <c r="Y506" s="530"/>
      <c r="Z506" s="530"/>
    </row>
    <row r="507">
      <c r="A507" s="530"/>
      <c r="B507" s="530"/>
      <c r="C507" s="530"/>
      <c r="D507" s="530"/>
      <c r="E507" s="530"/>
      <c r="F507" s="530"/>
      <c r="G507" s="530"/>
      <c r="H507" s="530"/>
      <c r="I507" s="530"/>
      <c r="J507" s="530"/>
      <c r="K507" s="530"/>
      <c r="L507" s="530"/>
      <c r="M507" s="530"/>
      <c r="N507" s="530"/>
      <c r="O507" s="530"/>
      <c r="P507" s="530"/>
      <c r="Q507" s="530"/>
      <c r="R507" s="530"/>
      <c r="S507" s="530"/>
      <c r="T507" s="530"/>
      <c r="U507" s="530"/>
      <c r="V507" s="530"/>
      <c r="W507" s="530"/>
      <c r="X507" s="530"/>
      <c r="Y507" s="530"/>
      <c r="Z507" s="530"/>
    </row>
    <row r="508">
      <c r="A508" s="530"/>
      <c r="B508" s="530"/>
      <c r="C508" s="530"/>
      <c r="D508" s="530"/>
      <c r="E508" s="530"/>
      <c r="F508" s="530"/>
      <c r="G508" s="530"/>
      <c r="H508" s="530"/>
      <c r="I508" s="530"/>
      <c r="J508" s="530"/>
      <c r="K508" s="530"/>
      <c r="L508" s="530"/>
      <c r="M508" s="530"/>
      <c r="N508" s="530"/>
      <c r="O508" s="530"/>
      <c r="P508" s="530"/>
      <c r="Q508" s="530"/>
      <c r="R508" s="530"/>
      <c r="S508" s="530"/>
      <c r="T508" s="530"/>
      <c r="U508" s="530"/>
      <c r="V508" s="530"/>
      <c r="W508" s="530"/>
      <c r="X508" s="530"/>
      <c r="Y508" s="530"/>
      <c r="Z508" s="530"/>
    </row>
    <row r="509">
      <c r="A509" s="530"/>
      <c r="B509" s="530"/>
      <c r="C509" s="530"/>
      <c r="D509" s="530"/>
      <c r="E509" s="530"/>
      <c r="F509" s="530"/>
      <c r="G509" s="530"/>
      <c r="H509" s="530"/>
      <c r="I509" s="530"/>
      <c r="J509" s="530"/>
      <c r="K509" s="530"/>
      <c r="L509" s="530"/>
      <c r="M509" s="530"/>
      <c r="N509" s="530"/>
      <c r="O509" s="530"/>
      <c r="P509" s="530"/>
      <c r="Q509" s="530"/>
      <c r="R509" s="530"/>
      <c r="S509" s="530"/>
      <c r="T509" s="530"/>
      <c r="U509" s="530"/>
      <c r="V509" s="530"/>
      <c r="W509" s="530"/>
      <c r="X509" s="530"/>
      <c r="Y509" s="530"/>
      <c r="Z509" s="530"/>
    </row>
    <row r="510">
      <c r="A510" s="530"/>
      <c r="B510" s="530"/>
      <c r="C510" s="530"/>
      <c r="D510" s="530"/>
      <c r="E510" s="530"/>
      <c r="F510" s="530"/>
      <c r="G510" s="530"/>
      <c r="H510" s="530"/>
      <c r="I510" s="530"/>
      <c r="J510" s="530"/>
      <c r="K510" s="530"/>
      <c r="L510" s="530"/>
      <c r="M510" s="530"/>
      <c r="N510" s="530"/>
      <c r="O510" s="530"/>
      <c r="P510" s="530"/>
      <c r="Q510" s="530"/>
      <c r="R510" s="530"/>
      <c r="S510" s="530"/>
      <c r="T510" s="530"/>
      <c r="U510" s="530"/>
      <c r="V510" s="530"/>
      <c r="W510" s="530"/>
      <c r="X510" s="530"/>
      <c r="Y510" s="530"/>
      <c r="Z510" s="530"/>
    </row>
    <row r="511">
      <c r="A511" s="530"/>
      <c r="B511" s="530"/>
      <c r="C511" s="530"/>
      <c r="D511" s="530"/>
      <c r="E511" s="530"/>
      <c r="F511" s="530"/>
      <c r="G511" s="530"/>
      <c r="H511" s="530"/>
      <c r="I511" s="530"/>
      <c r="J511" s="530"/>
      <c r="K511" s="530"/>
      <c r="L511" s="530"/>
      <c r="M511" s="530"/>
      <c r="N511" s="530"/>
      <c r="O511" s="530"/>
      <c r="P511" s="530"/>
      <c r="Q511" s="530"/>
      <c r="R511" s="530"/>
      <c r="S511" s="530"/>
      <c r="T511" s="530"/>
      <c r="U511" s="530"/>
      <c r="V511" s="530"/>
      <c r="W511" s="530"/>
      <c r="X511" s="530"/>
      <c r="Y511" s="530"/>
      <c r="Z511" s="530"/>
    </row>
    <row r="512">
      <c r="A512" s="530"/>
      <c r="B512" s="530"/>
      <c r="C512" s="530"/>
      <c r="D512" s="530"/>
      <c r="E512" s="530"/>
      <c r="F512" s="530"/>
      <c r="G512" s="530"/>
      <c r="H512" s="530"/>
      <c r="I512" s="530"/>
      <c r="J512" s="530"/>
      <c r="K512" s="530"/>
      <c r="L512" s="530"/>
      <c r="M512" s="530"/>
      <c r="N512" s="530"/>
      <c r="O512" s="530"/>
      <c r="P512" s="530"/>
      <c r="Q512" s="530"/>
      <c r="R512" s="530"/>
      <c r="S512" s="530"/>
      <c r="T512" s="530"/>
      <c r="U512" s="530"/>
      <c r="V512" s="530"/>
      <c r="W512" s="530"/>
      <c r="X512" s="530"/>
      <c r="Y512" s="530"/>
      <c r="Z512" s="530"/>
    </row>
    <row r="513">
      <c r="A513" s="530"/>
      <c r="B513" s="530"/>
      <c r="C513" s="530"/>
      <c r="D513" s="530"/>
      <c r="E513" s="530"/>
      <c r="F513" s="530"/>
      <c r="G513" s="530"/>
      <c r="H513" s="530"/>
      <c r="I513" s="530"/>
      <c r="J513" s="530"/>
      <c r="K513" s="530"/>
      <c r="L513" s="530"/>
      <c r="M513" s="530"/>
      <c r="N513" s="530"/>
      <c r="O513" s="530"/>
      <c r="P513" s="530"/>
      <c r="Q513" s="530"/>
      <c r="R513" s="530"/>
      <c r="S513" s="530"/>
      <c r="T513" s="530"/>
      <c r="U513" s="530"/>
      <c r="V513" s="530"/>
      <c r="W513" s="530"/>
      <c r="X513" s="530"/>
      <c r="Y513" s="530"/>
      <c r="Z513" s="530"/>
    </row>
    <row r="514">
      <c r="A514" s="530"/>
      <c r="B514" s="530"/>
      <c r="C514" s="530"/>
      <c r="D514" s="530"/>
      <c r="E514" s="530"/>
      <c r="F514" s="530"/>
      <c r="G514" s="530"/>
      <c r="H514" s="530"/>
      <c r="I514" s="530"/>
      <c r="J514" s="530"/>
      <c r="K514" s="530"/>
      <c r="L514" s="530"/>
      <c r="M514" s="530"/>
      <c r="N514" s="530"/>
      <c r="O514" s="530"/>
      <c r="P514" s="530"/>
      <c r="Q514" s="530"/>
      <c r="R514" s="530"/>
      <c r="S514" s="530"/>
      <c r="T514" s="530"/>
      <c r="U514" s="530"/>
      <c r="V514" s="530"/>
      <c r="W514" s="530"/>
      <c r="X514" s="530"/>
      <c r="Y514" s="530"/>
      <c r="Z514" s="530"/>
    </row>
    <row r="515">
      <c r="A515" s="530"/>
      <c r="B515" s="530"/>
      <c r="C515" s="530"/>
      <c r="D515" s="530"/>
      <c r="E515" s="530"/>
      <c r="F515" s="530"/>
      <c r="G515" s="530"/>
      <c r="H515" s="530"/>
      <c r="I515" s="530"/>
      <c r="J515" s="530"/>
      <c r="K515" s="530"/>
      <c r="L515" s="530"/>
      <c r="M515" s="530"/>
      <c r="N515" s="530"/>
      <c r="O515" s="530"/>
      <c r="P515" s="530"/>
      <c r="Q515" s="530"/>
      <c r="R515" s="530"/>
      <c r="S515" s="530"/>
      <c r="T515" s="530"/>
      <c r="U515" s="530"/>
      <c r="V515" s="530"/>
      <c r="W515" s="530"/>
      <c r="X515" s="530"/>
      <c r="Y515" s="530"/>
      <c r="Z515" s="530"/>
    </row>
    <row r="516">
      <c r="A516" s="530"/>
      <c r="B516" s="530"/>
      <c r="C516" s="530"/>
      <c r="D516" s="530"/>
      <c r="E516" s="530"/>
      <c r="F516" s="530"/>
      <c r="G516" s="530"/>
      <c r="H516" s="530"/>
      <c r="I516" s="530"/>
      <c r="J516" s="530"/>
      <c r="K516" s="530"/>
      <c r="L516" s="530"/>
      <c r="M516" s="530"/>
      <c r="N516" s="530"/>
      <c r="O516" s="530"/>
      <c r="P516" s="530"/>
      <c r="Q516" s="530"/>
      <c r="R516" s="530"/>
      <c r="S516" s="530"/>
      <c r="T516" s="530"/>
      <c r="U516" s="530"/>
      <c r="V516" s="530"/>
      <c r="W516" s="530"/>
      <c r="X516" s="530"/>
      <c r="Y516" s="530"/>
      <c r="Z516" s="530"/>
    </row>
    <row r="517">
      <c r="A517" s="530"/>
      <c r="B517" s="530"/>
      <c r="C517" s="530"/>
      <c r="D517" s="530"/>
      <c r="E517" s="530"/>
      <c r="F517" s="530"/>
      <c r="G517" s="530"/>
      <c r="H517" s="530"/>
      <c r="I517" s="530"/>
      <c r="J517" s="530"/>
      <c r="K517" s="530"/>
      <c r="L517" s="530"/>
      <c r="M517" s="530"/>
      <c r="N517" s="530"/>
      <c r="O517" s="530"/>
      <c r="P517" s="530"/>
      <c r="Q517" s="530"/>
      <c r="R517" s="530"/>
      <c r="S517" s="530"/>
      <c r="T517" s="530"/>
      <c r="U517" s="530"/>
      <c r="V517" s="530"/>
      <c r="W517" s="530"/>
      <c r="X517" s="530"/>
      <c r="Y517" s="530"/>
      <c r="Z517" s="530"/>
    </row>
    <row r="518">
      <c r="A518" s="530"/>
      <c r="B518" s="530"/>
      <c r="C518" s="530"/>
      <c r="D518" s="530"/>
      <c r="E518" s="530"/>
      <c r="F518" s="530"/>
      <c r="G518" s="530"/>
      <c r="H518" s="530"/>
      <c r="I518" s="530"/>
      <c r="J518" s="530"/>
      <c r="K518" s="530"/>
      <c r="L518" s="530"/>
      <c r="M518" s="530"/>
      <c r="N518" s="530"/>
      <c r="O518" s="530"/>
      <c r="P518" s="530"/>
      <c r="Q518" s="530"/>
      <c r="R518" s="530"/>
      <c r="S518" s="530"/>
      <c r="T518" s="530"/>
      <c r="U518" s="530"/>
      <c r="V518" s="530"/>
      <c r="W518" s="530"/>
      <c r="X518" s="530"/>
      <c r="Y518" s="530"/>
      <c r="Z518" s="530"/>
    </row>
    <row r="519">
      <c r="A519" s="530"/>
      <c r="B519" s="530"/>
      <c r="C519" s="530"/>
      <c r="D519" s="530"/>
      <c r="E519" s="530"/>
      <c r="F519" s="530"/>
      <c r="G519" s="530"/>
      <c r="H519" s="530"/>
      <c r="I519" s="530"/>
      <c r="J519" s="530"/>
      <c r="K519" s="530"/>
      <c r="L519" s="530"/>
      <c r="M519" s="530"/>
      <c r="N519" s="530"/>
      <c r="O519" s="530"/>
      <c r="P519" s="530"/>
      <c r="Q519" s="530"/>
      <c r="R519" s="530"/>
      <c r="S519" s="530"/>
      <c r="T519" s="530"/>
      <c r="U519" s="530"/>
      <c r="V519" s="530"/>
      <c r="W519" s="530"/>
      <c r="X519" s="530"/>
      <c r="Y519" s="530"/>
      <c r="Z519" s="530"/>
    </row>
    <row r="520">
      <c r="A520" s="530"/>
      <c r="B520" s="530"/>
      <c r="C520" s="530"/>
      <c r="D520" s="530"/>
      <c r="E520" s="530"/>
      <c r="F520" s="530"/>
      <c r="G520" s="530"/>
      <c r="H520" s="530"/>
      <c r="I520" s="530"/>
      <c r="J520" s="530"/>
      <c r="K520" s="530"/>
      <c r="L520" s="530"/>
      <c r="M520" s="530"/>
      <c r="N520" s="530"/>
      <c r="O520" s="530"/>
      <c r="P520" s="530"/>
      <c r="Q520" s="530"/>
      <c r="R520" s="530"/>
      <c r="S520" s="530"/>
      <c r="T520" s="530"/>
      <c r="U520" s="530"/>
      <c r="V520" s="530"/>
      <c r="W520" s="530"/>
      <c r="X520" s="530"/>
      <c r="Y520" s="530"/>
      <c r="Z520" s="530"/>
    </row>
    <row r="521">
      <c r="A521" s="530"/>
      <c r="B521" s="530"/>
      <c r="C521" s="530"/>
      <c r="D521" s="530"/>
      <c r="E521" s="530"/>
      <c r="F521" s="530"/>
      <c r="G521" s="530"/>
      <c r="H521" s="530"/>
      <c r="I521" s="530"/>
      <c r="J521" s="530"/>
      <c r="K521" s="530"/>
      <c r="L521" s="530"/>
      <c r="M521" s="530"/>
      <c r="N521" s="530"/>
      <c r="O521" s="530"/>
      <c r="P521" s="530"/>
      <c r="Q521" s="530"/>
      <c r="R521" s="530"/>
      <c r="S521" s="530"/>
      <c r="T521" s="530"/>
      <c r="U521" s="530"/>
      <c r="V521" s="530"/>
      <c r="W521" s="530"/>
      <c r="X521" s="530"/>
      <c r="Y521" s="530"/>
      <c r="Z521" s="530"/>
    </row>
    <row r="522">
      <c r="A522" s="530"/>
      <c r="B522" s="530"/>
      <c r="C522" s="530"/>
      <c r="D522" s="530"/>
      <c r="E522" s="530"/>
      <c r="F522" s="530"/>
      <c r="G522" s="530"/>
      <c r="H522" s="530"/>
      <c r="I522" s="530"/>
      <c r="J522" s="530"/>
      <c r="K522" s="530"/>
      <c r="L522" s="530"/>
      <c r="M522" s="530"/>
      <c r="N522" s="530"/>
      <c r="O522" s="530"/>
      <c r="P522" s="530"/>
      <c r="Q522" s="530"/>
      <c r="R522" s="530"/>
      <c r="S522" s="530"/>
      <c r="T522" s="530"/>
      <c r="U522" s="530"/>
      <c r="V522" s="530"/>
      <c r="W522" s="530"/>
      <c r="X522" s="530"/>
      <c r="Y522" s="530"/>
      <c r="Z522" s="530"/>
    </row>
    <row r="523">
      <c r="A523" s="530"/>
      <c r="B523" s="530"/>
      <c r="C523" s="530"/>
      <c r="D523" s="530"/>
      <c r="E523" s="530"/>
      <c r="F523" s="530"/>
      <c r="G523" s="530"/>
      <c r="H523" s="530"/>
      <c r="I523" s="530"/>
      <c r="J523" s="530"/>
      <c r="K523" s="530"/>
      <c r="L523" s="530"/>
      <c r="M523" s="530"/>
      <c r="N523" s="530"/>
      <c r="O523" s="530"/>
      <c r="P523" s="530"/>
      <c r="Q523" s="530"/>
      <c r="R523" s="530"/>
      <c r="S523" s="530"/>
      <c r="T523" s="530"/>
      <c r="U523" s="530"/>
      <c r="V523" s="530"/>
      <c r="W523" s="530"/>
      <c r="X523" s="530"/>
      <c r="Y523" s="530"/>
      <c r="Z523" s="530"/>
    </row>
    <row r="524">
      <c r="A524" s="530"/>
      <c r="B524" s="530"/>
      <c r="C524" s="530"/>
      <c r="D524" s="530"/>
      <c r="E524" s="530"/>
      <c r="F524" s="530"/>
      <c r="G524" s="530"/>
      <c r="H524" s="530"/>
      <c r="I524" s="530"/>
      <c r="J524" s="530"/>
      <c r="K524" s="530"/>
      <c r="L524" s="530"/>
      <c r="M524" s="530"/>
      <c r="N524" s="530"/>
      <c r="O524" s="530"/>
      <c r="P524" s="530"/>
      <c r="Q524" s="530"/>
      <c r="R524" s="530"/>
      <c r="S524" s="530"/>
      <c r="T524" s="530"/>
      <c r="U524" s="530"/>
      <c r="V524" s="530"/>
      <c r="W524" s="530"/>
      <c r="X524" s="530"/>
      <c r="Y524" s="530"/>
      <c r="Z524" s="530"/>
    </row>
    <row r="525">
      <c r="A525" s="530"/>
      <c r="B525" s="530"/>
      <c r="C525" s="530"/>
      <c r="D525" s="530"/>
      <c r="E525" s="530"/>
      <c r="F525" s="530"/>
      <c r="G525" s="530"/>
      <c r="H525" s="530"/>
      <c r="I525" s="530"/>
      <c r="J525" s="530"/>
      <c r="K525" s="530"/>
      <c r="L525" s="530"/>
      <c r="M525" s="530"/>
      <c r="N525" s="530"/>
      <c r="O525" s="530"/>
      <c r="P525" s="530"/>
      <c r="Q525" s="530"/>
      <c r="R525" s="530"/>
      <c r="S525" s="530"/>
      <c r="T525" s="530"/>
      <c r="U525" s="530"/>
      <c r="V525" s="530"/>
      <c r="W525" s="530"/>
      <c r="X525" s="530"/>
      <c r="Y525" s="530"/>
      <c r="Z525" s="530"/>
    </row>
    <row r="526">
      <c r="A526" s="530"/>
      <c r="B526" s="530"/>
      <c r="C526" s="530"/>
      <c r="D526" s="530"/>
      <c r="E526" s="530"/>
      <c r="F526" s="530"/>
      <c r="G526" s="530"/>
      <c r="H526" s="530"/>
      <c r="I526" s="530"/>
      <c r="J526" s="530"/>
      <c r="K526" s="530"/>
      <c r="L526" s="530"/>
      <c r="M526" s="530"/>
      <c r="N526" s="530"/>
      <c r="O526" s="530"/>
      <c r="P526" s="530"/>
      <c r="Q526" s="530"/>
      <c r="R526" s="530"/>
      <c r="S526" s="530"/>
      <c r="T526" s="530"/>
      <c r="U526" s="530"/>
      <c r="V526" s="530"/>
      <c r="W526" s="530"/>
      <c r="X526" s="530"/>
      <c r="Y526" s="530"/>
      <c r="Z526" s="530"/>
    </row>
    <row r="527">
      <c r="A527" s="530"/>
      <c r="B527" s="530"/>
      <c r="C527" s="530"/>
      <c r="D527" s="530"/>
      <c r="E527" s="530"/>
      <c r="F527" s="530"/>
      <c r="G527" s="530"/>
      <c r="H527" s="530"/>
      <c r="I527" s="530"/>
      <c r="J527" s="530"/>
      <c r="K527" s="530"/>
      <c r="L527" s="530"/>
      <c r="M527" s="530"/>
      <c r="N527" s="530"/>
      <c r="O527" s="530"/>
      <c r="P527" s="530"/>
      <c r="Q527" s="530"/>
      <c r="R527" s="530"/>
      <c r="S527" s="530"/>
      <c r="T527" s="530"/>
      <c r="U527" s="530"/>
      <c r="V527" s="530"/>
      <c r="W527" s="530"/>
      <c r="X527" s="530"/>
      <c r="Y527" s="530"/>
      <c r="Z527" s="530"/>
    </row>
    <row r="528">
      <c r="A528" s="530"/>
      <c r="B528" s="530"/>
      <c r="C528" s="530"/>
      <c r="D528" s="530"/>
      <c r="E528" s="530"/>
      <c r="F528" s="530"/>
      <c r="G528" s="530"/>
      <c r="H528" s="530"/>
      <c r="I528" s="530"/>
      <c r="J528" s="530"/>
      <c r="K528" s="530"/>
      <c r="L528" s="530"/>
      <c r="M528" s="530"/>
      <c r="N528" s="530"/>
      <c r="O528" s="530"/>
      <c r="P528" s="530"/>
      <c r="Q528" s="530"/>
      <c r="R528" s="530"/>
      <c r="S528" s="530"/>
      <c r="T528" s="530"/>
      <c r="U528" s="530"/>
      <c r="V528" s="530"/>
      <c r="W528" s="530"/>
      <c r="X528" s="530"/>
      <c r="Y528" s="530"/>
      <c r="Z528" s="530"/>
    </row>
    <row r="529">
      <c r="A529" s="530"/>
      <c r="B529" s="530"/>
      <c r="C529" s="530"/>
      <c r="D529" s="530"/>
      <c r="E529" s="530"/>
      <c r="F529" s="530"/>
      <c r="G529" s="530"/>
      <c r="H529" s="530"/>
      <c r="I529" s="530"/>
      <c r="J529" s="530"/>
      <c r="K529" s="530"/>
      <c r="L529" s="530"/>
      <c r="M529" s="530"/>
      <c r="N529" s="530"/>
      <c r="O529" s="530"/>
      <c r="P529" s="530"/>
      <c r="Q529" s="530"/>
      <c r="R529" s="530"/>
      <c r="S529" s="530"/>
      <c r="T529" s="530"/>
      <c r="U529" s="530"/>
      <c r="V529" s="530"/>
      <c r="W529" s="530"/>
      <c r="X529" s="530"/>
      <c r="Y529" s="530"/>
      <c r="Z529" s="530"/>
    </row>
    <row r="530">
      <c r="A530" s="530"/>
      <c r="B530" s="530"/>
      <c r="C530" s="530"/>
      <c r="D530" s="530"/>
      <c r="E530" s="530"/>
      <c r="F530" s="530"/>
      <c r="G530" s="530"/>
      <c r="H530" s="530"/>
      <c r="I530" s="530"/>
      <c r="J530" s="530"/>
      <c r="K530" s="530"/>
      <c r="L530" s="530"/>
      <c r="M530" s="530"/>
      <c r="N530" s="530"/>
      <c r="O530" s="530"/>
      <c r="P530" s="530"/>
      <c r="Q530" s="530"/>
      <c r="R530" s="530"/>
      <c r="S530" s="530"/>
      <c r="T530" s="530"/>
      <c r="U530" s="530"/>
      <c r="V530" s="530"/>
      <c r="W530" s="530"/>
      <c r="X530" s="530"/>
      <c r="Y530" s="530"/>
      <c r="Z530" s="530"/>
    </row>
    <row r="531">
      <c r="A531" s="530"/>
      <c r="B531" s="530"/>
      <c r="C531" s="530"/>
      <c r="D531" s="530"/>
      <c r="E531" s="530"/>
      <c r="F531" s="530"/>
      <c r="G531" s="530"/>
      <c r="H531" s="530"/>
      <c r="I531" s="530"/>
      <c r="J531" s="530"/>
      <c r="K531" s="530"/>
      <c r="L531" s="530"/>
      <c r="M531" s="530"/>
      <c r="N531" s="530"/>
      <c r="O531" s="530"/>
      <c r="P531" s="530"/>
      <c r="Q531" s="530"/>
      <c r="R531" s="530"/>
      <c r="S531" s="530"/>
      <c r="T531" s="530"/>
      <c r="U531" s="530"/>
      <c r="V531" s="530"/>
      <c r="W531" s="530"/>
      <c r="X531" s="530"/>
      <c r="Y531" s="530"/>
      <c r="Z531" s="530"/>
    </row>
    <row r="532">
      <c r="A532" s="530"/>
      <c r="B532" s="530"/>
      <c r="C532" s="530"/>
      <c r="D532" s="530"/>
      <c r="E532" s="530"/>
      <c r="F532" s="530"/>
      <c r="G532" s="530"/>
      <c r="H532" s="530"/>
      <c r="I532" s="530"/>
      <c r="J532" s="530"/>
      <c r="K532" s="530"/>
      <c r="L532" s="530"/>
      <c r="M532" s="530"/>
      <c r="N532" s="530"/>
      <c r="O532" s="530"/>
      <c r="P532" s="530"/>
      <c r="Q532" s="530"/>
      <c r="R532" s="530"/>
      <c r="S532" s="530"/>
      <c r="T532" s="530"/>
      <c r="U532" s="530"/>
      <c r="V532" s="530"/>
      <c r="W532" s="530"/>
      <c r="X532" s="530"/>
      <c r="Y532" s="530"/>
      <c r="Z532" s="530"/>
    </row>
    <row r="533">
      <c r="A533" s="530"/>
      <c r="B533" s="530"/>
      <c r="C533" s="530"/>
      <c r="D533" s="530"/>
      <c r="E533" s="530"/>
      <c r="F533" s="530"/>
      <c r="G533" s="530"/>
      <c r="H533" s="530"/>
      <c r="I533" s="530"/>
      <c r="J533" s="530"/>
      <c r="K533" s="530"/>
      <c r="L533" s="530"/>
      <c r="M533" s="530"/>
      <c r="N533" s="530"/>
      <c r="O533" s="530"/>
      <c r="P533" s="530"/>
      <c r="Q533" s="530"/>
      <c r="R533" s="530"/>
      <c r="S533" s="530"/>
      <c r="T533" s="530"/>
      <c r="U533" s="530"/>
      <c r="V533" s="530"/>
      <c r="W533" s="530"/>
      <c r="X533" s="530"/>
      <c r="Y533" s="530"/>
      <c r="Z533" s="530"/>
    </row>
    <row r="534">
      <c r="A534" s="530"/>
      <c r="B534" s="530"/>
      <c r="C534" s="530"/>
      <c r="D534" s="530"/>
      <c r="E534" s="530"/>
      <c r="F534" s="530"/>
      <c r="G534" s="530"/>
      <c r="H534" s="530"/>
      <c r="I534" s="530"/>
      <c r="J534" s="530"/>
      <c r="K534" s="530"/>
      <c r="L534" s="530"/>
      <c r="M534" s="530"/>
      <c r="N534" s="530"/>
      <c r="O534" s="530"/>
      <c r="P534" s="530"/>
      <c r="Q534" s="530"/>
      <c r="R534" s="530"/>
      <c r="S534" s="530"/>
      <c r="T534" s="530"/>
      <c r="U534" s="530"/>
      <c r="V534" s="530"/>
      <c r="W534" s="530"/>
      <c r="X534" s="530"/>
      <c r="Y534" s="530"/>
      <c r="Z534" s="530"/>
    </row>
    <row r="535">
      <c r="A535" s="530"/>
      <c r="B535" s="530"/>
      <c r="C535" s="530"/>
      <c r="D535" s="530"/>
      <c r="E535" s="530"/>
      <c r="F535" s="530"/>
      <c r="G535" s="530"/>
      <c r="H535" s="530"/>
      <c r="I535" s="530"/>
      <c r="J535" s="530"/>
      <c r="K535" s="530"/>
      <c r="L535" s="530"/>
      <c r="M535" s="530"/>
      <c r="N535" s="530"/>
      <c r="O535" s="530"/>
      <c r="P535" s="530"/>
      <c r="Q535" s="530"/>
      <c r="R535" s="530"/>
      <c r="S535" s="530"/>
      <c r="T535" s="530"/>
      <c r="U535" s="530"/>
      <c r="V535" s="530"/>
      <c r="W535" s="530"/>
      <c r="X535" s="530"/>
      <c r="Y535" s="530"/>
      <c r="Z535" s="530"/>
    </row>
    <row r="536">
      <c r="A536" s="530"/>
      <c r="B536" s="530"/>
      <c r="C536" s="530"/>
      <c r="D536" s="530"/>
      <c r="E536" s="530"/>
      <c r="F536" s="530"/>
      <c r="G536" s="530"/>
      <c r="H536" s="530"/>
      <c r="I536" s="530"/>
      <c r="J536" s="530"/>
      <c r="K536" s="530"/>
      <c r="L536" s="530"/>
      <c r="M536" s="530"/>
      <c r="N536" s="530"/>
      <c r="O536" s="530"/>
      <c r="P536" s="530"/>
      <c r="Q536" s="530"/>
      <c r="R536" s="530"/>
      <c r="S536" s="530"/>
      <c r="T536" s="530"/>
      <c r="U536" s="530"/>
      <c r="V536" s="530"/>
      <c r="W536" s="530"/>
      <c r="X536" s="530"/>
      <c r="Y536" s="530"/>
      <c r="Z536" s="530"/>
    </row>
    <row r="537">
      <c r="A537" s="530"/>
      <c r="B537" s="530"/>
      <c r="C537" s="530"/>
      <c r="D537" s="530"/>
      <c r="E537" s="530"/>
      <c r="F537" s="530"/>
      <c r="G537" s="530"/>
      <c r="H537" s="530"/>
      <c r="I537" s="530"/>
      <c r="J537" s="530"/>
      <c r="K537" s="530"/>
      <c r="L537" s="530"/>
      <c r="M537" s="530"/>
      <c r="N537" s="530"/>
      <c r="O537" s="530"/>
      <c r="P537" s="530"/>
      <c r="Q537" s="530"/>
      <c r="R537" s="530"/>
      <c r="S537" s="530"/>
      <c r="T537" s="530"/>
      <c r="U537" s="530"/>
      <c r="V537" s="530"/>
      <c r="W537" s="530"/>
      <c r="X537" s="530"/>
      <c r="Y537" s="530"/>
      <c r="Z537" s="530"/>
    </row>
    <row r="538">
      <c r="A538" s="530"/>
      <c r="B538" s="530"/>
      <c r="C538" s="530"/>
      <c r="D538" s="530"/>
      <c r="E538" s="530"/>
      <c r="F538" s="530"/>
      <c r="G538" s="530"/>
      <c r="H538" s="530"/>
      <c r="I538" s="530"/>
      <c r="J538" s="530"/>
      <c r="K538" s="530"/>
      <c r="L538" s="530"/>
      <c r="M538" s="530"/>
      <c r="N538" s="530"/>
      <c r="O538" s="530"/>
      <c r="P538" s="530"/>
      <c r="Q538" s="530"/>
      <c r="R538" s="530"/>
      <c r="S538" s="530"/>
      <c r="T538" s="530"/>
      <c r="U538" s="530"/>
      <c r="V538" s="530"/>
      <c r="W538" s="530"/>
      <c r="X538" s="530"/>
      <c r="Y538" s="530"/>
      <c r="Z538" s="530"/>
    </row>
    <row r="539">
      <c r="A539" s="530"/>
      <c r="B539" s="530"/>
      <c r="C539" s="530"/>
      <c r="D539" s="530"/>
      <c r="E539" s="530"/>
      <c r="F539" s="530"/>
      <c r="G539" s="530"/>
      <c r="H539" s="530"/>
      <c r="I539" s="530"/>
      <c r="J539" s="530"/>
      <c r="K539" s="530"/>
      <c r="L539" s="530"/>
      <c r="M539" s="530"/>
      <c r="N539" s="530"/>
      <c r="O539" s="530"/>
      <c r="P539" s="530"/>
      <c r="Q539" s="530"/>
      <c r="R539" s="530"/>
      <c r="S539" s="530"/>
      <c r="T539" s="530"/>
      <c r="U539" s="530"/>
      <c r="V539" s="530"/>
      <c r="W539" s="530"/>
      <c r="X539" s="530"/>
      <c r="Y539" s="530"/>
      <c r="Z539" s="530"/>
    </row>
    <row r="540">
      <c r="A540" s="530"/>
      <c r="B540" s="530"/>
      <c r="C540" s="530"/>
      <c r="D540" s="530"/>
      <c r="E540" s="530"/>
      <c r="F540" s="530"/>
      <c r="G540" s="530"/>
      <c r="H540" s="530"/>
      <c r="I540" s="530"/>
      <c r="J540" s="530"/>
      <c r="K540" s="530"/>
      <c r="L540" s="530"/>
      <c r="M540" s="530"/>
      <c r="N540" s="530"/>
      <c r="O540" s="530"/>
      <c r="P540" s="530"/>
      <c r="Q540" s="530"/>
      <c r="R540" s="530"/>
      <c r="S540" s="530"/>
      <c r="T540" s="530"/>
      <c r="U540" s="530"/>
      <c r="V540" s="530"/>
      <c r="W540" s="530"/>
      <c r="X540" s="530"/>
      <c r="Y540" s="530"/>
      <c r="Z540" s="530"/>
    </row>
    <row r="541">
      <c r="A541" s="530"/>
      <c r="B541" s="530"/>
      <c r="C541" s="530"/>
      <c r="D541" s="530"/>
      <c r="E541" s="530"/>
      <c r="F541" s="530"/>
      <c r="G541" s="530"/>
      <c r="H541" s="530"/>
      <c r="I541" s="530"/>
      <c r="J541" s="530"/>
      <c r="K541" s="530"/>
      <c r="L541" s="530"/>
      <c r="M541" s="530"/>
      <c r="N541" s="530"/>
      <c r="O541" s="530"/>
      <c r="P541" s="530"/>
      <c r="Q541" s="530"/>
      <c r="R541" s="530"/>
      <c r="S541" s="530"/>
      <c r="T541" s="530"/>
      <c r="U541" s="530"/>
      <c r="V541" s="530"/>
      <c r="W541" s="530"/>
      <c r="X541" s="530"/>
      <c r="Y541" s="530"/>
      <c r="Z541" s="530"/>
    </row>
    <row r="542">
      <c r="A542" s="530"/>
      <c r="B542" s="530"/>
      <c r="C542" s="530"/>
      <c r="D542" s="530"/>
      <c r="E542" s="530"/>
      <c r="F542" s="530"/>
      <c r="G542" s="530"/>
      <c r="H542" s="530"/>
      <c r="I542" s="530"/>
      <c r="J542" s="530"/>
      <c r="K542" s="530"/>
      <c r="L542" s="530"/>
      <c r="M542" s="530"/>
      <c r="N542" s="530"/>
      <c r="O542" s="530"/>
      <c r="P542" s="530"/>
      <c r="Q542" s="530"/>
      <c r="R542" s="530"/>
      <c r="S542" s="530"/>
      <c r="T542" s="530"/>
      <c r="U542" s="530"/>
      <c r="V542" s="530"/>
      <c r="W542" s="530"/>
      <c r="X542" s="530"/>
      <c r="Y542" s="530"/>
      <c r="Z542" s="530"/>
    </row>
    <row r="543">
      <c r="A543" s="530"/>
      <c r="B543" s="530"/>
      <c r="C543" s="530"/>
      <c r="D543" s="530"/>
      <c r="E543" s="530"/>
      <c r="F543" s="530"/>
      <c r="G543" s="530"/>
      <c r="H543" s="530"/>
      <c r="I543" s="530"/>
      <c r="J543" s="530"/>
      <c r="K543" s="530"/>
      <c r="L543" s="530"/>
      <c r="M543" s="530"/>
      <c r="N543" s="530"/>
      <c r="O543" s="530"/>
      <c r="P543" s="530"/>
      <c r="Q543" s="530"/>
      <c r="R543" s="530"/>
      <c r="S543" s="530"/>
      <c r="T543" s="530"/>
      <c r="U543" s="530"/>
      <c r="V543" s="530"/>
      <c r="W543" s="530"/>
      <c r="X543" s="530"/>
      <c r="Y543" s="530"/>
      <c r="Z543" s="530"/>
    </row>
    <row r="544">
      <c r="A544" s="530"/>
      <c r="B544" s="530"/>
      <c r="C544" s="530"/>
      <c r="D544" s="530"/>
      <c r="E544" s="530"/>
      <c r="F544" s="530"/>
      <c r="G544" s="530"/>
      <c r="H544" s="530"/>
      <c r="I544" s="530"/>
      <c r="J544" s="530"/>
      <c r="K544" s="530"/>
      <c r="L544" s="530"/>
      <c r="M544" s="530"/>
      <c r="N544" s="530"/>
      <c r="O544" s="530"/>
      <c r="P544" s="530"/>
      <c r="Q544" s="530"/>
      <c r="R544" s="530"/>
      <c r="S544" s="530"/>
      <c r="T544" s="530"/>
      <c r="U544" s="530"/>
      <c r="V544" s="530"/>
      <c r="W544" s="530"/>
      <c r="X544" s="530"/>
      <c r="Y544" s="530"/>
      <c r="Z544" s="530"/>
    </row>
    <row r="545">
      <c r="A545" s="530"/>
      <c r="B545" s="530"/>
      <c r="C545" s="530"/>
      <c r="D545" s="530"/>
      <c r="E545" s="530"/>
      <c r="F545" s="530"/>
      <c r="G545" s="530"/>
      <c r="H545" s="530"/>
      <c r="I545" s="530"/>
      <c r="J545" s="530"/>
      <c r="K545" s="530"/>
      <c r="L545" s="530"/>
      <c r="M545" s="530"/>
      <c r="N545" s="530"/>
      <c r="O545" s="530"/>
      <c r="P545" s="530"/>
      <c r="Q545" s="530"/>
      <c r="R545" s="530"/>
      <c r="S545" s="530"/>
      <c r="T545" s="530"/>
      <c r="U545" s="530"/>
      <c r="V545" s="530"/>
      <c r="W545" s="530"/>
      <c r="X545" s="530"/>
      <c r="Y545" s="530"/>
      <c r="Z545" s="530"/>
    </row>
    <row r="546">
      <c r="A546" s="530"/>
      <c r="B546" s="530"/>
      <c r="C546" s="530"/>
      <c r="D546" s="530"/>
      <c r="E546" s="530"/>
      <c r="F546" s="530"/>
      <c r="G546" s="530"/>
      <c r="H546" s="530"/>
      <c r="I546" s="530"/>
      <c r="J546" s="530"/>
      <c r="K546" s="530"/>
      <c r="L546" s="530"/>
      <c r="M546" s="530"/>
      <c r="N546" s="530"/>
      <c r="O546" s="530"/>
      <c r="P546" s="530"/>
      <c r="Q546" s="530"/>
      <c r="R546" s="530"/>
      <c r="S546" s="530"/>
      <c r="T546" s="530"/>
      <c r="U546" s="530"/>
      <c r="V546" s="530"/>
      <c r="W546" s="530"/>
      <c r="X546" s="530"/>
      <c r="Y546" s="530"/>
      <c r="Z546" s="530"/>
    </row>
    <row r="547">
      <c r="A547" s="530"/>
      <c r="B547" s="530"/>
      <c r="C547" s="530"/>
      <c r="D547" s="530"/>
      <c r="E547" s="530"/>
      <c r="F547" s="530"/>
      <c r="G547" s="530"/>
      <c r="H547" s="530"/>
      <c r="I547" s="530"/>
      <c r="J547" s="530"/>
      <c r="K547" s="530"/>
      <c r="L547" s="530"/>
      <c r="M547" s="530"/>
      <c r="N547" s="530"/>
      <c r="O547" s="530"/>
      <c r="P547" s="530"/>
      <c r="Q547" s="530"/>
      <c r="R547" s="530"/>
      <c r="S547" s="530"/>
      <c r="T547" s="530"/>
      <c r="U547" s="530"/>
      <c r="V547" s="530"/>
      <c r="W547" s="530"/>
      <c r="X547" s="530"/>
      <c r="Y547" s="530"/>
      <c r="Z547" s="530"/>
    </row>
    <row r="548">
      <c r="A548" s="530"/>
      <c r="B548" s="530"/>
      <c r="C548" s="530"/>
      <c r="D548" s="530"/>
      <c r="E548" s="530"/>
      <c r="F548" s="530"/>
      <c r="G548" s="530"/>
      <c r="H548" s="530"/>
      <c r="I548" s="530"/>
      <c r="J548" s="530"/>
      <c r="K548" s="530"/>
      <c r="L548" s="530"/>
      <c r="M548" s="530"/>
      <c r="N548" s="530"/>
      <c r="O548" s="530"/>
      <c r="P548" s="530"/>
      <c r="Q548" s="530"/>
      <c r="R548" s="530"/>
      <c r="S548" s="530"/>
      <c r="T548" s="530"/>
      <c r="U548" s="530"/>
      <c r="V548" s="530"/>
      <c r="W548" s="530"/>
      <c r="X548" s="530"/>
      <c r="Y548" s="530"/>
      <c r="Z548" s="530"/>
    </row>
    <row r="549">
      <c r="A549" s="530"/>
      <c r="B549" s="530"/>
      <c r="C549" s="530"/>
      <c r="D549" s="530"/>
      <c r="E549" s="530"/>
      <c r="F549" s="530"/>
      <c r="G549" s="530"/>
      <c r="H549" s="530"/>
      <c r="I549" s="530"/>
      <c r="J549" s="530"/>
      <c r="K549" s="530"/>
      <c r="L549" s="530"/>
      <c r="M549" s="530"/>
      <c r="N549" s="530"/>
      <c r="O549" s="530"/>
      <c r="P549" s="530"/>
      <c r="Q549" s="530"/>
      <c r="R549" s="530"/>
      <c r="S549" s="530"/>
      <c r="T549" s="530"/>
      <c r="U549" s="530"/>
      <c r="V549" s="530"/>
      <c r="W549" s="530"/>
      <c r="X549" s="530"/>
      <c r="Y549" s="530"/>
      <c r="Z549" s="530"/>
    </row>
    <row r="550">
      <c r="A550" s="530"/>
      <c r="B550" s="530"/>
      <c r="C550" s="530"/>
      <c r="D550" s="530"/>
      <c r="E550" s="530"/>
      <c r="F550" s="530"/>
      <c r="G550" s="530"/>
      <c r="H550" s="530"/>
      <c r="I550" s="530"/>
      <c r="J550" s="530"/>
      <c r="K550" s="530"/>
      <c r="L550" s="530"/>
      <c r="M550" s="530"/>
      <c r="N550" s="530"/>
      <c r="O550" s="530"/>
      <c r="P550" s="530"/>
      <c r="Q550" s="530"/>
      <c r="R550" s="530"/>
      <c r="S550" s="530"/>
      <c r="T550" s="530"/>
      <c r="U550" s="530"/>
      <c r="V550" s="530"/>
      <c r="W550" s="530"/>
      <c r="X550" s="530"/>
      <c r="Y550" s="530"/>
      <c r="Z550" s="530"/>
    </row>
    <row r="551">
      <c r="A551" s="530"/>
      <c r="B551" s="530"/>
      <c r="C551" s="530"/>
      <c r="D551" s="530"/>
      <c r="E551" s="530"/>
      <c r="F551" s="530"/>
      <c r="G551" s="530"/>
      <c r="H551" s="530"/>
      <c r="I551" s="530"/>
      <c r="J551" s="530"/>
      <c r="K551" s="530"/>
      <c r="L551" s="530"/>
      <c r="M551" s="530"/>
      <c r="N551" s="530"/>
      <c r="O551" s="530"/>
      <c r="P551" s="530"/>
      <c r="Q551" s="530"/>
      <c r="R551" s="530"/>
      <c r="S551" s="530"/>
      <c r="T551" s="530"/>
      <c r="U551" s="530"/>
      <c r="V551" s="530"/>
      <c r="W551" s="530"/>
      <c r="X551" s="530"/>
      <c r="Y551" s="530"/>
      <c r="Z551" s="530"/>
    </row>
    <row r="552">
      <c r="A552" s="530"/>
      <c r="B552" s="530"/>
      <c r="C552" s="530"/>
      <c r="D552" s="530"/>
      <c r="E552" s="530"/>
      <c r="F552" s="530"/>
      <c r="G552" s="530"/>
      <c r="H552" s="530"/>
      <c r="I552" s="530"/>
      <c r="J552" s="530"/>
      <c r="K552" s="530"/>
      <c r="L552" s="530"/>
      <c r="M552" s="530"/>
      <c r="N552" s="530"/>
      <c r="O552" s="530"/>
      <c r="P552" s="530"/>
      <c r="Q552" s="530"/>
      <c r="R552" s="530"/>
      <c r="S552" s="530"/>
      <c r="T552" s="530"/>
      <c r="U552" s="530"/>
      <c r="V552" s="530"/>
      <c r="W552" s="530"/>
      <c r="X552" s="530"/>
      <c r="Y552" s="530"/>
      <c r="Z552" s="530"/>
    </row>
    <row r="553">
      <c r="A553" s="530"/>
      <c r="B553" s="530"/>
      <c r="C553" s="530"/>
      <c r="D553" s="530"/>
      <c r="E553" s="530"/>
      <c r="F553" s="530"/>
      <c r="G553" s="530"/>
      <c r="H553" s="530"/>
      <c r="I553" s="530"/>
      <c r="J553" s="530"/>
      <c r="K553" s="530"/>
      <c r="L553" s="530"/>
      <c r="M553" s="530"/>
      <c r="N553" s="530"/>
      <c r="O553" s="530"/>
      <c r="P553" s="530"/>
      <c r="Q553" s="530"/>
      <c r="R553" s="530"/>
      <c r="S553" s="530"/>
      <c r="T553" s="530"/>
      <c r="U553" s="530"/>
      <c r="V553" s="530"/>
      <c r="W553" s="530"/>
      <c r="X553" s="530"/>
      <c r="Y553" s="530"/>
      <c r="Z553" s="530"/>
    </row>
    <row r="554">
      <c r="A554" s="530"/>
      <c r="B554" s="530"/>
      <c r="C554" s="530"/>
      <c r="D554" s="530"/>
      <c r="E554" s="530"/>
      <c r="F554" s="530"/>
      <c r="G554" s="530"/>
      <c r="H554" s="530"/>
      <c r="I554" s="530"/>
      <c r="J554" s="530"/>
      <c r="K554" s="530"/>
      <c r="L554" s="530"/>
      <c r="M554" s="530"/>
      <c r="N554" s="530"/>
      <c r="O554" s="530"/>
      <c r="P554" s="530"/>
      <c r="Q554" s="530"/>
      <c r="R554" s="530"/>
      <c r="S554" s="530"/>
      <c r="T554" s="530"/>
      <c r="U554" s="530"/>
      <c r="V554" s="530"/>
      <c r="W554" s="530"/>
      <c r="X554" s="530"/>
      <c r="Y554" s="530"/>
      <c r="Z554" s="530"/>
    </row>
    <row r="555">
      <c r="A555" s="530"/>
      <c r="B555" s="530"/>
      <c r="C555" s="530"/>
      <c r="D555" s="530"/>
      <c r="E555" s="530"/>
      <c r="F555" s="530"/>
      <c r="G555" s="530"/>
      <c r="H555" s="530"/>
      <c r="I555" s="530"/>
      <c r="J555" s="530"/>
      <c r="K555" s="530"/>
      <c r="L555" s="530"/>
      <c r="M555" s="530"/>
      <c r="N555" s="530"/>
      <c r="O555" s="530"/>
      <c r="P555" s="530"/>
      <c r="Q555" s="530"/>
      <c r="R555" s="530"/>
      <c r="S555" s="530"/>
      <c r="T555" s="530"/>
      <c r="U555" s="530"/>
      <c r="V555" s="530"/>
      <c r="W555" s="530"/>
      <c r="X555" s="530"/>
      <c r="Y555" s="530"/>
      <c r="Z555" s="530"/>
    </row>
    <row r="556">
      <c r="A556" s="530"/>
      <c r="B556" s="530"/>
      <c r="C556" s="530"/>
      <c r="D556" s="530"/>
      <c r="E556" s="530"/>
      <c r="F556" s="530"/>
      <c r="G556" s="530"/>
      <c r="H556" s="530"/>
      <c r="I556" s="530"/>
      <c r="J556" s="530"/>
      <c r="K556" s="530"/>
      <c r="L556" s="530"/>
      <c r="M556" s="530"/>
      <c r="N556" s="530"/>
      <c r="O556" s="530"/>
      <c r="P556" s="530"/>
      <c r="Q556" s="530"/>
      <c r="R556" s="530"/>
      <c r="S556" s="530"/>
      <c r="T556" s="530"/>
      <c r="U556" s="530"/>
      <c r="V556" s="530"/>
      <c r="W556" s="530"/>
      <c r="X556" s="530"/>
      <c r="Y556" s="530"/>
      <c r="Z556" s="530"/>
    </row>
    <row r="557">
      <c r="A557" s="530"/>
      <c r="B557" s="530"/>
      <c r="C557" s="530"/>
      <c r="D557" s="530"/>
      <c r="E557" s="530"/>
      <c r="F557" s="530"/>
      <c r="G557" s="530"/>
      <c r="H557" s="530"/>
      <c r="I557" s="530"/>
      <c r="J557" s="530"/>
      <c r="K557" s="530"/>
      <c r="L557" s="530"/>
      <c r="M557" s="530"/>
      <c r="N557" s="530"/>
      <c r="O557" s="530"/>
      <c r="P557" s="530"/>
      <c r="Q557" s="530"/>
      <c r="R557" s="530"/>
      <c r="S557" s="530"/>
      <c r="T557" s="530"/>
      <c r="U557" s="530"/>
      <c r="V557" s="530"/>
      <c r="W557" s="530"/>
      <c r="X557" s="530"/>
      <c r="Y557" s="530"/>
      <c r="Z557" s="530"/>
    </row>
    <row r="558">
      <c r="A558" s="530"/>
      <c r="B558" s="530"/>
      <c r="C558" s="530"/>
      <c r="D558" s="530"/>
      <c r="E558" s="530"/>
      <c r="F558" s="530"/>
      <c r="G558" s="530"/>
      <c r="H558" s="530"/>
      <c r="I558" s="530"/>
      <c r="J558" s="530"/>
      <c r="K558" s="530"/>
      <c r="L558" s="530"/>
      <c r="M558" s="530"/>
      <c r="N558" s="530"/>
      <c r="O558" s="530"/>
      <c r="P558" s="530"/>
      <c r="Q558" s="530"/>
      <c r="R558" s="530"/>
      <c r="S558" s="530"/>
      <c r="T558" s="530"/>
      <c r="U558" s="530"/>
      <c r="V558" s="530"/>
      <c r="W558" s="530"/>
      <c r="X558" s="530"/>
      <c r="Y558" s="530"/>
      <c r="Z558" s="530"/>
    </row>
    <row r="559">
      <c r="A559" s="530"/>
      <c r="B559" s="530"/>
      <c r="C559" s="530"/>
      <c r="D559" s="530"/>
      <c r="E559" s="530"/>
      <c r="F559" s="530"/>
      <c r="G559" s="530"/>
      <c r="H559" s="530"/>
      <c r="I559" s="530"/>
      <c r="J559" s="530"/>
      <c r="K559" s="530"/>
      <c r="L559" s="530"/>
      <c r="M559" s="530"/>
      <c r="N559" s="530"/>
      <c r="O559" s="530"/>
      <c r="P559" s="530"/>
      <c r="Q559" s="530"/>
      <c r="R559" s="530"/>
      <c r="S559" s="530"/>
      <c r="T559" s="530"/>
      <c r="U559" s="530"/>
      <c r="V559" s="530"/>
      <c r="W559" s="530"/>
      <c r="X559" s="530"/>
      <c r="Y559" s="530"/>
      <c r="Z559" s="530"/>
    </row>
    <row r="560">
      <c r="A560" s="530"/>
      <c r="B560" s="530"/>
      <c r="C560" s="530"/>
      <c r="D560" s="530"/>
      <c r="E560" s="530"/>
      <c r="F560" s="530"/>
      <c r="G560" s="530"/>
      <c r="H560" s="530"/>
      <c r="I560" s="530"/>
      <c r="J560" s="530"/>
      <c r="K560" s="530"/>
      <c r="L560" s="530"/>
      <c r="M560" s="530"/>
      <c r="N560" s="530"/>
      <c r="O560" s="530"/>
      <c r="P560" s="530"/>
      <c r="Q560" s="530"/>
      <c r="R560" s="530"/>
      <c r="S560" s="530"/>
      <c r="T560" s="530"/>
      <c r="U560" s="530"/>
      <c r="V560" s="530"/>
      <c r="W560" s="530"/>
      <c r="X560" s="530"/>
      <c r="Y560" s="530"/>
      <c r="Z560" s="530"/>
    </row>
    <row r="561">
      <c r="A561" s="530"/>
      <c r="B561" s="530"/>
      <c r="C561" s="530"/>
      <c r="D561" s="530"/>
      <c r="E561" s="530"/>
      <c r="F561" s="530"/>
      <c r="G561" s="530"/>
      <c r="H561" s="530"/>
      <c r="I561" s="530"/>
      <c r="J561" s="530"/>
      <c r="K561" s="530"/>
      <c r="L561" s="530"/>
      <c r="M561" s="530"/>
      <c r="N561" s="530"/>
      <c r="O561" s="530"/>
      <c r="P561" s="530"/>
      <c r="Q561" s="530"/>
      <c r="R561" s="530"/>
      <c r="S561" s="530"/>
      <c r="T561" s="530"/>
      <c r="U561" s="530"/>
      <c r="V561" s="530"/>
      <c r="W561" s="530"/>
      <c r="X561" s="530"/>
      <c r="Y561" s="530"/>
      <c r="Z561" s="530"/>
    </row>
    <row r="562">
      <c r="A562" s="530"/>
      <c r="B562" s="530"/>
      <c r="C562" s="530"/>
      <c r="D562" s="530"/>
      <c r="E562" s="530"/>
      <c r="F562" s="530"/>
      <c r="G562" s="530"/>
      <c r="H562" s="530"/>
      <c r="I562" s="530"/>
      <c r="J562" s="530"/>
      <c r="K562" s="530"/>
      <c r="L562" s="530"/>
      <c r="M562" s="530"/>
      <c r="N562" s="530"/>
      <c r="O562" s="530"/>
      <c r="P562" s="530"/>
      <c r="Q562" s="530"/>
      <c r="R562" s="530"/>
      <c r="S562" s="530"/>
      <c r="T562" s="530"/>
      <c r="U562" s="530"/>
      <c r="V562" s="530"/>
      <c r="W562" s="530"/>
      <c r="X562" s="530"/>
      <c r="Y562" s="530"/>
      <c r="Z562" s="530"/>
    </row>
    <row r="563">
      <c r="A563" s="530"/>
      <c r="B563" s="530"/>
      <c r="C563" s="530"/>
      <c r="D563" s="530"/>
      <c r="E563" s="530"/>
      <c r="F563" s="530"/>
      <c r="G563" s="530"/>
      <c r="H563" s="530"/>
      <c r="I563" s="530"/>
      <c r="J563" s="530"/>
      <c r="K563" s="530"/>
      <c r="L563" s="530"/>
      <c r="M563" s="530"/>
      <c r="N563" s="530"/>
      <c r="O563" s="530"/>
      <c r="P563" s="530"/>
      <c r="Q563" s="530"/>
      <c r="R563" s="530"/>
      <c r="S563" s="530"/>
      <c r="T563" s="530"/>
      <c r="U563" s="530"/>
      <c r="V563" s="530"/>
      <c r="W563" s="530"/>
      <c r="X563" s="530"/>
      <c r="Y563" s="530"/>
      <c r="Z563" s="530"/>
    </row>
    <row r="564">
      <c r="A564" s="530"/>
      <c r="B564" s="530"/>
      <c r="C564" s="530"/>
      <c r="D564" s="530"/>
      <c r="E564" s="530"/>
      <c r="F564" s="530"/>
      <c r="G564" s="530"/>
      <c r="H564" s="530"/>
      <c r="I564" s="530"/>
      <c r="J564" s="530"/>
      <c r="K564" s="530"/>
      <c r="L564" s="530"/>
      <c r="M564" s="530"/>
      <c r="N564" s="530"/>
      <c r="O564" s="530"/>
      <c r="P564" s="530"/>
      <c r="Q564" s="530"/>
      <c r="R564" s="530"/>
      <c r="S564" s="530"/>
      <c r="T564" s="530"/>
      <c r="U564" s="530"/>
      <c r="V564" s="530"/>
      <c r="W564" s="530"/>
      <c r="X564" s="530"/>
      <c r="Y564" s="530"/>
      <c r="Z564" s="530"/>
    </row>
    <row r="565">
      <c r="A565" s="530"/>
      <c r="B565" s="530"/>
      <c r="C565" s="530"/>
      <c r="D565" s="530"/>
      <c r="E565" s="530"/>
      <c r="F565" s="530"/>
      <c r="G565" s="530"/>
      <c r="H565" s="530"/>
      <c r="I565" s="530"/>
      <c r="J565" s="530"/>
      <c r="K565" s="530"/>
      <c r="L565" s="530"/>
      <c r="M565" s="530"/>
      <c r="N565" s="530"/>
      <c r="O565" s="530"/>
      <c r="P565" s="530"/>
      <c r="Q565" s="530"/>
      <c r="R565" s="530"/>
      <c r="S565" s="530"/>
      <c r="T565" s="530"/>
      <c r="U565" s="530"/>
      <c r="V565" s="530"/>
      <c r="W565" s="530"/>
      <c r="X565" s="530"/>
      <c r="Y565" s="530"/>
      <c r="Z565" s="530"/>
    </row>
    <row r="566">
      <c r="A566" s="530"/>
      <c r="B566" s="530"/>
      <c r="C566" s="530"/>
      <c r="D566" s="530"/>
      <c r="E566" s="530"/>
      <c r="F566" s="530"/>
      <c r="G566" s="530"/>
      <c r="H566" s="530"/>
      <c r="I566" s="530"/>
      <c r="J566" s="530"/>
      <c r="K566" s="530"/>
      <c r="L566" s="530"/>
      <c r="M566" s="530"/>
      <c r="N566" s="530"/>
      <c r="O566" s="530"/>
      <c r="P566" s="530"/>
      <c r="Q566" s="530"/>
      <c r="R566" s="530"/>
      <c r="S566" s="530"/>
      <c r="T566" s="530"/>
      <c r="U566" s="530"/>
      <c r="V566" s="530"/>
      <c r="W566" s="530"/>
      <c r="X566" s="530"/>
      <c r="Y566" s="530"/>
      <c r="Z566" s="530"/>
    </row>
    <row r="567">
      <c r="A567" s="530"/>
      <c r="B567" s="530"/>
      <c r="C567" s="530"/>
      <c r="D567" s="530"/>
      <c r="E567" s="530"/>
      <c r="F567" s="530"/>
      <c r="G567" s="530"/>
      <c r="H567" s="530"/>
      <c r="I567" s="530"/>
      <c r="J567" s="530"/>
      <c r="K567" s="530"/>
      <c r="L567" s="530"/>
      <c r="M567" s="530"/>
      <c r="N567" s="530"/>
      <c r="O567" s="530"/>
      <c r="P567" s="530"/>
      <c r="Q567" s="530"/>
      <c r="R567" s="530"/>
      <c r="S567" s="530"/>
      <c r="T567" s="530"/>
      <c r="U567" s="530"/>
      <c r="V567" s="530"/>
      <c r="W567" s="530"/>
      <c r="X567" s="530"/>
      <c r="Y567" s="530"/>
      <c r="Z567" s="530"/>
    </row>
    <row r="568">
      <c r="A568" s="530"/>
      <c r="B568" s="530"/>
      <c r="C568" s="530"/>
      <c r="D568" s="530"/>
      <c r="E568" s="530"/>
      <c r="F568" s="530"/>
      <c r="G568" s="530"/>
      <c r="H568" s="530"/>
      <c r="I568" s="530"/>
      <c r="J568" s="530"/>
      <c r="K568" s="530"/>
      <c r="L568" s="530"/>
      <c r="M568" s="530"/>
      <c r="N568" s="530"/>
      <c r="O568" s="530"/>
      <c r="P568" s="530"/>
      <c r="Q568" s="530"/>
      <c r="R568" s="530"/>
      <c r="S568" s="530"/>
      <c r="T568" s="530"/>
      <c r="U568" s="530"/>
      <c r="V568" s="530"/>
      <c r="W568" s="530"/>
      <c r="X568" s="530"/>
      <c r="Y568" s="530"/>
      <c r="Z568" s="530"/>
    </row>
    <row r="569">
      <c r="A569" s="530"/>
      <c r="B569" s="530"/>
      <c r="C569" s="530"/>
      <c r="D569" s="530"/>
      <c r="E569" s="530"/>
      <c r="F569" s="530"/>
      <c r="G569" s="530"/>
      <c r="H569" s="530"/>
      <c r="I569" s="530"/>
      <c r="J569" s="530"/>
      <c r="K569" s="530"/>
      <c r="L569" s="530"/>
      <c r="M569" s="530"/>
      <c r="N569" s="530"/>
      <c r="O569" s="530"/>
      <c r="P569" s="530"/>
      <c r="Q569" s="530"/>
      <c r="R569" s="530"/>
      <c r="S569" s="530"/>
      <c r="T569" s="530"/>
      <c r="U569" s="530"/>
      <c r="V569" s="530"/>
      <c r="W569" s="530"/>
      <c r="X569" s="530"/>
      <c r="Y569" s="530"/>
      <c r="Z569" s="530"/>
    </row>
    <row r="570">
      <c r="A570" s="530"/>
      <c r="B570" s="530"/>
      <c r="C570" s="530"/>
      <c r="D570" s="530"/>
      <c r="E570" s="530"/>
      <c r="F570" s="530"/>
      <c r="G570" s="530"/>
      <c r="H570" s="530"/>
      <c r="I570" s="530"/>
      <c r="J570" s="530"/>
      <c r="K570" s="530"/>
      <c r="L570" s="530"/>
      <c r="M570" s="530"/>
      <c r="N570" s="530"/>
      <c r="O570" s="530"/>
      <c r="P570" s="530"/>
      <c r="Q570" s="530"/>
      <c r="R570" s="530"/>
      <c r="S570" s="530"/>
      <c r="T570" s="530"/>
      <c r="U570" s="530"/>
      <c r="V570" s="530"/>
      <c r="W570" s="530"/>
      <c r="X570" s="530"/>
      <c r="Y570" s="530"/>
      <c r="Z570" s="530"/>
    </row>
    <row r="571">
      <c r="A571" s="530"/>
      <c r="B571" s="530"/>
      <c r="C571" s="530"/>
      <c r="D571" s="530"/>
      <c r="E571" s="530"/>
      <c r="F571" s="530"/>
      <c r="G571" s="530"/>
      <c r="H571" s="530"/>
      <c r="I571" s="530"/>
      <c r="J571" s="530"/>
      <c r="K571" s="530"/>
      <c r="L571" s="530"/>
      <c r="M571" s="530"/>
      <c r="N571" s="530"/>
      <c r="O571" s="530"/>
      <c r="P571" s="530"/>
      <c r="Q571" s="530"/>
      <c r="R571" s="530"/>
      <c r="S571" s="530"/>
      <c r="T571" s="530"/>
      <c r="U571" s="530"/>
      <c r="V571" s="530"/>
      <c r="W571" s="530"/>
      <c r="X571" s="530"/>
      <c r="Y571" s="530"/>
      <c r="Z571" s="530"/>
    </row>
    <row r="572">
      <c r="A572" s="530"/>
      <c r="B572" s="530"/>
      <c r="C572" s="530"/>
      <c r="D572" s="530"/>
      <c r="E572" s="530"/>
      <c r="F572" s="530"/>
      <c r="G572" s="530"/>
      <c r="H572" s="530"/>
      <c r="I572" s="530"/>
      <c r="J572" s="530"/>
      <c r="K572" s="530"/>
      <c r="L572" s="530"/>
      <c r="M572" s="530"/>
      <c r="N572" s="530"/>
      <c r="O572" s="530"/>
      <c r="P572" s="530"/>
      <c r="Q572" s="530"/>
      <c r="R572" s="530"/>
      <c r="S572" s="530"/>
      <c r="T572" s="530"/>
      <c r="U572" s="530"/>
      <c r="V572" s="530"/>
      <c r="W572" s="530"/>
      <c r="X572" s="530"/>
      <c r="Y572" s="530"/>
      <c r="Z572" s="530"/>
    </row>
    <row r="573">
      <c r="A573" s="530"/>
      <c r="B573" s="530"/>
      <c r="C573" s="530"/>
      <c r="D573" s="530"/>
      <c r="E573" s="530"/>
      <c r="F573" s="530"/>
      <c r="G573" s="530"/>
      <c r="H573" s="530"/>
      <c r="I573" s="530"/>
      <c r="J573" s="530"/>
      <c r="K573" s="530"/>
      <c r="L573" s="530"/>
      <c r="M573" s="530"/>
      <c r="N573" s="530"/>
      <c r="O573" s="530"/>
      <c r="P573" s="530"/>
      <c r="Q573" s="530"/>
      <c r="R573" s="530"/>
      <c r="S573" s="530"/>
      <c r="T573" s="530"/>
      <c r="U573" s="530"/>
      <c r="V573" s="530"/>
      <c r="W573" s="530"/>
      <c r="X573" s="530"/>
      <c r="Y573" s="530"/>
      <c r="Z573" s="530"/>
    </row>
    <row r="574">
      <c r="A574" s="530"/>
      <c r="B574" s="530"/>
      <c r="C574" s="530"/>
      <c r="D574" s="530"/>
      <c r="E574" s="530"/>
      <c r="F574" s="530"/>
      <c r="G574" s="530"/>
      <c r="H574" s="530"/>
      <c r="I574" s="530"/>
      <c r="J574" s="530"/>
      <c r="K574" s="530"/>
      <c r="L574" s="530"/>
      <c r="M574" s="530"/>
      <c r="N574" s="530"/>
      <c r="O574" s="530"/>
      <c r="P574" s="530"/>
      <c r="Q574" s="530"/>
      <c r="R574" s="530"/>
      <c r="S574" s="530"/>
      <c r="T574" s="530"/>
      <c r="U574" s="530"/>
      <c r="V574" s="530"/>
      <c r="W574" s="530"/>
      <c r="X574" s="530"/>
      <c r="Y574" s="530"/>
      <c r="Z574" s="530"/>
    </row>
    <row r="575">
      <c r="A575" s="530"/>
      <c r="B575" s="530"/>
      <c r="C575" s="530"/>
      <c r="D575" s="530"/>
      <c r="E575" s="530"/>
      <c r="F575" s="530"/>
      <c r="G575" s="530"/>
      <c r="H575" s="530"/>
      <c r="I575" s="530"/>
      <c r="J575" s="530"/>
      <c r="K575" s="530"/>
      <c r="L575" s="530"/>
      <c r="M575" s="530"/>
      <c r="N575" s="530"/>
      <c r="O575" s="530"/>
      <c r="P575" s="530"/>
      <c r="Q575" s="530"/>
      <c r="R575" s="530"/>
      <c r="S575" s="530"/>
      <c r="T575" s="530"/>
      <c r="U575" s="530"/>
      <c r="V575" s="530"/>
      <c r="W575" s="530"/>
      <c r="X575" s="530"/>
      <c r="Y575" s="530"/>
      <c r="Z575" s="530"/>
    </row>
    <row r="576">
      <c r="A576" s="530"/>
      <c r="B576" s="530"/>
      <c r="C576" s="530"/>
      <c r="D576" s="530"/>
      <c r="E576" s="530"/>
      <c r="F576" s="530"/>
      <c r="G576" s="530"/>
      <c r="H576" s="530"/>
      <c r="I576" s="530"/>
      <c r="J576" s="530"/>
      <c r="K576" s="530"/>
      <c r="L576" s="530"/>
      <c r="M576" s="530"/>
      <c r="N576" s="530"/>
      <c r="O576" s="530"/>
      <c r="P576" s="530"/>
      <c r="Q576" s="530"/>
      <c r="R576" s="530"/>
      <c r="S576" s="530"/>
      <c r="T576" s="530"/>
      <c r="U576" s="530"/>
      <c r="V576" s="530"/>
      <c r="W576" s="530"/>
      <c r="X576" s="530"/>
      <c r="Y576" s="530"/>
      <c r="Z576" s="530"/>
    </row>
    <row r="577">
      <c r="A577" s="530"/>
      <c r="B577" s="530"/>
      <c r="C577" s="530"/>
      <c r="D577" s="530"/>
      <c r="E577" s="530"/>
      <c r="F577" s="530"/>
      <c r="G577" s="530"/>
      <c r="H577" s="530"/>
      <c r="I577" s="530"/>
      <c r="J577" s="530"/>
      <c r="K577" s="530"/>
      <c r="L577" s="530"/>
      <c r="M577" s="530"/>
      <c r="N577" s="530"/>
      <c r="O577" s="530"/>
      <c r="P577" s="530"/>
      <c r="Q577" s="530"/>
      <c r="R577" s="530"/>
      <c r="S577" s="530"/>
      <c r="T577" s="530"/>
      <c r="U577" s="530"/>
      <c r="V577" s="530"/>
      <c r="W577" s="530"/>
      <c r="X577" s="530"/>
      <c r="Y577" s="530"/>
      <c r="Z577" s="530"/>
    </row>
    <row r="578">
      <c r="A578" s="530"/>
      <c r="B578" s="530"/>
      <c r="C578" s="530"/>
      <c r="D578" s="530"/>
      <c r="E578" s="530"/>
      <c r="F578" s="530"/>
      <c r="G578" s="530"/>
      <c r="H578" s="530"/>
      <c r="I578" s="530"/>
      <c r="J578" s="530"/>
      <c r="K578" s="530"/>
      <c r="L578" s="530"/>
      <c r="M578" s="530"/>
      <c r="N578" s="530"/>
      <c r="O578" s="530"/>
      <c r="P578" s="530"/>
      <c r="Q578" s="530"/>
      <c r="R578" s="530"/>
      <c r="S578" s="530"/>
      <c r="T578" s="530"/>
      <c r="U578" s="530"/>
      <c r="V578" s="530"/>
      <c r="W578" s="530"/>
      <c r="X578" s="530"/>
      <c r="Y578" s="530"/>
      <c r="Z578" s="530"/>
    </row>
    <row r="579">
      <c r="A579" s="530"/>
      <c r="B579" s="530"/>
      <c r="C579" s="530"/>
      <c r="D579" s="530"/>
      <c r="E579" s="530"/>
      <c r="F579" s="530"/>
      <c r="G579" s="530"/>
      <c r="H579" s="530"/>
      <c r="I579" s="530"/>
      <c r="J579" s="530"/>
      <c r="K579" s="530"/>
      <c r="L579" s="530"/>
      <c r="M579" s="530"/>
      <c r="N579" s="530"/>
      <c r="O579" s="530"/>
      <c r="P579" s="530"/>
      <c r="Q579" s="530"/>
      <c r="R579" s="530"/>
      <c r="S579" s="530"/>
      <c r="T579" s="530"/>
      <c r="U579" s="530"/>
      <c r="V579" s="530"/>
      <c r="W579" s="530"/>
      <c r="X579" s="530"/>
      <c r="Y579" s="530"/>
      <c r="Z579" s="530"/>
    </row>
    <row r="580">
      <c r="A580" s="530"/>
      <c r="B580" s="530"/>
      <c r="C580" s="530"/>
      <c r="D580" s="530"/>
      <c r="E580" s="530"/>
      <c r="F580" s="530"/>
      <c r="G580" s="530"/>
      <c r="H580" s="530"/>
      <c r="I580" s="530"/>
      <c r="J580" s="530"/>
      <c r="K580" s="530"/>
      <c r="L580" s="530"/>
      <c r="M580" s="530"/>
      <c r="N580" s="530"/>
      <c r="O580" s="530"/>
      <c r="P580" s="530"/>
      <c r="Q580" s="530"/>
      <c r="R580" s="530"/>
      <c r="S580" s="530"/>
      <c r="T580" s="530"/>
      <c r="U580" s="530"/>
      <c r="V580" s="530"/>
      <c r="W580" s="530"/>
      <c r="X580" s="530"/>
      <c r="Y580" s="530"/>
      <c r="Z580" s="530"/>
    </row>
    <row r="581">
      <c r="A581" s="530"/>
      <c r="B581" s="530"/>
      <c r="C581" s="530"/>
      <c r="D581" s="530"/>
      <c r="E581" s="530"/>
      <c r="F581" s="530"/>
      <c r="G581" s="530"/>
      <c r="H581" s="530"/>
      <c r="I581" s="530"/>
      <c r="J581" s="530"/>
      <c r="K581" s="530"/>
      <c r="L581" s="530"/>
      <c r="M581" s="530"/>
      <c r="N581" s="530"/>
      <c r="O581" s="530"/>
      <c r="P581" s="530"/>
      <c r="Q581" s="530"/>
      <c r="R581" s="530"/>
      <c r="S581" s="530"/>
      <c r="T581" s="530"/>
      <c r="U581" s="530"/>
      <c r="V581" s="530"/>
      <c r="W581" s="530"/>
      <c r="X581" s="530"/>
      <c r="Y581" s="530"/>
      <c r="Z581" s="530"/>
    </row>
    <row r="582">
      <c r="A582" s="530"/>
      <c r="B582" s="530"/>
      <c r="C582" s="530"/>
      <c r="D582" s="530"/>
      <c r="E582" s="530"/>
      <c r="F582" s="530"/>
      <c r="G582" s="530"/>
      <c r="H582" s="530"/>
      <c r="I582" s="530"/>
      <c r="J582" s="530"/>
      <c r="K582" s="530"/>
      <c r="L582" s="530"/>
      <c r="M582" s="530"/>
      <c r="N582" s="530"/>
      <c r="O582" s="530"/>
      <c r="P582" s="530"/>
      <c r="Q582" s="530"/>
      <c r="R582" s="530"/>
      <c r="S582" s="530"/>
      <c r="T582" s="530"/>
      <c r="U582" s="530"/>
      <c r="V582" s="530"/>
      <c r="W582" s="530"/>
      <c r="X582" s="530"/>
      <c r="Y582" s="530"/>
      <c r="Z582" s="530"/>
    </row>
    <row r="583">
      <c r="A583" s="530"/>
      <c r="B583" s="530"/>
      <c r="C583" s="530"/>
      <c r="D583" s="530"/>
      <c r="E583" s="530"/>
      <c r="F583" s="530"/>
      <c r="G583" s="530"/>
      <c r="H583" s="530"/>
      <c r="I583" s="530"/>
      <c r="J583" s="530"/>
      <c r="K583" s="530"/>
      <c r="L583" s="530"/>
      <c r="M583" s="530"/>
      <c r="N583" s="530"/>
      <c r="O583" s="530"/>
      <c r="P583" s="530"/>
      <c r="Q583" s="530"/>
      <c r="R583" s="530"/>
      <c r="S583" s="530"/>
      <c r="T583" s="530"/>
      <c r="U583" s="530"/>
      <c r="V583" s="530"/>
      <c r="W583" s="530"/>
      <c r="X583" s="530"/>
      <c r="Y583" s="530"/>
      <c r="Z583" s="530"/>
    </row>
    <row r="584">
      <c r="A584" s="530"/>
      <c r="B584" s="530"/>
      <c r="C584" s="530"/>
      <c r="D584" s="530"/>
      <c r="E584" s="530"/>
      <c r="F584" s="530"/>
      <c r="G584" s="530"/>
      <c r="H584" s="530"/>
      <c r="I584" s="530"/>
      <c r="J584" s="530"/>
      <c r="K584" s="530"/>
      <c r="L584" s="530"/>
      <c r="M584" s="530"/>
      <c r="N584" s="530"/>
      <c r="O584" s="530"/>
      <c r="P584" s="530"/>
      <c r="Q584" s="530"/>
      <c r="R584" s="530"/>
      <c r="S584" s="530"/>
      <c r="T584" s="530"/>
      <c r="U584" s="530"/>
      <c r="V584" s="530"/>
      <c r="W584" s="530"/>
      <c r="X584" s="530"/>
      <c r="Y584" s="530"/>
      <c r="Z584" s="530"/>
    </row>
    <row r="585">
      <c r="A585" s="530"/>
      <c r="B585" s="530"/>
      <c r="C585" s="530"/>
      <c r="D585" s="530"/>
      <c r="E585" s="530"/>
      <c r="F585" s="530"/>
      <c r="G585" s="530"/>
      <c r="H585" s="530"/>
      <c r="I585" s="530"/>
      <c r="J585" s="530"/>
      <c r="K585" s="530"/>
      <c r="L585" s="530"/>
      <c r="M585" s="530"/>
      <c r="N585" s="530"/>
      <c r="O585" s="530"/>
      <c r="P585" s="530"/>
      <c r="Q585" s="530"/>
      <c r="R585" s="530"/>
      <c r="S585" s="530"/>
      <c r="T585" s="530"/>
      <c r="U585" s="530"/>
      <c r="V585" s="530"/>
      <c r="W585" s="530"/>
      <c r="X585" s="530"/>
      <c r="Y585" s="530"/>
      <c r="Z585" s="530"/>
    </row>
    <row r="586">
      <c r="A586" s="530"/>
      <c r="B586" s="530"/>
      <c r="C586" s="530"/>
      <c r="D586" s="530"/>
      <c r="E586" s="530"/>
      <c r="F586" s="530"/>
      <c r="G586" s="530"/>
      <c r="H586" s="530"/>
      <c r="I586" s="530"/>
      <c r="J586" s="530"/>
      <c r="K586" s="530"/>
      <c r="L586" s="530"/>
      <c r="M586" s="530"/>
      <c r="N586" s="530"/>
      <c r="O586" s="530"/>
      <c r="P586" s="530"/>
      <c r="Q586" s="530"/>
      <c r="R586" s="530"/>
      <c r="S586" s="530"/>
      <c r="T586" s="530"/>
      <c r="U586" s="530"/>
      <c r="V586" s="530"/>
      <c r="W586" s="530"/>
      <c r="X586" s="530"/>
      <c r="Y586" s="530"/>
      <c r="Z586" s="530"/>
    </row>
    <row r="587">
      <c r="A587" s="530"/>
      <c r="B587" s="530"/>
      <c r="C587" s="530"/>
      <c r="D587" s="530"/>
      <c r="E587" s="530"/>
      <c r="F587" s="530"/>
      <c r="G587" s="530"/>
      <c r="H587" s="530"/>
      <c r="I587" s="530"/>
      <c r="J587" s="530"/>
      <c r="K587" s="530"/>
      <c r="L587" s="530"/>
      <c r="M587" s="530"/>
      <c r="N587" s="530"/>
      <c r="O587" s="530"/>
      <c r="P587" s="530"/>
      <c r="Q587" s="530"/>
      <c r="R587" s="530"/>
      <c r="S587" s="530"/>
      <c r="T587" s="530"/>
      <c r="U587" s="530"/>
      <c r="V587" s="530"/>
      <c r="W587" s="530"/>
      <c r="X587" s="530"/>
      <c r="Y587" s="530"/>
      <c r="Z587" s="530"/>
    </row>
    <row r="588">
      <c r="A588" s="530"/>
      <c r="B588" s="530"/>
      <c r="C588" s="530"/>
      <c r="D588" s="530"/>
      <c r="E588" s="530"/>
      <c r="F588" s="530"/>
      <c r="G588" s="530"/>
      <c r="H588" s="530"/>
      <c r="I588" s="530"/>
      <c r="J588" s="530"/>
      <c r="K588" s="530"/>
      <c r="L588" s="530"/>
      <c r="M588" s="530"/>
      <c r="N588" s="530"/>
      <c r="O588" s="530"/>
      <c r="P588" s="530"/>
      <c r="Q588" s="530"/>
      <c r="R588" s="530"/>
      <c r="S588" s="530"/>
      <c r="T588" s="530"/>
      <c r="U588" s="530"/>
      <c r="V588" s="530"/>
      <c r="W588" s="530"/>
      <c r="X588" s="530"/>
      <c r="Y588" s="530"/>
      <c r="Z588" s="530"/>
    </row>
    <row r="589">
      <c r="A589" s="530"/>
      <c r="B589" s="530"/>
      <c r="C589" s="530"/>
      <c r="D589" s="530"/>
      <c r="E589" s="530"/>
      <c r="F589" s="530"/>
      <c r="G589" s="530"/>
      <c r="H589" s="530"/>
      <c r="I589" s="530"/>
      <c r="J589" s="530"/>
      <c r="K589" s="530"/>
      <c r="L589" s="530"/>
      <c r="M589" s="530"/>
      <c r="N589" s="530"/>
      <c r="O589" s="530"/>
      <c r="P589" s="530"/>
      <c r="Q589" s="530"/>
      <c r="R589" s="530"/>
      <c r="S589" s="530"/>
      <c r="T589" s="530"/>
      <c r="U589" s="530"/>
      <c r="V589" s="530"/>
      <c r="W589" s="530"/>
      <c r="X589" s="530"/>
      <c r="Y589" s="530"/>
      <c r="Z589" s="530"/>
    </row>
    <row r="590">
      <c r="A590" s="530"/>
      <c r="B590" s="530"/>
      <c r="C590" s="530"/>
      <c r="D590" s="530"/>
      <c r="E590" s="530"/>
      <c r="F590" s="530"/>
      <c r="G590" s="530"/>
      <c r="H590" s="530"/>
      <c r="I590" s="530"/>
      <c r="J590" s="530"/>
      <c r="K590" s="530"/>
      <c r="L590" s="530"/>
      <c r="M590" s="530"/>
      <c r="N590" s="530"/>
      <c r="O590" s="530"/>
      <c r="P590" s="530"/>
      <c r="Q590" s="530"/>
      <c r="R590" s="530"/>
      <c r="S590" s="530"/>
      <c r="T590" s="530"/>
      <c r="U590" s="530"/>
      <c r="V590" s="530"/>
      <c r="W590" s="530"/>
      <c r="X590" s="530"/>
      <c r="Y590" s="530"/>
      <c r="Z590" s="530"/>
    </row>
    <row r="591">
      <c r="A591" s="530"/>
      <c r="B591" s="530"/>
      <c r="C591" s="530"/>
      <c r="D591" s="530"/>
      <c r="E591" s="530"/>
      <c r="F591" s="530"/>
      <c r="G591" s="530"/>
      <c r="H591" s="530"/>
      <c r="I591" s="530"/>
      <c r="J591" s="530"/>
      <c r="K591" s="530"/>
      <c r="L591" s="530"/>
      <c r="M591" s="530"/>
      <c r="N591" s="530"/>
      <c r="O591" s="530"/>
      <c r="P591" s="530"/>
      <c r="Q591" s="530"/>
      <c r="R591" s="530"/>
      <c r="S591" s="530"/>
      <c r="T591" s="530"/>
      <c r="U591" s="530"/>
      <c r="V591" s="530"/>
      <c r="W591" s="530"/>
      <c r="X591" s="530"/>
      <c r="Y591" s="530"/>
      <c r="Z591" s="530"/>
    </row>
    <row r="592">
      <c r="A592" s="530"/>
      <c r="B592" s="530"/>
      <c r="C592" s="530"/>
      <c r="D592" s="530"/>
      <c r="E592" s="530"/>
      <c r="F592" s="530"/>
      <c r="G592" s="530"/>
      <c r="H592" s="530"/>
      <c r="I592" s="530"/>
      <c r="J592" s="530"/>
      <c r="K592" s="530"/>
      <c r="L592" s="530"/>
      <c r="M592" s="530"/>
      <c r="N592" s="530"/>
      <c r="O592" s="530"/>
      <c r="P592" s="530"/>
      <c r="Q592" s="530"/>
      <c r="R592" s="530"/>
      <c r="S592" s="530"/>
      <c r="T592" s="530"/>
      <c r="U592" s="530"/>
      <c r="V592" s="530"/>
      <c r="W592" s="530"/>
      <c r="X592" s="530"/>
      <c r="Y592" s="530"/>
      <c r="Z592" s="530"/>
    </row>
    <row r="593">
      <c r="A593" s="530"/>
      <c r="B593" s="530"/>
      <c r="C593" s="530"/>
      <c r="D593" s="530"/>
      <c r="E593" s="530"/>
      <c r="F593" s="530"/>
      <c r="G593" s="530"/>
      <c r="H593" s="530"/>
      <c r="I593" s="530"/>
      <c r="J593" s="530"/>
      <c r="K593" s="530"/>
      <c r="L593" s="530"/>
      <c r="M593" s="530"/>
      <c r="N593" s="530"/>
      <c r="O593" s="530"/>
      <c r="P593" s="530"/>
      <c r="Q593" s="530"/>
      <c r="R593" s="530"/>
      <c r="S593" s="530"/>
      <c r="T593" s="530"/>
      <c r="U593" s="530"/>
      <c r="V593" s="530"/>
      <c r="W593" s="530"/>
      <c r="X593" s="530"/>
      <c r="Y593" s="530"/>
      <c r="Z593" s="530"/>
    </row>
    <row r="594">
      <c r="A594" s="530"/>
      <c r="B594" s="530"/>
      <c r="C594" s="530"/>
      <c r="D594" s="530"/>
      <c r="E594" s="530"/>
      <c r="F594" s="530"/>
      <c r="G594" s="530"/>
      <c r="H594" s="530"/>
      <c r="I594" s="530"/>
      <c r="J594" s="530"/>
      <c r="K594" s="530"/>
      <c r="L594" s="530"/>
      <c r="M594" s="530"/>
      <c r="N594" s="530"/>
      <c r="O594" s="530"/>
      <c r="P594" s="530"/>
      <c r="Q594" s="530"/>
      <c r="R594" s="530"/>
      <c r="S594" s="530"/>
      <c r="T594" s="530"/>
      <c r="U594" s="530"/>
      <c r="V594" s="530"/>
      <c r="W594" s="530"/>
      <c r="X594" s="530"/>
      <c r="Y594" s="530"/>
      <c r="Z594" s="530"/>
    </row>
    <row r="595">
      <c r="A595" s="530"/>
      <c r="B595" s="530"/>
      <c r="C595" s="530"/>
      <c r="D595" s="530"/>
      <c r="E595" s="530"/>
      <c r="F595" s="530"/>
      <c r="G595" s="530"/>
      <c r="H595" s="530"/>
      <c r="I595" s="530"/>
      <c r="J595" s="530"/>
      <c r="K595" s="530"/>
      <c r="L595" s="530"/>
      <c r="M595" s="530"/>
      <c r="N595" s="530"/>
      <c r="O595" s="530"/>
      <c r="P595" s="530"/>
      <c r="Q595" s="530"/>
      <c r="R595" s="530"/>
      <c r="S595" s="530"/>
      <c r="T595" s="530"/>
      <c r="U595" s="530"/>
      <c r="V595" s="530"/>
      <c r="W595" s="530"/>
      <c r="X595" s="530"/>
      <c r="Y595" s="530"/>
      <c r="Z595" s="530"/>
    </row>
    <row r="596">
      <c r="A596" s="530"/>
      <c r="B596" s="530"/>
      <c r="C596" s="530"/>
      <c r="D596" s="530"/>
      <c r="E596" s="530"/>
      <c r="F596" s="530"/>
      <c r="G596" s="530"/>
      <c r="H596" s="530"/>
      <c r="I596" s="530"/>
      <c r="J596" s="530"/>
      <c r="K596" s="530"/>
      <c r="L596" s="530"/>
      <c r="M596" s="530"/>
      <c r="N596" s="530"/>
      <c r="O596" s="530"/>
      <c r="P596" s="530"/>
      <c r="Q596" s="530"/>
      <c r="R596" s="530"/>
      <c r="S596" s="530"/>
      <c r="T596" s="530"/>
      <c r="U596" s="530"/>
      <c r="V596" s="530"/>
      <c r="W596" s="530"/>
      <c r="X596" s="530"/>
      <c r="Y596" s="530"/>
      <c r="Z596" s="530"/>
    </row>
    <row r="597">
      <c r="A597" s="530"/>
      <c r="B597" s="530"/>
      <c r="C597" s="530"/>
      <c r="D597" s="530"/>
      <c r="E597" s="530"/>
      <c r="F597" s="530"/>
      <c r="G597" s="530"/>
      <c r="H597" s="530"/>
      <c r="I597" s="530"/>
      <c r="J597" s="530"/>
      <c r="K597" s="530"/>
      <c r="L597" s="530"/>
      <c r="M597" s="530"/>
      <c r="N597" s="530"/>
      <c r="O597" s="530"/>
      <c r="P597" s="530"/>
      <c r="Q597" s="530"/>
      <c r="R597" s="530"/>
      <c r="S597" s="530"/>
      <c r="T597" s="530"/>
      <c r="U597" s="530"/>
      <c r="V597" s="530"/>
      <c r="W597" s="530"/>
      <c r="X597" s="530"/>
      <c r="Y597" s="530"/>
      <c r="Z597" s="530"/>
    </row>
    <row r="598">
      <c r="A598" s="530"/>
      <c r="B598" s="530"/>
      <c r="C598" s="530"/>
      <c r="D598" s="530"/>
      <c r="E598" s="530"/>
      <c r="F598" s="530"/>
      <c r="G598" s="530"/>
      <c r="H598" s="530"/>
      <c r="I598" s="530"/>
      <c r="J598" s="530"/>
      <c r="K598" s="530"/>
      <c r="L598" s="530"/>
      <c r="M598" s="530"/>
      <c r="N598" s="530"/>
      <c r="O598" s="530"/>
      <c r="P598" s="530"/>
      <c r="Q598" s="530"/>
      <c r="R598" s="530"/>
      <c r="S598" s="530"/>
      <c r="T598" s="530"/>
      <c r="U598" s="530"/>
      <c r="V598" s="530"/>
      <c r="W598" s="530"/>
      <c r="X598" s="530"/>
      <c r="Y598" s="530"/>
      <c r="Z598" s="530"/>
    </row>
    <row r="599">
      <c r="A599" s="530"/>
      <c r="B599" s="530"/>
      <c r="C599" s="530"/>
      <c r="D599" s="530"/>
      <c r="E599" s="530"/>
      <c r="F599" s="530"/>
      <c r="G599" s="530"/>
      <c r="H599" s="530"/>
      <c r="I599" s="530"/>
      <c r="J599" s="530"/>
      <c r="K599" s="530"/>
      <c r="L599" s="530"/>
      <c r="M599" s="530"/>
      <c r="N599" s="530"/>
      <c r="O599" s="530"/>
      <c r="P599" s="530"/>
      <c r="Q599" s="530"/>
      <c r="R599" s="530"/>
      <c r="S599" s="530"/>
      <c r="T599" s="530"/>
      <c r="U599" s="530"/>
      <c r="V599" s="530"/>
      <c r="W599" s="530"/>
      <c r="X599" s="530"/>
      <c r="Y599" s="530"/>
      <c r="Z599" s="530"/>
    </row>
    <row r="600">
      <c r="A600" s="530"/>
      <c r="B600" s="530"/>
      <c r="C600" s="530"/>
      <c r="D600" s="530"/>
      <c r="E600" s="530"/>
      <c r="F600" s="530"/>
      <c r="G600" s="530"/>
      <c r="H600" s="530"/>
      <c r="I600" s="530"/>
      <c r="J600" s="530"/>
      <c r="K600" s="530"/>
      <c r="L600" s="530"/>
      <c r="M600" s="530"/>
      <c r="N600" s="530"/>
      <c r="O600" s="530"/>
      <c r="P600" s="530"/>
      <c r="Q600" s="530"/>
      <c r="R600" s="530"/>
      <c r="S600" s="530"/>
      <c r="T600" s="530"/>
      <c r="U600" s="530"/>
      <c r="V600" s="530"/>
      <c r="W600" s="530"/>
      <c r="X600" s="530"/>
      <c r="Y600" s="530"/>
      <c r="Z600" s="530"/>
    </row>
    <row r="601">
      <c r="A601" s="530"/>
      <c r="B601" s="530"/>
      <c r="C601" s="530"/>
      <c r="D601" s="530"/>
      <c r="E601" s="530"/>
      <c r="F601" s="530"/>
      <c r="G601" s="530"/>
      <c r="H601" s="530"/>
      <c r="I601" s="530"/>
      <c r="J601" s="530"/>
      <c r="K601" s="530"/>
      <c r="L601" s="530"/>
      <c r="M601" s="530"/>
      <c r="N601" s="530"/>
      <c r="O601" s="530"/>
      <c r="P601" s="530"/>
      <c r="Q601" s="530"/>
      <c r="R601" s="530"/>
      <c r="S601" s="530"/>
      <c r="T601" s="530"/>
      <c r="U601" s="530"/>
      <c r="V601" s="530"/>
      <c r="W601" s="530"/>
      <c r="X601" s="530"/>
      <c r="Y601" s="530"/>
      <c r="Z601" s="530"/>
    </row>
    <row r="602">
      <c r="A602" s="530"/>
      <c r="B602" s="530"/>
      <c r="C602" s="530"/>
      <c r="D602" s="530"/>
      <c r="E602" s="530"/>
      <c r="F602" s="530"/>
      <c r="G602" s="530"/>
      <c r="H602" s="530"/>
      <c r="I602" s="530"/>
      <c r="J602" s="530"/>
      <c r="K602" s="530"/>
      <c r="L602" s="530"/>
      <c r="M602" s="530"/>
      <c r="N602" s="530"/>
      <c r="O602" s="530"/>
      <c r="P602" s="530"/>
      <c r="Q602" s="530"/>
      <c r="R602" s="530"/>
      <c r="S602" s="530"/>
      <c r="T602" s="530"/>
      <c r="U602" s="530"/>
      <c r="V602" s="530"/>
      <c r="W602" s="530"/>
      <c r="X602" s="530"/>
      <c r="Y602" s="530"/>
      <c r="Z602" s="530"/>
    </row>
    <row r="603">
      <c r="A603" s="530"/>
      <c r="B603" s="530"/>
      <c r="C603" s="530"/>
      <c r="D603" s="530"/>
      <c r="E603" s="530"/>
      <c r="F603" s="530"/>
      <c r="G603" s="530"/>
      <c r="H603" s="530"/>
      <c r="I603" s="530"/>
      <c r="J603" s="530"/>
      <c r="K603" s="530"/>
      <c r="L603" s="530"/>
      <c r="M603" s="530"/>
      <c r="N603" s="530"/>
      <c r="O603" s="530"/>
      <c r="P603" s="530"/>
      <c r="Q603" s="530"/>
      <c r="R603" s="530"/>
      <c r="S603" s="530"/>
      <c r="T603" s="530"/>
      <c r="U603" s="530"/>
      <c r="V603" s="530"/>
      <c r="W603" s="530"/>
      <c r="X603" s="530"/>
      <c r="Y603" s="530"/>
      <c r="Z603" s="530"/>
    </row>
    <row r="604">
      <c r="A604" s="530"/>
      <c r="B604" s="530"/>
      <c r="C604" s="530"/>
      <c r="D604" s="530"/>
      <c r="E604" s="530"/>
      <c r="F604" s="530"/>
      <c r="G604" s="530"/>
      <c r="H604" s="530"/>
      <c r="I604" s="530"/>
      <c r="J604" s="530"/>
      <c r="K604" s="530"/>
      <c r="L604" s="530"/>
      <c r="M604" s="530"/>
      <c r="N604" s="530"/>
      <c r="O604" s="530"/>
      <c r="P604" s="530"/>
      <c r="Q604" s="530"/>
      <c r="R604" s="530"/>
      <c r="S604" s="530"/>
      <c r="T604" s="530"/>
      <c r="U604" s="530"/>
      <c r="V604" s="530"/>
      <c r="W604" s="530"/>
      <c r="X604" s="530"/>
      <c r="Y604" s="530"/>
      <c r="Z604" s="530"/>
    </row>
    <row r="605">
      <c r="A605" s="530"/>
      <c r="B605" s="530"/>
      <c r="C605" s="530"/>
      <c r="D605" s="530"/>
      <c r="E605" s="530"/>
      <c r="F605" s="530"/>
      <c r="G605" s="530"/>
      <c r="H605" s="530"/>
      <c r="I605" s="530"/>
      <c r="J605" s="530"/>
      <c r="K605" s="530"/>
      <c r="L605" s="530"/>
      <c r="M605" s="530"/>
      <c r="N605" s="530"/>
      <c r="O605" s="530"/>
      <c r="P605" s="530"/>
      <c r="Q605" s="530"/>
      <c r="R605" s="530"/>
      <c r="S605" s="530"/>
      <c r="T605" s="530"/>
      <c r="U605" s="530"/>
      <c r="V605" s="530"/>
      <c r="W605" s="530"/>
      <c r="X605" s="530"/>
      <c r="Y605" s="530"/>
      <c r="Z605" s="530"/>
    </row>
    <row r="606">
      <c r="A606" s="530"/>
      <c r="B606" s="530"/>
      <c r="C606" s="530"/>
      <c r="D606" s="530"/>
      <c r="E606" s="530"/>
      <c r="F606" s="530"/>
      <c r="G606" s="530"/>
      <c r="H606" s="530"/>
      <c r="I606" s="530"/>
      <c r="J606" s="530"/>
      <c r="K606" s="530"/>
      <c r="L606" s="530"/>
      <c r="M606" s="530"/>
      <c r="N606" s="530"/>
      <c r="O606" s="530"/>
      <c r="P606" s="530"/>
      <c r="Q606" s="530"/>
      <c r="R606" s="530"/>
      <c r="S606" s="530"/>
      <c r="T606" s="530"/>
      <c r="U606" s="530"/>
      <c r="V606" s="530"/>
      <c r="W606" s="530"/>
      <c r="X606" s="530"/>
      <c r="Y606" s="530"/>
      <c r="Z606" s="530"/>
    </row>
    <row r="607">
      <c r="A607" s="530"/>
      <c r="B607" s="530"/>
      <c r="C607" s="530"/>
      <c r="D607" s="530"/>
      <c r="E607" s="530"/>
      <c r="F607" s="530"/>
      <c r="G607" s="530"/>
      <c r="H607" s="530"/>
      <c r="I607" s="530"/>
      <c r="J607" s="530"/>
      <c r="K607" s="530"/>
      <c r="L607" s="530"/>
      <c r="M607" s="530"/>
      <c r="N607" s="530"/>
      <c r="O607" s="530"/>
      <c r="P607" s="530"/>
      <c r="Q607" s="530"/>
      <c r="R607" s="530"/>
      <c r="S607" s="530"/>
      <c r="T607" s="530"/>
      <c r="U607" s="530"/>
      <c r="V607" s="530"/>
      <c r="W607" s="530"/>
      <c r="X607" s="530"/>
      <c r="Y607" s="530"/>
      <c r="Z607" s="530"/>
    </row>
    <row r="608">
      <c r="A608" s="530"/>
      <c r="B608" s="530"/>
      <c r="C608" s="530"/>
      <c r="D608" s="530"/>
      <c r="E608" s="530"/>
      <c r="F608" s="530"/>
      <c r="G608" s="530"/>
      <c r="H608" s="530"/>
      <c r="I608" s="530"/>
      <c r="J608" s="530"/>
      <c r="K608" s="530"/>
      <c r="L608" s="530"/>
      <c r="M608" s="530"/>
      <c r="N608" s="530"/>
      <c r="O608" s="530"/>
      <c r="P608" s="530"/>
      <c r="Q608" s="530"/>
      <c r="R608" s="530"/>
      <c r="S608" s="530"/>
      <c r="T608" s="530"/>
      <c r="U608" s="530"/>
      <c r="V608" s="530"/>
      <c r="W608" s="530"/>
      <c r="X608" s="530"/>
      <c r="Y608" s="530"/>
      <c r="Z608" s="530"/>
    </row>
    <row r="609">
      <c r="A609" s="530"/>
      <c r="B609" s="530"/>
      <c r="C609" s="530"/>
      <c r="D609" s="530"/>
      <c r="E609" s="530"/>
      <c r="F609" s="530"/>
      <c r="G609" s="530"/>
      <c r="H609" s="530"/>
      <c r="I609" s="530"/>
      <c r="J609" s="530"/>
      <c r="K609" s="530"/>
      <c r="L609" s="530"/>
      <c r="M609" s="530"/>
      <c r="N609" s="530"/>
      <c r="O609" s="530"/>
      <c r="P609" s="530"/>
      <c r="Q609" s="530"/>
      <c r="R609" s="530"/>
      <c r="S609" s="530"/>
      <c r="T609" s="530"/>
      <c r="U609" s="530"/>
      <c r="V609" s="530"/>
      <c r="W609" s="530"/>
      <c r="X609" s="530"/>
      <c r="Y609" s="530"/>
      <c r="Z609" s="530"/>
    </row>
    <row r="610">
      <c r="A610" s="530"/>
      <c r="B610" s="530"/>
      <c r="C610" s="530"/>
      <c r="D610" s="530"/>
      <c r="E610" s="530"/>
      <c r="F610" s="530"/>
      <c r="G610" s="530"/>
      <c r="H610" s="530"/>
      <c r="I610" s="530"/>
      <c r="J610" s="530"/>
      <c r="K610" s="530"/>
      <c r="L610" s="530"/>
      <c r="M610" s="530"/>
      <c r="N610" s="530"/>
      <c r="O610" s="530"/>
      <c r="P610" s="530"/>
      <c r="Q610" s="530"/>
      <c r="R610" s="530"/>
      <c r="S610" s="530"/>
      <c r="T610" s="530"/>
      <c r="U610" s="530"/>
      <c r="V610" s="530"/>
      <c r="W610" s="530"/>
      <c r="X610" s="530"/>
      <c r="Y610" s="530"/>
      <c r="Z610" s="530"/>
    </row>
    <row r="611">
      <c r="A611" s="530"/>
      <c r="B611" s="530"/>
      <c r="C611" s="530"/>
      <c r="D611" s="530"/>
      <c r="E611" s="530"/>
      <c r="F611" s="530"/>
      <c r="G611" s="530"/>
      <c r="H611" s="530"/>
      <c r="I611" s="530"/>
      <c r="J611" s="530"/>
      <c r="K611" s="530"/>
      <c r="L611" s="530"/>
      <c r="M611" s="530"/>
      <c r="N611" s="530"/>
      <c r="O611" s="530"/>
      <c r="P611" s="530"/>
      <c r="Q611" s="530"/>
      <c r="R611" s="530"/>
      <c r="S611" s="530"/>
      <c r="T611" s="530"/>
      <c r="U611" s="530"/>
      <c r="V611" s="530"/>
      <c r="W611" s="530"/>
      <c r="X611" s="530"/>
      <c r="Y611" s="530"/>
      <c r="Z611" s="530"/>
    </row>
    <row r="612">
      <c r="A612" s="530"/>
      <c r="B612" s="530"/>
      <c r="C612" s="530"/>
      <c r="D612" s="530"/>
      <c r="E612" s="530"/>
      <c r="F612" s="530"/>
      <c r="G612" s="530"/>
      <c r="H612" s="530"/>
      <c r="I612" s="530"/>
      <c r="J612" s="530"/>
      <c r="K612" s="530"/>
      <c r="L612" s="530"/>
      <c r="M612" s="530"/>
      <c r="N612" s="530"/>
      <c r="O612" s="530"/>
      <c r="P612" s="530"/>
      <c r="Q612" s="530"/>
      <c r="R612" s="530"/>
      <c r="S612" s="530"/>
      <c r="T612" s="530"/>
      <c r="U612" s="530"/>
      <c r="V612" s="530"/>
      <c r="W612" s="530"/>
      <c r="X612" s="530"/>
      <c r="Y612" s="530"/>
      <c r="Z612" s="530"/>
    </row>
    <row r="613">
      <c r="A613" s="530"/>
      <c r="B613" s="530"/>
      <c r="C613" s="530"/>
      <c r="D613" s="530"/>
      <c r="E613" s="530"/>
      <c r="F613" s="530"/>
      <c r="G613" s="530"/>
      <c r="H613" s="530"/>
      <c r="I613" s="530"/>
      <c r="J613" s="530"/>
      <c r="K613" s="530"/>
      <c r="L613" s="530"/>
      <c r="M613" s="530"/>
      <c r="N613" s="530"/>
      <c r="O613" s="530"/>
      <c r="P613" s="530"/>
      <c r="Q613" s="530"/>
      <c r="R613" s="530"/>
      <c r="S613" s="530"/>
      <c r="T613" s="530"/>
      <c r="U613" s="530"/>
      <c r="V613" s="530"/>
      <c r="W613" s="530"/>
      <c r="X613" s="530"/>
      <c r="Y613" s="530"/>
      <c r="Z613" s="530"/>
    </row>
    <row r="614">
      <c r="A614" s="530"/>
      <c r="B614" s="530"/>
      <c r="C614" s="530"/>
      <c r="D614" s="530"/>
      <c r="E614" s="530"/>
      <c r="F614" s="530"/>
      <c r="G614" s="530"/>
      <c r="H614" s="530"/>
      <c r="I614" s="530"/>
      <c r="J614" s="530"/>
      <c r="K614" s="530"/>
      <c r="L614" s="530"/>
      <c r="M614" s="530"/>
      <c r="N614" s="530"/>
      <c r="O614" s="530"/>
      <c r="P614" s="530"/>
      <c r="Q614" s="530"/>
      <c r="R614" s="530"/>
      <c r="S614" s="530"/>
      <c r="T614" s="530"/>
      <c r="U614" s="530"/>
      <c r="V614" s="530"/>
      <c r="W614" s="530"/>
      <c r="X614" s="530"/>
      <c r="Y614" s="530"/>
      <c r="Z614" s="530"/>
    </row>
    <row r="615">
      <c r="A615" s="530"/>
      <c r="B615" s="530"/>
      <c r="C615" s="530"/>
      <c r="D615" s="530"/>
      <c r="E615" s="530"/>
      <c r="F615" s="530"/>
      <c r="G615" s="530"/>
      <c r="H615" s="530"/>
      <c r="I615" s="530"/>
      <c r="J615" s="530"/>
      <c r="K615" s="530"/>
      <c r="L615" s="530"/>
      <c r="M615" s="530"/>
      <c r="N615" s="530"/>
      <c r="O615" s="530"/>
      <c r="P615" s="530"/>
      <c r="Q615" s="530"/>
      <c r="R615" s="530"/>
      <c r="S615" s="530"/>
      <c r="T615" s="530"/>
      <c r="U615" s="530"/>
      <c r="V615" s="530"/>
      <c r="W615" s="530"/>
      <c r="X615" s="530"/>
      <c r="Y615" s="530"/>
      <c r="Z615" s="530"/>
    </row>
    <row r="616">
      <c r="A616" s="530"/>
      <c r="B616" s="530"/>
      <c r="C616" s="530"/>
      <c r="D616" s="530"/>
      <c r="E616" s="530"/>
      <c r="F616" s="530"/>
      <c r="G616" s="530"/>
      <c r="H616" s="530"/>
      <c r="I616" s="530"/>
      <c r="J616" s="530"/>
      <c r="K616" s="530"/>
      <c r="L616" s="530"/>
      <c r="M616" s="530"/>
      <c r="N616" s="530"/>
      <c r="O616" s="530"/>
      <c r="P616" s="530"/>
      <c r="Q616" s="530"/>
      <c r="R616" s="530"/>
      <c r="S616" s="530"/>
      <c r="T616" s="530"/>
      <c r="U616" s="530"/>
      <c r="V616" s="530"/>
      <c r="W616" s="530"/>
      <c r="X616" s="530"/>
      <c r="Y616" s="530"/>
      <c r="Z616" s="530"/>
    </row>
    <row r="617">
      <c r="A617" s="530"/>
      <c r="B617" s="530"/>
      <c r="C617" s="530"/>
      <c r="D617" s="530"/>
      <c r="E617" s="530"/>
      <c r="F617" s="530"/>
      <c r="G617" s="530"/>
      <c r="H617" s="530"/>
      <c r="I617" s="530"/>
      <c r="J617" s="530"/>
      <c r="K617" s="530"/>
      <c r="L617" s="530"/>
      <c r="M617" s="530"/>
      <c r="N617" s="530"/>
      <c r="O617" s="530"/>
      <c r="P617" s="530"/>
      <c r="Q617" s="530"/>
      <c r="R617" s="530"/>
      <c r="S617" s="530"/>
      <c r="T617" s="530"/>
      <c r="U617" s="530"/>
      <c r="V617" s="530"/>
      <c r="W617" s="530"/>
      <c r="X617" s="530"/>
      <c r="Y617" s="530"/>
      <c r="Z617" s="530"/>
    </row>
    <row r="618">
      <c r="A618" s="530"/>
      <c r="B618" s="530"/>
      <c r="C618" s="530"/>
      <c r="D618" s="530"/>
      <c r="E618" s="530"/>
      <c r="F618" s="530"/>
      <c r="G618" s="530"/>
      <c r="H618" s="530"/>
      <c r="I618" s="530"/>
      <c r="J618" s="530"/>
      <c r="K618" s="530"/>
      <c r="L618" s="530"/>
      <c r="M618" s="530"/>
      <c r="N618" s="530"/>
      <c r="O618" s="530"/>
      <c r="P618" s="530"/>
      <c r="Q618" s="530"/>
      <c r="R618" s="530"/>
      <c r="S618" s="530"/>
      <c r="T618" s="530"/>
      <c r="U618" s="530"/>
      <c r="V618" s="530"/>
      <c r="W618" s="530"/>
      <c r="X618" s="530"/>
      <c r="Y618" s="530"/>
      <c r="Z618" s="530"/>
    </row>
    <row r="619">
      <c r="A619" s="530"/>
      <c r="B619" s="530"/>
      <c r="C619" s="530"/>
      <c r="D619" s="530"/>
      <c r="E619" s="530"/>
      <c r="F619" s="530"/>
      <c r="G619" s="530"/>
      <c r="H619" s="530"/>
      <c r="I619" s="530"/>
      <c r="J619" s="530"/>
      <c r="K619" s="530"/>
      <c r="L619" s="530"/>
      <c r="M619" s="530"/>
      <c r="N619" s="530"/>
      <c r="O619" s="530"/>
      <c r="P619" s="530"/>
      <c r="Q619" s="530"/>
      <c r="R619" s="530"/>
      <c r="S619" s="530"/>
      <c r="T619" s="530"/>
      <c r="U619" s="530"/>
      <c r="V619" s="530"/>
      <c r="W619" s="530"/>
      <c r="X619" s="530"/>
      <c r="Y619" s="530"/>
      <c r="Z619" s="530"/>
    </row>
    <row r="620">
      <c r="A620" s="530"/>
      <c r="B620" s="530"/>
      <c r="C620" s="530"/>
      <c r="D620" s="530"/>
      <c r="E620" s="530"/>
      <c r="F620" s="530"/>
      <c r="G620" s="530"/>
      <c r="H620" s="530"/>
      <c r="I620" s="530"/>
      <c r="J620" s="530"/>
      <c r="K620" s="530"/>
      <c r="L620" s="530"/>
      <c r="M620" s="530"/>
      <c r="N620" s="530"/>
      <c r="O620" s="530"/>
      <c r="P620" s="530"/>
      <c r="Q620" s="530"/>
      <c r="R620" s="530"/>
      <c r="S620" s="530"/>
      <c r="T620" s="530"/>
      <c r="U620" s="530"/>
      <c r="V620" s="530"/>
      <c r="W620" s="530"/>
      <c r="X620" s="530"/>
      <c r="Y620" s="530"/>
      <c r="Z620" s="530"/>
    </row>
    <row r="621">
      <c r="A621" s="530"/>
      <c r="B621" s="530"/>
      <c r="C621" s="530"/>
      <c r="D621" s="530"/>
      <c r="E621" s="530"/>
      <c r="F621" s="530"/>
      <c r="G621" s="530"/>
      <c r="H621" s="530"/>
      <c r="I621" s="530"/>
      <c r="J621" s="530"/>
      <c r="K621" s="530"/>
      <c r="L621" s="530"/>
      <c r="M621" s="530"/>
      <c r="N621" s="530"/>
      <c r="O621" s="530"/>
      <c r="P621" s="530"/>
      <c r="Q621" s="530"/>
      <c r="R621" s="530"/>
      <c r="S621" s="530"/>
      <c r="T621" s="530"/>
      <c r="U621" s="530"/>
      <c r="V621" s="530"/>
      <c r="W621" s="530"/>
      <c r="X621" s="530"/>
      <c r="Y621" s="530"/>
      <c r="Z621" s="530"/>
    </row>
    <row r="622">
      <c r="A622" s="530"/>
      <c r="B622" s="530"/>
      <c r="C622" s="530"/>
      <c r="D622" s="530"/>
      <c r="E622" s="530"/>
      <c r="F622" s="530"/>
      <c r="G622" s="530"/>
      <c r="H622" s="530"/>
      <c r="I622" s="530"/>
      <c r="J622" s="530"/>
      <c r="K622" s="530"/>
      <c r="L622" s="530"/>
      <c r="M622" s="530"/>
      <c r="N622" s="530"/>
      <c r="O622" s="530"/>
      <c r="P622" s="530"/>
      <c r="Q622" s="530"/>
      <c r="R622" s="530"/>
      <c r="S622" s="530"/>
      <c r="T622" s="530"/>
      <c r="U622" s="530"/>
      <c r="V622" s="530"/>
      <c r="W622" s="530"/>
      <c r="X622" s="530"/>
      <c r="Y622" s="530"/>
      <c r="Z622" s="530"/>
    </row>
    <row r="623">
      <c r="A623" s="530"/>
      <c r="B623" s="530"/>
      <c r="C623" s="530"/>
      <c r="D623" s="530"/>
      <c r="E623" s="530"/>
      <c r="F623" s="530"/>
      <c r="G623" s="530"/>
      <c r="H623" s="530"/>
      <c r="I623" s="530"/>
      <c r="J623" s="530"/>
      <c r="K623" s="530"/>
      <c r="L623" s="530"/>
      <c r="M623" s="530"/>
      <c r="N623" s="530"/>
      <c r="O623" s="530"/>
      <c r="P623" s="530"/>
      <c r="Q623" s="530"/>
      <c r="R623" s="530"/>
      <c r="S623" s="530"/>
      <c r="T623" s="530"/>
      <c r="U623" s="530"/>
      <c r="V623" s="530"/>
      <c r="W623" s="530"/>
      <c r="X623" s="530"/>
      <c r="Y623" s="530"/>
      <c r="Z623" s="530"/>
    </row>
    <row r="624">
      <c r="A624" s="530"/>
      <c r="B624" s="530"/>
      <c r="C624" s="530"/>
      <c r="D624" s="530"/>
      <c r="E624" s="530"/>
      <c r="F624" s="530"/>
      <c r="G624" s="530"/>
      <c r="H624" s="530"/>
      <c r="I624" s="530"/>
      <c r="J624" s="530"/>
      <c r="K624" s="530"/>
      <c r="L624" s="530"/>
      <c r="M624" s="530"/>
      <c r="N624" s="530"/>
      <c r="O624" s="530"/>
      <c r="P624" s="530"/>
      <c r="Q624" s="530"/>
      <c r="R624" s="530"/>
      <c r="S624" s="530"/>
      <c r="T624" s="530"/>
      <c r="U624" s="530"/>
      <c r="V624" s="530"/>
      <c r="W624" s="530"/>
      <c r="X624" s="530"/>
      <c r="Y624" s="530"/>
      <c r="Z624" s="530"/>
    </row>
    <row r="625">
      <c r="A625" s="530"/>
      <c r="B625" s="530"/>
      <c r="C625" s="530"/>
      <c r="D625" s="530"/>
      <c r="E625" s="530"/>
      <c r="F625" s="530"/>
      <c r="G625" s="530"/>
      <c r="H625" s="530"/>
      <c r="I625" s="530"/>
      <c r="J625" s="530"/>
      <c r="K625" s="530"/>
      <c r="L625" s="530"/>
      <c r="M625" s="530"/>
      <c r="N625" s="530"/>
      <c r="O625" s="530"/>
      <c r="P625" s="530"/>
      <c r="Q625" s="530"/>
      <c r="R625" s="530"/>
      <c r="S625" s="530"/>
      <c r="T625" s="530"/>
      <c r="U625" s="530"/>
      <c r="V625" s="530"/>
      <c r="W625" s="530"/>
      <c r="X625" s="530"/>
      <c r="Y625" s="530"/>
      <c r="Z625" s="530"/>
    </row>
    <row r="626">
      <c r="A626" s="530"/>
      <c r="B626" s="530"/>
      <c r="C626" s="530"/>
      <c r="D626" s="530"/>
      <c r="E626" s="530"/>
      <c r="F626" s="530"/>
      <c r="G626" s="530"/>
      <c r="H626" s="530"/>
      <c r="I626" s="530"/>
      <c r="J626" s="530"/>
      <c r="K626" s="530"/>
      <c r="L626" s="530"/>
      <c r="M626" s="530"/>
      <c r="N626" s="530"/>
      <c r="O626" s="530"/>
      <c r="P626" s="530"/>
      <c r="Q626" s="530"/>
      <c r="R626" s="530"/>
      <c r="S626" s="530"/>
      <c r="T626" s="530"/>
      <c r="U626" s="530"/>
      <c r="V626" s="530"/>
      <c r="W626" s="530"/>
      <c r="X626" s="530"/>
      <c r="Y626" s="530"/>
      <c r="Z626" s="530"/>
    </row>
    <row r="627">
      <c r="A627" s="530"/>
      <c r="B627" s="530"/>
      <c r="C627" s="530"/>
      <c r="D627" s="530"/>
      <c r="E627" s="530"/>
      <c r="F627" s="530"/>
      <c r="G627" s="530"/>
      <c r="H627" s="530"/>
      <c r="I627" s="530"/>
      <c r="J627" s="530"/>
      <c r="K627" s="530"/>
      <c r="L627" s="530"/>
      <c r="M627" s="530"/>
      <c r="N627" s="530"/>
      <c r="O627" s="530"/>
      <c r="P627" s="530"/>
      <c r="Q627" s="530"/>
      <c r="R627" s="530"/>
      <c r="S627" s="530"/>
      <c r="T627" s="530"/>
      <c r="U627" s="530"/>
      <c r="V627" s="530"/>
      <c r="W627" s="530"/>
      <c r="X627" s="530"/>
      <c r="Y627" s="530"/>
      <c r="Z627" s="530"/>
    </row>
    <row r="628">
      <c r="A628" s="530"/>
      <c r="B628" s="530"/>
      <c r="C628" s="530"/>
      <c r="D628" s="530"/>
      <c r="E628" s="530"/>
      <c r="F628" s="530"/>
      <c r="G628" s="530"/>
      <c r="H628" s="530"/>
      <c r="I628" s="530"/>
      <c r="J628" s="530"/>
      <c r="K628" s="530"/>
      <c r="L628" s="530"/>
      <c r="M628" s="530"/>
      <c r="N628" s="530"/>
      <c r="O628" s="530"/>
      <c r="P628" s="530"/>
      <c r="Q628" s="530"/>
      <c r="R628" s="530"/>
      <c r="S628" s="530"/>
      <c r="T628" s="530"/>
      <c r="U628" s="530"/>
      <c r="V628" s="530"/>
      <c r="W628" s="530"/>
      <c r="X628" s="530"/>
      <c r="Y628" s="530"/>
      <c r="Z628" s="530"/>
    </row>
    <row r="629">
      <c r="A629" s="530"/>
      <c r="B629" s="530"/>
      <c r="C629" s="530"/>
      <c r="D629" s="530"/>
      <c r="E629" s="530"/>
      <c r="F629" s="530"/>
      <c r="G629" s="530"/>
      <c r="H629" s="530"/>
      <c r="I629" s="530"/>
      <c r="J629" s="530"/>
      <c r="K629" s="530"/>
      <c r="L629" s="530"/>
      <c r="M629" s="530"/>
      <c r="N629" s="530"/>
      <c r="O629" s="530"/>
      <c r="P629" s="530"/>
      <c r="Q629" s="530"/>
      <c r="R629" s="530"/>
      <c r="S629" s="530"/>
      <c r="T629" s="530"/>
      <c r="U629" s="530"/>
      <c r="V629" s="530"/>
      <c r="W629" s="530"/>
      <c r="X629" s="530"/>
      <c r="Y629" s="530"/>
      <c r="Z629" s="530"/>
    </row>
    <row r="630">
      <c r="A630" s="530"/>
      <c r="B630" s="530"/>
      <c r="C630" s="530"/>
      <c r="D630" s="530"/>
      <c r="E630" s="530"/>
      <c r="F630" s="530"/>
      <c r="G630" s="530"/>
      <c r="H630" s="530"/>
      <c r="I630" s="530"/>
      <c r="J630" s="530"/>
      <c r="K630" s="530"/>
      <c r="L630" s="530"/>
      <c r="M630" s="530"/>
      <c r="N630" s="530"/>
      <c r="O630" s="530"/>
      <c r="P630" s="530"/>
      <c r="Q630" s="530"/>
      <c r="R630" s="530"/>
      <c r="S630" s="530"/>
      <c r="T630" s="530"/>
      <c r="U630" s="530"/>
      <c r="V630" s="530"/>
      <c r="W630" s="530"/>
      <c r="X630" s="530"/>
      <c r="Y630" s="530"/>
      <c r="Z630" s="530"/>
    </row>
    <row r="631">
      <c r="A631" s="530"/>
      <c r="B631" s="530"/>
      <c r="C631" s="530"/>
      <c r="D631" s="530"/>
      <c r="E631" s="530"/>
      <c r="F631" s="530"/>
      <c r="G631" s="530"/>
      <c r="H631" s="530"/>
      <c r="I631" s="530"/>
      <c r="J631" s="530"/>
      <c r="K631" s="530"/>
      <c r="L631" s="530"/>
      <c r="M631" s="530"/>
      <c r="N631" s="530"/>
      <c r="O631" s="530"/>
      <c r="P631" s="530"/>
      <c r="Q631" s="530"/>
      <c r="R631" s="530"/>
      <c r="S631" s="530"/>
      <c r="T631" s="530"/>
      <c r="U631" s="530"/>
      <c r="V631" s="530"/>
      <c r="W631" s="530"/>
      <c r="X631" s="530"/>
      <c r="Y631" s="530"/>
      <c r="Z631" s="530"/>
    </row>
    <row r="632">
      <c r="A632" s="530"/>
      <c r="B632" s="530"/>
      <c r="C632" s="530"/>
      <c r="D632" s="530"/>
      <c r="E632" s="530"/>
      <c r="F632" s="530"/>
      <c r="G632" s="530"/>
      <c r="H632" s="530"/>
      <c r="I632" s="530"/>
      <c r="J632" s="530"/>
      <c r="K632" s="530"/>
      <c r="L632" s="530"/>
      <c r="M632" s="530"/>
      <c r="N632" s="530"/>
      <c r="O632" s="530"/>
      <c r="P632" s="530"/>
      <c r="Q632" s="530"/>
      <c r="R632" s="530"/>
      <c r="S632" s="530"/>
      <c r="T632" s="530"/>
      <c r="U632" s="530"/>
      <c r="V632" s="530"/>
      <c r="W632" s="530"/>
      <c r="X632" s="530"/>
      <c r="Y632" s="530"/>
      <c r="Z632" s="530"/>
    </row>
    <row r="633">
      <c r="A633" s="530"/>
      <c r="B633" s="530"/>
      <c r="C633" s="530"/>
      <c r="D633" s="530"/>
      <c r="E633" s="530"/>
      <c r="F633" s="530"/>
      <c r="G633" s="530"/>
      <c r="H633" s="530"/>
      <c r="I633" s="530"/>
      <c r="J633" s="530"/>
      <c r="K633" s="530"/>
      <c r="L633" s="530"/>
      <c r="M633" s="530"/>
      <c r="N633" s="530"/>
      <c r="O633" s="530"/>
      <c r="P633" s="530"/>
      <c r="Q633" s="530"/>
      <c r="R633" s="530"/>
      <c r="S633" s="530"/>
      <c r="T633" s="530"/>
      <c r="U633" s="530"/>
      <c r="V633" s="530"/>
      <c r="W633" s="530"/>
      <c r="X633" s="530"/>
      <c r="Y633" s="530"/>
      <c r="Z633" s="530"/>
    </row>
    <row r="634">
      <c r="A634" s="530"/>
      <c r="B634" s="530"/>
      <c r="C634" s="530"/>
      <c r="D634" s="530"/>
      <c r="E634" s="530"/>
      <c r="F634" s="530"/>
      <c r="G634" s="530"/>
      <c r="H634" s="530"/>
      <c r="I634" s="530"/>
      <c r="J634" s="530"/>
      <c r="K634" s="530"/>
      <c r="L634" s="530"/>
      <c r="M634" s="530"/>
      <c r="N634" s="530"/>
      <c r="O634" s="530"/>
      <c r="P634" s="530"/>
      <c r="Q634" s="530"/>
      <c r="R634" s="530"/>
      <c r="S634" s="530"/>
      <c r="T634" s="530"/>
      <c r="U634" s="530"/>
      <c r="V634" s="530"/>
      <c r="W634" s="530"/>
      <c r="X634" s="530"/>
      <c r="Y634" s="530"/>
      <c r="Z634" s="530"/>
    </row>
    <row r="635">
      <c r="A635" s="530"/>
      <c r="B635" s="530"/>
      <c r="C635" s="530"/>
      <c r="D635" s="530"/>
      <c r="E635" s="530"/>
      <c r="F635" s="530"/>
      <c r="G635" s="530"/>
      <c r="H635" s="530"/>
      <c r="I635" s="530"/>
      <c r="J635" s="530"/>
      <c r="K635" s="530"/>
      <c r="L635" s="530"/>
      <c r="M635" s="530"/>
      <c r="N635" s="530"/>
      <c r="O635" s="530"/>
      <c r="P635" s="530"/>
      <c r="Q635" s="530"/>
      <c r="R635" s="530"/>
      <c r="S635" s="530"/>
      <c r="T635" s="530"/>
      <c r="U635" s="530"/>
      <c r="V635" s="530"/>
      <c r="W635" s="530"/>
      <c r="X635" s="530"/>
      <c r="Y635" s="530"/>
      <c r="Z635" s="530"/>
    </row>
    <row r="636">
      <c r="A636" s="530"/>
      <c r="B636" s="530"/>
      <c r="C636" s="530"/>
      <c r="D636" s="530"/>
      <c r="E636" s="530"/>
      <c r="F636" s="530"/>
      <c r="G636" s="530"/>
      <c r="H636" s="530"/>
      <c r="I636" s="530"/>
      <c r="J636" s="530"/>
      <c r="K636" s="530"/>
      <c r="L636" s="530"/>
      <c r="M636" s="530"/>
      <c r="N636" s="530"/>
      <c r="O636" s="530"/>
      <c r="P636" s="530"/>
      <c r="Q636" s="530"/>
      <c r="R636" s="530"/>
      <c r="S636" s="530"/>
      <c r="T636" s="530"/>
      <c r="U636" s="530"/>
      <c r="V636" s="530"/>
      <c r="W636" s="530"/>
      <c r="X636" s="530"/>
      <c r="Y636" s="530"/>
      <c r="Z636" s="530"/>
    </row>
    <row r="637">
      <c r="A637" s="530"/>
      <c r="B637" s="530"/>
      <c r="C637" s="530"/>
      <c r="D637" s="530"/>
      <c r="E637" s="530"/>
      <c r="F637" s="530"/>
      <c r="G637" s="530"/>
      <c r="H637" s="530"/>
      <c r="I637" s="530"/>
      <c r="J637" s="530"/>
      <c r="K637" s="530"/>
      <c r="L637" s="530"/>
      <c r="M637" s="530"/>
      <c r="N637" s="530"/>
      <c r="O637" s="530"/>
      <c r="P637" s="530"/>
      <c r="Q637" s="530"/>
      <c r="R637" s="530"/>
      <c r="S637" s="530"/>
      <c r="T637" s="530"/>
      <c r="U637" s="530"/>
      <c r="V637" s="530"/>
      <c r="W637" s="530"/>
      <c r="X637" s="530"/>
      <c r="Y637" s="530"/>
      <c r="Z637" s="530"/>
    </row>
    <row r="638">
      <c r="A638" s="530"/>
      <c r="B638" s="530"/>
      <c r="C638" s="530"/>
      <c r="D638" s="530"/>
      <c r="E638" s="530"/>
      <c r="F638" s="530"/>
      <c r="G638" s="530"/>
      <c r="H638" s="530"/>
      <c r="I638" s="530"/>
      <c r="J638" s="530"/>
      <c r="K638" s="530"/>
      <c r="L638" s="530"/>
      <c r="M638" s="530"/>
      <c r="N638" s="530"/>
      <c r="O638" s="530"/>
      <c r="P638" s="530"/>
      <c r="Q638" s="530"/>
      <c r="R638" s="530"/>
      <c r="S638" s="530"/>
      <c r="T638" s="530"/>
      <c r="U638" s="530"/>
      <c r="V638" s="530"/>
      <c r="W638" s="530"/>
      <c r="X638" s="530"/>
      <c r="Y638" s="530"/>
      <c r="Z638" s="530"/>
    </row>
    <row r="639">
      <c r="A639" s="530"/>
      <c r="B639" s="530"/>
      <c r="C639" s="530"/>
      <c r="D639" s="530"/>
      <c r="E639" s="530"/>
      <c r="F639" s="530"/>
      <c r="G639" s="530"/>
      <c r="H639" s="530"/>
      <c r="I639" s="530"/>
      <c r="J639" s="530"/>
      <c r="K639" s="530"/>
      <c r="L639" s="530"/>
      <c r="M639" s="530"/>
      <c r="N639" s="530"/>
      <c r="O639" s="530"/>
      <c r="P639" s="530"/>
      <c r="Q639" s="530"/>
      <c r="R639" s="530"/>
      <c r="S639" s="530"/>
      <c r="T639" s="530"/>
      <c r="U639" s="530"/>
      <c r="V639" s="530"/>
      <c r="W639" s="530"/>
      <c r="X639" s="530"/>
      <c r="Y639" s="530"/>
      <c r="Z639" s="530"/>
    </row>
    <row r="640">
      <c r="A640" s="530"/>
      <c r="B640" s="530"/>
      <c r="C640" s="530"/>
      <c r="D640" s="530"/>
      <c r="E640" s="530"/>
      <c r="F640" s="530"/>
      <c r="G640" s="530"/>
      <c r="H640" s="530"/>
      <c r="I640" s="530"/>
      <c r="J640" s="530"/>
      <c r="K640" s="530"/>
      <c r="L640" s="530"/>
      <c r="M640" s="530"/>
      <c r="N640" s="530"/>
      <c r="O640" s="530"/>
      <c r="P640" s="530"/>
      <c r="Q640" s="530"/>
      <c r="R640" s="530"/>
      <c r="S640" s="530"/>
      <c r="T640" s="530"/>
      <c r="U640" s="530"/>
      <c r="V640" s="530"/>
      <c r="W640" s="530"/>
      <c r="X640" s="530"/>
      <c r="Y640" s="530"/>
      <c r="Z640" s="530"/>
    </row>
    <row r="641">
      <c r="A641" s="530"/>
      <c r="B641" s="530"/>
      <c r="C641" s="530"/>
      <c r="D641" s="530"/>
      <c r="E641" s="530"/>
      <c r="F641" s="530"/>
      <c r="G641" s="530"/>
      <c r="H641" s="530"/>
      <c r="I641" s="530"/>
      <c r="J641" s="530"/>
      <c r="K641" s="530"/>
      <c r="L641" s="530"/>
      <c r="M641" s="530"/>
      <c r="N641" s="530"/>
      <c r="O641" s="530"/>
      <c r="P641" s="530"/>
      <c r="Q641" s="530"/>
      <c r="R641" s="530"/>
      <c r="S641" s="530"/>
      <c r="T641" s="530"/>
      <c r="U641" s="530"/>
      <c r="V641" s="530"/>
      <c r="W641" s="530"/>
      <c r="X641" s="530"/>
      <c r="Y641" s="530"/>
      <c r="Z641" s="530"/>
    </row>
    <row r="642">
      <c r="A642" s="530"/>
      <c r="B642" s="530"/>
      <c r="C642" s="530"/>
      <c r="D642" s="530"/>
      <c r="E642" s="530"/>
      <c r="F642" s="530"/>
      <c r="G642" s="530"/>
      <c r="H642" s="530"/>
      <c r="I642" s="530"/>
      <c r="J642" s="530"/>
      <c r="K642" s="530"/>
      <c r="L642" s="530"/>
      <c r="M642" s="530"/>
      <c r="N642" s="530"/>
      <c r="O642" s="530"/>
      <c r="P642" s="530"/>
      <c r="Q642" s="530"/>
      <c r="R642" s="530"/>
      <c r="S642" s="530"/>
      <c r="T642" s="530"/>
      <c r="U642" s="530"/>
      <c r="V642" s="530"/>
      <c r="W642" s="530"/>
      <c r="X642" s="530"/>
      <c r="Y642" s="530"/>
      <c r="Z642" s="530"/>
    </row>
    <row r="643">
      <c r="A643" s="530"/>
      <c r="B643" s="530"/>
      <c r="C643" s="530"/>
      <c r="D643" s="530"/>
      <c r="E643" s="530"/>
      <c r="F643" s="530"/>
      <c r="G643" s="530"/>
      <c r="H643" s="530"/>
      <c r="I643" s="530"/>
      <c r="J643" s="530"/>
      <c r="K643" s="530"/>
      <c r="L643" s="530"/>
      <c r="M643" s="530"/>
      <c r="N643" s="530"/>
      <c r="O643" s="530"/>
      <c r="P643" s="530"/>
      <c r="Q643" s="530"/>
      <c r="R643" s="530"/>
      <c r="S643" s="530"/>
      <c r="T643" s="530"/>
      <c r="U643" s="530"/>
      <c r="V643" s="530"/>
      <c r="W643" s="530"/>
      <c r="X643" s="530"/>
      <c r="Y643" s="530"/>
      <c r="Z643" s="530"/>
    </row>
    <row r="644">
      <c r="A644" s="530"/>
      <c r="B644" s="530"/>
      <c r="C644" s="530"/>
      <c r="D644" s="530"/>
      <c r="E644" s="530"/>
      <c r="F644" s="530"/>
      <c r="G644" s="530"/>
      <c r="H644" s="530"/>
      <c r="I644" s="530"/>
      <c r="J644" s="530"/>
      <c r="K644" s="530"/>
      <c r="L644" s="530"/>
      <c r="M644" s="530"/>
      <c r="N644" s="530"/>
      <c r="O644" s="530"/>
      <c r="P644" s="530"/>
      <c r="Q644" s="530"/>
      <c r="R644" s="530"/>
      <c r="S644" s="530"/>
      <c r="T644" s="530"/>
      <c r="U644" s="530"/>
      <c r="V644" s="530"/>
      <c r="W644" s="530"/>
      <c r="X644" s="530"/>
      <c r="Y644" s="530"/>
      <c r="Z644" s="530"/>
    </row>
    <row r="645">
      <c r="A645" s="530"/>
      <c r="B645" s="530"/>
      <c r="C645" s="530"/>
      <c r="D645" s="530"/>
      <c r="E645" s="530"/>
      <c r="F645" s="530"/>
      <c r="G645" s="530"/>
      <c r="H645" s="530"/>
      <c r="I645" s="530"/>
      <c r="J645" s="530"/>
      <c r="K645" s="530"/>
      <c r="L645" s="530"/>
      <c r="M645" s="530"/>
      <c r="N645" s="530"/>
      <c r="O645" s="530"/>
      <c r="P645" s="530"/>
      <c r="Q645" s="530"/>
      <c r="R645" s="530"/>
      <c r="S645" s="530"/>
      <c r="T645" s="530"/>
      <c r="U645" s="530"/>
      <c r="V645" s="530"/>
      <c r="W645" s="530"/>
      <c r="X645" s="530"/>
      <c r="Y645" s="530"/>
      <c r="Z645" s="530"/>
    </row>
    <row r="646">
      <c r="A646" s="530"/>
      <c r="B646" s="530"/>
      <c r="C646" s="530"/>
      <c r="D646" s="530"/>
      <c r="E646" s="530"/>
      <c r="F646" s="530"/>
      <c r="G646" s="530"/>
      <c r="H646" s="530"/>
      <c r="I646" s="530"/>
      <c r="J646" s="530"/>
      <c r="K646" s="530"/>
      <c r="L646" s="530"/>
      <c r="M646" s="530"/>
      <c r="N646" s="530"/>
      <c r="O646" s="530"/>
      <c r="P646" s="530"/>
      <c r="Q646" s="530"/>
      <c r="R646" s="530"/>
      <c r="S646" s="530"/>
      <c r="T646" s="530"/>
      <c r="U646" s="530"/>
      <c r="V646" s="530"/>
      <c r="W646" s="530"/>
      <c r="X646" s="530"/>
      <c r="Y646" s="530"/>
      <c r="Z646" s="530"/>
    </row>
    <row r="647">
      <c r="A647" s="530"/>
      <c r="B647" s="530"/>
      <c r="C647" s="530"/>
      <c r="D647" s="530"/>
      <c r="E647" s="530"/>
      <c r="F647" s="530"/>
      <c r="G647" s="530"/>
      <c r="H647" s="530"/>
      <c r="I647" s="530"/>
      <c r="J647" s="530"/>
      <c r="K647" s="530"/>
      <c r="L647" s="530"/>
      <c r="M647" s="530"/>
      <c r="N647" s="530"/>
      <c r="O647" s="530"/>
      <c r="P647" s="530"/>
      <c r="Q647" s="530"/>
      <c r="R647" s="530"/>
      <c r="S647" s="530"/>
      <c r="T647" s="530"/>
      <c r="U647" s="530"/>
      <c r="V647" s="530"/>
      <c r="W647" s="530"/>
      <c r="X647" s="530"/>
      <c r="Y647" s="530"/>
      <c r="Z647" s="530"/>
    </row>
    <row r="648">
      <c r="A648" s="530"/>
      <c r="B648" s="530"/>
      <c r="C648" s="530"/>
      <c r="D648" s="530"/>
      <c r="E648" s="530"/>
      <c r="F648" s="530"/>
      <c r="G648" s="530"/>
      <c r="H648" s="530"/>
      <c r="I648" s="530"/>
      <c r="J648" s="530"/>
      <c r="K648" s="530"/>
      <c r="L648" s="530"/>
      <c r="M648" s="530"/>
      <c r="N648" s="530"/>
      <c r="O648" s="530"/>
      <c r="P648" s="530"/>
      <c r="Q648" s="530"/>
      <c r="R648" s="530"/>
      <c r="S648" s="530"/>
      <c r="T648" s="530"/>
      <c r="U648" s="530"/>
      <c r="V648" s="530"/>
      <c r="W648" s="530"/>
      <c r="X648" s="530"/>
      <c r="Y648" s="530"/>
      <c r="Z648" s="530"/>
    </row>
    <row r="649">
      <c r="A649" s="530"/>
      <c r="B649" s="530"/>
      <c r="C649" s="530"/>
      <c r="D649" s="530"/>
      <c r="E649" s="530"/>
      <c r="F649" s="530"/>
      <c r="G649" s="530"/>
      <c r="H649" s="530"/>
      <c r="I649" s="530"/>
      <c r="J649" s="530"/>
      <c r="K649" s="530"/>
      <c r="L649" s="530"/>
      <c r="M649" s="530"/>
      <c r="N649" s="530"/>
      <c r="O649" s="530"/>
      <c r="P649" s="530"/>
      <c r="Q649" s="530"/>
      <c r="R649" s="530"/>
      <c r="S649" s="530"/>
      <c r="T649" s="530"/>
      <c r="U649" s="530"/>
      <c r="V649" s="530"/>
      <c r="W649" s="530"/>
      <c r="X649" s="530"/>
      <c r="Y649" s="530"/>
      <c r="Z649" s="530"/>
    </row>
    <row r="650">
      <c r="A650" s="530"/>
      <c r="B650" s="530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</row>
    <row r="651">
      <c r="A651" s="530"/>
      <c r="B651" s="530"/>
      <c r="C651" s="530"/>
      <c r="D651" s="530"/>
      <c r="E651" s="530"/>
      <c r="F651" s="530"/>
      <c r="G651" s="530"/>
      <c r="H651" s="530"/>
      <c r="I651" s="530"/>
      <c r="J651" s="530"/>
      <c r="K651" s="530"/>
      <c r="L651" s="530"/>
      <c r="M651" s="530"/>
      <c r="N651" s="530"/>
      <c r="O651" s="530"/>
      <c r="P651" s="530"/>
      <c r="Q651" s="530"/>
      <c r="R651" s="530"/>
      <c r="S651" s="530"/>
      <c r="T651" s="530"/>
      <c r="U651" s="530"/>
      <c r="V651" s="530"/>
      <c r="W651" s="530"/>
      <c r="X651" s="530"/>
      <c r="Y651" s="530"/>
      <c r="Z651" s="530"/>
    </row>
    <row r="652">
      <c r="A652" s="530"/>
      <c r="B652" s="530"/>
      <c r="C652" s="530"/>
      <c r="D652" s="530"/>
      <c r="E652" s="530"/>
      <c r="F652" s="530"/>
      <c r="G652" s="530"/>
      <c r="H652" s="530"/>
      <c r="I652" s="530"/>
      <c r="J652" s="530"/>
      <c r="K652" s="530"/>
      <c r="L652" s="530"/>
      <c r="M652" s="530"/>
      <c r="N652" s="530"/>
      <c r="O652" s="530"/>
      <c r="P652" s="530"/>
      <c r="Q652" s="530"/>
      <c r="R652" s="530"/>
      <c r="S652" s="530"/>
      <c r="T652" s="530"/>
      <c r="U652" s="530"/>
      <c r="V652" s="530"/>
      <c r="W652" s="530"/>
      <c r="X652" s="530"/>
      <c r="Y652" s="530"/>
      <c r="Z652" s="530"/>
    </row>
    <row r="653">
      <c r="A653" s="530"/>
      <c r="B653" s="530"/>
      <c r="C653" s="530"/>
      <c r="D653" s="530"/>
      <c r="E653" s="530"/>
      <c r="F653" s="530"/>
      <c r="G653" s="530"/>
      <c r="H653" s="530"/>
      <c r="I653" s="530"/>
      <c r="J653" s="530"/>
      <c r="K653" s="530"/>
      <c r="L653" s="530"/>
      <c r="M653" s="530"/>
      <c r="N653" s="530"/>
      <c r="O653" s="530"/>
      <c r="P653" s="530"/>
      <c r="Q653" s="530"/>
      <c r="R653" s="530"/>
      <c r="S653" s="530"/>
      <c r="T653" s="530"/>
      <c r="U653" s="530"/>
      <c r="V653" s="530"/>
      <c r="W653" s="530"/>
      <c r="X653" s="530"/>
      <c r="Y653" s="530"/>
      <c r="Z653" s="530"/>
    </row>
    <row r="654">
      <c r="A654" s="530"/>
      <c r="B654" s="530"/>
      <c r="C654" s="530"/>
      <c r="D654" s="530"/>
      <c r="E654" s="530"/>
      <c r="F654" s="530"/>
      <c r="G654" s="530"/>
      <c r="H654" s="530"/>
      <c r="I654" s="530"/>
      <c r="J654" s="530"/>
      <c r="K654" s="530"/>
      <c r="L654" s="530"/>
      <c r="M654" s="530"/>
      <c r="N654" s="530"/>
      <c r="O654" s="530"/>
      <c r="P654" s="530"/>
      <c r="Q654" s="530"/>
      <c r="R654" s="530"/>
      <c r="S654" s="530"/>
      <c r="T654" s="530"/>
      <c r="U654" s="530"/>
      <c r="V654" s="530"/>
      <c r="W654" s="530"/>
      <c r="X654" s="530"/>
      <c r="Y654" s="530"/>
      <c r="Z654" s="530"/>
    </row>
    <row r="655">
      <c r="A655" s="530"/>
      <c r="B655" s="530"/>
      <c r="C655" s="530"/>
      <c r="D655" s="530"/>
      <c r="E655" s="530"/>
      <c r="F655" s="530"/>
      <c r="G655" s="530"/>
      <c r="H655" s="530"/>
      <c r="I655" s="530"/>
      <c r="J655" s="530"/>
      <c r="K655" s="530"/>
      <c r="L655" s="530"/>
      <c r="M655" s="530"/>
      <c r="N655" s="530"/>
      <c r="O655" s="530"/>
      <c r="P655" s="530"/>
      <c r="Q655" s="530"/>
      <c r="R655" s="530"/>
      <c r="S655" s="530"/>
      <c r="T655" s="530"/>
      <c r="U655" s="530"/>
      <c r="V655" s="530"/>
      <c r="W655" s="530"/>
      <c r="X655" s="530"/>
      <c r="Y655" s="530"/>
      <c r="Z655" s="530"/>
    </row>
    <row r="656">
      <c r="A656" s="530"/>
      <c r="B656" s="530"/>
      <c r="C656" s="530"/>
      <c r="D656" s="530"/>
      <c r="E656" s="530"/>
      <c r="F656" s="530"/>
      <c r="G656" s="530"/>
      <c r="H656" s="530"/>
      <c r="I656" s="530"/>
      <c r="J656" s="530"/>
      <c r="K656" s="530"/>
      <c r="L656" s="530"/>
      <c r="M656" s="530"/>
      <c r="N656" s="530"/>
      <c r="O656" s="530"/>
      <c r="P656" s="530"/>
      <c r="Q656" s="530"/>
      <c r="R656" s="530"/>
      <c r="S656" s="530"/>
      <c r="T656" s="530"/>
      <c r="U656" s="530"/>
      <c r="V656" s="530"/>
      <c r="W656" s="530"/>
      <c r="X656" s="530"/>
      <c r="Y656" s="530"/>
      <c r="Z656" s="530"/>
    </row>
    <row r="657">
      <c r="A657" s="530"/>
      <c r="B657" s="530"/>
      <c r="C657" s="530"/>
      <c r="D657" s="530"/>
      <c r="E657" s="530"/>
      <c r="F657" s="530"/>
      <c r="G657" s="530"/>
      <c r="H657" s="530"/>
      <c r="I657" s="530"/>
      <c r="J657" s="530"/>
      <c r="K657" s="530"/>
      <c r="L657" s="530"/>
      <c r="M657" s="530"/>
      <c r="N657" s="530"/>
      <c r="O657" s="530"/>
      <c r="P657" s="530"/>
      <c r="Q657" s="530"/>
      <c r="R657" s="530"/>
      <c r="S657" s="530"/>
      <c r="T657" s="530"/>
      <c r="U657" s="530"/>
      <c r="V657" s="530"/>
      <c r="W657" s="530"/>
      <c r="X657" s="530"/>
      <c r="Y657" s="530"/>
      <c r="Z657" s="530"/>
    </row>
    <row r="658">
      <c r="A658" s="530"/>
      <c r="B658" s="530"/>
      <c r="C658" s="530"/>
      <c r="D658" s="530"/>
      <c r="E658" s="530"/>
      <c r="F658" s="530"/>
      <c r="G658" s="530"/>
      <c r="H658" s="530"/>
      <c r="I658" s="530"/>
      <c r="J658" s="530"/>
      <c r="K658" s="530"/>
      <c r="L658" s="530"/>
      <c r="M658" s="530"/>
      <c r="N658" s="530"/>
      <c r="O658" s="530"/>
      <c r="P658" s="530"/>
      <c r="Q658" s="530"/>
      <c r="R658" s="530"/>
      <c r="S658" s="530"/>
      <c r="T658" s="530"/>
      <c r="U658" s="530"/>
      <c r="V658" s="530"/>
      <c r="W658" s="530"/>
      <c r="X658" s="530"/>
      <c r="Y658" s="530"/>
      <c r="Z658" s="530"/>
    </row>
    <row r="659">
      <c r="A659" s="530"/>
      <c r="B659" s="530"/>
      <c r="C659" s="530"/>
      <c r="D659" s="530"/>
      <c r="E659" s="530"/>
      <c r="F659" s="530"/>
      <c r="G659" s="530"/>
      <c r="H659" s="530"/>
      <c r="I659" s="530"/>
      <c r="J659" s="530"/>
      <c r="K659" s="530"/>
      <c r="L659" s="530"/>
      <c r="M659" s="530"/>
      <c r="N659" s="530"/>
      <c r="O659" s="530"/>
      <c r="P659" s="530"/>
      <c r="Q659" s="530"/>
      <c r="R659" s="530"/>
      <c r="S659" s="530"/>
      <c r="T659" s="530"/>
      <c r="U659" s="530"/>
      <c r="V659" s="530"/>
      <c r="W659" s="530"/>
      <c r="X659" s="530"/>
      <c r="Y659" s="530"/>
      <c r="Z659" s="530"/>
    </row>
    <row r="660">
      <c r="A660" s="530"/>
      <c r="B660" s="530"/>
      <c r="C660" s="530"/>
      <c r="D660" s="530"/>
      <c r="E660" s="530"/>
      <c r="F660" s="530"/>
      <c r="G660" s="530"/>
      <c r="H660" s="530"/>
      <c r="I660" s="530"/>
      <c r="J660" s="530"/>
      <c r="K660" s="530"/>
      <c r="L660" s="530"/>
      <c r="M660" s="530"/>
      <c r="N660" s="530"/>
      <c r="O660" s="530"/>
      <c r="P660" s="530"/>
      <c r="Q660" s="530"/>
      <c r="R660" s="530"/>
      <c r="S660" s="530"/>
      <c r="T660" s="530"/>
      <c r="U660" s="530"/>
      <c r="V660" s="530"/>
      <c r="W660" s="530"/>
      <c r="X660" s="530"/>
      <c r="Y660" s="530"/>
      <c r="Z660" s="530"/>
    </row>
    <row r="661">
      <c r="A661" s="530"/>
      <c r="B661" s="530"/>
      <c r="C661" s="530"/>
      <c r="D661" s="530"/>
      <c r="E661" s="530"/>
      <c r="F661" s="530"/>
      <c r="G661" s="530"/>
      <c r="H661" s="530"/>
      <c r="I661" s="530"/>
      <c r="J661" s="530"/>
      <c r="K661" s="530"/>
      <c r="L661" s="530"/>
      <c r="M661" s="530"/>
      <c r="N661" s="530"/>
      <c r="O661" s="530"/>
      <c r="P661" s="530"/>
      <c r="Q661" s="530"/>
      <c r="R661" s="530"/>
      <c r="S661" s="530"/>
      <c r="T661" s="530"/>
      <c r="U661" s="530"/>
      <c r="V661" s="530"/>
      <c r="W661" s="530"/>
      <c r="X661" s="530"/>
      <c r="Y661" s="530"/>
      <c r="Z661" s="530"/>
    </row>
    <row r="662">
      <c r="A662" s="530"/>
      <c r="B662" s="530"/>
      <c r="C662" s="530"/>
      <c r="D662" s="530"/>
      <c r="E662" s="530"/>
      <c r="F662" s="530"/>
      <c r="G662" s="530"/>
      <c r="H662" s="530"/>
      <c r="I662" s="530"/>
      <c r="J662" s="530"/>
      <c r="K662" s="530"/>
      <c r="L662" s="530"/>
      <c r="M662" s="530"/>
      <c r="N662" s="530"/>
      <c r="O662" s="530"/>
      <c r="P662" s="530"/>
      <c r="Q662" s="530"/>
      <c r="R662" s="530"/>
      <c r="S662" s="530"/>
      <c r="T662" s="530"/>
      <c r="U662" s="530"/>
      <c r="V662" s="530"/>
      <c r="W662" s="530"/>
      <c r="X662" s="530"/>
      <c r="Y662" s="530"/>
      <c r="Z662" s="530"/>
    </row>
    <row r="663">
      <c r="A663" s="530"/>
      <c r="B663" s="530"/>
      <c r="C663" s="530"/>
      <c r="D663" s="530"/>
      <c r="E663" s="530"/>
      <c r="F663" s="530"/>
      <c r="G663" s="530"/>
      <c r="H663" s="530"/>
      <c r="I663" s="530"/>
      <c r="J663" s="530"/>
      <c r="K663" s="530"/>
      <c r="L663" s="530"/>
      <c r="M663" s="530"/>
      <c r="N663" s="530"/>
      <c r="O663" s="530"/>
      <c r="P663" s="530"/>
      <c r="Q663" s="530"/>
      <c r="R663" s="530"/>
      <c r="S663" s="530"/>
      <c r="T663" s="530"/>
      <c r="U663" s="530"/>
      <c r="V663" s="530"/>
      <c r="W663" s="530"/>
      <c r="X663" s="530"/>
      <c r="Y663" s="530"/>
      <c r="Z663" s="530"/>
    </row>
    <row r="664">
      <c r="A664" s="530"/>
      <c r="B664" s="530"/>
      <c r="C664" s="530"/>
      <c r="D664" s="530"/>
      <c r="E664" s="530"/>
      <c r="F664" s="530"/>
      <c r="G664" s="530"/>
      <c r="H664" s="530"/>
      <c r="I664" s="530"/>
      <c r="J664" s="530"/>
      <c r="K664" s="530"/>
      <c r="L664" s="530"/>
      <c r="M664" s="530"/>
      <c r="N664" s="530"/>
      <c r="O664" s="530"/>
      <c r="P664" s="530"/>
      <c r="Q664" s="530"/>
      <c r="R664" s="530"/>
      <c r="S664" s="530"/>
      <c r="T664" s="530"/>
      <c r="U664" s="530"/>
      <c r="V664" s="530"/>
      <c r="W664" s="530"/>
      <c r="X664" s="530"/>
      <c r="Y664" s="530"/>
      <c r="Z664" s="530"/>
    </row>
    <row r="665">
      <c r="A665" s="530"/>
      <c r="B665" s="530"/>
      <c r="C665" s="530"/>
      <c r="D665" s="530"/>
      <c r="E665" s="530"/>
      <c r="F665" s="530"/>
      <c r="G665" s="530"/>
      <c r="H665" s="530"/>
      <c r="I665" s="530"/>
      <c r="J665" s="530"/>
      <c r="K665" s="530"/>
      <c r="L665" s="530"/>
      <c r="M665" s="530"/>
      <c r="N665" s="530"/>
      <c r="O665" s="530"/>
      <c r="P665" s="530"/>
      <c r="Q665" s="530"/>
      <c r="R665" s="530"/>
      <c r="S665" s="530"/>
      <c r="T665" s="530"/>
      <c r="U665" s="530"/>
      <c r="V665" s="530"/>
      <c r="W665" s="530"/>
      <c r="X665" s="530"/>
      <c r="Y665" s="530"/>
      <c r="Z665" s="530"/>
    </row>
    <row r="666">
      <c r="A666" s="530"/>
      <c r="B666" s="530"/>
      <c r="C666" s="530"/>
      <c r="D666" s="530"/>
      <c r="E666" s="530"/>
      <c r="F666" s="530"/>
      <c r="G666" s="530"/>
      <c r="H666" s="530"/>
      <c r="I666" s="530"/>
      <c r="J666" s="530"/>
      <c r="K666" s="530"/>
      <c r="L666" s="530"/>
      <c r="M666" s="530"/>
      <c r="N666" s="530"/>
      <c r="O666" s="530"/>
      <c r="P666" s="530"/>
      <c r="Q666" s="530"/>
      <c r="R666" s="530"/>
      <c r="S666" s="530"/>
      <c r="T666" s="530"/>
      <c r="U666" s="530"/>
      <c r="V666" s="530"/>
      <c r="W666" s="530"/>
      <c r="X666" s="530"/>
      <c r="Y666" s="530"/>
      <c r="Z666" s="530"/>
    </row>
    <row r="667">
      <c r="A667" s="530"/>
      <c r="B667" s="530"/>
      <c r="C667" s="530"/>
      <c r="D667" s="530"/>
      <c r="E667" s="530"/>
      <c r="F667" s="530"/>
      <c r="G667" s="530"/>
      <c r="H667" s="530"/>
      <c r="I667" s="530"/>
      <c r="J667" s="530"/>
      <c r="K667" s="530"/>
      <c r="L667" s="530"/>
      <c r="M667" s="530"/>
      <c r="N667" s="530"/>
      <c r="O667" s="530"/>
      <c r="P667" s="530"/>
      <c r="Q667" s="530"/>
      <c r="R667" s="530"/>
      <c r="S667" s="530"/>
      <c r="T667" s="530"/>
      <c r="U667" s="530"/>
      <c r="V667" s="530"/>
      <c r="W667" s="530"/>
      <c r="X667" s="530"/>
      <c r="Y667" s="530"/>
      <c r="Z667" s="530"/>
    </row>
    <row r="668">
      <c r="A668" s="530"/>
      <c r="B668" s="530"/>
      <c r="C668" s="530"/>
      <c r="D668" s="530"/>
      <c r="E668" s="530"/>
      <c r="F668" s="530"/>
      <c r="G668" s="530"/>
      <c r="H668" s="530"/>
      <c r="I668" s="530"/>
      <c r="J668" s="530"/>
      <c r="K668" s="530"/>
      <c r="L668" s="530"/>
      <c r="M668" s="530"/>
      <c r="N668" s="530"/>
      <c r="O668" s="530"/>
      <c r="P668" s="530"/>
      <c r="Q668" s="530"/>
      <c r="R668" s="530"/>
      <c r="S668" s="530"/>
      <c r="T668" s="530"/>
      <c r="U668" s="530"/>
      <c r="V668" s="530"/>
      <c r="W668" s="530"/>
      <c r="X668" s="530"/>
      <c r="Y668" s="530"/>
      <c r="Z668" s="530"/>
    </row>
    <row r="669">
      <c r="A669" s="530"/>
      <c r="B669" s="530"/>
      <c r="C669" s="530"/>
      <c r="D669" s="530"/>
      <c r="E669" s="530"/>
      <c r="F669" s="530"/>
      <c r="G669" s="530"/>
      <c r="H669" s="530"/>
      <c r="I669" s="530"/>
      <c r="J669" s="530"/>
      <c r="K669" s="530"/>
      <c r="L669" s="530"/>
      <c r="M669" s="530"/>
      <c r="N669" s="530"/>
      <c r="O669" s="530"/>
      <c r="P669" s="530"/>
      <c r="Q669" s="530"/>
      <c r="R669" s="530"/>
      <c r="S669" s="530"/>
      <c r="T669" s="530"/>
      <c r="U669" s="530"/>
      <c r="V669" s="530"/>
      <c r="W669" s="530"/>
      <c r="X669" s="530"/>
      <c r="Y669" s="530"/>
      <c r="Z669" s="530"/>
    </row>
    <row r="670">
      <c r="A670" s="530"/>
      <c r="B670" s="530"/>
      <c r="C670" s="530"/>
      <c r="D670" s="530"/>
      <c r="E670" s="530"/>
      <c r="F670" s="530"/>
      <c r="G670" s="530"/>
      <c r="H670" s="530"/>
      <c r="I670" s="530"/>
      <c r="J670" s="530"/>
      <c r="K670" s="530"/>
      <c r="L670" s="530"/>
      <c r="M670" s="530"/>
      <c r="N670" s="530"/>
      <c r="O670" s="530"/>
      <c r="P670" s="530"/>
      <c r="Q670" s="530"/>
      <c r="R670" s="530"/>
      <c r="S670" s="530"/>
      <c r="T670" s="530"/>
      <c r="U670" s="530"/>
      <c r="V670" s="530"/>
      <c r="W670" s="530"/>
      <c r="X670" s="530"/>
      <c r="Y670" s="530"/>
      <c r="Z670" s="530"/>
    </row>
    <row r="671">
      <c r="A671" s="530"/>
      <c r="B671" s="530"/>
      <c r="C671" s="530"/>
      <c r="D671" s="530"/>
      <c r="E671" s="530"/>
      <c r="F671" s="530"/>
      <c r="G671" s="530"/>
      <c r="H671" s="530"/>
      <c r="I671" s="530"/>
      <c r="J671" s="530"/>
      <c r="K671" s="530"/>
      <c r="L671" s="530"/>
      <c r="M671" s="530"/>
      <c r="N671" s="530"/>
      <c r="O671" s="530"/>
      <c r="P671" s="530"/>
      <c r="Q671" s="530"/>
      <c r="R671" s="530"/>
      <c r="S671" s="530"/>
      <c r="T671" s="530"/>
      <c r="U671" s="530"/>
      <c r="V671" s="530"/>
      <c r="W671" s="530"/>
      <c r="X671" s="530"/>
      <c r="Y671" s="530"/>
      <c r="Z671" s="530"/>
    </row>
    <row r="672">
      <c r="A672" s="530"/>
      <c r="B672" s="530"/>
      <c r="C672" s="530"/>
      <c r="D672" s="530"/>
      <c r="E672" s="530"/>
      <c r="F672" s="530"/>
      <c r="G672" s="530"/>
      <c r="H672" s="530"/>
      <c r="I672" s="530"/>
      <c r="J672" s="530"/>
      <c r="K672" s="530"/>
      <c r="L672" s="530"/>
      <c r="M672" s="530"/>
      <c r="N672" s="530"/>
      <c r="O672" s="530"/>
      <c r="P672" s="530"/>
      <c r="Q672" s="530"/>
      <c r="R672" s="530"/>
      <c r="S672" s="530"/>
      <c r="T672" s="530"/>
      <c r="U672" s="530"/>
      <c r="V672" s="530"/>
      <c r="W672" s="530"/>
      <c r="X672" s="530"/>
      <c r="Y672" s="530"/>
      <c r="Z672" s="530"/>
    </row>
    <row r="673">
      <c r="A673" s="530"/>
      <c r="B673" s="530"/>
      <c r="C673" s="530"/>
      <c r="D673" s="530"/>
      <c r="E673" s="530"/>
      <c r="F673" s="530"/>
      <c r="G673" s="530"/>
      <c r="H673" s="530"/>
      <c r="I673" s="530"/>
      <c r="J673" s="530"/>
      <c r="K673" s="530"/>
      <c r="L673" s="530"/>
      <c r="M673" s="530"/>
      <c r="N673" s="530"/>
      <c r="O673" s="530"/>
      <c r="P673" s="530"/>
      <c r="Q673" s="530"/>
      <c r="R673" s="530"/>
      <c r="S673" s="530"/>
      <c r="T673" s="530"/>
      <c r="U673" s="530"/>
      <c r="V673" s="530"/>
      <c r="W673" s="530"/>
      <c r="X673" s="530"/>
      <c r="Y673" s="530"/>
      <c r="Z673" s="530"/>
    </row>
    <row r="674">
      <c r="A674" s="530"/>
      <c r="B674" s="530"/>
      <c r="C674" s="530"/>
      <c r="D674" s="530"/>
      <c r="E674" s="530"/>
      <c r="F674" s="530"/>
      <c r="G674" s="530"/>
      <c r="H674" s="530"/>
      <c r="I674" s="530"/>
      <c r="J674" s="530"/>
      <c r="K674" s="530"/>
      <c r="L674" s="530"/>
      <c r="M674" s="530"/>
      <c r="N674" s="530"/>
      <c r="O674" s="530"/>
      <c r="P674" s="530"/>
      <c r="Q674" s="530"/>
      <c r="R674" s="530"/>
      <c r="S674" s="530"/>
      <c r="T674" s="530"/>
      <c r="U674" s="530"/>
      <c r="V674" s="530"/>
      <c r="W674" s="530"/>
      <c r="X674" s="530"/>
      <c r="Y674" s="530"/>
      <c r="Z674" s="530"/>
    </row>
    <row r="675">
      <c r="A675" s="530"/>
      <c r="B675" s="530"/>
      <c r="C675" s="530"/>
      <c r="D675" s="530"/>
      <c r="E675" s="530"/>
      <c r="F675" s="530"/>
      <c r="G675" s="530"/>
      <c r="H675" s="530"/>
      <c r="I675" s="530"/>
      <c r="J675" s="530"/>
      <c r="K675" s="530"/>
      <c r="L675" s="530"/>
      <c r="M675" s="530"/>
      <c r="N675" s="530"/>
      <c r="O675" s="530"/>
      <c r="P675" s="530"/>
      <c r="Q675" s="530"/>
      <c r="R675" s="530"/>
      <c r="S675" s="530"/>
      <c r="T675" s="530"/>
      <c r="U675" s="530"/>
      <c r="V675" s="530"/>
      <c r="W675" s="530"/>
      <c r="X675" s="530"/>
      <c r="Y675" s="530"/>
      <c r="Z675" s="530"/>
    </row>
    <row r="676">
      <c r="A676" s="530"/>
      <c r="B676" s="530"/>
      <c r="C676" s="530"/>
      <c r="D676" s="530"/>
      <c r="E676" s="530"/>
      <c r="F676" s="530"/>
      <c r="G676" s="530"/>
      <c r="H676" s="530"/>
      <c r="I676" s="530"/>
      <c r="J676" s="530"/>
      <c r="K676" s="530"/>
      <c r="L676" s="530"/>
      <c r="M676" s="530"/>
      <c r="N676" s="530"/>
      <c r="O676" s="530"/>
      <c r="P676" s="530"/>
      <c r="Q676" s="530"/>
      <c r="R676" s="530"/>
      <c r="S676" s="530"/>
      <c r="T676" s="530"/>
      <c r="U676" s="530"/>
      <c r="V676" s="530"/>
      <c r="W676" s="530"/>
      <c r="X676" s="530"/>
      <c r="Y676" s="530"/>
      <c r="Z676" s="530"/>
    </row>
    <row r="677">
      <c r="A677" s="530"/>
      <c r="B677" s="530"/>
      <c r="C677" s="530"/>
      <c r="D677" s="530"/>
      <c r="E677" s="530"/>
      <c r="F677" s="530"/>
      <c r="G677" s="530"/>
      <c r="H677" s="530"/>
      <c r="I677" s="530"/>
      <c r="J677" s="530"/>
      <c r="K677" s="530"/>
      <c r="L677" s="530"/>
      <c r="M677" s="530"/>
      <c r="N677" s="530"/>
      <c r="O677" s="530"/>
      <c r="P677" s="530"/>
      <c r="Q677" s="530"/>
      <c r="R677" s="530"/>
      <c r="S677" s="530"/>
      <c r="T677" s="530"/>
      <c r="U677" s="530"/>
      <c r="V677" s="530"/>
      <c r="W677" s="530"/>
      <c r="X677" s="530"/>
      <c r="Y677" s="530"/>
      <c r="Z677" s="530"/>
    </row>
    <row r="678">
      <c r="A678" s="530"/>
      <c r="B678" s="530"/>
      <c r="C678" s="530"/>
      <c r="D678" s="530"/>
      <c r="E678" s="530"/>
      <c r="F678" s="530"/>
      <c r="G678" s="530"/>
      <c r="H678" s="530"/>
      <c r="I678" s="530"/>
      <c r="J678" s="530"/>
      <c r="K678" s="530"/>
      <c r="L678" s="530"/>
      <c r="M678" s="530"/>
      <c r="N678" s="530"/>
      <c r="O678" s="530"/>
      <c r="P678" s="530"/>
      <c r="Q678" s="530"/>
      <c r="R678" s="530"/>
      <c r="S678" s="530"/>
      <c r="T678" s="530"/>
      <c r="U678" s="530"/>
      <c r="V678" s="530"/>
      <c r="W678" s="530"/>
      <c r="X678" s="530"/>
      <c r="Y678" s="530"/>
      <c r="Z678" s="530"/>
    </row>
    <row r="679">
      <c r="A679" s="530"/>
      <c r="B679" s="530"/>
      <c r="C679" s="530"/>
      <c r="D679" s="530"/>
      <c r="E679" s="530"/>
      <c r="F679" s="530"/>
      <c r="G679" s="530"/>
      <c r="H679" s="530"/>
      <c r="I679" s="530"/>
      <c r="J679" s="530"/>
      <c r="K679" s="530"/>
      <c r="L679" s="530"/>
      <c r="M679" s="530"/>
      <c r="N679" s="530"/>
      <c r="O679" s="530"/>
      <c r="P679" s="530"/>
      <c r="Q679" s="530"/>
      <c r="R679" s="530"/>
      <c r="S679" s="530"/>
      <c r="T679" s="530"/>
      <c r="U679" s="530"/>
      <c r="V679" s="530"/>
      <c r="W679" s="530"/>
      <c r="X679" s="530"/>
      <c r="Y679" s="530"/>
      <c r="Z679" s="530"/>
    </row>
    <row r="680">
      <c r="A680" s="530"/>
      <c r="B680" s="530"/>
      <c r="C680" s="530"/>
      <c r="D680" s="530"/>
      <c r="E680" s="530"/>
      <c r="F680" s="530"/>
      <c r="G680" s="530"/>
      <c r="H680" s="530"/>
      <c r="I680" s="530"/>
      <c r="J680" s="530"/>
      <c r="K680" s="530"/>
      <c r="L680" s="530"/>
      <c r="M680" s="530"/>
      <c r="N680" s="530"/>
      <c r="O680" s="530"/>
      <c r="P680" s="530"/>
      <c r="Q680" s="530"/>
      <c r="R680" s="530"/>
      <c r="S680" s="530"/>
      <c r="T680" s="530"/>
      <c r="U680" s="530"/>
      <c r="V680" s="530"/>
      <c r="W680" s="530"/>
      <c r="X680" s="530"/>
      <c r="Y680" s="530"/>
      <c r="Z680" s="530"/>
    </row>
    <row r="681">
      <c r="A681" s="530"/>
      <c r="B681" s="530"/>
      <c r="C681" s="530"/>
      <c r="D681" s="530"/>
      <c r="E681" s="530"/>
      <c r="F681" s="530"/>
      <c r="G681" s="530"/>
      <c r="H681" s="530"/>
      <c r="I681" s="530"/>
      <c r="J681" s="530"/>
      <c r="K681" s="530"/>
      <c r="L681" s="530"/>
      <c r="M681" s="530"/>
      <c r="N681" s="530"/>
      <c r="O681" s="530"/>
      <c r="P681" s="530"/>
      <c r="Q681" s="530"/>
      <c r="R681" s="530"/>
      <c r="S681" s="530"/>
      <c r="T681" s="530"/>
      <c r="U681" s="530"/>
      <c r="V681" s="530"/>
      <c r="W681" s="530"/>
      <c r="X681" s="530"/>
      <c r="Y681" s="530"/>
      <c r="Z681" s="530"/>
    </row>
    <row r="682">
      <c r="A682" s="530"/>
      <c r="B682" s="530"/>
      <c r="C682" s="530"/>
      <c r="D682" s="530"/>
      <c r="E682" s="530"/>
      <c r="F682" s="530"/>
      <c r="G682" s="530"/>
      <c r="H682" s="530"/>
      <c r="I682" s="530"/>
      <c r="J682" s="530"/>
      <c r="K682" s="530"/>
      <c r="L682" s="530"/>
      <c r="M682" s="530"/>
      <c r="N682" s="530"/>
      <c r="O682" s="530"/>
      <c r="P682" s="530"/>
      <c r="Q682" s="530"/>
      <c r="R682" s="530"/>
      <c r="S682" s="530"/>
      <c r="T682" s="530"/>
      <c r="U682" s="530"/>
      <c r="V682" s="530"/>
      <c r="W682" s="530"/>
      <c r="X682" s="530"/>
      <c r="Y682" s="530"/>
      <c r="Z682" s="530"/>
    </row>
    <row r="683">
      <c r="A683" s="530"/>
      <c r="B683" s="530"/>
      <c r="C683" s="530"/>
      <c r="D683" s="530"/>
      <c r="E683" s="530"/>
      <c r="F683" s="530"/>
      <c r="G683" s="530"/>
      <c r="H683" s="530"/>
      <c r="I683" s="530"/>
      <c r="J683" s="530"/>
      <c r="K683" s="530"/>
      <c r="L683" s="530"/>
      <c r="M683" s="530"/>
      <c r="N683" s="530"/>
      <c r="O683" s="530"/>
      <c r="P683" s="530"/>
      <c r="Q683" s="530"/>
      <c r="R683" s="530"/>
      <c r="S683" s="530"/>
      <c r="T683" s="530"/>
      <c r="U683" s="530"/>
      <c r="V683" s="530"/>
      <c r="W683" s="530"/>
      <c r="X683" s="530"/>
      <c r="Y683" s="530"/>
      <c r="Z683" s="530"/>
    </row>
    <row r="684">
      <c r="A684" s="530"/>
      <c r="B684" s="530"/>
      <c r="C684" s="530"/>
      <c r="D684" s="530"/>
      <c r="E684" s="530"/>
      <c r="F684" s="530"/>
      <c r="G684" s="530"/>
      <c r="H684" s="530"/>
      <c r="I684" s="530"/>
      <c r="J684" s="530"/>
      <c r="K684" s="530"/>
      <c r="L684" s="530"/>
      <c r="M684" s="530"/>
      <c r="N684" s="530"/>
      <c r="O684" s="530"/>
      <c r="P684" s="530"/>
      <c r="Q684" s="530"/>
      <c r="R684" s="530"/>
      <c r="S684" s="530"/>
      <c r="T684" s="530"/>
      <c r="U684" s="530"/>
      <c r="V684" s="530"/>
      <c r="W684" s="530"/>
      <c r="X684" s="530"/>
      <c r="Y684" s="530"/>
      <c r="Z684" s="530"/>
    </row>
    <row r="685">
      <c r="A685" s="530"/>
      <c r="B685" s="530"/>
      <c r="C685" s="530"/>
      <c r="D685" s="530"/>
      <c r="E685" s="530"/>
      <c r="F685" s="530"/>
      <c r="G685" s="530"/>
      <c r="H685" s="530"/>
      <c r="I685" s="530"/>
      <c r="J685" s="530"/>
      <c r="K685" s="530"/>
      <c r="L685" s="530"/>
      <c r="M685" s="530"/>
      <c r="N685" s="530"/>
      <c r="O685" s="530"/>
      <c r="P685" s="530"/>
      <c r="Q685" s="530"/>
      <c r="R685" s="530"/>
      <c r="S685" s="530"/>
      <c r="T685" s="530"/>
      <c r="U685" s="530"/>
      <c r="V685" s="530"/>
      <c r="W685" s="530"/>
      <c r="X685" s="530"/>
      <c r="Y685" s="530"/>
      <c r="Z685" s="530"/>
    </row>
    <row r="686">
      <c r="A686" s="530"/>
      <c r="B686" s="530"/>
      <c r="C686" s="530"/>
      <c r="D686" s="530"/>
      <c r="E686" s="530"/>
      <c r="F686" s="530"/>
      <c r="G686" s="530"/>
      <c r="H686" s="530"/>
      <c r="I686" s="530"/>
      <c r="J686" s="530"/>
      <c r="K686" s="530"/>
      <c r="L686" s="530"/>
      <c r="M686" s="530"/>
      <c r="N686" s="530"/>
      <c r="O686" s="530"/>
      <c r="P686" s="530"/>
      <c r="Q686" s="530"/>
      <c r="R686" s="530"/>
      <c r="S686" s="530"/>
      <c r="T686" s="530"/>
      <c r="U686" s="530"/>
      <c r="V686" s="530"/>
      <c r="W686" s="530"/>
      <c r="X686" s="530"/>
      <c r="Y686" s="530"/>
      <c r="Z686" s="530"/>
    </row>
    <row r="687">
      <c r="A687" s="530"/>
      <c r="B687" s="530"/>
      <c r="C687" s="530"/>
      <c r="D687" s="530"/>
      <c r="E687" s="530"/>
      <c r="F687" s="530"/>
      <c r="G687" s="530"/>
      <c r="H687" s="530"/>
      <c r="I687" s="530"/>
      <c r="J687" s="530"/>
      <c r="K687" s="530"/>
      <c r="L687" s="530"/>
      <c r="M687" s="530"/>
      <c r="N687" s="530"/>
      <c r="O687" s="530"/>
      <c r="P687" s="530"/>
      <c r="Q687" s="530"/>
      <c r="R687" s="530"/>
      <c r="S687" s="530"/>
      <c r="T687" s="530"/>
      <c r="U687" s="530"/>
      <c r="V687" s="530"/>
      <c r="W687" s="530"/>
      <c r="X687" s="530"/>
      <c r="Y687" s="530"/>
      <c r="Z687" s="530"/>
    </row>
    <row r="688">
      <c r="A688" s="530"/>
      <c r="B688" s="530"/>
      <c r="C688" s="530"/>
      <c r="D688" s="530"/>
      <c r="E688" s="530"/>
      <c r="F688" s="530"/>
      <c r="G688" s="530"/>
      <c r="H688" s="530"/>
      <c r="I688" s="530"/>
      <c r="J688" s="530"/>
      <c r="K688" s="530"/>
      <c r="L688" s="530"/>
      <c r="M688" s="530"/>
      <c r="N688" s="530"/>
      <c r="O688" s="530"/>
      <c r="P688" s="530"/>
      <c r="Q688" s="530"/>
      <c r="R688" s="530"/>
      <c r="S688" s="530"/>
      <c r="T688" s="530"/>
      <c r="U688" s="530"/>
      <c r="V688" s="530"/>
      <c r="W688" s="530"/>
      <c r="X688" s="530"/>
      <c r="Y688" s="530"/>
      <c r="Z688" s="530"/>
    </row>
    <row r="689">
      <c r="A689" s="530"/>
      <c r="B689" s="530"/>
      <c r="C689" s="530"/>
      <c r="D689" s="530"/>
      <c r="E689" s="530"/>
      <c r="F689" s="530"/>
      <c r="G689" s="530"/>
      <c r="H689" s="530"/>
      <c r="I689" s="530"/>
      <c r="J689" s="530"/>
      <c r="K689" s="530"/>
      <c r="L689" s="530"/>
      <c r="M689" s="530"/>
      <c r="N689" s="530"/>
      <c r="O689" s="530"/>
      <c r="P689" s="530"/>
      <c r="Q689" s="530"/>
      <c r="R689" s="530"/>
      <c r="S689" s="530"/>
      <c r="T689" s="530"/>
      <c r="U689" s="530"/>
      <c r="V689" s="530"/>
      <c r="W689" s="530"/>
      <c r="X689" s="530"/>
      <c r="Y689" s="530"/>
      <c r="Z689" s="530"/>
    </row>
    <row r="690">
      <c r="A690" s="530"/>
      <c r="B690" s="530"/>
      <c r="C690" s="530"/>
      <c r="D690" s="530"/>
      <c r="E690" s="530"/>
      <c r="F690" s="530"/>
      <c r="G690" s="530"/>
      <c r="H690" s="530"/>
      <c r="I690" s="530"/>
      <c r="J690" s="530"/>
      <c r="K690" s="530"/>
      <c r="L690" s="530"/>
      <c r="M690" s="530"/>
      <c r="N690" s="530"/>
      <c r="O690" s="530"/>
      <c r="P690" s="530"/>
      <c r="Q690" s="530"/>
      <c r="R690" s="530"/>
      <c r="S690" s="530"/>
      <c r="T690" s="530"/>
      <c r="U690" s="530"/>
      <c r="V690" s="530"/>
      <c r="W690" s="530"/>
      <c r="X690" s="530"/>
      <c r="Y690" s="530"/>
      <c r="Z690" s="530"/>
    </row>
    <row r="691">
      <c r="A691" s="530"/>
      <c r="B691" s="530"/>
      <c r="C691" s="530"/>
      <c r="D691" s="530"/>
      <c r="E691" s="530"/>
      <c r="F691" s="530"/>
      <c r="G691" s="530"/>
      <c r="H691" s="530"/>
      <c r="I691" s="530"/>
      <c r="J691" s="530"/>
      <c r="K691" s="530"/>
      <c r="L691" s="530"/>
      <c r="M691" s="530"/>
      <c r="N691" s="530"/>
      <c r="O691" s="530"/>
      <c r="P691" s="530"/>
      <c r="Q691" s="530"/>
      <c r="R691" s="530"/>
      <c r="S691" s="530"/>
      <c r="T691" s="530"/>
      <c r="U691" s="530"/>
      <c r="V691" s="530"/>
      <c r="W691" s="530"/>
      <c r="X691" s="530"/>
      <c r="Y691" s="530"/>
      <c r="Z691" s="530"/>
    </row>
    <row r="692">
      <c r="A692" s="530"/>
      <c r="B692" s="530"/>
      <c r="C692" s="530"/>
      <c r="D692" s="530"/>
      <c r="E692" s="530"/>
      <c r="F692" s="530"/>
      <c r="G692" s="530"/>
      <c r="H692" s="530"/>
      <c r="I692" s="530"/>
      <c r="J692" s="530"/>
      <c r="K692" s="530"/>
      <c r="L692" s="530"/>
      <c r="M692" s="530"/>
      <c r="N692" s="530"/>
      <c r="O692" s="530"/>
      <c r="P692" s="530"/>
      <c r="Q692" s="530"/>
      <c r="R692" s="530"/>
      <c r="S692" s="530"/>
      <c r="T692" s="530"/>
      <c r="U692" s="530"/>
      <c r="V692" s="530"/>
      <c r="W692" s="530"/>
      <c r="X692" s="530"/>
      <c r="Y692" s="530"/>
      <c r="Z692" s="530"/>
    </row>
    <row r="693">
      <c r="A693" s="530"/>
      <c r="B693" s="530"/>
      <c r="C693" s="530"/>
      <c r="D693" s="530"/>
      <c r="E693" s="530"/>
      <c r="F693" s="530"/>
      <c r="G693" s="530"/>
      <c r="H693" s="530"/>
      <c r="I693" s="530"/>
      <c r="J693" s="530"/>
      <c r="K693" s="530"/>
      <c r="L693" s="530"/>
      <c r="M693" s="530"/>
      <c r="N693" s="530"/>
      <c r="O693" s="530"/>
      <c r="P693" s="530"/>
      <c r="Q693" s="530"/>
      <c r="R693" s="530"/>
      <c r="S693" s="530"/>
      <c r="T693" s="530"/>
      <c r="U693" s="530"/>
      <c r="V693" s="530"/>
      <c r="W693" s="530"/>
      <c r="X693" s="530"/>
      <c r="Y693" s="530"/>
      <c r="Z693" s="530"/>
    </row>
    <row r="694">
      <c r="A694" s="530"/>
      <c r="B694" s="530"/>
      <c r="C694" s="530"/>
      <c r="D694" s="530"/>
      <c r="E694" s="530"/>
      <c r="F694" s="530"/>
      <c r="G694" s="530"/>
      <c r="H694" s="530"/>
      <c r="I694" s="530"/>
      <c r="J694" s="530"/>
      <c r="K694" s="530"/>
      <c r="L694" s="530"/>
      <c r="M694" s="530"/>
      <c r="N694" s="530"/>
      <c r="O694" s="530"/>
      <c r="P694" s="530"/>
      <c r="Q694" s="530"/>
      <c r="R694" s="530"/>
      <c r="S694" s="530"/>
      <c r="T694" s="530"/>
      <c r="U694" s="530"/>
      <c r="V694" s="530"/>
      <c r="W694" s="530"/>
      <c r="X694" s="530"/>
      <c r="Y694" s="530"/>
      <c r="Z694" s="530"/>
    </row>
    <row r="695">
      <c r="A695" s="530"/>
      <c r="B695" s="530"/>
      <c r="C695" s="530"/>
      <c r="D695" s="530"/>
      <c r="E695" s="530"/>
      <c r="F695" s="530"/>
      <c r="G695" s="530"/>
      <c r="H695" s="530"/>
      <c r="I695" s="530"/>
      <c r="J695" s="530"/>
      <c r="K695" s="530"/>
      <c r="L695" s="530"/>
      <c r="M695" s="530"/>
      <c r="N695" s="530"/>
      <c r="O695" s="530"/>
      <c r="P695" s="530"/>
      <c r="Q695" s="530"/>
      <c r="R695" s="530"/>
      <c r="S695" s="530"/>
      <c r="T695" s="530"/>
      <c r="U695" s="530"/>
      <c r="V695" s="530"/>
      <c r="W695" s="530"/>
      <c r="X695" s="530"/>
      <c r="Y695" s="530"/>
      <c r="Z695" s="530"/>
    </row>
    <row r="696">
      <c r="A696" s="530"/>
      <c r="B696" s="530"/>
      <c r="C696" s="530"/>
      <c r="D696" s="530"/>
      <c r="E696" s="530"/>
      <c r="F696" s="530"/>
      <c r="G696" s="530"/>
      <c r="H696" s="530"/>
      <c r="I696" s="530"/>
      <c r="J696" s="530"/>
      <c r="K696" s="530"/>
      <c r="L696" s="530"/>
      <c r="M696" s="530"/>
      <c r="N696" s="530"/>
      <c r="O696" s="530"/>
      <c r="P696" s="530"/>
      <c r="Q696" s="530"/>
      <c r="R696" s="530"/>
      <c r="S696" s="530"/>
      <c r="T696" s="530"/>
      <c r="U696" s="530"/>
      <c r="V696" s="530"/>
      <c r="W696" s="530"/>
      <c r="X696" s="530"/>
      <c r="Y696" s="530"/>
      <c r="Z696" s="530"/>
    </row>
    <row r="697">
      <c r="A697" s="530"/>
      <c r="B697" s="530"/>
      <c r="C697" s="530"/>
      <c r="D697" s="530"/>
      <c r="E697" s="530"/>
      <c r="F697" s="530"/>
      <c r="G697" s="530"/>
      <c r="H697" s="530"/>
      <c r="I697" s="530"/>
      <c r="J697" s="530"/>
      <c r="K697" s="530"/>
      <c r="L697" s="530"/>
      <c r="M697" s="530"/>
      <c r="N697" s="530"/>
      <c r="O697" s="530"/>
      <c r="P697" s="530"/>
      <c r="Q697" s="530"/>
      <c r="R697" s="530"/>
      <c r="S697" s="530"/>
      <c r="T697" s="530"/>
      <c r="U697" s="530"/>
      <c r="V697" s="530"/>
      <c r="W697" s="530"/>
      <c r="X697" s="530"/>
      <c r="Y697" s="530"/>
      <c r="Z697" s="530"/>
    </row>
    <row r="698">
      <c r="A698" s="530"/>
      <c r="B698" s="530"/>
      <c r="C698" s="530"/>
      <c r="D698" s="530"/>
      <c r="E698" s="530"/>
      <c r="F698" s="530"/>
      <c r="G698" s="530"/>
      <c r="H698" s="530"/>
      <c r="I698" s="530"/>
      <c r="J698" s="530"/>
      <c r="K698" s="530"/>
      <c r="L698" s="530"/>
      <c r="M698" s="530"/>
      <c r="N698" s="530"/>
      <c r="O698" s="530"/>
      <c r="P698" s="530"/>
      <c r="Q698" s="530"/>
      <c r="R698" s="530"/>
      <c r="S698" s="530"/>
      <c r="T698" s="530"/>
      <c r="U698" s="530"/>
      <c r="V698" s="530"/>
      <c r="W698" s="530"/>
      <c r="X698" s="530"/>
      <c r="Y698" s="530"/>
      <c r="Z698" s="530"/>
    </row>
    <row r="699">
      <c r="A699" s="530"/>
      <c r="B699" s="530"/>
      <c r="C699" s="530"/>
      <c r="D699" s="530"/>
      <c r="E699" s="530"/>
      <c r="F699" s="530"/>
      <c r="G699" s="530"/>
      <c r="H699" s="530"/>
      <c r="I699" s="530"/>
      <c r="J699" s="530"/>
      <c r="K699" s="530"/>
      <c r="L699" s="530"/>
      <c r="M699" s="530"/>
      <c r="N699" s="530"/>
      <c r="O699" s="530"/>
      <c r="P699" s="530"/>
      <c r="Q699" s="530"/>
      <c r="R699" s="530"/>
      <c r="S699" s="530"/>
      <c r="T699" s="530"/>
      <c r="U699" s="530"/>
      <c r="V699" s="530"/>
      <c r="W699" s="530"/>
      <c r="X699" s="530"/>
      <c r="Y699" s="530"/>
      <c r="Z699" s="530"/>
    </row>
    <row r="700">
      <c r="A700" s="530"/>
      <c r="B700" s="530"/>
      <c r="C700" s="530"/>
      <c r="D700" s="530"/>
      <c r="E700" s="530"/>
      <c r="F700" s="530"/>
      <c r="G700" s="530"/>
      <c r="H700" s="530"/>
      <c r="I700" s="530"/>
      <c r="J700" s="530"/>
      <c r="K700" s="530"/>
      <c r="L700" s="530"/>
      <c r="M700" s="530"/>
      <c r="N700" s="530"/>
      <c r="O700" s="530"/>
      <c r="P700" s="530"/>
      <c r="Q700" s="530"/>
      <c r="R700" s="530"/>
      <c r="S700" s="530"/>
      <c r="T700" s="530"/>
      <c r="U700" s="530"/>
      <c r="V700" s="530"/>
      <c r="W700" s="530"/>
      <c r="X700" s="530"/>
      <c r="Y700" s="530"/>
      <c r="Z700" s="530"/>
    </row>
    <row r="701">
      <c r="A701" s="530"/>
      <c r="B701" s="530"/>
      <c r="C701" s="530"/>
      <c r="D701" s="530"/>
      <c r="E701" s="530"/>
      <c r="F701" s="530"/>
      <c r="G701" s="530"/>
      <c r="H701" s="530"/>
      <c r="I701" s="530"/>
      <c r="J701" s="530"/>
      <c r="K701" s="530"/>
      <c r="L701" s="530"/>
      <c r="M701" s="530"/>
      <c r="N701" s="530"/>
      <c r="O701" s="530"/>
      <c r="P701" s="530"/>
      <c r="Q701" s="530"/>
      <c r="R701" s="530"/>
      <c r="S701" s="530"/>
      <c r="T701" s="530"/>
      <c r="U701" s="530"/>
      <c r="V701" s="530"/>
      <c r="W701" s="530"/>
      <c r="X701" s="530"/>
      <c r="Y701" s="530"/>
      <c r="Z701" s="530"/>
    </row>
    <row r="702">
      <c r="A702" s="530"/>
      <c r="B702" s="530"/>
      <c r="C702" s="530"/>
      <c r="D702" s="530"/>
      <c r="E702" s="530"/>
      <c r="F702" s="530"/>
      <c r="G702" s="530"/>
      <c r="H702" s="530"/>
      <c r="I702" s="530"/>
      <c r="J702" s="530"/>
      <c r="K702" s="530"/>
      <c r="L702" s="530"/>
      <c r="M702" s="530"/>
      <c r="N702" s="530"/>
      <c r="O702" s="530"/>
      <c r="P702" s="530"/>
      <c r="Q702" s="530"/>
      <c r="R702" s="530"/>
      <c r="S702" s="530"/>
      <c r="T702" s="530"/>
      <c r="U702" s="530"/>
      <c r="V702" s="530"/>
      <c r="W702" s="530"/>
      <c r="X702" s="530"/>
      <c r="Y702" s="530"/>
      <c r="Z702" s="530"/>
    </row>
    <row r="703">
      <c r="A703" s="530"/>
      <c r="B703" s="530"/>
      <c r="C703" s="530"/>
      <c r="D703" s="530"/>
      <c r="E703" s="530"/>
      <c r="F703" s="530"/>
      <c r="G703" s="530"/>
      <c r="H703" s="530"/>
      <c r="I703" s="530"/>
      <c r="J703" s="530"/>
      <c r="K703" s="530"/>
      <c r="L703" s="530"/>
      <c r="M703" s="530"/>
      <c r="N703" s="530"/>
      <c r="O703" s="530"/>
      <c r="P703" s="530"/>
      <c r="Q703" s="530"/>
      <c r="R703" s="530"/>
      <c r="S703" s="530"/>
      <c r="T703" s="530"/>
      <c r="U703" s="530"/>
      <c r="V703" s="530"/>
      <c r="W703" s="530"/>
      <c r="X703" s="530"/>
      <c r="Y703" s="530"/>
      <c r="Z703" s="530"/>
    </row>
    <row r="704">
      <c r="A704" s="530"/>
      <c r="B704" s="530"/>
      <c r="C704" s="530"/>
      <c r="D704" s="530"/>
      <c r="E704" s="530"/>
      <c r="F704" s="530"/>
      <c r="G704" s="530"/>
      <c r="H704" s="530"/>
      <c r="I704" s="530"/>
      <c r="J704" s="530"/>
      <c r="K704" s="530"/>
      <c r="L704" s="530"/>
      <c r="M704" s="530"/>
      <c r="N704" s="530"/>
      <c r="O704" s="530"/>
      <c r="P704" s="530"/>
      <c r="Q704" s="530"/>
      <c r="R704" s="530"/>
      <c r="S704" s="530"/>
      <c r="T704" s="530"/>
      <c r="U704" s="530"/>
      <c r="V704" s="530"/>
      <c r="W704" s="530"/>
      <c r="X704" s="530"/>
      <c r="Y704" s="530"/>
      <c r="Z704" s="530"/>
    </row>
    <row r="705">
      <c r="A705" s="530"/>
      <c r="B705" s="530"/>
      <c r="C705" s="530"/>
      <c r="D705" s="530"/>
      <c r="E705" s="530"/>
      <c r="F705" s="530"/>
      <c r="G705" s="530"/>
      <c r="H705" s="530"/>
      <c r="I705" s="530"/>
      <c r="J705" s="530"/>
      <c r="K705" s="530"/>
      <c r="L705" s="530"/>
      <c r="M705" s="530"/>
      <c r="N705" s="530"/>
      <c r="O705" s="530"/>
      <c r="P705" s="530"/>
      <c r="Q705" s="530"/>
      <c r="R705" s="530"/>
      <c r="S705" s="530"/>
      <c r="T705" s="530"/>
      <c r="U705" s="530"/>
      <c r="V705" s="530"/>
      <c r="W705" s="530"/>
      <c r="X705" s="530"/>
      <c r="Y705" s="530"/>
      <c r="Z705" s="530"/>
    </row>
    <row r="706">
      <c r="A706" s="530"/>
      <c r="B706" s="530"/>
      <c r="C706" s="530"/>
      <c r="D706" s="530"/>
      <c r="E706" s="530"/>
      <c r="F706" s="530"/>
      <c r="G706" s="530"/>
      <c r="H706" s="530"/>
      <c r="I706" s="530"/>
      <c r="J706" s="530"/>
      <c r="K706" s="530"/>
      <c r="L706" s="530"/>
      <c r="M706" s="530"/>
      <c r="N706" s="530"/>
      <c r="O706" s="530"/>
      <c r="P706" s="530"/>
      <c r="Q706" s="530"/>
      <c r="R706" s="530"/>
      <c r="S706" s="530"/>
      <c r="T706" s="530"/>
      <c r="U706" s="530"/>
      <c r="V706" s="530"/>
      <c r="W706" s="530"/>
      <c r="X706" s="530"/>
      <c r="Y706" s="530"/>
      <c r="Z706" s="530"/>
    </row>
    <row r="707">
      <c r="A707" s="530"/>
      <c r="B707" s="530"/>
      <c r="C707" s="530"/>
      <c r="D707" s="530"/>
      <c r="E707" s="530"/>
      <c r="F707" s="530"/>
      <c r="G707" s="530"/>
      <c r="H707" s="530"/>
      <c r="I707" s="530"/>
      <c r="J707" s="530"/>
      <c r="K707" s="530"/>
      <c r="L707" s="530"/>
      <c r="M707" s="530"/>
      <c r="N707" s="530"/>
      <c r="O707" s="530"/>
      <c r="P707" s="530"/>
      <c r="Q707" s="530"/>
      <c r="R707" s="530"/>
      <c r="S707" s="530"/>
      <c r="T707" s="530"/>
      <c r="U707" s="530"/>
      <c r="V707" s="530"/>
      <c r="W707" s="530"/>
      <c r="X707" s="530"/>
      <c r="Y707" s="530"/>
      <c r="Z707" s="530"/>
    </row>
    <row r="708">
      <c r="A708" s="530"/>
      <c r="B708" s="530"/>
      <c r="C708" s="530"/>
      <c r="D708" s="530"/>
      <c r="E708" s="530"/>
      <c r="F708" s="530"/>
      <c r="G708" s="530"/>
      <c r="H708" s="530"/>
      <c r="I708" s="530"/>
      <c r="J708" s="530"/>
      <c r="K708" s="530"/>
      <c r="L708" s="530"/>
      <c r="M708" s="530"/>
      <c r="N708" s="530"/>
      <c r="O708" s="530"/>
      <c r="P708" s="530"/>
      <c r="Q708" s="530"/>
      <c r="R708" s="530"/>
      <c r="S708" s="530"/>
      <c r="T708" s="530"/>
      <c r="U708" s="530"/>
      <c r="V708" s="530"/>
      <c r="W708" s="530"/>
      <c r="X708" s="530"/>
      <c r="Y708" s="530"/>
      <c r="Z708" s="530"/>
    </row>
    <row r="709">
      <c r="A709" s="530"/>
      <c r="B709" s="530"/>
      <c r="C709" s="530"/>
      <c r="D709" s="530"/>
      <c r="E709" s="530"/>
      <c r="F709" s="530"/>
      <c r="G709" s="530"/>
      <c r="H709" s="530"/>
      <c r="I709" s="530"/>
      <c r="J709" s="530"/>
      <c r="K709" s="530"/>
      <c r="L709" s="530"/>
      <c r="M709" s="530"/>
      <c r="N709" s="530"/>
      <c r="O709" s="530"/>
      <c r="P709" s="530"/>
      <c r="Q709" s="530"/>
      <c r="R709" s="530"/>
      <c r="S709" s="530"/>
      <c r="T709" s="530"/>
      <c r="U709" s="530"/>
      <c r="V709" s="530"/>
      <c r="W709" s="530"/>
      <c r="X709" s="530"/>
      <c r="Y709" s="530"/>
      <c r="Z709" s="530"/>
    </row>
    <row r="710">
      <c r="A710" s="530"/>
      <c r="B710" s="530"/>
      <c r="C710" s="530"/>
      <c r="D710" s="530"/>
      <c r="E710" s="530"/>
      <c r="F710" s="530"/>
      <c r="G710" s="530"/>
      <c r="H710" s="530"/>
      <c r="I710" s="530"/>
      <c r="J710" s="530"/>
      <c r="K710" s="530"/>
      <c r="L710" s="530"/>
      <c r="M710" s="530"/>
      <c r="N710" s="530"/>
      <c r="O710" s="530"/>
      <c r="P710" s="530"/>
      <c r="Q710" s="530"/>
      <c r="R710" s="530"/>
      <c r="S710" s="530"/>
      <c r="T710" s="530"/>
      <c r="U710" s="530"/>
      <c r="V710" s="530"/>
      <c r="W710" s="530"/>
      <c r="X710" s="530"/>
      <c r="Y710" s="530"/>
      <c r="Z710" s="530"/>
    </row>
    <row r="711">
      <c r="A711" s="530"/>
      <c r="B711" s="530"/>
      <c r="C711" s="530"/>
      <c r="D711" s="530"/>
      <c r="E711" s="530"/>
      <c r="F711" s="530"/>
      <c r="G711" s="530"/>
      <c r="H711" s="530"/>
      <c r="I711" s="530"/>
      <c r="J711" s="530"/>
      <c r="K711" s="530"/>
      <c r="L711" s="530"/>
      <c r="M711" s="530"/>
      <c r="N711" s="530"/>
      <c r="O711" s="530"/>
      <c r="P711" s="530"/>
      <c r="Q711" s="530"/>
      <c r="R711" s="530"/>
      <c r="S711" s="530"/>
      <c r="T711" s="530"/>
      <c r="U711" s="530"/>
      <c r="V711" s="530"/>
      <c r="W711" s="530"/>
      <c r="X711" s="530"/>
      <c r="Y711" s="530"/>
      <c r="Z711" s="530"/>
    </row>
    <row r="712">
      <c r="A712" s="530"/>
      <c r="B712" s="530"/>
      <c r="C712" s="530"/>
      <c r="D712" s="530"/>
      <c r="E712" s="530"/>
      <c r="F712" s="530"/>
      <c r="G712" s="530"/>
      <c r="H712" s="530"/>
      <c r="I712" s="530"/>
      <c r="J712" s="530"/>
      <c r="K712" s="530"/>
      <c r="L712" s="530"/>
      <c r="M712" s="530"/>
      <c r="N712" s="530"/>
      <c r="O712" s="530"/>
      <c r="P712" s="530"/>
      <c r="Q712" s="530"/>
      <c r="R712" s="530"/>
      <c r="S712" s="530"/>
      <c r="T712" s="530"/>
      <c r="U712" s="530"/>
      <c r="V712" s="530"/>
      <c r="W712" s="530"/>
      <c r="X712" s="530"/>
      <c r="Y712" s="530"/>
      <c r="Z712" s="530"/>
    </row>
    <row r="713">
      <c r="A713" s="530"/>
      <c r="B713" s="530"/>
      <c r="C713" s="530"/>
      <c r="D713" s="530"/>
      <c r="E713" s="530"/>
      <c r="F713" s="530"/>
      <c r="G713" s="530"/>
      <c r="H713" s="530"/>
      <c r="I713" s="530"/>
      <c r="J713" s="530"/>
      <c r="K713" s="530"/>
      <c r="L713" s="530"/>
      <c r="M713" s="530"/>
      <c r="N713" s="530"/>
      <c r="O713" s="530"/>
      <c r="P713" s="530"/>
      <c r="Q713" s="530"/>
      <c r="R713" s="530"/>
      <c r="S713" s="530"/>
      <c r="T713" s="530"/>
      <c r="U713" s="530"/>
      <c r="V713" s="530"/>
      <c r="W713" s="530"/>
      <c r="X713" s="530"/>
      <c r="Y713" s="530"/>
      <c r="Z713" s="530"/>
    </row>
    <row r="714">
      <c r="A714" s="530"/>
      <c r="B714" s="530"/>
      <c r="C714" s="530"/>
      <c r="D714" s="530"/>
      <c r="E714" s="530"/>
      <c r="F714" s="530"/>
      <c r="G714" s="530"/>
      <c r="H714" s="530"/>
      <c r="I714" s="530"/>
      <c r="J714" s="530"/>
      <c r="K714" s="530"/>
      <c r="L714" s="530"/>
      <c r="M714" s="530"/>
      <c r="N714" s="530"/>
      <c r="O714" s="530"/>
      <c r="P714" s="530"/>
      <c r="Q714" s="530"/>
      <c r="R714" s="530"/>
      <c r="S714" s="530"/>
      <c r="T714" s="530"/>
      <c r="U714" s="530"/>
      <c r="V714" s="530"/>
      <c r="W714" s="530"/>
      <c r="X714" s="530"/>
      <c r="Y714" s="530"/>
      <c r="Z714" s="530"/>
    </row>
    <row r="715">
      <c r="A715" s="530"/>
      <c r="B715" s="530"/>
      <c r="C715" s="530"/>
      <c r="D715" s="530"/>
      <c r="E715" s="530"/>
      <c r="F715" s="530"/>
      <c r="G715" s="530"/>
      <c r="H715" s="530"/>
      <c r="I715" s="530"/>
      <c r="J715" s="530"/>
      <c r="K715" s="530"/>
      <c r="L715" s="530"/>
      <c r="M715" s="530"/>
      <c r="N715" s="530"/>
      <c r="O715" s="530"/>
      <c r="P715" s="530"/>
      <c r="Q715" s="530"/>
      <c r="R715" s="530"/>
      <c r="S715" s="530"/>
      <c r="T715" s="530"/>
      <c r="U715" s="530"/>
      <c r="V715" s="530"/>
      <c r="W715" s="530"/>
      <c r="X715" s="530"/>
      <c r="Y715" s="530"/>
      <c r="Z715" s="530"/>
    </row>
    <row r="716">
      <c r="A716" s="530"/>
      <c r="B716" s="530"/>
      <c r="C716" s="530"/>
      <c r="D716" s="530"/>
      <c r="E716" s="530"/>
      <c r="F716" s="530"/>
      <c r="G716" s="530"/>
      <c r="H716" s="530"/>
      <c r="I716" s="530"/>
      <c r="J716" s="530"/>
      <c r="K716" s="530"/>
      <c r="L716" s="530"/>
      <c r="M716" s="530"/>
      <c r="N716" s="530"/>
      <c r="O716" s="530"/>
      <c r="P716" s="530"/>
      <c r="Q716" s="530"/>
      <c r="R716" s="530"/>
      <c r="S716" s="530"/>
      <c r="T716" s="530"/>
      <c r="U716" s="530"/>
      <c r="V716" s="530"/>
      <c r="W716" s="530"/>
      <c r="X716" s="530"/>
      <c r="Y716" s="530"/>
      <c r="Z716" s="530"/>
    </row>
    <row r="717">
      <c r="A717" s="530"/>
      <c r="B717" s="530"/>
      <c r="C717" s="530"/>
      <c r="D717" s="530"/>
      <c r="E717" s="530"/>
      <c r="F717" s="530"/>
      <c r="G717" s="530"/>
      <c r="H717" s="530"/>
      <c r="I717" s="530"/>
      <c r="J717" s="530"/>
      <c r="K717" s="530"/>
      <c r="L717" s="530"/>
      <c r="M717" s="530"/>
      <c r="N717" s="530"/>
      <c r="O717" s="530"/>
      <c r="P717" s="530"/>
      <c r="Q717" s="530"/>
      <c r="R717" s="530"/>
      <c r="S717" s="530"/>
      <c r="T717" s="530"/>
      <c r="U717" s="530"/>
      <c r="V717" s="530"/>
      <c r="W717" s="530"/>
      <c r="X717" s="530"/>
      <c r="Y717" s="530"/>
      <c r="Z717" s="530"/>
    </row>
    <row r="718">
      <c r="A718" s="530"/>
      <c r="B718" s="530"/>
      <c r="C718" s="530"/>
      <c r="D718" s="530"/>
      <c r="E718" s="530"/>
      <c r="F718" s="530"/>
      <c r="G718" s="530"/>
      <c r="H718" s="530"/>
      <c r="I718" s="530"/>
      <c r="J718" s="530"/>
      <c r="K718" s="530"/>
      <c r="L718" s="530"/>
      <c r="M718" s="530"/>
      <c r="N718" s="530"/>
      <c r="O718" s="530"/>
      <c r="P718" s="530"/>
      <c r="Q718" s="530"/>
      <c r="R718" s="530"/>
      <c r="S718" s="530"/>
      <c r="T718" s="530"/>
      <c r="U718" s="530"/>
      <c r="V718" s="530"/>
      <c r="W718" s="530"/>
      <c r="X718" s="530"/>
      <c r="Y718" s="530"/>
      <c r="Z718" s="530"/>
    </row>
    <row r="719">
      <c r="A719" s="530"/>
      <c r="B719" s="530"/>
      <c r="C719" s="530"/>
      <c r="D719" s="530"/>
      <c r="E719" s="530"/>
      <c r="F719" s="530"/>
      <c r="G719" s="530"/>
      <c r="H719" s="530"/>
      <c r="I719" s="530"/>
      <c r="J719" s="530"/>
      <c r="K719" s="530"/>
      <c r="L719" s="530"/>
      <c r="M719" s="530"/>
      <c r="N719" s="530"/>
      <c r="O719" s="530"/>
      <c r="P719" s="530"/>
      <c r="Q719" s="530"/>
      <c r="R719" s="530"/>
      <c r="S719" s="530"/>
      <c r="T719" s="530"/>
      <c r="U719" s="530"/>
      <c r="V719" s="530"/>
      <c r="W719" s="530"/>
      <c r="X719" s="530"/>
      <c r="Y719" s="530"/>
      <c r="Z719" s="530"/>
    </row>
    <row r="720">
      <c r="A720" s="530"/>
      <c r="B720" s="530"/>
      <c r="C720" s="530"/>
      <c r="D720" s="530"/>
      <c r="E720" s="530"/>
      <c r="F720" s="530"/>
      <c r="G720" s="530"/>
      <c r="H720" s="530"/>
      <c r="I720" s="530"/>
      <c r="J720" s="530"/>
      <c r="K720" s="530"/>
      <c r="L720" s="530"/>
      <c r="M720" s="530"/>
      <c r="N720" s="530"/>
      <c r="O720" s="530"/>
      <c r="P720" s="530"/>
      <c r="Q720" s="530"/>
      <c r="R720" s="530"/>
      <c r="S720" s="530"/>
      <c r="T720" s="530"/>
      <c r="U720" s="530"/>
      <c r="V720" s="530"/>
      <c r="W720" s="530"/>
      <c r="X720" s="530"/>
      <c r="Y720" s="530"/>
      <c r="Z720" s="530"/>
    </row>
    <row r="721">
      <c r="A721" s="530"/>
      <c r="B721" s="530"/>
      <c r="C721" s="530"/>
      <c r="D721" s="530"/>
      <c r="E721" s="530"/>
      <c r="F721" s="530"/>
      <c r="G721" s="530"/>
      <c r="H721" s="530"/>
      <c r="I721" s="530"/>
      <c r="J721" s="530"/>
      <c r="K721" s="530"/>
      <c r="L721" s="530"/>
      <c r="M721" s="530"/>
      <c r="N721" s="530"/>
      <c r="O721" s="530"/>
      <c r="P721" s="530"/>
      <c r="Q721" s="530"/>
      <c r="R721" s="530"/>
      <c r="S721" s="530"/>
      <c r="T721" s="530"/>
      <c r="U721" s="530"/>
      <c r="V721" s="530"/>
      <c r="W721" s="530"/>
      <c r="X721" s="530"/>
      <c r="Y721" s="530"/>
      <c r="Z721" s="530"/>
    </row>
    <row r="722">
      <c r="A722" s="530"/>
      <c r="B722" s="530"/>
      <c r="C722" s="530"/>
      <c r="D722" s="530"/>
      <c r="E722" s="530"/>
      <c r="F722" s="530"/>
      <c r="G722" s="530"/>
      <c r="H722" s="530"/>
      <c r="I722" s="530"/>
      <c r="J722" s="530"/>
      <c r="K722" s="530"/>
      <c r="L722" s="530"/>
      <c r="M722" s="530"/>
      <c r="N722" s="530"/>
      <c r="O722" s="530"/>
      <c r="P722" s="530"/>
      <c r="Q722" s="530"/>
      <c r="R722" s="530"/>
      <c r="S722" s="530"/>
      <c r="T722" s="530"/>
      <c r="U722" s="530"/>
      <c r="V722" s="530"/>
      <c r="W722" s="530"/>
      <c r="X722" s="530"/>
      <c r="Y722" s="530"/>
      <c r="Z722" s="530"/>
    </row>
    <row r="723">
      <c r="A723" s="530"/>
      <c r="B723" s="530"/>
      <c r="C723" s="530"/>
      <c r="D723" s="530"/>
      <c r="E723" s="530"/>
      <c r="F723" s="530"/>
      <c r="G723" s="530"/>
      <c r="H723" s="530"/>
      <c r="I723" s="530"/>
      <c r="J723" s="530"/>
      <c r="K723" s="530"/>
      <c r="L723" s="530"/>
      <c r="M723" s="530"/>
      <c r="N723" s="530"/>
      <c r="O723" s="530"/>
      <c r="P723" s="530"/>
      <c r="Q723" s="530"/>
      <c r="R723" s="530"/>
      <c r="S723" s="530"/>
      <c r="T723" s="530"/>
      <c r="U723" s="530"/>
      <c r="V723" s="530"/>
      <c r="W723" s="530"/>
      <c r="X723" s="530"/>
      <c r="Y723" s="530"/>
      <c r="Z723" s="530"/>
    </row>
    <row r="724">
      <c r="A724" s="530"/>
      <c r="B724" s="530"/>
      <c r="C724" s="530"/>
      <c r="D724" s="530"/>
      <c r="E724" s="530"/>
      <c r="F724" s="530"/>
      <c r="G724" s="530"/>
      <c r="H724" s="530"/>
      <c r="I724" s="530"/>
      <c r="J724" s="530"/>
      <c r="K724" s="530"/>
      <c r="L724" s="530"/>
      <c r="M724" s="530"/>
      <c r="N724" s="530"/>
      <c r="O724" s="530"/>
      <c r="P724" s="530"/>
      <c r="Q724" s="530"/>
      <c r="R724" s="530"/>
      <c r="S724" s="530"/>
      <c r="T724" s="530"/>
      <c r="U724" s="530"/>
      <c r="V724" s="530"/>
      <c r="W724" s="530"/>
      <c r="X724" s="530"/>
      <c r="Y724" s="530"/>
      <c r="Z724" s="530"/>
    </row>
    <row r="725">
      <c r="A725" s="530"/>
      <c r="B725" s="530"/>
      <c r="C725" s="530"/>
      <c r="D725" s="530"/>
      <c r="E725" s="530"/>
      <c r="F725" s="530"/>
      <c r="G725" s="530"/>
      <c r="H725" s="530"/>
      <c r="I725" s="530"/>
      <c r="J725" s="530"/>
      <c r="K725" s="530"/>
      <c r="L725" s="530"/>
      <c r="M725" s="530"/>
      <c r="N725" s="530"/>
      <c r="O725" s="530"/>
      <c r="P725" s="530"/>
      <c r="Q725" s="530"/>
      <c r="R725" s="530"/>
      <c r="S725" s="530"/>
      <c r="T725" s="530"/>
      <c r="U725" s="530"/>
      <c r="V725" s="530"/>
      <c r="W725" s="530"/>
      <c r="X725" s="530"/>
      <c r="Y725" s="530"/>
      <c r="Z725" s="530"/>
    </row>
    <row r="726">
      <c r="A726" s="530"/>
      <c r="B726" s="530"/>
      <c r="C726" s="530"/>
      <c r="D726" s="530"/>
      <c r="E726" s="530"/>
      <c r="F726" s="530"/>
      <c r="G726" s="530"/>
      <c r="H726" s="530"/>
      <c r="I726" s="530"/>
      <c r="J726" s="530"/>
      <c r="K726" s="530"/>
      <c r="L726" s="530"/>
      <c r="M726" s="530"/>
      <c r="N726" s="530"/>
      <c r="O726" s="530"/>
      <c r="P726" s="530"/>
      <c r="Q726" s="530"/>
      <c r="R726" s="530"/>
      <c r="S726" s="530"/>
      <c r="T726" s="530"/>
      <c r="U726" s="530"/>
      <c r="V726" s="530"/>
      <c r="W726" s="530"/>
      <c r="X726" s="530"/>
      <c r="Y726" s="530"/>
      <c r="Z726" s="530"/>
    </row>
    <row r="727">
      <c r="A727" s="530"/>
      <c r="B727" s="530"/>
      <c r="C727" s="530"/>
      <c r="D727" s="530"/>
      <c r="E727" s="530"/>
      <c r="F727" s="530"/>
      <c r="G727" s="530"/>
      <c r="H727" s="530"/>
      <c r="I727" s="530"/>
      <c r="J727" s="530"/>
      <c r="K727" s="530"/>
      <c r="L727" s="530"/>
      <c r="M727" s="530"/>
      <c r="N727" s="530"/>
      <c r="O727" s="530"/>
      <c r="P727" s="530"/>
      <c r="Q727" s="530"/>
      <c r="R727" s="530"/>
      <c r="S727" s="530"/>
      <c r="T727" s="530"/>
      <c r="U727" s="530"/>
      <c r="V727" s="530"/>
      <c r="W727" s="530"/>
      <c r="X727" s="530"/>
      <c r="Y727" s="530"/>
      <c r="Z727" s="530"/>
    </row>
    <row r="728">
      <c r="A728" s="530"/>
      <c r="B728" s="530"/>
      <c r="C728" s="530"/>
      <c r="D728" s="530"/>
      <c r="E728" s="530"/>
      <c r="F728" s="530"/>
      <c r="G728" s="530"/>
      <c r="H728" s="530"/>
      <c r="I728" s="530"/>
      <c r="J728" s="530"/>
      <c r="K728" s="530"/>
      <c r="L728" s="530"/>
      <c r="M728" s="530"/>
      <c r="N728" s="530"/>
      <c r="O728" s="530"/>
      <c r="P728" s="530"/>
      <c r="Q728" s="530"/>
      <c r="R728" s="530"/>
      <c r="S728" s="530"/>
      <c r="T728" s="530"/>
      <c r="U728" s="530"/>
      <c r="V728" s="530"/>
      <c r="W728" s="530"/>
      <c r="X728" s="530"/>
      <c r="Y728" s="530"/>
      <c r="Z728" s="530"/>
    </row>
    <row r="729">
      <c r="A729" s="530"/>
      <c r="B729" s="530"/>
      <c r="C729" s="530"/>
      <c r="D729" s="530"/>
      <c r="E729" s="530"/>
      <c r="F729" s="530"/>
      <c r="G729" s="530"/>
      <c r="H729" s="530"/>
      <c r="I729" s="530"/>
      <c r="J729" s="530"/>
      <c r="K729" s="530"/>
      <c r="L729" s="530"/>
      <c r="M729" s="530"/>
      <c r="N729" s="530"/>
      <c r="O729" s="530"/>
      <c r="P729" s="530"/>
      <c r="Q729" s="530"/>
      <c r="R729" s="530"/>
      <c r="S729" s="530"/>
      <c r="T729" s="530"/>
      <c r="U729" s="530"/>
      <c r="V729" s="530"/>
      <c r="W729" s="530"/>
      <c r="X729" s="530"/>
      <c r="Y729" s="530"/>
      <c r="Z729" s="530"/>
    </row>
    <row r="730">
      <c r="A730" s="530"/>
      <c r="B730" s="530"/>
      <c r="C730" s="530"/>
      <c r="D730" s="530"/>
      <c r="E730" s="530"/>
      <c r="F730" s="530"/>
      <c r="G730" s="530"/>
      <c r="H730" s="530"/>
      <c r="I730" s="530"/>
      <c r="J730" s="530"/>
      <c r="K730" s="530"/>
      <c r="L730" s="530"/>
      <c r="M730" s="530"/>
      <c r="N730" s="530"/>
      <c r="O730" s="530"/>
      <c r="P730" s="530"/>
      <c r="Q730" s="530"/>
      <c r="R730" s="530"/>
      <c r="S730" s="530"/>
      <c r="T730" s="530"/>
      <c r="U730" s="530"/>
      <c r="V730" s="530"/>
      <c r="W730" s="530"/>
      <c r="X730" s="530"/>
      <c r="Y730" s="530"/>
      <c r="Z730" s="530"/>
    </row>
    <row r="731">
      <c r="A731" s="530"/>
      <c r="B731" s="530"/>
      <c r="C731" s="530"/>
      <c r="D731" s="530"/>
      <c r="E731" s="530"/>
      <c r="F731" s="530"/>
      <c r="G731" s="530"/>
      <c r="H731" s="530"/>
      <c r="I731" s="530"/>
      <c r="J731" s="530"/>
      <c r="K731" s="530"/>
      <c r="L731" s="530"/>
      <c r="M731" s="530"/>
      <c r="N731" s="530"/>
      <c r="O731" s="530"/>
      <c r="P731" s="530"/>
      <c r="Q731" s="530"/>
      <c r="R731" s="530"/>
      <c r="S731" s="530"/>
      <c r="T731" s="530"/>
      <c r="U731" s="530"/>
      <c r="V731" s="530"/>
      <c r="W731" s="530"/>
      <c r="X731" s="530"/>
      <c r="Y731" s="530"/>
      <c r="Z731" s="530"/>
    </row>
    <row r="732">
      <c r="A732" s="530"/>
      <c r="B732" s="530"/>
      <c r="C732" s="530"/>
      <c r="D732" s="530"/>
      <c r="E732" s="530"/>
      <c r="F732" s="530"/>
      <c r="G732" s="530"/>
      <c r="H732" s="530"/>
      <c r="I732" s="530"/>
      <c r="J732" s="530"/>
      <c r="K732" s="530"/>
      <c r="L732" s="530"/>
      <c r="M732" s="530"/>
      <c r="N732" s="530"/>
      <c r="O732" s="530"/>
      <c r="P732" s="530"/>
      <c r="Q732" s="530"/>
      <c r="R732" s="530"/>
      <c r="S732" s="530"/>
      <c r="T732" s="530"/>
      <c r="U732" s="530"/>
      <c r="V732" s="530"/>
      <c r="W732" s="530"/>
      <c r="X732" s="530"/>
      <c r="Y732" s="530"/>
      <c r="Z732" s="530"/>
    </row>
    <row r="733">
      <c r="A733" s="530"/>
      <c r="B733" s="530"/>
      <c r="C733" s="530"/>
      <c r="D733" s="530"/>
      <c r="E733" s="530"/>
      <c r="F733" s="530"/>
      <c r="G733" s="530"/>
      <c r="H733" s="530"/>
      <c r="I733" s="530"/>
      <c r="J733" s="530"/>
      <c r="K733" s="530"/>
      <c r="L733" s="530"/>
      <c r="M733" s="530"/>
      <c r="N733" s="530"/>
      <c r="O733" s="530"/>
      <c r="P733" s="530"/>
      <c r="Q733" s="530"/>
      <c r="R733" s="530"/>
      <c r="S733" s="530"/>
      <c r="T733" s="530"/>
      <c r="U733" s="530"/>
      <c r="V733" s="530"/>
      <c r="W733" s="530"/>
      <c r="X733" s="530"/>
      <c r="Y733" s="530"/>
      <c r="Z733" s="530"/>
    </row>
    <row r="734">
      <c r="A734" s="530"/>
      <c r="B734" s="530"/>
      <c r="C734" s="530"/>
      <c r="D734" s="530"/>
      <c r="E734" s="530"/>
      <c r="F734" s="530"/>
      <c r="G734" s="530"/>
      <c r="H734" s="530"/>
      <c r="I734" s="530"/>
      <c r="J734" s="530"/>
      <c r="K734" s="530"/>
      <c r="L734" s="530"/>
      <c r="M734" s="530"/>
      <c r="N734" s="530"/>
      <c r="O734" s="530"/>
      <c r="P734" s="530"/>
      <c r="Q734" s="530"/>
      <c r="R734" s="530"/>
      <c r="S734" s="530"/>
      <c r="T734" s="530"/>
      <c r="U734" s="530"/>
      <c r="V734" s="530"/>
      <c r="W734" s="530"/>
      <c r="X734" s="530"/>
      <c r="Y734" s="530"/>
      <c r="Z734" s="530"/>
    </row>
    <row r="735">
      <c r="A735" s="530"/>
      <c r="B735" s="530"/>
      <c r="C735" s="530"/>
      <c r="D735" s="530"/>
      <c r="E735" s="530"/>
      <c r="F735" s="530"/>
      <c r="G735" s="530"/>
      <c r="H735" s="530"/>
      <c r="I735" s="530"/>
      <c r="J735" s="530"/>
      <c r="K735" s="530"/>
      <c r="L735" s="530"/>
      <c r="M735" s="530"/>
      <c r="N735" s="530"/>
      <c r="O735" s="530"/>
      <c r="P735" s="530"/>
      <c r="Q735" s="530"/>
      <c r="R735" s="530"/>
      <c r="S735" s="530"/>
      <c r="T735" s="530"/>
      <c r="U735" s="530"/>
      <c r="V735" s="530"/>
      <c r="W735" s="530"/>
      <c r="X735" s="530"/>
      <c r="Y735" s="530"/>
      <c r="Z735" s="530"/>
    </row>
    <row r="736">
      <c r="A736" s="530"/>
      <c r="B736" s="530"/>
      <c r="C736" s="530"/>
      <c r="D736" s="530"/>
      <c r="E736" s="530"/>
      <c r="F736" s="530"/>
      <c r="G736" s="530"/>
      <c r="H736" s="530"/>
      <c r="I736" s="530"/>
      <c r="J736" s="530"/>
      <c r="K736" s="530"/>
      <c r="L736" s="530"/>
      <c r="M736" s="530"/>
      <c r="N736" s="530"/>
      <c r="O736" s="530"/>
      <c r="P736" s="530"/>
      <c r="Q736" s="530"/>
      <c r="R736" s="530"/>
      <c r="S736" s="530"/>
      <c r="T736" s="530"/>
      <c r="U736" s="530"/>
      <c r="V736" s="530"/>
      <c r="W736" s="530"/>
      <c r="X736" s="530"/>
      <c r="Y736" s="530"/>
      <c r="Z736" s="530"/>
    </row>
    <row r="737">
      <c r="A737" s="530"/>
      <c r="B737" s="530"/>
      <c r="C737" s="530"/>
      <c r="D737" s="530"/>
      <c r="E737" s="530"/>
      <c r="F737" s="530"/>
      <c r="G737" s="530"/>
      <c r="H737" s="530"/>
      <c r="I737" s="530"/>
      <c r="J737" s="530"/>
      <c r="K737" s="530"/>
      <c r="L737" s="530"/>
      <c r="M737" s="530"/>
      <c r="N737" s="530"/>
      <c r="O737" s="530"/>
      <c r="P737" s="530"/>
      <c r="Q737" s="530"/>
      <c r="R737" s="530"/>
      <c r="S737" s="530"/>
      <c r="T737" s="530"/>
      <c r="U737" s="530"/>
      <c r="V737" s="530"/>
      <c r="W737" s="530"/>
      <c r="X737" s="530"/>
      <c r="Y737" s="530"/>
      <c r="Z737" s="530"/>
    </row>
    <row r="738">
      <c r="A738" s="530"/>
      <c r="B738" s="530"/>
      <c r="C738" s="530"/>
      <c r="D738" s="530"/>
      <c r="E738" s="530"/>
      <c r="F738" s="530"/>
      <c r="G738" s="530"/>
      <c r="H738" s="530"/>
      <c r="I738" s="530"/>
      <c r="J738" s="530"/>
      <c r="K738" s="530"/>
      <c r="L738" s="530"/>
      <c r="M738" s="530"/>
      <c r="N738" s="530"/>
      <c r="O738" s="530"/>
      <c r="P738" s="530"/>
      <c r="Q738" s="530"/>
      <c r="R738" s="530"/>
      <c r="S738" s="530"/>
      <c r="T738" s="530"/>
      <c r="U738" s="530"/>
      <c r="V738" s="530"/>
      <c r="W738" s="530"/>
      <c r="X738" s="530"/>
      <c r="Y738" s="530"/>
      <c r="Z738" s="530"/>
    </row>
    <row r="739">
      <c r="A739" s="530"/>
      <c r="B739" s="530"/>
      <c r="C739" s="530"/>
      <c r="D739" s="530"/>
      <c r="E739" s="530"/>
      <c r="F739" s="530"/>
      <c r="G739" s="530"/>
      <c r="H739" s="530"/>
      <c r="I739" s="530"/>
      <c r="J739" s="530"/>
      <c r="K739" s="530"/>
      <c r="L739" s="530"/>
      <c r="M739" s="530"/>
      <c r="N739" s="530"/>
      <c r="O739" s="530"/>
      <c r="P739" s="530"/>
      <c r="Q739" s="530"/>
      <c r="R739" s="530"/>
      <c r="S739" s="530"/>
      <c r="T739" s="530"/>
      <c r="U739" s="530"/>
      <c r="V739" s="530"/>
      <c r="W739" s="530"/>
      <c r="X739" s="530"/>
      <c r="Y739" s="530"/>
      <c r="Z739" s="530"/>
    </row>
    <row r="740">
      <c r="A740" s="530"/>
      <c r="B740" s="530"/>
      <c r="C740" s="530"/>
      <c r="D740" s="530"/>
      <c r="E740" s="530"/>
      <c r="F740" s="530"/>
      <c r="G740" s="530"/>
      <c r="H740" s="530"/>
      <c r="I740" s="530"/>
      <c r="J740" s="530"/>
      <c r="K740" s="530"/>
      <c r="L740" s="530"/>
      <c r="M740" s="530"/>
      <c r="N740" s="530"/>
      <c r="O740" s="530"/>
      <c r="P740" s="530"/>
      <c r="Q740" s="530"/>
      <c r="R740" s="530"/>
      <c r="S740" s="530"/>
      <c r="T740" s="530"/>
      <c r="U740" s="530"/>
      <c r="V740" s="530"/>
      <c r="W740" s="530"/>
      <c r="X740" s="530"/>
      <c r="Y740" s="530"/>
      <c r="Z740" s="530"/>
    </row>
    <row r="741">
      <c r="A741" s="530"/>
      <c r="B741" s="530"/>
      <c r="C741" s="530"/>
      <c r="D741" s="530"/>
      <c r="E741" s="530"/>
      <c r="F741" s="530"/>
      <c r="G741" s="530"/>
      <c r="H741" s="530"/>
      <c r="I741" s="530"/>
      <c r="J741" s="530"/>
      <c r="K741" s="530"/>
      <c r="L741" s="530"/>
      <c r="M741" s="530"/>
      <c r="N741" s="530"/>
      <c r="O741" s="530"/>
      <c r="P741" s="530"/>
      <c r="Q741" s="530"/>
      <c r="R741" s="530"/>
      <c r="S741" s="530"/>
      <c r="T741" s="530"/>
      <c r="U741" s="530"/>
      <c r="V741" s="530"/>
      <c r="W741" s="530"/>
      <c r="X741" s="530"/>
      <c r="Y741" s="530"/>
      <c r="Z741" s="530"/>
    </row>
    <row r="742">
      <c r="A742" s="530"/>
      <c r="B742" s="530"/>
      <c r="C742" s="530"/>
      <c r="D742" s="530"/>
      <c r="E742" s="530"/>
      <c r="F742" s="530"/>
      <c r="G742" s="530"/>
      <c r="H742" s="530"/>
      <c r="I742" s="530"/>
      <c r="J742" s="530"/>
      <c r="K742" s="530"/>
      <c r="L742" s="530"/>
      <c r="M742" s="530"/>
      <c r="N742" s="530"/>
      <c r="O742" s="530"/>
      <c r="P742" s="530"/>
      <c r="Q742" s="530"/>
      <c r="R742" s="530"/>
      <c r="S742" s="530"/>
      <c r="T742" s="530"/>
      <c r="U742" s="530"/>
      <c r="V742" s="530"/>
      <c r="W742" s="530"/>
      <c r="X742" s="530"/>
      <c r="Y742" s="530"/>
      <c r="Z742" s="530"/>
    </row>
    <row r="743">
      <c r="A743" s="530"/>
      <c r="B743" s="530"/>
      <c r="C743" s="530"/>
      <c r="D743" s="530"/>
      <c r="E743" s="530"/>
      <c r="F743" s="530"/>
      <c r="G743" s="530"/>
      <c r="H743" s="530"/>
      <c r="I743" s="530"/>
      <c r="J743" s="530"/>
      <c r="K743" s="530"/>
      <c r="L743" s="530"/>
      <c r="M743" s="530"/>
      <c r="N743" s="530"/>
      <c r="O743" s="530"/>
      <c r="P743" s="530"/>
      <c r="Q743" s="530"/>
      <c r="R743" s="530"/>
      <c r="S743" s="530"/>
      <c r="T743" s="530"/>
      <c r="U743" s="530"/>
      <c r="V743" s="530"/>
      <c r="W743" s="530"/>
      <c r="X743" s="530"/>
      <c r="Y743" s="530"/>
      <c r="Z743" s="530"/>
    </row>
    <row r="744">
      <c r="A744" s="530"/>
      <c r="B744" s="530"/>
      <c r="C744" s="530"/>
      <c r="D744" s="530"/>
      <c r="E744" s="530"/>
      <c r="F744" s="530"/>
      <c r="G744" s="530"/>
      <c r="H744" s="530"/>
      <c r="I744" s="530"/>
      <c r="J744" s="530"/>
      <c r="K744" s="530"/>
      <c r="L744" s="530"/>
      <c r="M744" s="530"/>
      <c r="N744" s="530"/>
      <c r="O744" s="530"/>
      <c r="P744" s="530"/>
      <c r="Q744" s="530"/>
      <c r="R744" s="530"/>
      <c r="S744" s="530"/>
      <c r="T744" s="530"/>
      <c r="U744" s="530"/>
      <c r="V744" s="530"/>
      <c r="W744" s="530"/>
      <c r="X744" s="530"/>
      <c r="Y744" s="530"/>
      <c r="Z744" s="530"/>
    </row>
    <row r="745">
      <c r="A745" s="530"/>
      <c r="B745" s="530"/>
      <c r="C745" s="530"/>
      <c r="D745" s="530"/>
      <c r="E745" s="530"/>
      <c r="F745" s="530"/>
      <c r="G745" s="530"/>
      <c r="H745" s="530"/>
      <c r="I745" s="530"/>
      <c r="J745" s="530"/>
      <c r="K745" s="530"/>
      <c r="L745" s="530"/>
      <c r="M745" s="530"/>
      <c r="N745" s="530"/>
      <c r="O745" s="530"/>
      <c r="P745" s="530"/>
      <c r="Q745" s="530"/>
      <c r="R745" s="530"/>
      <c r="S745" s="530"/>
      <c r="T745" s="530"/>
      <c r="U745" s="530"/>
      <c r="V745" s="530"/>
      <c r="W745" s="530"/>
      <c r="X745" s="530"/>
      <c r="Y745" s="530"/>
      <c r="Z745" s="530"/>
    </row>
    <row r="746">
      <c r="A746" s="530"/>
      <c r="B746" s="530"/>
      <c r="C746" s="530"/>
      <c r="D746" s="530"/>
      <c r="E746" s="530"/>
      <c r="F746" s="530"/>
      <c r="G746" s="530"/>
      <c r="H746" s="530"/>
      <c r="I746" s="530"/>
      <c r="J746" s="530"/>
      <c r="K746" s="530"/>
      <c r="L746" s="530"/>
      <c r="M746" s="530"/>
      <c r="N746" s="530"/>
      <c r="O746" s="530"/>
      <c r="P746" s="530"/>
      <c r="Q746" s="530"/>
      <c r="R746" s="530"/>
      <c r="S746" s="530"/>
      <c r="T746" s="530"/>
      <c r="U746" s="530"/>
      <c r="V746" s="530"/>
      <c r="W746" s="530"/>
      <c r="X746" s="530"/>
      <c r="Y746" s="530"/>
      <c r="Z746" s="530"/>
    </row>
    <row r="747">
      <c r="A747" s="530"/>
      <c r="B747" s="530"/>
      <c r="C747" s="530"/>
      <c r="D747" s="530"/>
      <c r="E747" s="530"/>
      <c r="F747" s="530"/>
      <c r="G747" s="530"/>
      <c r="H747" s="530"/>
      <c r="I747" s="530"/>
      <c r="J747" s="530"/>
      <c r="K747" s="530"/>
      <c r="L747" s="530"/>
      <c r="M747" s="530"/>
      <c r="N747" s="530"/>
      <c r="O747" s="530"/>
      <c r="P747" s="530"/>
      <c r="Q747" s="530"/>
      <c r="R747" s="530"/>
      <c r="S747" s="530"/>
      <c r="T747" s="530"/>
      <c r="U747" s="530"/>
      <c r="V747" s="530"/>
      <c r="W747" s="530"/>
      <c r="X747" s="530"/>
      <c r="Y747" s="530"/>
      <c r="Z747" s="530"/>
    </row>
    <row r="748">
      <c r="A748" s="530"/>
      <c r="B748" s="530"/>
      <c r="C748" s="530"/>
      <c r="D748" s="530"/>
      <c r="E748" s="530"/>
      <c r="F748" s="530"/>
      <c r="G748" s="530"/>
      <c r="H748" s="530"/>
      <c r="I748" s="530"/>
      <c r="J748" s="530"/>
      <c r="K748" s="530"/>
      <c r="L748" s="530"/>
      <c r="M748" s="530"/>
      <c r="N748" s="530"/>
      <c r="O748" s="530"/>
      <c r="P748" s="530"/>
      <c r="Q748" s="530"/>
      <c r="R748" s="530"/>
      <c r="S748" s="530"/>
      <c r="T748" s="530"/>
      <c r="U748" s="530"/>
      <c r="V748" s="530"/>
      <c r="W748" s="530"/>
      <c r="X748" s="530"/>
      <c r="Y748" s="530"/>
      <c r="Z748" s="530"/>
    </row>
    <row r="749">
      <c r="A749" s="530"/>
      <c r="B749" s="530"/>
      <c r="C749" s="530"/>
      <c r="D749" s="530"/>
      <c r="E749" s="530"/>
      <c r="F749" s="530"/>
      <c r="G749" s="530"/>
      <c r="H749" s="530"/>
      <c r="I749" s="530"/>
      <c r="J749" s="530"/>
      <c r="K749" s="530"/>
      <c r="L749" s="530"/>
      <c r="M749" s="530"/>
      <c r="N749" s="530"/>
      <c r="O749" s="530"/>
      <c r="P749" s="530"/>
      <c r="Q749" s="530"/>
      <c r="R749" s="530"/>
      <c r="S749" s="530"/>
      <c r="T749" s="530"/>
      <c r="U749" s="530"/>
      <c r="V749" s="530"/>
      <c r="W749" s="530"/>
      <c r="X749" s="530"/>
      <c r="Y749" s="530"/>
      <c r="Z749" s="530"/>
    </row>
    <row r="750">
      <c r="A750" s="530"/>
      <c r="B750" s="530"/>
      <c r="C750" s="530"/>
      <c r="D750" s="530"/>
      <c r="E750" s="530"/>
      <c r="F750" s="530"/>
      <c r="G750" s="530"/>
      <c r="H750" s="530"/>
      <c r="I750" s="530"/>
      <c r="J750" s="530"/>
      <c r="K750" s="530"/>
      <c r="L750" s="530"/>
      <c r="M750" s="530"/>
      <c r="N750" s="530"/>
      <c r="O750" s="530"/>
      <c r="P750" s="530"/>
      <c r="Q750" s="530"/>
      <c r="R750" s="530"/>
      <c r="S750" s="530"/>
      <c r="T750" s="530"/>
      <c r="U750" s="530"/>
      <c r="V750" s="530"/>
      <c r="W750" s="530"/>
      <c r="X750" s="530"/>
      <c r="Y750" s="530"/>
      <c r="Z750" s="530"/>
    </row>
    <row r="751">
      <c r="A751" s="530"/>
      <c r="B751" s="530"/>
      <c r="C751" s="530"/>
      <c r="D751" s="530"/>
      <c r="E751" s="530"/>
      <c r="F751" s="530"/>
      <c r="G751" s="530"/>
      <c r="H751" s="530"/>
      <c r="I751" s="530"/>
      <c r="J751" s="530"/>
      <c r="K751" s="530"/>
      <c r="L751" s="530"/>
      <c r="M751" s="530"/>
      <c r="N751" s="530"/>
      <c r="O751" s="530"/>
      <c r="P751" s="530"/>
      <c r="Q751" s="530"/>
      <c r="R751" s="530"/>
      <c r="S751" s="530"/>
      <c r="T751" s="530"/>
      <c r="U751" s="530"/>
      <c r="V751" s="530"/>
      <c r="W751" s="530"/>
      <c r="X751" s="530"/>
      <c r="Y751" s="530"/>
      <c r="Z751" s="530"/>
    </row>
    <row r="752">
      <c r="A752" s="530"/>
      <c r="B752" s="530"/>
      <c r="C752" s="530"/>
      <c r="D752" s="530"/>
      <c r="E752" s="530"/>
      <c r="F752" s="530"/>
      <c r="G752" s="530"/>
      <c r="H752" s="530"/>
      <c r="I752" s="530"/>
      <c r="J752" s="530"/>
      <c r="K752" s="530"/>
      <c r="L752" s="530"/>
      <c r="M752" s="530"/>
      <c r="N752" s="530"/>
      <c r="O752" s="530"/>
      <c r="P752" s="530"/>
      <c r="Q752" s="530"/>
      <c r="R752" s="530"/>
      <c r="S752" s="530"/>
      <c r="T752" s="530"/>
      <c r="U752" s="530"/>
      <c r="V752" s="530"/>
      <c r="W752" s="530"/>
      <c r="X752" s="530"/>
      <c r="Y752" s="530"/>
      <c r="Z752" s="530"/>
    </row>
    <row r="753">
      <c r="A753" s="530"/>
      <c r="B753" s="530"/>
      <c r="C753" s="530"/>
      <c r="D753" s="530"/>
      <c r="E753" s="530"/>
      <c r="F753" s="530"/>
      <c r="G753" s="530"/>
      <c r="H753" s="530"/>
      <c r="I753" s="530"/>
      <c r="J753" s="530"/>
      <c r="K753" s="530"/>
      <c r="L753" s="530"/>
      <c r="M753" s="530"/>
      <c r="N753" s="530"/>
      <c r="O753" s="530"/>
      <c r="P753" s="530"/>
      <c r="Q753" s="530"/>
      <c r="R753" s="530"/>
      <c r="S753" s="530"/>
      <c r="T753" s="530"/>
      <c r="U753" s="530"/>
      <c r="V753" s="530"/>
      <c r="W753" s="530"/>
      <c r="X753" s="530"/>
      <c r="Y753" s="530"/>
      <c r="Z753" s="530"/>
    </row>
    <row r="754">
      <c r="A754" s="530"/>
      <c r="B754" s="530"/>
      <c r="C754" s="530"/>
      <c r="D754" s="530"/>
      <c r="E754" s="530"/>
      <c r="F754" s="530"/>
      <c r="G754" s="530"/>
      <c r="H754" s="530"/>
      <c r="I754" s="530"/>
      <c r="J754" s="530"/>
      <c r="K754" s="530"/>
      <c r="L754" s="530"/>
      <c r="M754" s="530"/>
      <c r="N754" s="530"/>
      <c r="O754" s="530"/>
      <c r="P754" s="530"/>
      <c r="Q754" s="530"/>
      <c r="R754" s="530"/>
      <c r="S754" s="530"/>
      <c r="T754" s="530"/>
      <c r="U754" s="530"/>
      <c r="V754" s="530"/>
      <c r="W754" s="530"/>
      <c r="X754" s="530"/>
      <c r="Y754" s="530"/>
      <c r="Z754" s="530"/>
    </row>
    <row r="755">
      <c r="A755" s="530"/>
      <c r="B755" s="530"/>
      <c r="C755" s="530"/>
      <c r="D755" s="530"/>
      <c r="E755" s="530"/>
      <c r="F755" s="530"/>
      <c r="G755" s="530"/>
      <c r="H755" s="530"/>
      <c r="I755" s="530"/>
      <c r="J755" s="530"/>
      <c r="K755" s="530"/>
      <c r="L755" s="530"/>
      <c r="M755" s="530"/>
      <c r="N755" s="530"/>
      <c r="O755" s="530"/>
      <c r="P755" s="530"/>
      <c r="Q755" s="530"/>
      <c r="R755" s="530"/>
      <c r="S755" s="530"/>
      <c r="T755" s="530"/>
      <c r="U755" s="530"/>
      <c r="V755" s="530"/>
      <c r="W755" s="530"/>
      <c r="X755" s="530"/>
      <c r="Y755" s="530"/>
      <c r="Z755" s="530"/>
    </row>
    <row r="756">
      <c r="A756" s="530"/>
      <c r="B756" s="530"/>
      <c r="C756" s="530"/>
      <c r="D756" s="530"/>
      <c r="E756" s="530"/>
      <c r="F756" s="530"/>
      <c r="G756" s="530"/>
      <c r="H756" s="530"/>
      <c r="I756" s="530"/>
      <c r="J756" s="530"/>
      <c r="K756" s="530"/>
      <c r="L756" s="530"/>
      <c r="M756" s="530"/>
      <c r="N756" s="530"/>
      <c r="O756" s="530"/>
      <c r="P756" s="530"/>
      <c r="Q756" s="530"/>
      <c r="R756" s="530"/>
      <c r="S756" s="530"/>
      <c r="T756" s="530"/>
      <c r="U756" s="530"/>
      <c r="V756" s="530"/>
      <c r="W756" s="530"/>
      <c r="X756" s="530"/>
      <c r="Y756" s="530"/>
      <c r="Z756" s="530"/>
    </row>
    <row r="757">
      <c r="A757" s="530"/>
      <c r="B757" s="530"/>
      <c r="C757" s="530"/>
      <c r="D757" s="530"/>
      <c r="E757" s="530"/>
      <c r="F757" s="530"/>
      <c r="G757" s="530"/>
      <c r="H757" s="530"/>
      <c r="I757" s="530"/>
      <c r="J757" s="530"/>
      <c r="K757" s="530"/>
      <c r="L757" s="530"/>
      <c r="M757" s="530"/>
      <c r="N757" s="530"/>
      <c r="O757" s="530"/>
      <c r="P757" s="530"/>
      <c r="Q757" s="530"/>
      <c r="R757" s="530"/>
      <c r="S757" s="530"/>
      <c r="T757" s="530"/>
      <c r="U757" s="530"/>
      <c r="V757" s="530"/>
      <c r="W757" s="530"/>
      <c r="X757" s="530"/>
      <c r="Y757" s="530"/>
      <c r="Z757" s="530"/>
    </row>
    <row r="758">
      <c r="A758" s="530"/>
      <c r="B758" s="530"/>
      <c r="C758" s="530"/>
      <c r="D758" s="530"/>
      <c r="E758" s="530"/>
      <c r="F758" s="530"/>
      <c r="G758" s="530"/>
      <c r="H758" s="530"/>
      <c r="I758" s="530"/>
      <c r="J758" s="530"/>
      <c r="K758" s="530"/>
      <c r="L758" s="530"/>
      <c r="M758" s="530"/>
      <c r="N758" s="530"/>
      <c r="O758" s="530"/>
      <c r="P758" s="530"/>
      <c r="Q758" s="530"/>
      <c r="R758" s="530"/>
      <c r="S758" s="530"/>
      <c r="T758" s="530"/>
      <c r="U758" s="530"/>
      <c r="V758" s="530"/>
      <c r="W758" s="530"/>
      <c r="X758" s="530"/>
      <c r="Y758" s="530"/>
      <c r="Z758" s="530"/>
    </row>
    <row r="759">
      <c r="A759" s="530"/>
      <c r="B759" s="530"/>
      <c r="C759" s="530"/>
      <c r="D759" s="530"/>
      <c r="E759" s="530"/>
      <c r="F759" s="530"/>
      <c r="G759" s="530"/>
      <c r="H759" s="530"/>
      <c r="I759" s="530"/>
      <c r="J759" s="530"/>
      <c r="K759" s="530"/>
      <c r="L759" s="530"/>
      <c r="M759" s="530"/>
      <c r="N759" s="530"/>
      <c r="O759" s="530"/>
      <c r="P759" s="530"/>
      <c r="Q759" s="530"/>
      <c r="R759" s="530"/>
      <c r="S759" s="530"/>
      <c r="T759" s="530"/>
      <c r="U759" s="530"/>
      <c r="V759" s="530"/>
      <c r="W759" s="530"/>
      <c r="X759" s="530"/>
      <c r="Y759" s="530"/>
      <c r="Z759" s="530"/>
    </row>
    <row r="760">
      <c r="A760" s="530"/>
      <c r="B760" s="530"/>
      <c r="C760" s="530"/>
      <c r="D760" s="530"/>
      <c r="E760" s="530"/>
      <c r="F760" s="530"/>
      <c r="G760" s="530"/>
      <c r="H760" s="530"/>
      <c r="I760" s="530"/>
      <c r="J760" s="530"/>
      <c r="K760" s="530"/>
      <c r="L760" s="530"/>
      <c r="M760" s="530"/>
      <c r="N760" s="530"/>
      <c r="O760" s="530"/>
      <c r="P760" s="530"/>
      <c r="Q760" s="530"/>
      <c r="R760" s="530"/>
      <c r="S760" s="530"/>
      <c r="T760" s="530"/>
      <c r="U760" s="530"/>
      <c r="V760" s="530"/>
      <c r="W760" s="530"/>
      <c r="X760" s="530"/>
      <c r="Y760" s="530"/>
      <c r="Z760" s="530"/>
    </row>
    <row r="761">
      <c r="A761" s="530"/>
      <c r="B761" s="530"/>
      <c r="C761" s="530"/>
      <c r="D761" s="530"/>
      <c r="E761" s="530"/>
      <c r="F761" s="530"/>
      <c r="G761" s="530"/>
      <c r="H761" s="530"/>
      <c r="I761" s="530"/>
      <c r="J761" s="530"/>
      <c r="K761" s="530"/>
      <c r="L761" s="530"/>
      <c r="M761" s="530"/>
      <c r="N761" s="530"/>
      <c r="O761" s="530"/>
      <c r="P761" s="530"/>
      <c r="Q761" s="530"/>
      <c r="R761" s="530"/>
      <c r="S761" s="530"/>
      <c r="T761" s="530"/>
      <c r="U761" s="530"/>
      <c r="V761" s="530"/>
      <c r="W761" s="530"/>
      <c r="X761" s="530"/>
      <c r="Y761" s="530"/>
      <c r="Z761" s="530"/>
    </row>
    <row r="762">
      <c r="A762" s="530"/>
      <c r="B762" s="530"/>
      <c r="C762" s="530"/>
      <c r="D762" s="530"/>
      <c r="E762" s="530"/>
      <c r="F762" s="530"/>
      <c r="G762" s="530"/>
      <c r="H762" s="530"/>
      <c r="I762" s="530"/>
      <c r="J762" s="530"/>
      <c r="K762" s="530"/>
      <c r="L762" s="530"/>
      <c r="M762" s="530"/>
      <c r="N762" s="530"/>
      <c r="O762" s="530"/>
      <c r="P762" s="530"/>
      <c r="Q762" s="530"/>
      <c r="R762" s="530"/>
      <c r="S762" s="530"/>
      <c r="T762" s="530"/>
      <c r="U762" s="530"/>
      <c r="V762" s="530"/>
      <c r="W762" s="530"/>
      <c r="X762" s="530"/>
      <c r="Y762" s="530"/>
      <c r="Z762" s="530"/>
    </row>
    <row r="763">
      <c r="A763" s="530"/>
      <c r="B763" s="530"/>
      <c r="C763" s="530"/>
      <c r="D763" s="530"/>
      <c r="E763" s="530"/>
      <c r="F763" s="530"/>
      <c r="G763" s="530"/>
      <c r="H763" s="530"/>
      <c r="I763" s="530"/>
      <c r="J763" s="530"/>
      <c r="K763" s="530"/>
      <c r="L763" s="530"/>
      <c r="M763" s="530"/>
      <c r="N763" s="530"/>
      <c r="O763" s="530"/>
      <c r="P763" s="530"/>
      <c r="Q763" s="530"/>
      <c r="R763" s="530"/>
      <c r="S763" s="530"/>
      <c r="T763" s="530"/>
      <c r="U763" s="530"/>
      <c r="V763" s="530"/>
      <c r="W763" s="530"/>
      <c r="X763" s="530"/>
      <c r="Y763" s="530"/>
      <c r="Z763" s="530"/>
    </row>
    <row r="764">
      <c r="A764" s="530"/>
      <c r="B764" s="530"/>
      <c r="C764" s="530"/>
      <c r="D764" s="530"/>
      <c r="E764" s="530"/>
      <c r="F764" s="530"/>
      <c r="G764" s="530"/>
      <c r="H764" s="530"/>
      <c r="I764" s="530"/>
      <c r="J764" s="530"/>
      <c r="K764" s="530"/>
      <c r="L764" s="530"/>
      <c r="M764" s="530"/>
      <c r="N764" s="530"/>
      <c r="O764" s="530"/>
      <c r="P764" s="530"/>
      <c r="Q764" s="530"/>
      <c r="R764" s="530"/>
      <c r="S764" s="530"/>
      <c r="T764" s="530"/>
      <c r="U764" s="530"/>
      <c r="V764" s="530"/>
      <c r="W764" s="530"/>
      <c r="X764" s="530"/>
      <c r="Y764" s="530"/>
      <c r="Z764" s="530"/>
    </row>
    <row r="765">
      <c r="A765" s="530"/>
      <c r="B765" s="530"/>
      <c r="C765" s="530"/>
      <c r="D765" s="530"/>
      <c r="E765" s="530"/>
      <c r="F765" s="530"/>
      <c r="G765" s="530"/>
      <c r="H765" s="530"/>
      <c r="I765" s="530"/>
      <c r="J765" s="530"/>
      <c r="K765" s="530"/>
      <c r="L765" s="530"/>
      <c r="M765" s="530"/>
      <c r="N765" s="530"/>
      <c r="O765" s="530"/>
      <c r="P765" s="530"/>
      <c r="Q765" s="530"/>
      <c r="R765" s="530"/>
      <c r="S765" s="530"/>
      <c r="T765" s="530"/>
      <c r="U765" s="530"/>
      <c r="V765" s="530"/>
      <c r="W765" s="530"/>
      <c r="X765" s="530"/>
      <c r="Y765" s="530"/>
      <c r="Z765" s="530"/>
    </row>
    <row r="766">
      <c r="A766" s="530"/>
      <c r="B766" s="530"/>
      <c r="C766" s="530"/>
      <c r="D766" s="530"/>
      <c r="E766" s="530"/>
      <c r="F766" s="530"/>
      <c r="G766" s="530"/>
      <c r="H766" s="530"/>
      <c r="I766" s="530"/>
      <c r="J766" s="530"/>
      <c r="K766" s="530"/>
      <c r="L766" s="530"/>
      <c r="M766" s="530"/>
      <c r="N766" s="530"/>
      <c r="O766" s="530"/>
      <c r="P766" s="530"/>
      <c r="Q766" s="530"/>
      <c r="R766" s="530"/>
      <c r="S766" s="530"/>
      <c r="T766" s="530"/>
      <c r="U766" s="530"/>
      <c r="V766" s="530"/>
      <c r="W766" s="530"/>
      <c r="X766" s="530"/>
      <c r="Y766" s="530"/>
      <c r="Z766" s="530"/>
    </row>
    <row r="767">
      <c r="A767" s="530"/>
      <c r="B767" s="530"/>
      <c r="C767" s="530"/>
      <c r="D767" s="530"/>
      <c r="E767" s="530"/>
      <c r="F767" s="530"/>
      <c r="G767" s="530"/>
      <c r="H767" s="530"/>
      <c r="I767" s="530"/>
      <c r="J767" s="530"/>
      <c r="K767" s="530"/>
      <c r="L767" s="530"/>
      <c r="M767" s="530"/>
      <c r="N767" s="530"/>
      <c r="O767" s="530"/>
      <c r="P767" s="530"/>
      <c r="Q767" s="530"/>
      <c r="R767" s="530"/>
      <c r="S767" s="530"/>
      <c r="T767" s="530"/>
      <c r="U767" s="530"/>
      <c r="V767" s="530"/>
      <c r="W767" s="530"/>
      <c r="X767" s="530"/>
      <c r="Y767" s="530"/>
      <c r="Z767" s="530"/>
    </row>
    <row r="768">
      <c r="A768" s="530"/>
      <c r="B768" s="530"/>
      <c r="C768" s="530"/>
      <c r="D768" s="530"/>
      <c r="E768" s="530"/>
      <c r="F768" s="530"/>
      <c r="G768" s="530"/>
      <c r="H768" s="530"/>
      <c r="I768" s="530"/>
      <c r="J768" s="530"/>
      <c r="K768" s="530"/>
      <c r="L768" s="530"/>
      <c r="M768" s="530"/>
      <c r="N768" s="530"/>
      <c r="O768" s="530"/>
      <c r="P768" s="530"/>
      <c r="Q768" s="530"/>
      <c r="R768" s="530"/>
      <c r="S768" s="530"/>
      <c r="T768" s="530"/>
      <c r="U768" s="530"/>
      <c r="V768" s="530"/>
      <c r="W768" s="530"/>
      <c r="X768" s="530"/>
      <c r="Y768" s="530"/>
      <c r="Z768" s="530"/>
    </row>
    <row r="769">
      <c r="A769" s="530"/>
      <c r="B769" s="530"/>
      <c r="C769" s="530"/>
      <c r="D769" s="530"/>
      <c r="E769" s="530"/>
      <c r="F769" s="530"/>
      <c r="G769" s="530"/>
      <c r="H769" s="530"/>
      <c r="I769" s="530"/>
      <c r="J769" s="530"/>
      <c r="K769" s="530"/>
      <c r="L769" s="530"/>
      <c r="M769" s="530"/>
      <c r="N769" s="530"/>
      <c r="O769" s="530"/>
      <c r="P769" s="530"/>
      <c r="Q769" s="530"/>
      <c r="R769" s="530"/>
      <c r="S769" s="530"/>
      <c r="T769" s="530"/>
      <c r="U769" s="530"/>
      <c r="V769" s="530"/>
      <c r="W769" s="530"/>
      <c r="X769" s="530"/>
      <c r="Y769" s="530"/>
      <c r="Z769" s="530"/>
    </row>
    <row r="770">
      <c r="A770" s="530"/>
      <c r="B770" s="530"/>
      <c r="C770" s="530"/>
      <c r="D770" s="530"/>
      <c r="E770" s="530"/>
      <c r="F770" s="530"/>
      <c r="G770" s="530"/>
      <c r="H770" s="530"/>
      <c r="I770" s="530"/>
      <c r="J770" s="530"/>
      <c r="K770" s="530"/>
      <c r="L770" s="530"/>
      <c r="M770" s="530"/>
      <c r="N770" s="530"/>
      <c r="O770" s="530"/>
      <c r="P770" s="530"/>
      <c r="Q770" s="530"/>
      <c r="R770" s="530"/>
      <c r="S770" s="530"/>
      <c r="T770" s="530"/>
      <c r="U770" s="530"/>
      <c r="V770" s="530"/>
      <c r="W770" s="530"/>
      <c r="X770" s="530"/>
      <c r="Y770" s="530"/>
      <c r="Z770" s="530"/>
    </row>
    <row r="771">
      <c r="A771" s="530"/>
      <c r="B771" s="530"/>
      <c r="C771" s="530"/>
      <c r="D771" s="530"/>
      <c r="E771" s="530"/>
      <c r="F771" s="530"/>
      <c r="G771" s="530"/>
      <c r="H771" s="530"/>
      <c r="I771" s="530"/>
      <c r="J771" s="530"/>
      <c r="K771" s="530"/>
      <c r="L771" s="530"/>
      <c r="M771" s="530"/>
      <c r="N771" s="530"/>
      <c r="O771" s="530"/>
      <c r="P771" s="530"/>
      <c r="Q771" s="530"/>
      <c r="R771" s="530"/>
      <c r="S771" s="530"/>
      <c r="T771" s="530"/>
      <c r="U771" s="530"/>
      <c r="V771" s="530"/>
      <c r="W771" s="530"/>
      <c r="X771" s="530"/>
      <c r="Y771" s="530"/>
      <c r="Z771" s="530"/>
    </row>
    <row r="772">
      <c r="A772" s="530"/>
      <c r="B772" s="530"/>
      <c r="C772" s="530"/>
      <c r="D772" s="530"/>
      <c r="E772" s="530"/>
      <c r="F772" s="530"/>
      <c r="G772" s="530"/>
      <c r="H772" s="530"/>
      <c r="I772" s="530"/>
      <c r="J772" s="530"/>
      <c r="K772" s="530"/>
      <c r="L772" s="530"/>
      <c r="M772" s="530"/>
      <c r="N772" s="530"/>
      <c r="O772" s="530"/>
      <c r="P772" s="530"/>
      <c r="Q772" s="530"/>
      <c r="R772" s="530"/>
      <c r="S772" s="530"/>
      <c r="T772" s="530"/>
      <c r="U772" s="530"/>
      <c r="V772" s="530"/>
      <c r="W772" s="530"/>
      <c r="X772" s="530"/>
      <c r="Y772" s="530"/>
      <c r="Z772" s="530"/>
    </row>
    <row r="773">
      <c r="A773" s="530"/>
      <c r="B773" s="530"/>
      <c r="C773" s="530"/>
      <c r="D773" s="530"/>
      <c r="E773" s="530"/>
      <c r="F773" s="530"/>
      <c r="G773" s="530"/>
      <c r="H773" s="530"/>
      <c r="I773" s="530"/>
      <c r="J773" s="530"/>
      <c r="K773" s="530"/>
      <c r="L773" s="530"/>
      <c r="M773" s="530"/>
      <c r="N773" s="530"/>
      <c r="O773" s="530"/>
      <c r="P773" s="530"/>
      <c r="Q773" s="530"/>
      <c r="R773" s="530"/>
      <c r="S773" s="530"/>
      <c r="T773" s="530"/>
      <c r="U773" s="530"/>
      <c r="V773" s="530"/>
      <c r="W773" s="530"/>
      <c r="X773" s="530"/>
      <c r="Y773" s="530"/>
      <c r="Z773" s="530"/>
    </row>
    <row r="774">
      <c r="A774" s="530"/>
      <c r="B774" s="530"/>
      <c r="C774" s="530"/>
      <c r="D774" s="530"/>
      <c r="E774" s="530"/>
      <c r="F774" s="530"/>
      <c r="G774" s="530"/>
      <c r="H774" s="530"/>
      <c r="I774" s="530"/>
      <c r="J774" s="530"/>
      <c r="K774" s="530"/>
      <c r="L774" s="530"/>
      <c r="M774" s="530"/>
      <c r="N774" s="530"/>
      <c r="O774" s="530"/>
      <c r="P774" s="530"/>
      <c r="Q774" s="530"/>
      <c r="R774" s="530"/>
      <c r="S774" s="530"/>
      <c r="T774" s="530"/>
      <c r="U774" s="530"/>
      <c r="V774" s="530"/>
      <c r="W774" s="530"/>
      <c r="X774" s="530"/>
      <c r="Y774" s="530"/>
      <c r="Z774" s="530"/>
    </row>
    <row r="775">
      <c r="A775" s="530"/>
      <c r="B775" s="530"/>
      <c r="C775" s="530"/>
      <c r="D775" s="530"/>
      <c r="E775" s="530"/>
      <c r="F775" s="530"/>
      <c r="G775" s="530"/>
      <c r="H775" s="530"/>
      <c r="I775" s="530"/>
      <c r="J775" s="530"/>
      <c r="K775" s="530"/>
      <c r="L775" s="530"/>
      <c r="M775" s="530"/>
      <c r="N775" s="530"/>
      <c r="O775" s="530"/>
      <c r="P775" s="530"/>
      <c r="Q775" s="530"/>
      <c r="R775" s="530"/>
      <c r="S775" s="530"/>
      <c r="T775" s="530"/>
      <c r="U775" s="530"/>
      <c r="V775" s="530"/>
      <c r="W775" s="530"/>
      <c r="X775" s="530"/>
      <c r="Y775" s="530"/>
      <c r="Z775" s="530"/>
    </row>
    <row r="776">
      <c r="A776" s="530"/>
      <c r="B776" s="530"/>
      <c r="C776" s="530"/>
      <c r="D776" s="530"/>
      <c r="E776" s="530"/>
      <c r="F776" s="530"/>
      <c r="G776" s="530"/>
      <c r="H776" s="530"/>
      <c r="I776" s="530"/>
      <c r="J776" s="530"/>
      <c r="K776" s="530"/>
      <c r="L776" s="530"/>
      <c r="M776" s="530"/>
      <c r="N776" s="530"/>
      <c r="O776" s="530"/>
      <c r="P776" s="530"/>
      <c r="Q776" s="530"/>
      <c r="R776" s="530"/>
      <c r="S776" s="530"/>
      <c r="T776" s="530"/>
      <c r="U776" s="530"/>
      <c r="V776" s="530"/>
      <c r="W776" s="530"/>
      <c r="X776" s="530"/>
      <c r="Y776" s="530"/>
      <c r="Z776" s="530"/>
    </row>
    <row r="777">
      <c r="A777" s="530"/>
      <c r="B777" s="530"/>
      <c r="C777" s="530"/>
      <c r="D777" s="530"/>
      <c r="E777" s="530"/>
      <c r="F777" s="530"/>
      <c r="G777" s="530"/>
      <c r="H777" s="530"/>
      <c r="I777" s="530"/>
      <c r="J777" s="530"/>
      <c r="K777" s="530"/>
      <c r="L777" s="530"/>
      <c r="M777" s="530"/>
      <c r="N777" s="530"/>
      <c r="O777" s="530"/>
      <c r="P777" s="530"/>
      <c r="Q777" s="530"/>
      <c r="R777" s="530"/>
      <c r="S777" s="530"/>
      <c r="T777" s="530"/>
      <c r="U777" s="530"/>
      <c r="V777" s="530"/>
      <c r="W777" s="530"/>
      <c r="X777" s="530"/>
      <c r="Y777" s="530"/>
      <c r="Z777" s="530"/>
    </row>
    <row r="778">
      <c r="A778" s="530"/>
      <c r="B778" s="530"/>
      <c r="C778" s="530"/>
      <c r="D778" s="530"/>
      <c r="E778" s="530"/>
      <c r="F778" s="530"/>
      <c r="G778" s="530"/>
      <c r="H778" s="530"/>
      <c r="I778" s="530"/>
      <c r="J778" s="530"/>
      <c r="K778" s="530"/>
      <c r="L778" s="530"/>
      <c r="M778" s="530"/>
      <c r="N778" s="530"/>
      <c r="O778" s="530"/>
      <c r="P778" s="530"/>
      <c r="Q778" s="530"/>
      <c r="R778" s="530"/>
      <c r="S778" s="530"/>
      <c r="T778" s="530"/>
      <c r="U778" s="530"/>
      <c r="V778" s="530"/>
      <c r="W778" s="530"/>
      <c r="X778" s="530"/>
      <c r="Y778" s="530"/>
      <c r="Z778" s="530"/>
    </row>
    <row r="779">
      <c r="A779" s="530"/>
      <c r="B779" s="530"/>
      <c r="C779" s="530"/>
      <c r="D779" s="530"/>
      <c r="E779" s="530"/>
      <c r="F779" s="530"/>
      <c r="G779" s="530"/>
      <c r="H779" s="530"/>
      <c r="I779" s="530"/>
      <c r="J779" s="530"/>
      <c r="K779" s="530"/>
      <c r="L779" s="530"/>
      <c r="M779" s="530"/>
      <c r="N779" s="530"/>
      <c r="O779" s="530"/>
      <c r="P779" s="530"/>
      <c r="Q779" s="530"/>
      <c r="R779" s="530"/>
      <c r="S779" s="530"/>
      <c r="T779" s="530"/>
      <c r="U779" s="530"/>
      <c r="V779" s="530"/>
      <c r="W779" s="530"/>
      <c r="X779" s="530"/>
      <c r="Y779" s="530"/>
      <c r="Z779" s="530"/>
    </row>
    <row r="780">
      <c r="A780" s="530"/>
      <c r="B780" s="530"/>
      <c r="C780" s="530"/>
      <c r="D780" s="530"/>
      <c r="E780" s="530"/>
      <c r="F780" s="530"/>
      <c r="G780" s="530"/>
      <c r="H780" s="530"/>
      <c r="I780" s="530"/>
      <c r="J780" s="530"/>
      <c r="K780" s="530"/>
      <c r="L780" s="530"/>
      <c r="M780" s="530"/>
      <c r="N780" s="530"/>
      <c r="O780" s="530"/>
      <c r="P780" s="530"/>
      <c r="Q780" s="530"/>
      <c r="R780" s="530"/>
      <c r="S780" s="530"/>
      <c r="T780" s="530"/>
      <c r="U780" s="530"/>
      <c r="V780" s="530"/>
      <c r="W780" s="530"/>
      <c r="X780" s="530"/>
      <c r="Y780" s="530"/>
      <c r="Z780" s="530"/>
    </row>
    <row r="781">
      <c r="A781" s="530"/>
      <c r="B781" s="530"/>
      <c r="C781" s="530"/>
      <c r="D781" s="530"/>
      <c r="E781" s="530"/>
      <c r="F781" s="530"/>
      <c r="G781" s="530"/>
      <c r="H781" s="530"/>
      <c r="I781" s="530"/>
      <c r="J781" s="530"/>
      <c r="K781" s="530"/>
      <c r="L781" s="530"/>
      <c r="M781" s="530"/>
      <c r="N781" s="530"/>
      <c r="O781" s="530"/>
      <c r="P781" s="530"/>
      <c r="Q781" s="530"/>
      <c r="R781" s="530"/>
      <c r="S781" s="530"/>
      <c r="T781" s="530"/>
      <c r="U781" s="530"/>
      <c r="V781" s="530"/>
      <c r="W781" s="530"/>
      <c r="X781" s="530"/>
      <c r="Y781" s="530"/>
      <c r="Z781" s="530"/>
    </row>
    <row r="782">
      <c r="A782" s="530"/>
      <c r="B782" s="530"/>
      <c r="C782" s="530"/>
      <c r="D782" s="530"/>
      <c r="E782" s="530"/>
      <c r="F782" s="530"/>
      <c r="G782" s="530"/>
      <c r="H782" s="530"/>
      <c r="I782" s="530"/>
      <c r="J782" s="530"/>
      <c r="K782" s="530"/>
      <c r="L782" s="530"/>
      <c r="M782" s="530"/>
      <c r="N782" s="530"/>
      <c r="O782" s="530"/>
      <c r="P782" s="530"/>
      <c r="Q782" s="530"/>
      <c r="R782" s="530"/>
      <c r="S782" s="530"/>
      <c r="T782" s="530"/>
      <c r="U782" s="530"/>
      <c r="V782" s="530"/>
      <c r="W782" s="530"/>
      <c r="X782" s="530"/>
      <c r="Y782" s="530"/>
      <c r="Z782" s="530"/>
    </row>
    <row r="783">
      <c r="A783" s="530"/>
      <c r="B783" s="530"/>
      <c r="C783" s="530"/>
      <c r="D783" s="530"/>
      <c r="E783" s="530"/>
      <c r="F783" s="530"/>
      <c r="G783" s="530"/>
      <c r="H783" s="530"/>
      <c r="I783" s="530"/>
      <c r="J783" s="530"/>
      <c r="K783" s="530"/>
      <c r="L783" s="530"/>
      <c r="M783" s="530"/>
      <c r="N783" s="530"/>
      <c r="O783" s="530"/>
      <c r="P783" s="530"/>
      <c r="Q783" s="530"/>
      <c r="R783" s="530"/>
      <c r="S783" s="530"/>
      <c r="T783" s="530"/>
      <c r="U783" s="530"/>
      <c r="V783" s="530"/>
      <c r="W783" s="530"/>
      <c r="X783" s="530"/>
      <c r="Y783" s="530"/>
      <c r="Z783" s="530"/>
    </row>
    <row r="784">
      <c r="A784" s="530"/>
      <c r="B784" s="530"/>
      <c r="C784" s="530"/>
      <c r="D784" s="530"/>
      <c r="E784" s="530"/>
      <c r="F784" s="530"/>
      <c r="G784" s="530"/>
      <c r="H784" s="530"/>
      <c r="I784" s="530"/>
      <c r="J784" s="530"/>
      <c r="K784" s="530"/>
      <c r="L784" s="530"/>
      <c r="M784" s="530"/>
      <c r="N784" s="530"/>
      <c r="O784" s="530"/>
      <c r="P784" s="530"/>
      <c r="Q784" s="530"/>
      <c r="R784" s="530"/>
      <c r="S784" s="530"/>
      <c r="T784" s="530"/>
      <c r="U784" s="530"/>
      <c r="V784" s="530"/>
      <c r="W784" s="530"/>
      <c r="X784" s="530"/>
      <c r="Y784" s="530"/>
      <c r="Z784" s="530"/>
    </row>
    <row r="785">
      <c r="A785" s="530"/>
      <c r="B785" s="530"/>
      <c r="C785" s="530"/>
      <c r="D785" s="530"/>
      <c r="E785" s="530"/>
      <c r="F785" s="530"/>
      <c r="G785" s="530"/>
      <c r="H785" s="530"/>
      <c r="I785" s="530"/>
      <c r="J785" s="530"/>
      <c r="K785" s="530"/>
      <c r="L785" s="530"/>
      <c r="M785" s="530"/>
      <c r="N785" s="530"/>
      <c r="O785" s="530"/>
      <c r="P785" s="530"/>
      <c r="Q785" s="530"/>
      <c r="R785" s="530"/>
      <c r="S785" s="530"/>
      <c r="T785" s="530"/>
      <c r="U785" s="530"/>
      <c r="V785" s="530"/>
      <c r="W785" s="530"/>
      <c r="X785" s="530"/>
      <c r="Y785" s="530"/>
      <c r="Z785" s="530"/>
    </row>
    <row r="786">
      <c r="A786" s="530"/>
      <c r="B786" s="530"/>
      <c r="C786" s="530"/>
      <c r="D786" s="530"/>
      <c r="E786" s="530"/>
      <c r="F786" s="530"/>
      <c r="G786" s="530"/>
      <c r="H786" s="530"/>
      <c r="I786" s="530"/>
      <c r="J786" s="530"/>
      <c r="K786" s="530"/>
      <c r="L786" s="530"/>
      <c r="M786" s="530"/>
      <c r="N786" s="530"/>
      <c r="O786" s="530"/>
      <c r="P786" s="530"/>
      <c r="Q786" s="530"/>
      <c r="R786" s="530"/>
      <c r="S786" s="530"/>
      <c r="T786" s="530"/>
      <c r="U786" s="530"/>
      <c r="V786" s="530"/>
      <c r="W786" s="530"/>
      <c r="X786" s="530"/>
      <c r="Y786" s="530"/>
      <c r="Z786" s="530"/>
    </row>
    <row r="787">
      <c r="A787" s="530"/>
      <c r="B787" s="530"/>
      <c r="C787" s="530"/>
      <c r="D787" s="530"/>
      <c r="E787" s="530"/>
      <c r="F787" s="530"/>
      <c r="G787" s="530"/>
      <c r="H787" s="530"/>
      <c r="I787" s="530"/>
      <c r="J787" s="530"/>
      <c r="K787" s="530"/>
      <c r="L787" s="530"/>
      <c r="M787" s="530"/>
      <c r="N787" s="530"/>
      <c r="O787" s="530"/>
      <c r="P787" s="530"/>
      <c r="Q787" s="530"/>
      <c r="R787" s="530"/>
      <c r="S787" s="530"/>
      <c r="T787" s="530"/>
      <c r="U787" s="530"/>
      <c r="V787" s="530"/>
      <c r="W787" s="530"/>
      <c r="X787" s="530"/>
      <c r="Y787" s="530"/>
      <c r="Z787" s="530"/>
    </row>
    <row r="788">
      <c r="A788" s="530"/>
      <c r="B788" s="530"/>
      <c r="C788" s="530"/>
      <c r="D788" s="530"/>
      <c r="E788" s="530"/>
      <c r="F788" s="530"/>
      <c r="G788" s="530"/>
      <c r="H788" s="530"/>
      <c r="I788" s="530"/>
      <c r="J788" s="530"/>
      <c r="K788" s="530"/>
      <c r="L788" s="530"/>
      <c r="M788" s="530"/>
      <c r="N788" s="530"/>
      <c r="O788" s="530"/>
      <c r="P788" s="530"/>
      <c r="Q788" s="530"/>
      <c r="R788" s="530"/>
      <c r="S788" s="530"/>
      <c r="T788" s="530"/>
      <c r="U788" s="530"/>
      <c r="V788" s="530"/>
      <c r="W788" s="530"/>
      <c r="X788" s="530"/>
      <c r="Y788" s="530"/>
      <c r="Z788" s="530"/>
    </row>
    <row r="789">
      <c r="A789" s="530"/>
      <c r="B789" s="530"/>
      <c r="C789" s="530"/>
      <c r="D789" s="530"/>
      <c r="E789" s="530"/>
      <c r="F789" s="530"/>
      <c r="G789" s="530"/>
      <c r="H789" s="530"/>
      <c r="I789" s="530"/>
      <c r="J789" s="530"/>
      <c r="K789" s="530"/>
      <c r="L789" s="530"/>
      <c r="M789" s="530"/>
      <c r="N789" s="530"/>
      <c r="O789" s="530"/>
      <c r="P789" s="530"/>
      <c r="Q789" s="530"/>
      <c r="R789" s="530"/>
      <c r="S789" s="530"/>
      <c r="T789" s="530"/>
      <c r="U789" s="530"/>
      <c r="V789" s="530"/>
      <c r="W789" s="530"/>
      <c r="X789" s="530"/>
      <c r="Y789" s="530"/>
      <c r="Z789" s="530"/>
    </row>
    <row r="790">
      <c r="A790" s="530"/>
      <c r="B790" s="530"/>
      <c r="C790" s="530"/>
      <c r="D790" s="530"/>
      <c r="E790" s="530"/>
      <c r="F790" s="530"/>
      <c r="G790" s="530"/>
      <c r="H790" s="530"/>
      <c r="I790" s="530"/>
      <c r="J790" s="530"/>
      <c r="K790" s="530"/>
      <c r="L790" s="530"/>
      <c r="M790" s="530"/>
      <c r="N790" s="530"/>
      <c r="O790" s="530"/>
      <c r="P790" s="530"/>
      <c r="Q790" s="530"/>
      <c r="R790" s="530"/>
      <c r="S790" s="530"/>
      <c r="T790" s="530"/>
      <c r="U790" s="530"/>
      <c r="V790" s="530"/>
      <c r="W790" s="530"/>
      <c r="X790" s="530"/>
      <c r="Y790" s="530"/>
      <c r="Z790" s="530"/>
    </row>
    <row r="791">
      <c r="A791" s="530"/>
      <c r="B791" s="530"/>
      <c r="C791" s="530"/>
      <c r="D791" s="530"/>
      <c r="E791" s="530"/>
      <c r="F791" s="530"/>
      <c r="G791" s="530"/>
      <c r="H791" s="530"/>
      <c r="I791" s="530"/>
      <c r="J791" s="530"/>
      <c r="K791" s="530"/>
      <c r="L791" s="530"/>
      <c r="M791" s="530"/>
      <c r="N791" s="530"/>
      <c r="O791" s="530"/>
      <c r="P791" s="530"/>
      <c r="Q791" s="530"/>
      <c r="R791" s="530"/>
      <c r="S791" s="530"/>
      <c r="T791" s="530"/>
      <c r="U791" s="530"/>
      <c r="V791" s="530"/>
      <c r="W791" s="530"/>
      <c r="X791" s="530"/>
      <c r="Y791" s="530"/>
      <c r="Z791" s="530"/>
    </row>
    <row r="792">
      <c r="A792" s="530"/>
      <c r="B792" s="530"/>
      <c r="C792" s="530"/>
      <c r="D792" s="530"/>
      <c r="E792" s="530"/>
      <c r="F792" s="530"/>
      <c r="G792" s="530"/>
      <c r="H792" s="530"/>
      <c r="I792" s="530"/>
      <c r="J792" s="530"/>
      <c r="K792" s="530"/>
      <c r="L792" s="530"/>
      <c r="M792" s="530"/>
      <c r="N792" s="530"/>
      <c r="O792" s="530"/>
      <c r="P792" s="530"/>
      <c r="Q792" s="530"/>
      <c r="R792" s="530"/>
      <c r="S792" s="530"/>
      <c r="T792" s="530"/>
      <c r="U792" s="530"/>
      <c r="V792" s="530"/>
      <c r="W792" s="530"/>
      <c r="X792" s="530"/>
      <c r="Y792" s="530"/>
      <c r="Z792" s="530"/>
    </row>
    <row r="793">
      <c r="A793" s="530"/>
      <c r="B793" s="530"/>
      <c r="C793" s="530"/>
      <c r="D793" s="530"/>
      <c r="E793" s="530"/>
      <c r="F793" s="530"/>
      <c r="G793" s="530"/>
      <c r="H793" s="530"/>
      <c r="I793" s="530"/>
      <c r="J793" s="530"/>
      <c r="K793" s="530"/>
      <c r="L793" s="530"/>
      <c r="M793" s="530"/>
      <c r="N793" s="530"/>
      <c r="O793" s="530"/>
      <c r="P793" s="530"/>
      <c r="Q793" s="530"/>
      <c r="R793" s="530"/>
      <c r="S793" s="530"/>
      <c r="T793" s="530"/>
      <c r="U793" s="530"/>
      <c r="V793" s="530"/>
      <c r="W793" s="530"/>
      <c r="X793" s="530"/>
      <c r="Y793" s="530"/>
      <c r="Z793" s="530"/>
    </row>
    <row r="794">
      <c r="A794" s="530"/>
      <c r="B794" s="530"/>
      <c r="C794" s="530"/>
      <c r="D794" s="530"/>
      <c r="E794" s="530"/>
      <c r="F794" s="530"/>
      <c r="G794" s="530"/>
      <c r="H794" s="530"/>
      <c r="I794" s="530"/>
      <c r="J794" s="530"/>
      <c r="K794" s="530"/>
      <c r="L794" s="530"/>
      <c r="M794" s="530"/>
      <c r="N794" s="530"/>
      <c r="O794" s="530"/>
      <c r="P794" s="530"/>
      <c r="Q794" s="530"/>
      <c r="R794" s="530"/>
      <c r="S794" s="530"/>
      <c r="T794" s="530"/>
      <c r="U794" s="530"/>
      <c r="V794" s="530"/>
      <c r="W794" s="530"/>
      <c r="X794" s="530"/>
      <c r="Y794" s="530"/>
      <c r="Z794" s="530"/>
    </row>
    <row r="795">
      <c r="A795" s="530"/>
      <c r="B795" s="530"/>
      <c r="C795" s="530"/>
      <c r="D795" s="530"/>
      <c r="E795" s="530"/>
      <c r="F795" s="530"/>
      <c r="G795" s="530"/>
      <c r="H795" s="530"/>
      <c r="I795" s="530"/>
      <c r="J795" s="530"/>
      <c r="K795" s="530"/>
      <c r="L795" s="530"/>
      <c r="M795" s="530"/>
      <c r="N795" s="530"/>
      <c r="O795" s="530"/>
      <c r="P795" s="530"/>
      <c r="Q795" s="530"/>
      <c r="R795" s="530"/>
      <c r="S795" s="530"/>
      <c r="T795" s="530"/>
      <c r="U795" s="530"/>
      <c r="V795" s="530"/>
      <c r="W795" s="530"/>
      <c r="X795" s="530"/>
      <c r="Y795" s="530"/>
      <c r="Z795" s="530"/>
    </row>
    <row r="796">
      <c r="A796" s="530"/>
      <c r="B796" s="530"/>
      <c r="C796" s="530"/>
      <c r="D796" s="530"/>
      <c r="E796" s="530"/>
      <c r="F796" s="530"/>
      <c r="G796" s="530"/>
      <c r="H796" s="530"/>
      <c r="I796" s="530"/>
      <c r="J796" s="530"/>
      <c r="K796" s="530"/>
      <c r="L796" s="530"/>
      <c r="M796" s="530"/>
      <c r="N796" s="530"/>
      <c r="O796" s="530"/>
      <c r="P796" s="530"/>
      <c r="Q796" s="530"/>
      <c r="R796" s="530"/>
      <c r="S796" s="530"/>
      <c r="T796" s="530"/>
      <c r="U796" s="530"/>
      <c r="V796" s="530"/>
      <c r="W796" s="530"/>
      <c r="X796" s="530"/>
      <c r="Y796" s="530"/>
      <c r="Z796" s="530"/>
    </row>
    <row r="797">
      <c r="A797" s="530"/>
      <c r="B797" s="530"/>
      <c r="C797" s="530"/>
      <c r="D797" s="530"/>
      <c r="E797" s="530"/>
      <c r="F797" s="530"/>
      <c r="G797" s="530"/>
      <c r="H797" s="530"/>
      <c r="I797" s="530"/>
      <c r="J797" s="530"/>
      <c r="K797" s="530"/>
      <c r="L797" s="530"/>
      <c r="M797" s="530"/>
      <c r="N797" s="530"/>
      <c r="O797" s="530"/>
      <c r="P797" s="530"/>
      <c r="Q797" s="530"/>
      <c r="R797" s="530"/>
      <c r="S797" s="530"/>
      <c r="T797" s="530"/>
      <c r="U797" s="530"/>
      <c r="V797" s="530"/>
      <c r="W797" s="530"/>
      <c r="X797" s="530"/>
      <c r="Y797" s="530"/>
      <c r="Z797" s="530"/>
    </row>
    <row r="798">
      <c r="A798" s="530"/>
      <c r="B798" s="530"/>
      <c r="C798" s="530"/>
      <c r="D798" s="530"/>
      <c r="E798" s="530"/>
      <c r="F798" s="530"/>
      <c r="G798" s="530"/>
      <c r="H798" s="530"/>
      <c r="I798" s="530"/>
      <c r="J798" s="530"/>
      <c r="K798" s="530"/>
      <c r="L798" s="530"/>
      <c r="M798" s="530"/>
      <c r="N798" s="530"/>
      <c r="O798" s="530"/>
      <c r="P798" s="530"/>
      <c r="Q798" s="530"/>
      <c r="R798" s="530"/>
      <c r="S798" s="530"/>
      <c r="T798" s="530"/>
      <c r="U798" s="530"/>
      <c r="V798" s="530"/>
      <c r="W798" s="530"/>
      <c r="X798" s="530"/>
      <c r="Y798" s="530"/>
      <c r="Z798" s="530"/>
    </row>
    <row r="799">
      <c r="A799" s="530"/>
      <c r="B799" s="530"/>
      <c r="C799" s="530"/>
      <c r="D799" s="530"/>
      <c r="E799" s="530"/>
      <c r="F799" s="530"/>
      <c r="G799" s="530"/>
      <c r="H799" s="530"/>
      <c r="I799" s="530"/>
      <c r="J799" s="530"/>
      <c r="K799" s="530"/>
      <c r="L799" s="530"/>
      <c r="M799" s="530"/>
      <c r="N799" s="530"/>
      <c r="O799" s="530"/>
      <c r="P799" s="530"/>
      <c r="Q799" s="530"/>
      <c r="R799" s="530"/>
      <c r="S799" s="530"/>
      <c r="T799" s="530"/>
      <c r="U799" s="530"/>
      <c r="V799" s="530"/>
      <c r="W799" s="530"/>
      <c r="X799" s="530"/>
      <c r="Y799" s="530"/>
      <c r="Z799" s="530"/>
    </row>
    <row r="800">
      <c r="A800" s="530"/>
      <c r="B800" s="530"/>
      <c r="C800" s="530"/>
      <c r="D800" s="530"/>
      <c r="E800" s="530"/>
      <c r="F800" s="530"/>
      <c r="G800" s="530"/>
      <c r="H800" s="530"/>
      <c r="I800" s="530"/>
      <c r="J800" s="530"/>
      <c r="K800" s="530"/>
      <c r="L800" s="530"/>
      <c r="M800" s="530"/>
      <c r="N800" s="530"/>
      <c r="O800" s="530"/>
      <c r="P800" s="530"/>
      <c r="Q800" s="530"/>
      <c r="R800" s="530"/>
      <c r="S800" s="530"/>
      <c r="T800" s="530"/>
      <c r="U800" s="530"/>
      <c r="V800" s="530"/>
      <c r="W800" s="530"/>
      <c r="X800" s="530"/>
      <c r="Y800" s="530"/>
      <c r="Z800" s="530"/>
    </row>
    <row r="801">
      <c r="A801" s="530"/>
      <c r="B801" s="530"/>
      <c r="C801" s="530"/>
      <c r="D801" s="530"/>
      <c r="E801" s="530"/>
      <c r="F801" s="530"/>
      <c r="G801" s="530"/>
      <c r="H801" s="530"/>
      <c r="I801" s="530"/>
      <c r="J801" s="530"/>
      <c r="K801" s="530"/>
      <c r="L801" s="530"/>
      <c r="M801" s="530"/>
      <c r="N801" s="530"/>
      <c r="O801" s="530"/>
      <c r="P801" s="530"/>
      <c r="Q801" s="530"/>
      <c r="R801" s="530"/>
      <c r="S801" s="530"/>
      <c r="T801" s="530"/>
      <c r="U801" s="530"/>
      <c r="V801" s="530"/>
      <c r="W801" s="530"/>
      <c r="X801" s="530"/>
      <c r="Y801" s="530"/>
      <c r="Z801" s="530"/>
    </row>
    <row r="802">
      <c r="A802" s="530"/>
      <c r="B802" s="530"/>
      <c r="C802" s="530"/>
      <c r="D802" s="530"/>
      <c r="E802" s="530"/>
      <c r="F802" s="530"/>
      <c r="G802" s="530"/>
      <c r="H802" s="530"/>
      <c r="I802" s="530"/>
      <c r="J802" s="530"/>
      <c r="K802" s="530"/>
      <c r="L802" s="530"/>
      <c r="M802" s="530"/>
      <c r="N802" s="530"/>
      <c r="O802" s="530"/>
      <c r="P802" s="530"/>
      <c r="Q802" s="530"/>
      <c r="R802" s="530"/>
      <c r="S802" s="530"/>
      <c r="T802" s="530"/>
      <c r="U802" s="530"/>
      <c r="V802" s="530"/>
      <c r="W802" s="530"/>
      <c r="X802" s="530"/>
      <c r="Y802" s="530"/>
      <c r="Z802" s="530"/>
    </row>
    <row r="803">
      <c r="A803" s="530"/>
      <c r="B803" s="530"/>
      <c r="C803" s="530"/>
      <c r="D803" s="530"/>
      <c r="E803" s="530"/>
      <c r="F803" s="530"/>
      <c r="G803" s="530"/>
      <c r="H803" s="530"/>
      <c r="I803" s="530"/>
      <c r="J803" s="530"/>
      <c r="K803" s="530"/>
      <c r="L803" s="530"/>
      <c r="M803" s="530"/>
      <c r="N803" s="530"/>
      <c r="O803" s="530"/>
      <c r="P803" s="530"/>
      <c r="Q803" s="530"/>
      <c r="R803" s="530"/>
      <c r="S803" s="530"/>
      <c r="T803" s="530"/>
      <c r="U803" s="530"/>
      <c r="V803" s="530"/>
      <c r="W803" s="530"/>
      <c r="X803" s="530"/>
      <c r="Y803" s="530"/>
      <c r="Z803" s="530"/>
    </row>
    <row r="804">
      <c r="A804" s="530"/>
      <c r="B804" s="530"/>
      <c r="C804" s="530"/>
      <c r="D804" s="530"/>
      <c r="E804" s="530"/>
      <c r="F804" s="530"/>
      <c r="G804" s="530"/>
      <c r="H804" s="530"/>
      <c r="I804" s="530"/>
      <c r="J804" s="530"/>
      <c r="K804" s="530"/>
      <c r="L804" s="530"/>
      <c r="M804" s="530"/>
      <c r="N804" s="530"/>
      <c r="O804" s="530"/>
      <c r="P804" s="530"/>
      <c r="Q804" s="530"/>
      <c r="R804" s="530"/>
      <c r="S804" s="530"/>
      <c r="T804" s="530"/>
      <c r="U804" s="530"/>
      <c r="V804" s="530"/>
      <c r="W804" s="530"/>
      <c r="X804" s="530"/>
      <c r="Y804" s="530"/>
      <c r="Z804" s="530"/>
    </row>
    <row r="805">
      <c r="A805" s="530"/>
      <c r="B805" s="530"/>
      <c r="C805" s="530"/>
      <c r="D805" s="530"/>
      <c r="E805" s="530"/>
      <c r="F805" s="530"/>
      <c r="G805" s="530"/>
      <c r="H805" s="530"/>
      <c r="I805" s="530"/>
      <c r="J805" s="530"/>
      <c r="K805" s="530"/>
      <c r="L805" s="530"/>
      <c r="M805" s="530"/>
      <c r="N805" s="530"/>
      <c r="O805" s="530"/>
      <c r="P805" s="530"/>
      <c r="Q805" s="530"/>
      <c r="R805" s="530"/>
      <c r="S805" s="530"/>
      <c r="T805" s="530"/>
      <c r="U805" s="530"/>
      <c r="V805" s="530"/>
      <c r="W805" s="530"/>
      <c r="X805" s="530"/>
      <c r="Y805" s="530"/>
      <c r="Z805" s="530"/>
    </row>
    <row r="806">
      <c r="A806" s="530"/>
      <c r="B806" s="530"/>
      <c r="C806" s="530"/>
      <c r="D806" s="530"/>
      <c r="E806" s="530"/>
      <c r="F806" s="530"/>
      <c r="G806" s="530"/>
      <c r="H806" s="530"/>
      <c r="I806" s="530"/>
      <c r="J806" s="530"/>
      <c r="K806" s="530"/>
      <c r="L806" s="530"/>
      <c r="M806" s="530"/>
      <c r="N806" s="530"/>
      <c r="O806" s="530"/>
      <c r="P806" s="530"/>
      <c r="Q806" s="530"/>
      <c r="R806" s="530"/>
      <c r="S806" s="530"/>
      <c r="T806" s="530"/>
      <c r="U806" s="530"/>
      <c r="V806" s="530"/>
      <c r="W806" s="530"/>
      <c r="X806" s="530"/>
      <c r="Y806" s="530"/>
      <c r="Z806" s="530"/>
    </row>
    <row r="807">
      <c r="A807" s="530"/>
      <c r="B807" s="530"/>
      <c r="C807" s="530"/>
      <c r="D807" s="530"/>
      <c r="E807" s="530"/>
      <c r="F807" s="530"/>
      <c r="G807" s="530"/>
      <c r="H807" s="530"/>
      <c r="I807" s="530"/>
      <c r="J807" s="530"/>
      <c r="K807" s="530"/>
      <c r="L807" s="530"/>
      <c r="M807" s="530"/>
      <c r="N807" s="530"/>
      <c r="O807" s="530"/>
      <c r="P807" s="530"/>
      <c r="Q807" s="530"/>
      <c r="R807" s="530"/>
      <c r="S807" s="530"/>
      <c r="T807" s="530"/>
      <c r="U807" s="530"/>
      <c r="V807" s="530"/>
      <c r="W807" s="530"/>
      <c r="X807" s="530"/>
      <c r="Y807" s="530"/>
      <c r="Z807" s="530"/>
    </row>
    <row r="808">
      <c r="A808" s="530"/>
      <c r="B808" s="530"/>
      <c r="C808" s="530"/>
      <c r="D808" s="530"/>
      <c r="E808" s="530"/>
      <c r="F808" s="530"/>
      <c r="G808" s="530"/>
      <c r="H808" s="530"/>
      <c r="I808" s="530"/>
      <c r="J808" s="530"/>
      <c r="K808" s="530"/>
      <c r="L808" s="530"/>
      <c r="M808" s="530"/>
      <c r="N808" s="530"/>
      <c r="O808" s="530"/>
      <c r="P808" s="530"/>
      <c r="Q808" s="530"/>
      <c r="R808" s="530"/>
      <c r="S808" s="530"/>
      <c r="T808" s="530"/>
      <c r="U808" s="530"/>
      <c r="V808" s="530"/>
      <c r="W808" s="530"/>
      <c r="X808" s="530"/>
      <c r="Y808" s="530"/>
      <c r="Z808" s="530"/>
    </row>
    <row r="809">
      <c r="A809" s="530"/>
      <c r="B809" s="530"/>
      <c r="C809" s="530"/>
      <c r="D809" s="530"/>
      <c r="E809" s="530"/>
      <c r="F809" s="530"/>
      <c r="G809" s="530"/>
      <c r="H809" s="530"/>
      <c r="I809" s="530"/>
      <c r="J809" s="530"/>
      <c r="K809" s="530"/>
      <c r="L809" s="530"/>
      <c r="M809" s="530"/>
      <c r="N809" s="530"/>
      <c r="O809" s="530"/>
      <c r="P809" s="530"/>
      <c r="Q809" s="530"/>
      <c r="R809" s="530"/>
      <c r="S809" s="530"/>
      <c r="T809" s="530"/>
      <c r="U809" s="530"/>
      <c r="V809" s="530"/>
      <c r="W809" s="530"/>
      <c r="X809" s="530"/>
      <c r="Y809" s="530"/>
      <c r="Z809" s="530"/>
    </row>
    <row r="810">
      <c r="A810" s="530"/>
      <c r="B810" s="530"/>
      <c r="C810" s="530"/>
      <c r="D810" s="530"/>
      <c r="E810" s="530"/>
      <c r="F810" s="530"/>
      <c r="G810" s="530"/>
      <c r="H810" s="530"/>
      <c r="I810" s="530"/>
      <c r="J810" s="530"/>
      <c r="K810" s="530"/>
      <c r="L810" s="530"/>
      <c r="M810" s="530"/>
      <c r="N810" s="530"/>
      <c r="O810" s="530"/>
      <c r="P810" s="530"/>
      <c r="Q810" s="530"/>
      <c r="R810" s="530"/>
      <c r="S810" s="530"/>
      <c r="T810" s="530"/>
      <c r="U810" s="530"/>
      <c r="V810" s="530"/>
      <c r="W810" s="530"/>
      <c r="X810" s="530"/>
      <c r="Y810" s="530"/>
      <c r="Z810" s="530"/>
    </row>
    <row r="811">
      <c r="A811" s="530"/>
      <c r="B811" s="530"/>
      <c r="C811" s="530"/>
      <c r="D811" s="530"/>
      <c r="E811" s="530"/>
      <c r="F811" s="530"/>
      <c r="G811" s="530"/>
      <c r="H811" s="530"/>
      <c r="I811" s="530"/>
      <c r="J811" s="530"/>
      <c r="K811" s="530"/>
      <c r="L811" s="530"/>
      <c r="M811" s="530"/>
      <c r="N811" s="530"/>
      <c r="O811" s="530"/>
      <c r="P811" s="530"/>
      <c r="Q811" s="530"/>
      <c r="R811" s="530"/>
      <c r="S811" s="530"/>
      <c r="T811" s="530"/>
      <c r="U811" s="530"/>
      <c r="V811" s="530"/>
      <c r="W811" s="530"/>
      <c r="X811" s="530"/>
      <c r="Y811" s="530"/>
      <c r="Z811" s="530"/>
    </row>
    <row r="812">
      <c r="A812" s="530"/>
      <c r="B812" s="530"/>
      <c r="C812" s="530"/>
      <c r="D812" s="530"/>
      <c r="E812" s="530"/>
      <c r="F812" s="530"/>
      <c r="G812" s="530"/>
      <c r="H812" s="530"/>
      <c r="I812" s="530"/>
      <c r="J812" s="530"/>
      <c r="K812" s="530"/>
      <c r="L812" s="530"/>
      <c r="M812" s="530"/>
      <c r="N812" s="530"/>
      <c r="O812" s="530"/>
      <c r="P812" s="530"/>
      <c r="Q812" s="530"/>
      <c r="R812" s="530"/>
      <c r="S812" s="530"/>
      <c r="T812" s="530"/>
      <c r="U812" s="530"/>
      <c r="V812" s="530"/>
      <c r="W812" s="530"/>
      <c r="X812" s="530"/>
      <c r="Y812" s="530"/>
      <c r="Z812" s="530"/>
    </row>
    <row r="813">
      <c r="A813" s="530"/>
      <c r="B813" s="530"/>
      <c r="C813" s="530"/>
      <c r="D813" s="530"/>
      <c r="E813" s="530"/>
      <c r="F813" s="530"/>
      <c r="G813" s="530"/>
      <c r="H813" s="530"/>
      <c r="I813" s="530"/>
      <c r="J813" s="530"/>
      <c r="K813" s="530"/>
      <c r="L813" s="530"/>
      <c r="M813" s="530"/>
      <c r="N813" s="530"/>
      <c r="O813" s="530"/>
      <c r="P813" s="530"/>
      <c r="Q813" s="530"/>
      <c r="R813" s="530"/>
      <c r="S813" s="530"/>
      <c r="T813" s="530"/>
      <c r="U813" s="530"/>
      <c r="V813" s="530"/>
      <c r="W813" s="530"/>
      <c r="X813" s="530"/>
      <c r="Y813" s="530"/>
      <c r="Z813" s="530"/>
    </row>
    <row r="814">
      <c r="A814" s="530"/>
      <c r="B814" s="530"/>
      <c r="C814" s="530"/>
      <c r="D814" s="530"/>
      <c r="E814" s="530"/>
      <c r="F814" s="530"/>
      <c r="G814" s="530"/>
      <c r="H814" s="530"/>
      <c r="I814" s="530"/>
      <c r="J814" s="530"/>
      <c r="K814" s="530"/>
      <c r="L814" s="530"/>
      <c r="M814" s="530"/>
      <c r="N814" s="530"/>
      <c r="O814" s="530"/>
      <c r="P814" s="530"/>
      <c r="Q814" s="530"/>
      <c r="R814" s="530"/>
      <c r="S814" s="530"/>
      <c r="T814" s="530"/>
      <c r="U814" s="530"/>
      <c r="V814" s="530"/>
      <c r="W814" s="530"/>
      <c r="X814" s="530"/>
      <c r="Y814" s="530"/>
      <c r="Z814" s="530"/>
    </row>
    <row r="815">
      <c r="A815" s="530"/>
      <c r="B815" s="530"/>
      <c r="C815" s="530"/>
      <c r="D815" s="530"/>
      <c r="E815" s="530"/>
      <c r="F815" s="530"/>
      <c r="G815" s="530"/>
      <c r="H815" s="530"/>
      <c r="I815" s="530"/>
      <c r="J815" s="530"/>
      <c r="K815" s="530"/>
      <c r="L815" s="530"/>
      <c r="M815" s="530"/>
      <c r="N815" s="530"/>
      <c r="O815" s="530"/>
      <c r="P815" s="530"/>
      <c r="Q815" s="530"/>
      <c r="R815" s="530"/>
      <c r="S815" s="530"/>
      <c r="T815" s="530"/>
      <c r="U815" s="530"/>
      <c r="V815" s="530"/>
      <c r="W815" s="530"/>
      <c r="X815" s="530"/>
      <c r="Y815" s="530"/>
      <c r="Z815" s="530"/>
    </row>
    <row r="816">
      <c r="A816" s="530"/>
      <c r="B816" s="530"/>
      <c r="C816" s="530"/>
      <c r="D816" s="530"/>
      <c r="E816" s="530"/>
      <c r="F816" s="530"/>
      <c r="G816" s="530"/>
      <c r="H816" s="530"/>
      <c r="I816" s="530"/>
      <c r="J816" s="530"/>
      <c r="K816" s="530"/>
      <c r="L816" s="530"/>
      <c r="M816" s="530"/>
      <c r="N816" s="530"/>
      <c r="O816" s="530"/>
      <c r="P816" s="530"/>
      <c r="Q816" s="530"/>
      <c r="R816" s="530"/>
      <c r="S816" s="530"/>
      <c r="T816" s="530"/>
      <c r="U816" s="530"/>
      <c r="V816" s="530"/>
      <c r="W816" s="530"/>
      <c r="X816" s="530"/>
      <c r="Y816" s="530"/>
      <c r="Z816" s="530"/>
    </row>
    <row r="817">
      <c r="A817" s="530"/>
      <c r="B817" s="530"/>
      <c r="C817" s="530"/>
      <c r="D817" s="530"/>
      <c r="E817" s="530"/>
      <c r="F817" s="530"/>
      <c r="G817" s="530"/>
      <c r="H817" s="530"/>
      <c r="I817" s="530"/>
      <c r="J817" s="530"/>
      <c r="K817" s="530"/>
      <c r="L817" s="530"/>
      <c r="M817" s="530"/>
      <c r="N817" s="530"/>
      <c r="O817" s="530"/>
      <c r="P817" s="530"/>
      <c r="Q817" s="530"/>
      <c r="R817" s="530"/>
      <c r="S817" s="530"/>
      <c r="T817" s="530"/>
      <c r="U817" s="530"/>
      <c r="V817" s="530"/>
      <c r="W817" s="530"/>
      <c r="X817" s="530"/>
      <c r="Y817" s="530"/>
      <c r="Z817" s="530"/>
    </row>
    <row r="818">
      <c r="A818" s="530"/>
      <c r="B818" s="530"/>
      <c r="C818" s="530"/>
      <c r="D818" s="530"/>
      <c r="E818" s="530"/>
      <c r="F818" s="530"/>
      <c r="G818" s="530"/>
      <c r="H818" s="530"/>
      <c r="I818" s="530"/>
      <c r="J818" s="530"/>
      <c r="K818" s="530"/>
      <c r="L818" s="530"/>
      <c r="M818" s="530"/>
      <c r="N818" s="530"/>
      <c r="O818" s="530"/>
      <c r="P818" s="530"/>
      <c r="Q818" s="530"/>
      <c r="R818" s="530"/>
      <c r="S818" s="530"/>
      <c r="T818" s="530"/>
      <c r="U818" s="530"/>
      <c r="V818" s="530"/>
      <c r="W818" s="530"/>
      <c r="X818" s="530"/>
      <c r="Y818" s="530"/>
      <c r="Z818" s="530"/>
    </row>
    <row r="819">
      <c r="A819" s="530"/>
      <c r="B819" s="530"/>
      <c r="C819" s="530"/>
      <c r="D819" s="530"/>
      <c r="E819" s="530"/>
      <c r="F819" s="530"/>
      <c r="G819" s="530"/>
      <c r="H819" s="530"/>
      <c r="I819" s="530"/>
      <c r="J819" s="530"/>
      <c r="K819" s="530"/>
      <c r="L819" s="530"/>
      <c r="M819" s="530"/>
      <c r="N819" s="530"/>
      <c r="O819" s="530"/>
      <c r="P819" s="530"/>
      <c r="Q819" s="530"/>
      <c r="R819" s="530"/>
      <c r="S819" s="530"/>
      <c r="T819" s="530"/>
      <c r="U819" s="530"/>
      <c r="V819" s="530"/>
      <c r="W819" s="530"/>
      <c r="X819" s="530"/>
      <c r="Y819" s="530"/>
      <c r="Z819" s="530"/>
    </row>
    <row r="820">
      <c r="A820" s="530"/>
      <c r="B820" s="530"/>
      <c r="C820" s="530"/>
      <c r="D820" s="530"/>
      <c r="E820" s="530"/>
      <c r="F820" s="530"/>
      <c r="G820" s="530"/>
      <c r="H820" s="530"/>
      <c r="I820" s="530"/>
      <c r="J820" s="530"/>
      <c r="K820" s="530"/>
      <c r="L820" s="530"/>
      <c r="M820" s="530"/>
      <c r="N820" s="530"/>
      <c r="O820" s="530"/>
      <c r="P820" s="530"/>
      <c r="Q820" s="530"/>
      <c r="R820" s="530"/>
      <c r="S820" s="530"/>
      <c r="T820" s="530"/>
      <c r="U820" s="530"/>
      <c r="V820" s="530"/>
      <c r="W820" s="530"/>
      <c r="X820" s="530"/>
      <c r="Y820" s="530"/>
      <c r="Z820" s="530"/>
    </row>
    <row r="821">
      <c r="A821" s="530"/>
      <c r="B821" s="530"/>
      <c r="C821" s="530"/>
      <c r="D821" s="530"/>
      <c r="E821" s="530"/>
      <c r="F821" s="530"/>
      <c r="G821" s="530"/>
      <c r="H821" s="530"/>
      <c r="I821" s="530"/>
      <c r="J821" s="530"/>
      <c r="K821" s="530"/>
      <c r="L821" s="530"/>
      <c r="M821" s="530"/>
      <c r="N821" s="530"/>
      <c r="O821" s="530"/>
      <c r="P821" s="530"/>
      <c r="Q821" s="530"/>
      <c r="R821" s="530"/>
      <c r="S821" s="530"/>
      <c r="T821" s="530"/>
      <c r="U821" s="530"/>
      <c r="V821" s="530"/>
      <c r="W821" s="530"/>
      <c r="X821" s="530"/>
      <c r="Y821" s="530"/>
      <c r="Z821" s="530"/>
    </row>
    <row r="822">
      <c r="A822" s="530"/>
      <c r="B822" s="530"/>
      <c r="C822" s="530"/>
      <c r="D822" s="530"/>
      <c r="E822" s="530"/>
      <c r="F822" s="530"/>
      <c r="G822" s="530"/>
      <c r="H822" s="530"/>
      <c r="I822" s="530"/>
      <c r="J822" s="530"/>
      <c r="K822" s="530"/>
      <c r="L822" s="530"/>
      <c r="M822" s="530"/>
      <c r="N822" s="530"/>
      <c r="O822" s="530"/>
      <c r="P822" s="530"/>
      <c r="Q822" s="530"/>
      <c r="R822" s="530"/>
      <c r="S822" s="530"/>
      <c r="T822" s="530"/>
      <c r="U822" s="530"/>
      <c r="V822" s="530"/>
      <c r="W822" s="530"/>
      <c r="X822" s="530"/>
      <c r="Y822" s="530"/>
      <c r="Z822" s="530"/>
    </row>
    <row r="823">
      <c r="A823" s="530"/>
      <c r="B823" s="530"/>
      <c r="C823" s="530"/>
      <c r="D823" s="530"/>
      <c r="E823" s="530"/>
      <c r="F823" s="530"/>
      <c r="G823" s="530"/>
      <c r="H823" s="530"/>
      <c r="I823" s="530"/>
      <c r="J823" s="530"/>
      <c r="K823" s="530"/>
      <c r="L823" s="530"/>
      <c r="M823" s="530"/>
      <c r="N823" s="530"/>
      <c r="O823" s="530"/>
      <c r="P823" s="530"/>
      <c r="Q823" s="530"/>
      <c r="R823" s="530"/>
      <c r="S823" s="530"/>
      <c r="T823" s="530"/>
      <c r="U823" s="530"/>
      <c r="V823" s="530"/>
      <c r="W823" s="530"/>
      <c r="X823" s="530"/>
      <c r="Y823" s="530"/>
      <c r="Z823" s="530"/>
    </row>
    <row r="824">
      <c r="A824" s="530"/>
      <c r="B824" s="530"/>
      <c r="C824" s="530"/>
      <c r="D824" s="530"/>
      <c r="E824" s="530"/>
      <c r="F824" s="530"/>
      <c r="G824" s="530"/>
      <c r="H824" s="530"/>
      <c r="I824" s="530"/>
      <c r="J824" s="530"/>
      <c r="K824" s="530"/>
      <c r="L824" s="530"/>
      <c r="M824" s="530"/>
      <c r="N824" s="530"/>
      <c r="O824" s="530"/>
      <c r="P824" s="530"/>
      <c r="Q824" s="530"/>
      <c r="R824" s="530"/>
      <c r="S824" s="530"/>
      <c r="T824" s="530"/>
      <c r="U824" s="530"/>
      <c r="V824" s="530"/>
      <c r="W824" s="530"/>
      <c r="X824" s="530"/>
      <c r="Y824" s="530"/>
      <c r="Z824" s="530"/>
    </row>
    <row r="825">
      <c r="A825" s="530"/>
      <c r="B825" s="530"/>
      <c r="C825" s="530"/>
      <c r="D825" s="530"/>
      <c r="E825" s="530"/>
      <c r="F825" s="530"/>
      <c r="G825" s="530"/>
      <c r="H825" s="530"/>
      <c r="I825" s="530"/>
      <c r="J825" s="530"/>
      <c r="K825" s="530"/>
      <c r="L825" s="530"/>
      <c r="M825" s="530"/>
      <c r="N825" s="530"/>
      <c r="O825" s="530"/>
      <c r="P825" s="530"/>
      <c r="Q825" s="530"/>
      <c r="R825" s="530"/>
      <c r="S825" s="530"/>
      <c r="T825" s="530"/>
      <c r="U825" s="530"/>
      <c r="V825" s="530"/>
      <c r="W825" s="530"/>
      <c r="X825" s="530"/>
      <c r="Y825" s="530"/>
      <c r="Z825" s="530"/>
    </row>
    <row r="826">
      <c r="A826" s="530"/>
      <c r="B826" s="530"/>
      <c r="C826" s="530"/>
      <c r="D826" s="530"/>
      <c r="E826" s="530"/>
      <c r="F826" s="530"/>
      <c r="G826" s="530"/>
      <c r="H826" s="530"/>
      <c r="I826" s="530"/>
      <c r="J826" s="530"/>
      <c r="K826" s="530"/>
      <c r="L826" s="530"/>
      <c r="M826" s="530"/>
      <c r="N826" s="530"/>
      <c r="O826" s="530"/>
      <c r="P826" s="530"/>
      <c r="Q826" s="530"/>
      <c r="R826" s="530"/>
      <c r="S826" s="530"/>
      <c r="T826" s="530"/>
      <c r="U826" s="530"/>
      <c r="V826" s="530"/>
      <c r="W826" s="530"/>
      <c r="X826" s="530"/>
      <c r="Y826" s="530"/>
      <c r="Z826" s="530"/>
    </row>
    <row r="827">
      <c r="A827" s="530"/>
      <c r="B827" s="530"/>
      <c r="C827" s="530"/>
      <c r="D827" s="530"/>
      <c r="E827" s="530"/>
      <c r="F827" s="530"/>
      <c r="G827" s="530"/>
      <c r="H827" s="530"/>
      <c r="I827" s="530"/>
      <c r="J827" s="530"/>
      <c r="K827" s="530"/>
      <c r="L827" s="530"/>
      <c r="M827" s="530"/>
      <c r="N827" s="530"/>
      <c r="O827" s="530"/>
      <c r="P827" s="530"/>
      <c r="Q827" s="530"/>
      <c r="R827" s="530"/>
      <c r="S827" s="530"/>
      <c r="T827" s="530"/>
      <c r="U827" s="530"/>
      <c r="V827" s="530"/>
      <c r="W827" s="530"/>
      <c r="X827" s="530"/>
      <c r="Y827" s="530"/>
      <c r="Z827" s="530"/>
    </row>
    <row r="828">
      <c r="A828" s="530"/>
      <c r="B828" s="530"/>
      <c r="C828" s="530"/>
      <c r="D828" s="530"/>
      <c r="E828" s="530"/>
      <c r="F828" s="530"/>
      <c r="G828" s="530"/>
      <c r="H828" s="530"/>
      <c r="I828" s="530"/>
      <c r="J828" s="530"/>
      <c r="K828" s="530"/>
      <c r="L828" s="530"/>
      <c r="M828" s="530"/>
      <c r="N828" s="530"/>
      <c r="O828" s="530"/>
      <c r="P828" s="530"/>
      <c r="Q828" s="530"/>
      <c r="R828" s="530"/>
      <c r="S828" s="530"/>
      <c r="T828" s="530"/>
      <c r="U828" s="530"/>
      <c r="V828" s="530"/>
      <c r="W828" s="530"/>
      <c r="X828" s="530"/>
      <c r="Y828" s="530"/>
      <c r="Z828" s="530"/>
    </row>
    <row r="829">
      <c r="A829" s="530"/>
      <c r="B829" s="530"/>
      <c r="C829" s="530"/>
      <c r="D829" s="530"/>
      <c r="E829" s="530"/>
      <c r="F829" s="530"/>
      <c r="G829" s="530"/>
      <c r="H829" s="530"/>
      <c r="I829" s="530"/>
      <c r="J829" s="530"/>
      <c r="K829" s="530"/>
      <c r="L829" s="530"/>
      <c r="M829" s="530"/>
      <c r="N829" s="530"/>
      <c r="O829" s="530"/>
      <c r="P829" s="530"/>
      <c r="Q829" s="530"/>
      <c r="R829" s="530"/>
      <c r="S829" s="530"/>
      <c r="T829" s="530"/>
      <c r="U829" s="530"/>
      <c r="V829" s="530"/>
      <c r="W829" s="530"/>
      <c r="X829" s="530"/>
      <c r="Y829" s="530"/>
      <c r="Z829" s="530"/>
    </row>
    <row r="830">
      <c r="A830" s="530"/>
      <c r="B830" s="530"/>
      <c r="C830" s="530"/>
      <c r="D830" s="530"/>
      <c r="E830" s="530"/>
      <c r="F830" s="530"/>
      <c r="G830" s="530"/>
      <c r="H830" s="530"/>
      <c r="I830" s="530"/>
      <c r="J830" s="530"/>
      <c r="K830" s="530"/>
      <c r="L830" s="530"/>
      <c r="M830" s="530"/>
      <c r="N830" s="530"/>
      <c r="O830" s="530"/>
      <c r="P830" s="530"/>
      <c r="Q830" s="530"/>
      <c r="R830" s="530"/>
      <c r="S830" s="530"/>
      <c r="T830" s="530"/>
      <c r="U830" s="530"/>
      <c r="V830" s="530"/>
      <c r="W830" s="530"/>
      <c r="X830" s="530"/>
      <c r="Y830" s="530"/>
      <c r="Z830" s="530"/>
    </row>
    <row r="831">
      <c r="A831" s="530"/>
      <c r="B831" s="530"/>
      <c r="C831" s="530"/>
      <c r="D831" s="530"/>
      <c r="E831" s="530"/>
      <c r="F831" s="530"/>
      <c r="G831" s="530"/>
      <c r="H831" s="530"/>
      <c r="I831" s="530"/>
      <c r="J831" s="530"/>
      <c r="K831" s="530"/>
      <c r="L831" s="530"/>
      <c r="M831" s="530"/>
      <c r="N831" s="530"/>
      <c r="O831" s="530"/>
      <c r="P831" s="530"/>
      <c r="Q831" s="530"/>
      <c r="R831" s="530"/>
      <c r="S831" s="530"/>
      <c r="T831" s="530"/>
      <c r="U831" s="530"/>
      <c r="V831" s="530"/>
      <c r="W831" s="530"/>
      <c r="X831" s="530"/>
      <c r="Y831" s="530"/>
      <c r="Z831" s="530"/>
    </row>
    <row r="832">
      <c r="A832" s="530"/>
      <c r="B832" s="530"/>
      <c r="C832" s="530"/>
      <c r="D832" s="530"/>
      <c r="E832" s="530"/>
      <c r="F832" s="530"/>
      <c r="G832" s="530"/>
      <c r="H832" s="530"/>
      <c r="I832" s="530"/>
      <c r="J832" s="530"/>
      <c r="K832" s="530"/>
      <c r="L832" s="530"/>
      <c r="M832" s="530"/>
      <c r="N832" s="530"/>
      <c r="O832" s="530"/>
      <c r="P832" s="530"/>
      <c r="Q832" s="530"/>
      <c r="R832" s="530"/>
      <c r="S832" s="530"/>
      <c r="T832" s="530"/>
      <c r="U832" s="530"/>
      <c r="V832" s="530"/>
      <c r="W832" s="530"/>
      <c r="X832" s="530"/>
      <c r="Y832" s="530"/>
      <c r="Z832" s="530"/>
    </row>
    <row r="833">
      <c r="A833" s="530"/>
      <c r="B833" s="530"/>
      <c r="C833" s="530"/>
      <c r="D833" s="530"/>
      <c r="E833" s="530"/>
      <c r="F833" s="530"/>
      <c r="G833" s="530"/>
      <c r="H833" s="530"/>
      <c r="I833" s="530"/>
      <c r="J833" s="530"/>
      <c r="K833" s="530"/>
      <c r="L833" s="530"/>
      <c r="M833" s="530"/>
      <c r="N833" s="530"/>
      <c r="O833" s="530"/>
      <c r="P833" s="530"/>
      <c r="Q833" s="530"/>
      <c r="R833" s="530"/>
      <c r="S833" s="530"/>
      <c r="T833" s="530"/>
      <c r="U833" s="530"/>
      <c r="V833" s="530"/>
      <c r="W833" s="530"/>
      <c r="X833" s="530"/>
      <c r="Y833" s="530"/>
      <c r="Z833" s="530"/>
    </row>
    <row r="834">
      <c r="A834" s="530"/>
      <c r="B834" s="530"/>
      <c r="C834" s="530"/>
      <c r="D834" s="530"/>
      <c r="E834" s="530"/>
      <c r="F834" s="530"/>
      <c r="G834" s="530"/>
      <c r="H834" s="530"/>
      <c r="I834" s="530"/>
      <c r="J834" s="530"/>
      <c r="K834" s="530"/>
      <c r="L834" s="530"/>
      <c r="M834" s="530"/>
      <c r="N834" s="530"/>
      <c r="O834" s="530"/>
      <c r="P834" s="530"/>
      <c r="Q834" s="530"/>
      <c r="R834" s="530"/>
      <c r="S834" s="530"/>
      <c r="T834" s="530"/>
      <c r="U834" s="530"/>
      <c r="V834" s="530"/>
      <c r="W834" s="530"/>
      <c r="X834" s="530"/>
      <c r="Y834" s="530"/>
      <c r="Z834" s="530"/>
    </row>
    <row r="835">
      <c r="A835" s="530"/>
      <c r="B835" s="530"/>
      <c r="C835" s="530"/>
      <c r="D835" s="530"/>
      <c r="E835" s="530"/>
      <c r="F835" s="530"/>
      <c r="G835" s="530"/>
      <c r="H835" s="530"/>
      <c r="I835" s="530"/>
      <c r="J835" s="530"/>
      <c r="K835" s="530"/>
      <c r="L835" s="530"/>
      <c r="M835" s="530"/>
      <c r="N835" s="530"/>
      <c r="O835" s="530"/>
      <c r="P835" s="530"/>
      <c r="Q835" s="530"/>
      <c r="R835" s="530"/>
      <c r="S835" s="530"/>
      <c r="T835" s="530"/>
      <c r="U835" s="530"/>
      <c r="V835" s="530"/>
      <c r="W835" s="530"/>
      <c r="X835" s="530"/>
      <c r="Y835" s="530"/>
      <c r="Z835" s="530"/>
    </row>
    <row r="836">
      <c r="A836" s="530"/>
      <c r="B836" s="530"/>
      <c r="C836" s="530"/>
      <c r="D836" s="530"/>
      <c r="E836" s="530"/>
      <c r="F836" s="530"/>
      <c r="G836" s="530"/>
      <c r="H836" s="530"/>
      <c r="I836" s="530"/>
      <c r="J836" s="530"/>
      <c r="K836" s="530"/>
      <c r="L836" s="530"/>
      <c r="M836" s="530"/>
      <c r="N836" s="530"/>
      <c r="O836" s="530"/>
      <c r="P836" s="530"/>
      <c r="Q836" s="530"/>
      <c r="R836" s="530"/>
      <c r="S836" s="530"/>
      <c r="T836" s="530"/>
      <c r="U836" s="530"/>
      <c r="V836" s="530"/>
      <c r="W836" s="530"/>
      <c r="X836" s="530"/>
      <c r="Y836" s="530"/>
      <c r="Z836" s="530"/>
    </row>
    <row r="837">
      <c r="A837" s="530"/>
      <c r="B837" s="530"/>
      <c r="C837" s="530"/>
      <c r="D837" s="530"/>
      <c r="E837" s="530"/>
      <c r="F837" s="530"/>
      <c r="G837" s="530"/>
      <c r="H837" s="530"/>
      <c r="I837" s="530"/>
      <c r="J837" s="530"/>
      <c r="K837" s="530"/>
      <c r="L837" s="530"/>
      <c r="M837" s="530"/>
      <c r="N837" s="530"/>
      <c r="O837" s="530"/>
      <c r="P837" s="530"/>
      <c r="Q837" s="530"/>
      <c r="R837" s="530"/>
      <c r="S837" s="530"/>
      <c r="T837" s="530"/>
      <c r="U837" s="530"/>
      <c r="V837" s="530"/>
      <c r="W837" s="530"/>
      <c r="X837" s="530"/>
      <c r="Y837" s="530"/>
      <c r="Z837" s="530"/>
    </row>
    <row r="838">
      <c r="A838" s="530"/>
      <c r="B838" s="530"/>
      <c r="C838" s="530"/>
      <c r="D838" s="530"/>
      <c r="E838" s="530"/>
      <c r="F838" s="530"/>
      <c r="G838" s="530"/>
      <c r="H838" s="530"/>
      <c r="I838" s="530"/>
      <c r="J838" s="530"/>
      <c r="K838" s="530"/>
      <c r="L838" s="530"/>
      <c r="M838" s="530"/>
      <c r="N838" s="530"/>
      <c r="O838" s="530"/>
      <c r="P838" s="530"/>
      <c r="Q838" s="530"/>
      <c r="R838" s="530"/>
      <c r="S838" s="530"/>
      <c r="T838" s="530"/>
      <c r="U838" s="530"/>
      <c r="V838" s="530"/>
      <c r="W838" s="530"/>
      <c r="X838" s="530"/>
      <c r="Y838" s="530"/>
      <c r="Z838" s="530"/>
    </row>
    <row r="839">
      <c r="A839" s="530"/>
      <c r="B839" s="530"/>
      <c r="C839" s="530"/>
      <c r="D839" s="530"/>
      <c r="E839" s="530"/>
      <c r="F839" s="530"/>
      <c r="G839" s="530"/>
      <c r="H839" s="530"/>
      <c r="I839" s="530"/>
      <c r="J839" s="530"/>
      <c r="K839" s="530"/>
      <c r="L839" s="530"/>
      <c r="M839" s="530"/>
      <c r="N839" s="530"/>
      <c r="O839" s="530"/>
      <c r="P839" s="530"/>
      <c r="Q839" s="530"/>
      <c r="R839" s="530"/>
      <c r="S839" s="530"/>
      <c r="T839" s="530"/>
      <c r="U839" s="530"/>
      <c r="V839" s="530"/>
      <c r="W839" s="530"/>
      <c r="X839" s="530"/>
      <c r="Y839" s="530"/>
      <c r="Z839" s="530"/>
    </row>
    <row r="840">
      <c r="A840" s="530"/>
      <c r="B840" s="530"/>
      <c r="C840" s="530"/>
      <c r="D840" s="530"/>
      <c r="E840" s="530"/>
      <c r="F840" s="530"/>
      <c r="G840" s="530"/>
      <c r="H840" s="530"/>
      <c r="I840" s="530"/>
      <c r="J840" s="530"/>
      <c r="K840" s="530"/>
      <c r="L840" s="530"/>
      <c r="M840" s="530"/>
      <c r="N840" s="530"/>
      <c r="O840" s="530"/>
      <c r="P840" s="530"/>
      <c r="Q840" s="530"/>
      <c r="R840" s="530"/>
      <c r="S840" s="530"/>
      <c r="T840" s="530"/>
      <c r="U840" s="530"/>
      <c r="V840" s="530"/>
      <c r="W840" s="530"/>
      <c r="X840" s="530"/>
      <c r="Y840" s="530"/>
      <c r="Z840" s="530"/>
    </row>
    <row r="841">
      <c r="A841" s="530"/>
      <c r="B841" s="530"/>
      <c r="C841" s="530"/>
      <c r="D841" s="530"/>
      <c r="E841" s="530"/>
      <c r="F841" s="530"/>
      <c r="G841" s="530"/>
      <c r="H841" s="530"/>
      <c r="I841" s="530"/>
      <c r="J841" s="530"/>
      <c r="K841" s="530"/>
      <c r="L841" s="530"/>
      <c r="M841" s="530"/>
      <c r="N841" s="530"/>
      <c r="O841" s="530"/>
      <c r="P841" s="530"/>
      <c r="Q841" s="530"/>
      <c r="R841" s="530"/>
      <c r="S841" s="530"/>
      <c r="T841" s="530"/>
      <c r="U841" s="530"/>
      <c r="V841" s="530"/>
      <c r="W841" s="530"/>
      <c r="X841" s="530"/>
      <c r="Y841" s="530"/>
      <c r="Z841" s="530"/>
    </row>
    <row r="842">
      <c r="A842" s="530"/>
      <c r="B842" s="530"/>
      <c r="C842" s="530"/>
      <c r="D842" s="530"/>
      <c r="E842" s="530"/>
      <c r="F842" s="530"/>
      <c r="G842" s="530"/>
      <c r="H842" s="530"/>
      <c r="I842" s="530"/>
      <c r="J842" s="530"/>
      <c r="K842" s="530"/>
      <c r="L842" s="530"/>
      <c r="M842" s="530"/>
      <c r="N842" s="530"/>
      <c r="O842" s="530"/>
      <c r="P842" s="530"/>
      <c r="Q842" s="530"/>
      <c r="R842" s="530"/>
      <c r="S842" s="530"/>
      <c r="T842" s="530"/>
      <c r="U842" s="530"/>
      <c r="V842" s="530"/>
      <c r="W842" s="530"/>
      <c r="X842" s="530"/>
      <c r="Y842" s="530"/>
      <c r="Z842" s="530"/>
    </row>
    <row r="843">
      <c r="A843" s="530"/>
      <c r="B843" s="530"/>
      <c r="C843" s="530"/>
      <c r="D843" s="530"/>
      <c r="E843" s="530"/>
      <c r="F843" s="530"/>
      <c r="G843" s="530"/>
      <c r="H843" s="530"/>
      <c r="I843" s="530"/>
      <c r="J843" s="530"/>
      <c r="K843" s="530"/>
      <c r="L843" s="530"/>
      <c r="M843" s="530"/>
      <c r="N843" s="530"/>
      <c r="O843" s="530"/>
      <c r="P843" s="530"/>
      <c r="Q843" s="530"/>
      <c r="R843" s="530"/>
      <c r="S843" s="530"/>
      <c r="T843" s="530"/>
      <c r="U843" s="530"/>
      <c r="V843" s="530"/>
      <c r="W843" s="530"/>
      <c r="X843" s="530"/>
      <c r="Y843" s="530"/>
      <c r="Z843" s="530"/>
    </row>
    <row r="844">
      <c r="A844" s="530"/>
      <c r="B844" s="530"/>
      <c r="C844" s="530"/>
      <c r="D844" s="530"/>
      <c r="E844" s="530"/>
      <c r="F844" s="530"/>
      <c r="G844" s="530"/>
      <c r="H844" s="530"/>
      <c r="I844" s="530"/>
      <c r="J844" s="530"/>
      <c r="K844" s="530"/>
      <c r="L844" s="530"/>
      <c r="M844" s="530"/>
      <c r="N844" s="530"/>
      <c r="O844" s="530"/>
      <c r="P844" s="530"/>
      <c r="Q844" s="530"/>
      <c r="R844" s="530"/>
      <c r="S844" s="530"/>
      <c r="T844" s="530"/>
      <c r="U844" s="530"/>
      <c r="V844" s="530"/>
      <c r="W844" s="530"/>
      <c r="X844" s="530"/>
      <c r="Y844" s="530"/>
      <c r="Z844" s="530"/>
    </row>
    <row r="845">
      <c r="A845" s="530"/>
      <c r="B845" s="530"/>
      <c r="C845" s="530"/>
      <c r="D845" s="530"/>
      <c r="E845" s="530"/>
      <c r="F845" s="530"/>
      <c r="G845" s="530"/>
      <c r="H845" s="530"/>
      <c r="I845" s="530"/>
      <c r="J845" s="530"/>
      <c r="K845" s="530"/>
      <c r="L845" s="530"/>
      <c r="M845" s="530"/>
      <c r="N845" s="530"/>
      <c r="O845" s="530"/>
      <c r="P845" s="530"/>
      <c r="Q845" s="530"/>
      <c r="R845" s="530"/>
      <c r="S845" s="530"/>
      <c r="T845" s="530"/>
      <c r="U845" s="530"/>
      <c r="V845" s="530"/>
      <c r="W845" s="530"/>
      <c r="X845" s="530"/>
      <c r="Y845" s="530"/>
      <c r="Z845" s="530"/>
    </row>
    <row r="846">
      <c r="A846" s="530"/>
      <c r="B846" s="530"/>
      <c r="C846" s="530"/>
      <c r="D846" s="530"/>
      <c r="E846" s="530"/>
      <c r="F846" s="530"/>
      <c r="G846" s="530"/>
      <c r="H846" s="530"/>
      <c r="I846" s="530"/>
      <c r="J846" s="530"/>
      <c r="K846" s="530"/>
      <c r="L846" s="530"/>
      <c r="M846" s="530"/>
      <c r="N846" s="530"/>
      <c r="O846" s="530"/>
      <c r="P846" s="530"/>
      <c r="Q846" s="530"/>
      <c r="R846" s="530"/>
      <c r="S846" s="530"/>
      <c r="T846" s="530"/>
      <c r="U846" s="530"/>
      <c r="V846" s="530"/>
      <c r="W846" s="530"/>
      <c r="X846" s="530"/>
      <c r="Y846" s="530"/>
      <c r="Z846" s="530"/>
    </row>
    <row r="847">
      <c r="A847" s="530"/>
      <c r="B847" s="530"/>
      <c r="C847" s="530"/>
      <c r="D847" s="530"/>
      <c r="E847" s="530"/>
      <c r="F847" s="530"/>
      <c r="G847" s="530"/>
      <c r="H847" s="530"/>
      <c r="I847" s="530"/>
      <c r="J847" s="530"/>
      <c r="K847" s="530"/>
      <c r="L847" s="530"/>
      <c r="M847" s="530"/>
      <c r="N847" s="530"/>
      <c r="O847" s="530"/>
      <c r="P847" s="530"/>
      <c r="Q847" s="530"/>
      <c r="R847" s="530"/>
      <c r="S847" s="530"/>
      <c r="T847" s="530"/>
      <c r="U847" s="530"/>
      <c r="V847" s="530"/>
      <c r="W847" s="530"/>
      <c r="X847" s="530"/>
      <c r="Y847" s="530"/>
      <c r="Z847" s="530"/>
    </row>
    <row r="848">
      <c r="A848" s="530"/>
      <c r="B848" s="530"/>
      <c r="C848" s="530"/>
      <c r="D848" s="530"/>
      <c r="E848" s="530"/>
      <c r="F848" s="530"/>
      <c r="G848" s="530"/>
      <c r="H848" s="530"/>
      <c r="I848" s="530"/>
      <c r="J848" s="530"/>
      <c r="K848" s="530"/>
      <c r="L848" s="530"/>
      <c r="M848" s="530"/>
      <c r="N848" s="530"/>
      <c r="O848" s="530"/>
      <c r="P848" s="530"/>
      <c r="Q848" s="530"/>
      <c r="R848" s="530"/>
      <c r="S848" s="530"/>
      <c r="T848" s="530"/>
      <c r="U848" s="530"/>
      <c r="V848" s="530"/>
      <c r="W848" s="530"/>
      <c r="X848" s="530"/>
      <c r="Y848" s="530"/>
      <c r="Z848" s="530"/>
    </row>
    <row r="849">
      <c r="A849" s="530"/>
      <c r="B849" s="530"/>
      <c r="C849" s="530"/>
      <c r="D849" s="530"/>
      <c r="E849" s="530"/>
      <c r="F849" s="530"/>
      <c r="G849" s="530"/>
      <c r="H849" s="530"/>
      <c r="I849" s="530"/>
      <c r="J849" s="530"/>
      <c r="K849" s="530"/>
      <c r="L849" s="530"/>
      <c r="M849" s="530"/>
      <c r="N849" s="530"/>
      <c r="O849" s="530"/>
      <c r="P849" s="530"/>
      <c r="Q849" s="530"/>
      <c r="R849" s="530"/>
      <c r="S849" s="530"/>
      <c r="T849" s="530"/>
      <c r="U849" s="530"/>
      <c r="V849" s="530"/>
      <c r="W849" s="530"/>
      <c r="X849" s="530"/>
      <c r="Y849" s="530"/>
      <c r="Z849" s="530"/>
    </row>
    <row r="850">
      <c r="A850" s="530"/>
      <c r="B850" s="530"/>
      <c r="C850" s="530"/>
      <c r="D850" s="530"/>
      <c r="E850" s="530"/>
      <c r="F850" s="530"/>
      <c r="G850" s="530"/>
      <c r="H850" s="530"/>
      <c r="I850" s="530"/>
      <c r="J850" s="530"/>
      <c r="K850" s="530"/>
      <c r="L850" s="530"/>
      <c r="M850" s="530"/>
      <c r="N850" s="530"/>
      <c r="O850" s="530"/>
      <c r="P850" s="530"/>
      <c r="Q850" s="530"/>
      <c r="R850" s="530"/>
      <c r="S850" s="530"/>
      <c r="T850" s="530"/>
      <c r="U850" s="530"/>
      <c r="V850" s="530"/>
      <c r="W850" s="530"/>
      <c r="X850" s="530"/>
      <c r="Y850" s="530"/>
      <c r="Z850" s="530"/>
    </row>
    <row r="851">
      <c r="A851" s="530"/>
      <c r="B851" s="530"/>
      <c r="C851" s="530"/>
      <c r="D851" s="530"/>
      <c r="E851" s="530"/>
      <c r="F851" s="530"/>
      <c r="G851" s="530"/>
      <c r="H851" s="530"/>
      <c r="I851" s="530"/>
      <c r="J851" s="530"/>
      <c r="K851" s="530"/>
      <c r="L851" s="530"/>
      <c r="M851" s="530"/>
      <c r="N851" s="530"/>
      <c r="O851" s="530"/>
      <c r="P851" s="530"/>
      <c r="Q851" s="530"/>
      <c r="R851" s="530"/>
      <c r="S851" s="530"/>
      <c r="T851" s="530"/>
      <c r="U851" s="530"/>
      <c r="V851" s="530"/>
      <c r="W851" s="530"/>
      <c r="X851" s="530"/>
      <c r="Y851" s="530"/>
      <c r="Z851" s="530"/>
    </row>
    <row r="852">
      <c r="A852" s="530"/>
      <c r="B852" s="530"/>
      <c r="C852" s="530"/>
      <c r="D852" s="530"/>
      <c r="E852" s="530"/>
      <c r="F852" s="530"/>
      <c r="G852" s="530"/>
      <c r="H852" s="530"/>
      <c r="I852" s="530"/>
      <c r="J852" s="530"/>
      <c r="K852" s="530"/>
      <c r="L852" s="530"/>
      <c r="M852" s="530"/>
      <c r="N852" s="530"/>
      <c r="O852" s="530"/>
      <c r="P852" s="530"/>
      <c r="Q852" s="530"/>
      <c r="R852" s="530"/>
      <c r="S852" s="530"/>
      <c r="T852" s="530"/>
      <c r="U852" s="530"/>
      <c r="V852" s="530"/>
      <c r="W852" s="530"/>
      <c r="X852" s="530"/>
      <c r="Y852" s="530"/>
      <c r="Z852" s="530"/>
    </row>
    <row r="853">
      <c r="A853" s="530"/>
      <c r="B853" s="530"/>
      <c r="C853" s="530"/>
      <c r="D853" s="530"/>
      <c r="E853" s="530"/>
      <c r="F853" s="530"/>
      <c r="G853" s="530"/>
      <c r="H853" s="530"/>
      <c r="I853" s="530"/>
      <c r="J853" s="530"/>
      <c r="K853" s="530"/>
      <c r="L853" s="530"/>
      <c r="M853" s="530"/>
      <c r="N853" s="530"/>
      <c r="O853" s="530"/>
      <c r="P853" s="530"/>
      <c r="Q853" s="530"/>
      <c r="R853" s="530"/>
      <c r="S853" s="530"/>
      <c r="T853" s="530"/>
      <c r="U853" s="530"/>
      <c r="V853" s="530"/>
      <c r="W853" s="530"/>
      <c r="X853" s="530"/>
      <c r="Y853" s="530"/>
      <c r="Z853" s="530"/>
    </row>
    <row r="854">
      <c r="A854" s="530"/>
      <c r="B854" s="530"/>
      <c r="C854" s="530"/>
      <c r="D854" s="530"/>
      <c r="E854" s="530"/>
      <c r="F854" s="530"/>
      <c r="G854" s="530"/>
      <c r="H854" s="530"/>
      <c r="I854" s="530"/>
      <c r="J854" s="530"/>
      <c r="K854" s="530"/>
      <c r="L854" s="530"/>
      <c r="M854" s="530"/>
      <c r="N854" s="530"/>
      <c r="O854" s="530"/>
      <c r="P854" s="530"/>
      <c r="Q854" s="530"/>
      <c r="R854" s="530"/>
      <c r="S854" s="530"/>
      <c r="T854" s="530"/>
      <c r="U854" s="530"/>
      <c r="V854" s="530"/>
      <c r="W854" s="530"/>
      <c r="X854" s="530"/>
      <c r="Y854" s="530"/>
      <c r="Z854" s="530"/>
    </row>
    <row r="855">
      <c r="A855" s="530"/>
      <c r="B855" s="530"/>
      <c r="C855" s="530"/>
      <c r="D855" s="530"/>
      <c r="E855" s="530"/>
      <c r="F855" s="530"/>
      <c r="G855" s="530"/>
      <c r="H855" s="530"/>
      <c r="I855" s="530"/>
      <c r="J855" s="530"/>
      <c r="K855" s="530"/>
      <c r="L855" s="530"/>
      <c r="M855" s="530"/>
      <c r="N855" s="530"/>
      <c r="O855" s="530"/>
      <c r="P855" s="530"/>
      <c r="Q855" s="530"/>
      <c r="R855" s="530"/>
      <c r="S855" s="530"/>
      <c r="T855" s="530"/>
      <c r="U855" s="530"/>
      <c r="V855" s="530"/>
      <c r="W855" s="530"/>
      <c r="X855" s="530"/>
      <c r="Y855" s="530"/>
      <c r="Z855" s="530"/>
    </row>
    <row r="856">
      <c r="A856" s="530"/>
      <c r="B856" s="530"/>
      <c r="C856" s="530"/>
      <c r="D856" s="530"/>
      <c r="E856" s="530"/>
      <c r="F856" s="530"/>
      <c r="G856" s="530"/>
      <c r="H856" s="530"/>
      <c r="I856" s="530"/>
      <c r="J856" s="530"/>
      <c r="K856" s="530"/>
      <c r="L856" s="530"/>
      <c r="M856" s="530"/>
      <c r="N856" s="530"/>
      <c r="O856" s="530"/>
      <c r="P856" s="530"/>
      <c r="Q856" s="530"/>
      <c r="R856" s="530"/>
      <c r="S856" s="530"/>
      <c r="T856" s="530"/>
      <c r="U856" s="530"/>
      <c r="V856" s="530"/>
      <c r="W856" s="530"/>
      <c r="X856" s="530"/>
      <c r="Y856" s="530"/>
      <c r="Z856" s="530"/>
    </row>
    <row r="857">
      <c r="A857" s="530"/>
      <c r="B857" s="530"/>
      <c r="C857" s="530"/>
      <c r="D857" s="530"/>
      <c r="E857" s="530"/>
      <c r="F857" s="530"/>
      <c r="G857" s="530"/>
      <c r="H857" s="530"/>
      <c r="I857" s="530"/>
      <c r="J857" s="530"/>
      <c r="K857" s="530"/>
      <c r="L857" s="530"/>
      <c r="M857" s="530"/>
      <c r="N857" s="530"/>
      <c r="O857" s="530"/>
      <c r="P857" s="530"/>
      <c r="Q857" s="530"/>
      <c r="R857" s="530"/>
      <c r="S857" s="530"/>
      <c r="T857" s="530"/>
      <c r="U857" s="530"/>
      <c r="V857" s="530"/>
      <c r="W857" s="530"/>
      <c r="X857" s="530"/>
      <c r="Y857" s="530"/>
      <c r="Z857" s="530"/>
    </row>
    <row r="858">
      <c r="A858" s="530"/>
      <c r="B858" s="530"/>
      <c r="C858" s="530"/>
      <c r="D858" s="530"/>
      <c r="E858" s="530"/>
      <c r="F858" s="530"/>
      <c r="G858" s="530"/>
      <c r="H858" s="530"/>
      <c r="I858" s="530"/>
      <c r="J858" s="530"/>
      <c r="K858" s="530"/>
      <c r="L858" s="530"/>
      <c r="M858" s="530"/>
      <c r="N858" s="530"/>
      <c r="O858" s="530"/>
      <c r="P858" s="530"/>
      <c r="Q858" s="530"/>
      <c r="R858" s="530"/>
      <c r="S858" s="530"/>
      <c r="T858" s="530"/>
      <c r="U858" s="530"/>
      <c r="V858" s="530"/>
      <c r="W858" s="530"/>
      <c r="X858" s="530"/>
      <c r="Y858" s="530"/>
      <c r="Z858" s="530"/>
    </row>
    <row r="859">
      <c r="A859" s="530"/>
      <c r="B859" s="530"/>
      <c r="C859" s="530"/>
      <c r="D859" s="530"/>
      <c r="E859" s="530"/>
      <c r="F859" s="530"/>
      <c r="G859" s="530"/>
      <c r="H859" s="530"/>
      <c r="I859" s="530"/>
      <c r="J859" s="530"/>
      <c r="K859" s="530"/>
      <c r="L859" s="530"/>
      <c r="M859" s="530"/>
      <c r="N859" s="530"/>
      <c r="O859" s="530"/>
      <c r="P859" s="530"/>
      <c r="Q859" s="530"/>
      <c r="R859" s="530"/>
      <c r="S859" s="530"/>
      <c r="T859" s="530"/>
      <c r="U859" s="530"/>
      <c r="V859" s="530"/>
      <c r="W859" s="530"/>
      <c r="X859" s="530"/>
      <c r="Y859" s="530"/>
      <c r="Z859" s="530"/>
    </row>
    <row r="860">
      <c r="A860" s="530"/>
      <c r="B860" s="530"/>
      <c r="C860" s="530"/>
      <c r="D860" s="530"/>
      <c r="E860" s="530"/>
      <c r="F860" s="530"/>
      <c r="G860" s="530"/>
      <c r="H860" s="530"/>
      <c r="I860" s="530"/>
      <c r="J860" s="530"/>
      <c r="K860" s="530"/>
      <c r="L860" s="530"/>
      <c r="M860" s="530"/>
      <c r="N860" s="530"/>
      <c r="O860" s="530"/>
      <c r="P860" s="530"/>
      <c r="Q860" s="530"/>
      <c r="R860" s="530"/>
      <c r="S860" s="530"/>
      <c r="T860" s="530"/>
      <c r="U860" s="530"/>
      <c r="V860" s="530"/>
      <c r="W860" s="530"/>
      <c r="X860" s="530"/>
      <c r="Y860" s="530"/>
      <c r="Z860" s="530"/>
    </row>
    <row r="861">
      <c r="A861" s="530"/>
      <c r="B861" s="530"/>
      <c r="C861" s="530"/>
      <c r="D861" s="530"/>
      <c r="E861" s="530"/>
      <c r="F861" s="530"/>
      <c r="G861" s="530"/>
      <c r="H861" s="530"/>
      <c r="I861" s="530"/>
      <c r="J861" s="530"/>
      <c r="K861" s="530"/>
      <c r="L861" s="530"/>
      <c r="M861" s="530"/>
      <c r="N861" s="530"/>
      <c r="O861" s="530"/>
      <c r="P861" s="530"/>
      <c r="Q861" s="530"/>
      <c r="R861" s="530"/>
      <c r="S861" s="530"/>
      <c r="T861" s="530"/>
      <c r="U861" s="530"/>
      <c r="V861" s="530"/>
      <c r="W861" s="530"/>
      <c r="X861" s="530"/>
      <c r="Y861" s="530"/>
      <c r="Z861" s="530"/>
    </row>
    <row r="862">
      <c r="A862" s="530"/>
      <c r="B862" s="530"/>
      <c r="C862" s="530"/>
      <c r="D862" s="530"/>
      <c r="E862" s="530"/>
      <c r="F862" s="530"/>
      <c r="G862" s="530"/>
      <c r="H862" s="530"/>
      <c r="I862" s="530"/>
      <c r="J862" s="530"/>
      <c r="K862" s="530"/>
      <c r="L862" s="530"/>
      <c r="M862" s="530"/>
      <c r="N862" s="530"/>
      <c r="O862" s="530"/>
      <c r="P862" s="530"/>
      <c r="Q862" s="530"/>
      <c r="R862" s="530"/>
      <c r="S862" s="530"/>
      <c r="T862" s="530"/>
      <c r="U862" s="530"/>
      <c r="V862" s="530"/>
      <c r="W862" s="530"/>
      <c r="X862" s="530"/>
      <c r="Y862" s="530"/>
      <c r="Z862" s="530"/>
    </row>
    <row r="863">
      <c r="A863" s="530"/>
      <c r="B863" s="530"/>
      <c r="C863" s="530"/>
      <c r="D863" s="530"/>
      <c r="E863" s="530"/>
      <c r="F863" s="530"/>
      <c r="G863" s="530"/>
      <c r="H863" s="530"/>
      <c r="I863" s="530"/>
      <c r="J863" s="530"/>
      <c r="K863" s="530"/>
      <c r="L863" s="530"/>
      <c r="M863" s="530"/>
      <c r="N863" s="530"/>
      <c r="O863" s="530"/>
      <c r="P863" s="530"/>
      <c r="Q863" s="530"/>
      <c r="R863" s="530"/>
      <c r="S863" s="530"/>
      <c r="T863" s="530"/>
      <c r="U863" s="530"/>
      <c r="V863" s="530"/>
      <c r="W863" s="530"/>
      <c r="X863" s="530"/>
      <c r="Y863" s="530"/>
      <c r="Z863" s="530"/>
    </row>
    <row r="864">
      <c r="A864" s="530"/>
      <c r="B864" s="530"/>
      <c r="C864" s="530"/>
      <c r="D864" s="530"/>
      <c r="E864" s="530"/>
      <c r="F864" s="530"/>
      <c r="G864" s="530"/>
      <c r="H864" s="530"/>
      <c r="I864" s="530"/>
      <c r="J864" s="530"/>
      <c r="K864" s="530"/>
      <c r="L864" s="530"/>
      <c r="M864" s="530"/>
      <c r="N864" s="530"/>
      <c r="O864" s="530"/>
      <c r="P864" s="530"/>
      <c r="Q864" s="530"/>
      <c r="R864" s="530"/>
      <c r="S864" s="530"/>
      <c r="T864" s="530"/>
      <c r="U864" s="530"/>
      <c r="V864" s="530"/>
      <c r="W864" s="530"/>
      <c r="X864" s="530"/>
      <c r="Y864" s="530"/>
      <c r="Z864" s="530"/>
    </row>
    <row r="865">
      <c r="A865" s="530"/>
      <c r="B865" s="530"/>
      <c r="C865" s="530"/>
      <c r="D865" s="530"/>
      <c r="E865" s="530"/>
      <c r="F865" s="530"/>
      <c r="G865" s="530"/>
      <c r="H865" s="530"/>
      <c r="I865" s="530"/>
      <c r="J865" s="530"/>
      <c r="K865" s="530"/>
      <c r="L865" s="530"/>
      <c r="M865" s="530"/>
      <c r="N865" s="530"/>
      <c r="O865" s="530"/>
      <c r="P865" s="530"/>
      <c r="Q865" s="530"/>
      <c r="R865" s="530"/>
      <c r="S865" s="530"/>
      <c r="T865" s="530"/>
      <c r="U865" s="530"/>
      <c r="V865" s="530"/>
      <c r="W865" s="530"/>
      <c r="X865" s="530"/>
      <c r="Y865" s="530"/>
      <c r="Z865" s="530"/>
    </row>
    <row r="866">
      <c r="A866" s="530"/>
      <c r="B866" s="530"/>
      <c r="C866" s="530"/>
      <c r="D866" s="530"/>
      <c r="E866" s="530"/>
      <c r="F866" s="530"/>
      <c r="G866" s="530"/>
      <c r="H866" s="530"/>
      <c r="I866" s="530"/>
      <c r="J866" s="530"/>
      <c r="K866" s="530"/>
      <c r="L866" s="530"/>
      <c r="M866" s="530"/>
      <c r="N866" s="530"/>
      <c r="O866" s="530"/>
      <c r="P866" s="530"/>
      <c r="Q866" s="530"/>
      <c r="R866" s="530"/>
      <c r="S866" s="530"/>
      <c r="T866" s="530"/>
      <c r="U866" s="530"/>
      <c r="V866" s="530"/>
      <c r="W866" s="530"/>
      <c r="X866" s="530"/>
      <c r="Y866" s="530"/>
      <c r="Z866" s="530"/>
    </row>
    <row r="867">
      <c r="A867" s="530"/>
      <c r="B867" s="530"/>
      <c r="C867" s="530"/>
      <c r="D867" s="530"/>
      <c r="E867" s="530"/>
      <c r="F867" s="530"/>
      <c r="G867" s="530"/>
      <c r="H867" s="530"/>
      <c r="I867" s="530"/>
      <c r="J867" s="530"/>
      <c r="K867" s="530"/>
      <c r="L867" s="530"/>
      <c r="M867" s="530"/>
      <c r="N867" s="530"/>
      <c r="O867" s="530"/>
      <c r="P867" s="530"/>
      <c r="Q867" s="530"/>
      <c r="R867" s="530"/>
      <c r="S867" s="530"/>
      <c r="T867" s="530"/>
      <c r="U867" s="530"/>
      <c r="V867" s="530"/>
      <c r="W867" s="530"/>
      <c r="X867" s="530"/>
      <c r="Y867" s="530"/>
      <c r="Z867" s="530"/>
    </row>
    <row r="868">
      <c r="A868" s="530"/>
      <c r="B868" s="530"/>
      <c r="C868" s="530"/>
      <c r="D868" s="530"/>
      <c r="E868" s="530"/>
      <c r="F868" s="530"/>
      <c r="G868" s="530"/>
      <c r="H868" s="530"/>
      <c r="I868" s="530"/>
      <c r="J868" s="530"/>
      <c r="K868" s="530"/>
      <c r="L868" s="530"/>
      <c r="M868" s="530"/>
      <c r="N868" s="530"/>
      <c r="O868" s="530"/>
      <c r="P868" s="530"/>
      <c r="Q868" s="530"/>
      <c r="R868" s="530"/>
      <c r="S868" s="530"/>
      <c r="T868" s="530"/>
      <c r="U868" s="530"/>
      <c r="V868" s="530"/>
      <c r="W868" s="530"/>
      <c r="X868" s="530"/>
      <c r="Y868" s="530"/>
      <c r="Z868" s="530"/>
    </row>
    <row r="869">
      <c r="A869" s="530"/>
      <c r="B869" s="530"/>
      <c r="C869" s="530"/>
      <c r="D869" s="530"/>
      <c r="E869" s="530"/>
      <c r="F869" s="530"/>
      <c r="G869" s="530"/>
      <c r="H869" s="530"/>
      <c r="I869" s="530"/>
      <c r="J869" s="530"/>
      <c r="K869" s="530"/>
      <c r="L869" s="530"/>
      <c r="M869" s="530"/>
      <c r="N869" s="530"/>
      <c r="O869" s="530"/>
      <c r="P869" s="530"/>
      <c r="Q869" s="530"/>
      <c r="R869" s="530"/>
      <c r="S869" s="530"/>
      <c r="T869" s="530"/>
      <c r="U869" s="530"/>
      <c r="V869" s="530"/>
      <c r="W869" s="530"/>
      <c r="X869" s="530"/>
      <c r="Y869" s="530"/>
      <c r="Z869" s="530"/>
    </row>
    <row r="870">
      <c r="A870" s="530"/>
      <c r="B870" s="530"/>
      <c r="C870" s="530"/>
      <c r="D870" s="530"/>
      <c r="E870" s="530"/>
      <c r="F870" s="530"/>
      <c r="G870" s="530"/>
      <c r="H870" s="530"/>
      <c r="I870" s="530"/>
      <c r="J870" s="530"/>
      <c r="K870" s="530"/>
      <c r="L870" s="530"/>
      <c r="M870" s="530"/>
      <c r="N870" s="530"/>
      <c r="O870" s="530"/>
      <c r="P870" s="530"/>
      <c r="Q870" s="530"/>
      <c r="R870" s="530"/>
      <c r="S870" s="530"/>
      <c r="T870" s="530"/>
      <c r="U870" s="530"/>
      <c r="V870" s="530"/>
      <c r="W870" s="530"/>
      <c r="X870" s="530"/>
      <c r="Y870" s="530"/>
      <c r="Z870" s="530"/>
    </row>
    <row r="871">
      <c r="A871" s="530"/>
      <c r="B871" s="530"/>
      <c r="C871" s="530"/>
      <c r="D871" s="530"/>
      <c r="E871" s="530"/>
      <c r="F871" s="530"/>
      <c r="G871" s="530"/>
      <c r="H871" s="530"/>
      <c r="I871" s="530"/>
      <c r="J871" s="530"/>
      <c r="K871" s="530"/>
      <c r="L871" s="530"/>
      <c r="M871" s="530"/>
      <c r="N871" s="530"/>
      <c r="O871" s="530"/>
      <c r="P871" s="530"/>
      <c r="Q871" s="530"/>
      <c r="R871" s="530"/>
      <c r="S871" s="530"/>
      <c r="T871" s="530"/>
      <c r="U871" s="530"/>
      <c r="V871" s="530"/>
      <c r="W871" s="530"/>
      <c r="X871" s="530"/>
      <c r="Y871" s="530"/>
      <c r="Z871" s="530"/>
    </row>
    <row r="872">
      <c r="A872" s="530"/>
      <c r="B872" s="530"/>
      <c r="C872" s="530"/>
      <c r="D872" s="530"/>
      <c r="E872" s="530"/>
      <c r="F872" s="530"/>
      <c r="G872" s="530"/>
      <c r="H872" s="530"/>
      <c r="I872" s="530"/>
      <c r="J872" s="530"/>
      <c r="K872" s="530"/>
      <c r="L872" s="530"/>
      <c r="M872" s="530"/>
      <c r="N872" s="530"/>
      <c r="O872" s="530"/>
      <c r="P872" s="530"/>
      <c r="Q872" s="530"/>
      <c r="R872" s="530"/>
      <c r="S872" s="530"/>
      <c r="T872" s="530"/>
      <c r="U872" s="530"/>
      <c r="V872" s="530"/>
      <c r="W872" s="530"/>
      <c r="X872" s="530"/>
      <c r="Y872" s="530"/>
      <c r="Z872" s="530"/>
    </row>
    <row r="873">
      <c r="A873" s="530"/>
      <c r="B873" s="530"/>
      <c r="C873" s="530"/>
      <c r="D873" s="530"/>
      <c r="E873" s="530"/>
      <c r="F873" s="530"/>
      <c r="G873" s="530"/>
      <c r="H873" s="530"/>
      <c r="I873" s="530"/>
      <c r="J873" s="530"/>
      <c r="K873" s="530"/>
      <c r="L873" s="530"/>
      <c r="M873" s="530"/>
      <c r="N873" s="530"/>
      <c r="O873" s="530"/>
      <c r="P873" s="530"/>
      <c r="Q873" s="530"/>
      <c r="R873" s="530"/>
      <c r="S873" s="530"/>
      <c r="T873" s="530"/>
      <c r="U873" s="530"/>
      <c r="V873" s="530"/>
      <c r="W873" s="530"/>
      <c r="X873" s="530"/>
      <c r="Y873" s="530"/>
      <c r="Z873" s="530"/>
    </row>
    <row r="874">
      <c r="A874" s="530"/>
      <c r="B874" s="530"/>
      <c r="C874" s="530"/>
      <c r="D874" s="530"/>
      <c r="E874" s="530"/>
      <c r="F874" s="530"/>
      <c r="G874" s="530"/>
      <c r="H874" s="530"/>
      <c r="I874" s="530"/>
      <c r="J874" s="530"/>
      <c r="K874" s="530"/>
      <c r="L874" s="530"/>
      <c r="M874" s="530"/>
      <c r="N874" s="530"/>
      <c r="O874" s="530"/>
      <c r="P874" s="530"/>
      <c r="Q874" s="530"/>
      <c r="R874" s="530"/>
      <c r="S874" s="530"/>
      <c r="T874" s="530"/>
      <c r="U874" s="530"/>
      <c r="V874" s="530"/>
      <c r="W874" s="530"/>
      <c r="X874" s="530"/>
      <c r="Y874" s="530"/>
      <c r="Z874" s="530"/>
    </row>
    <row r="875">
      <c r="A875" s="530"/>
      <c r="B875" s="530"/>
      <c r="C875" s="530"/>
      <c r="D875" s="530"/>
      <c r="E875" s="530"/>
      <c r="F875" s="530"/>
      <c r="G875" s="530"/>
      <c r="H875" s="530"/>
      <c r="I875" s="530"/>
      <c r="J875" s="530"/>
      <c r="K875" s="530"/>
      <c r="L875" s="530"/>
      <c r="M875" s="530"/>
      <c r="N875" s="530"/>
      <c r="O875" s="530"/>
      <c r="P875" s="530"/>
      <c r="Q875" s="530"/>
      <c r="R875" s="530"/>
      <c r="S875" s="530"/>
      <c r="T875" s="530"/>
      <c r="U875" s="530"/>
      <c r="V875" s="530"/>
      <c r="W875" s="530"/>
      <c r="X875" s="530"/>
      <c r="Y875" s="530"/>
      <c r="Z875" s="530"/>
    </row>
    <row r="876">
      <c r="A876" s="530"/>
      <c r="B876" s="530"/>
      <c r="C876" s="530"/>
      <c r="D876" s="530"/>
      <c r="E876" s="530"/>
      <c r="F876" s="530"/>
      <c r="G876" s="530"/>
      <c r="H876" s="530"/>
      <c r="I876" s="530"/>
      <c r="J876" s="530"/>
      <c r="K876" s="530"/>
      <c r="L876" s="530"/>
      <c r="M876" s="530"/>
      <c r="N876" s="530"/>
      <c r="O876" s="530"/>
      <c r="P876" s="530"/>
      <c r="Q876" s="530"/>
      <c r="R876" s="530"/>
      <c r="S876" s="530"/>
      <c r="T876" s="530"/>
      <c r="U876" s="530"/>
      <c r="V876" s="530"/>
      <c r="W876" s="530"/>
      <c r="X876" s="530"/>
      <c r="Y876" s="530"/>
      <c r="Z876" s="530"/>
    </row>
    <row r="877">
      <c r="A877" s="530"/>
      <c r="B877" s="530"/>
      <c r="C877" s="530"/>
      <c r="D877" s="530"/>
      <c r="E877" s="530"/>
      <c r="F877" s="530"/>
      <c r="G877" s="530"/>
      <c r="H877" s="530"/>
      <c r="I877" s="530"/>
      <c r="J877" s="530"/>
      <c r="K877" s="530"/>
      <c r="L877" s="530"/>
      <c r="M877" s="530"/>
      <c r="N877" s="530"/>
      <c r="O877" s="530"/>
      <c r="P877" s="530"/>
      <c r="Q877" s="530"/>
      <c r="R877" s="530"/>
      <c r="S877" s="530"/>
      <c r="T877" s="530"/>
      <c r="U877" s="530"/>
      <c r="V877" s="530"/>
      <c r="W877" s="530"/>
      <c r="X877" s="530"/>
      <c r="Y877" s="530"/>
      <c r="Z877" s="530"/>
    </row>
    <row r="878">
      <c r="A878" s="530"/>
      <c r="B878" s="530"/>
      <c r="C878" s="530"/>
      <c r="D878" s="530"/>
      <c r="E878" s="530"/>
      <c r="F878" s="530"/>
      <c r="G878" s="530"/>
      <c r="H878" s="530"/>
      <c r="I878" s="530"/>
      <c r="J878" s="530"/>
      <c r="K878" s="530"/>
      <c r="L878" s="530"/>
      <c r="M878" s="530"/>
      <c r="N878" s="530"/>
      <c r="O878" s="530"/>
      <c r="P878" s="530"/>
      <c r="Q878" s="530"/>
      <c r="R878" s="530"/>
      <c r="S878" s="530"/>
      <c r="T878" s="530"/>
      <c r="U878" s="530"/>
      <c r="V878" s="530"/>
      <c r="W878" s="530"/>
      <c r="X878" s="530"/>
      <c r="Y878" s="530"/>
      <c r="Z878" s="530"/>
    </row>
    <row r="879">
      <c r="A879" s="530"/>
      <c r="B879" s="530"/>
      <c r="C879" s="530"/>
      <c r="D879" s="530"/>
      <c r="E879" s="530"/>
      <c r="F879" s="530"/>
      <c r="G879" s="530"/>
      <c r="H879" s="530"/>
      <c r="I879" s="530"/>
      <c r="J879" s="530"/>
      <c r="K879" s="530"/>
      <c r="L879" s="530"/>
      <c r="M879" s="530"/>
      <c r="N879" s="530"/>
      <c r="O879" s="530"/>
      <c r="P879" s="530"/>
      <c r="Q879" s="530"/>
      <c r="R879" s="530"/>
      <c r="S879" s="530"/>
      <c r="T879" s="530"/>
      <c r="U879" s="530"/>
      <c r="V879" s="530"/>
      <c r="W879" s="530"/>
      <c r="X879" s="530"/>
      <c r="Y879" s="530"/>
      <c r="Z879" s="530"/>
    </row>
    <row r="880">
      <c r="A880" s="530"/>
      <c r="B880" s="530"/>
      <c r="C880" s="530"/>
      <c r="D880" s="530"/>
      <c r="E880" s="530"/>
      <c r="F880" s="530"/>
      <c r="G880" s="530"/>
      <c r="H880" s="530"/>
      <c r="I880" s="530"/>
      <c r="J880" s="530"/>
      <c r="K880" s="530"/>
      <c r="L880" s="530"/>
      <c r="M880" s="530"/>
      <c r="N880" s="530"/>
      <c r="O880" s="530"/>
      <c r="P880" s="530"/>
      <c r="Q880" s="530"/>
      <c r="R880" s="530"/>
      <c r="S880" s="530"/>
      <c r="T880" s="530"/>
      <c r="U880" s="530"/>
      <c r="V880" s="530"/>
      <c r="W880" s="530"/>
      <c r="X880" s="530"/>
      <c r="Y880" s="530"/>
      <c r="Z880" s="530"/>
    </row>
    <row r="881">
      <c r="A881" s="530"/>
      <c r="B881" s="530"/>
      <c r="C881" s="530"/>
      <c r="D881" s="530"/>
      <c r="E881" s="530"/>
      <c r="F881" s="530"/>
      <c r="G881" s="530"/>
      <c r="H881" s="530"/>
      <c r="I881" s="530"/>
      <c r="J881" s="530"/>
      <c r="K881" s="530"/>
      <c r="L881" s="530"/>
      <c r="M881" s="530"/>
      <c r="N881" s="530"/>
      <c r="O881" s="530"/>
      <c r="P881" s="530"/>
      <c r="Q881" s="530"/>
      <c r="R881" s="530"/>
      <c r="S881" s="530"/>
      <c r="T881" s="530"/>
      <c r="U881" s="530"/>
      <c r="V881" s="530"/>
      <c r="W881" s="530"/>
      <c r="X881" s="530"/>
      <c r="Y881" s="530"/>
      <c r="Z881" s="530"/>
    </row>
    <row r="882">
      <c r="A882" s="530"/>
      <c r="B882" s="530"/>
      <c r="C882" s="530"/>
      <c r="D882" s="530"/>
      <c r="E882" s="530"/>
      <c r="F882" s="530"/>
      <c r="G882" s="530"/>
      <c r="H882" s="530"/>
      <c r="I882" s="530"/>
      <c r="J882" s="530"/>
      <c r="K882" s="530"/>
      <c r="L882" s="530"/>
      <c r="M882" s="530"/>
      <c r="N882" s="530"/>
      <c r="O882" s="530"/>
      <c r="P882" s="530"/>
      <c r="Q882" s="530"/>
      <c r="R882" s="530"/>
      <c r="S882" s="530"/>
      <c r="T882" s="530"/>
      <c r="U882" s="530"/>
      <c r="V882" s="530"/>
      <c r="W882" s="530"/>
      <c r="X882" s="530"/>
      <c r="Y882" s="530"/>
      <c r="Z882" s="530"/>
    </row>
    <row r="883">
      <c r="A883" s="530"/>
      <c r="B883" s="530"/>
      <c r="C883" s="530"/>
      <c r="D883" s="530"/>
      <c r="E883" s="530"/>
      <c r="F883" s="530"/>
      <c r="G883" s="530"/>
      <c r="H883" s="530"/>
      <c r="I883" s="530"/>
      <c r="J883" s="530"/>
      <c r="K883" s="530"/>
      <c r="L883" s="530"/>
      <c r="M883" s="530"/>
      <c r="N883" s="530"/>
      <c r="O883" s="530"/>
      <c r="P883" s="530"/>
      <c r="Q883" s="530"/>
      <c r="R883" s="530"/>
      <c r="S883" s="530"/>
      <c r="T883" s="530"/>
      <c r="U883" s="530"/>
      <c r="V883" s="530"/>
      <c r="W883" s="530"/>
      <c r="X883" s="530"/>
      <c r="Y883" s="530"/>
      <c r="Z883" s="530"/>
    </row>
    <row r="884">
      <c r="A884" s="530"/>
      <c r="B884" s="530"/>
      <c r="C884" s="530"/>
      <c r="D884" s="530"/>
      <c r="E884" s="530"/>
      <c r="F884" s="530"/>
      <c r="G884" s="530"/>
      <c r="H884" s="530"/>
      <c r="I884" s="530"/>
      <c r="J884" s="530"/>
      <c r="K884" s="530"/>
      <c r="L884" s="530"/>
      <c r="M884" s="530"/>
      <c r="N884" s="530"/>
      <c r="O884" s="530"/>
      <c r="P884" s="530"/>
      <c r="Q884" s="530"/>
      <c r="R884" s="530"/>
      <c r="S884" s="530"/>
      <c r="T884" s="530"/>
      <c r="U884" s="530"/>
      <c r="V884" s="530"/>
      <c r="W884" s="530"/>
      <c r="X884" s="530"/>
      <c r="Y884" s="530"/>
      <c r="Z884" s="530"/>
    </row>
    <row r="885">
      <c r="A885" s="530"/>
      <c r="B885" s="530"/>
      <c r="C885" s="530"/>
      <c r="D885" s="530"/>
      <c r="E885" s="530"/>
      <c r="F885" s="530"/>
      <c r="G885" s="530"/>
      <c r="H885" s="530"/>
      <c r="I885" s="530"/>
      <c r="J885" s="530"/>
      <c r="K885" s="530"/>
      <c r="L885" s="530"/>
      <c r="M885" s="530"/>
      <c r="N885" s="530"/>
      <c r="O885" s="530"/>
      <c r="P885" s="530"/>
      <c r="Q885" s="530"/>
      <c r="R885" s="530"/>
      <c r="S885" s="530"/>
      <c r="T885" s="530"/>
      <c r="U885" s="530"/>
      <c r="V885" s="530"/>
      <c r="W885" s="530"/>
      <c r="X885" s="530"/>
      <c r="Y885" s="530"/>
      <c r="Z885" s="530"/>
    </row>
    <row r="886">
      <c r="A886" s="530"/>
      <c r="B886" s="530"/>
      <c r="C886" s="530"/>
      <c r="D886" s="530"/>
      <c r="E886" s="530"/>
      <c r="F886" s="530"/>
      <c r="G886" s="530"/>
      <c r="H886" s="530"/>
      <c r="I886" s="530"/>
      <c r="J886" s="530"/>
      <c r="K886" s="530"/>
      <c r="L886" s="530"/>
      <c r="M886" s="530"/>
      <c r="N886" s="530"/>
      <c r="O886" s="530"/>
      <c r="P886" s="530"/>
      <c r="Q886" s="530"/>
      <c r="R886" s="530"/>
      <c r="S886" s="530"/>
      <c r="T886" s="530"/>
      <c r="U886" s="530"/>
      <c r="V886" s="530"/>
      <c r="W886" s="530"/>
      <c r="X886" s="530"/>
      <c r="Y886" s="530"/>
      <c r="Z886" s="530"/>
    </row>
    <row r="887">
      <c r="A887" s="530"/>
      <c r="B887" s="530"/>
      <c r="C887" s="530"/>
      <c r="D887" s="530"/>
      <c r="E887" s="530"/>
      <c r="F887" s="530"/>
      <c r="G887" s="530"/>
      <c r="H887" s="530"/>
      <c r="I887" s="530"/>
      <c r="J887" s="530"/>
      <c r="K887" s="530"/>
      <c r="L887" s="530"/>
      <c r="M887" s="530"/>
      <c r="N887" s="530"/>
      <c r="O887" s="530"/>
      <c r="P887" s="530"/>
      <c r="Q887" s="530"/>
      <c r="R887" s="530"/>
      <c r="S887" s="530"/>
      <c r="T887" s="530"/>
      <c r="U887" s="530"/>
      <c r="V887" s="530"/>
      <c r="W887" s="530"/>
      <c r="X887" s="530"/>
      <c r="Y887" s="530"/>
      <c r="Z887" s="530"/>
    </row>
    <row r="888">
      <c r="A888" s="530"/>
      <c r="B888" s="530"/>
      <c r="C888" s="530"/>
      <c r="D888" s="530"/>
      <c r="E888" s="530"/>
      <c r="F888" s="530"/>
      <c r="G888" s="530"/>
      <c r="H888" s="530"/>
      <c r="I888" s="530"/>
      <c r="J888" s="530"/>
      <c r="K888" s="530"/>
      <c r="L888" s="530"/>
      <c r="M888" s="530"/>
      <c r="N888" s="530"/>
      <c r="O888" s="530"/>
      <c r="P888" s="530"/>
      <c r="Q888" s="530"/>
      <c r="R888" s="530"/>
      <c r="S888" s="530"/>
      <c r="T888" s="530"/>
      <c r="U888" s="530"/>
      <c r="V888" s="530"/>
      <c r="W888" s="530"/>
      <c r="X888" s="530"/>
      <c r="Y888" s="530"/>
      <c r="Z888" s="530"/>
    </row>
    <row r="889">
      <c r="A889" s="530"/>
      <c r="B889" s="530"/>
      <c r="C889" s="530"/>
      <c r="D889" s="530"/>
      <c r="E889" s="530"/>
      <c r="F889" s="530"/>
      <c r="G889" s="530"/>
      <c r="H889" s="530"/>
      <c r="I889" s="530"/>
      <c r="J889" s="530"/>
      <c r="K889" s="530"/>
      <c r="L889" s="530"/>
      <c r="M889" s="530"/>
      <c r="N889" s="530"/>
      <c r="O889" s="530"/>
      <c r="P889" s="530"/>
      <c r="Q889" s="530"/>
      <c r="R889" s="530"/>
      <c r="S889" s="530"/>
      <c r="T889" s="530"/>
      <c r="U889" s="530"/>
      <c r="V889" s="530"/>
      <c r="W889" s="530"/>
      <c r="X889" s="530"/>
      <c r="Y889" s="530"/>
      <c r="Z889" s="530"/>
    </row>
    <row r="890">
      <c r="A890" s="530"/>
      <c r="B890" s="530"/>
      <c r="C890" s="530"/>
      <c r="D890" s="530"/>
      <c r="E890" s="530"/>
      <c r="F890" s="530"/>
      <c r="G890" s="530"/>
      <c r="H890" s="530"/>
      <c r="I890" s="530"/>
      <c r="J890" s="530"/>
      <c r="K890" s="530"/>
      <c r="L890" s="530"/>
      <c r="M890" s="530"/>
      <c r="N890" s="530"/>
      <c r="O890" s="530"/>
      <c r="P890" s="530"/>
      <c r="Q890" s="530"/>
      <c r="R890" s="530"/>
      <c r="S890" s="530"/>
      <c r="T890" s="530"/>
      <c r="U890" s="530"/>
      <c r="V890" s="530"/>
      <c r="W890" s="530"/>
      <c r="X890" s="530"/>
      <c r="Y890" s="530"/>
      <c r="Z890" s="530"/>
    </row>
    <row r="891">
      <c r="A891" s="530"/>
      <c r="B891" s="530"/>
      <c r="C891" s="530"/>
      <c r="D891" s="530"/>
      <c r="E891" s="530"/>
      <c r="F891" s="530"/>
      <c r="G891" s="530"/>
      <c r="H891" s="530"/>
      <c r="I891" s="530"/>
      <c r="J891" s="530"/>
      <c r="K891" s="530"/>
      <c r="L891" s="530"/>
      <c r="M891" s="530"/>
      <c r="N891" s="530"/>
      <c r="O891" s="530"/>
      <c r="P891" s="530"/>
      <c r="Q891" s="530"/>
      <c r="R891" s="530"/>
      <c r="S891" s="530"/>
      <c r="T891" s="530"/>
      <c r="U891" s="530"/>
      <c r="V891" s="530"/>
      <c r="W891" s="530"/>
      <c r="X891" s="530"/>
      <c r="Y891" s="530"/>
      <c r="Z891" s="530"/>
    </row>
    <row r="892">
      <c r="A892" s="530"/>
      <c r="B892" s="530"/>
      <c r="C892" s="530"/>
      <c r="D892" s="530"/>
      <c r="E892" s="530"/>
      <c r="F892" s="530"/>
      <c r="G892" s="530"/>
      <c r="H892" s="530"/>
      <c r="I892" s="530"/>
      <c r="J892" s="530"/>
      <c r="K892" s="530"/>
      <c r="L892" s="530"/>
      <c r="M892" s="530"/>
      <c r="N892" s="530"/>
      <c r="O892" s="530"/>
      <c r="P892" s="530"/>
      <c r="Q892" s="530"/>
      <c r="R892" s="530"/>
      <c r="S892" s="530"/>
      <c r="T892" s="530"/>
      <c r="U892" s="530"/>
      <c r="V892" s="530"/>
      <c r="W892" s="530"/>
      <c r="X892" s="530"/>
      <c r="Y892" s="530"/>
      <c r="Z892" s="530"/>
    </row>
    <row r="893">
      <c r="A893" s="530"/>
      <c r="B893" s="530"/>
      <c r="C893" s="530"/>
      <c r="D893" s="530"/>
      <c r="E893" s="530"/>
      <c r="F893" s="530"/>
      <c r="G893" s="530"/>
      <c r="H893" s="530"/>
      <c r="I893" s="530"/>
      <c r="J893" s="530"/>
      <c r="K893" s="530"/>
      <c r="L893" s="530"/>
      <c r="M893" s="530"/>
      <c r="N893" s="530"/>
      <c r="O893" s="530"/>
      <c r="P893" s="530"/>
      <c r="Q893" s="530"/>
      <c r="R893" s="530"/>
      <c r="S893" s="530"/>
      <c r="T893" s="530"/>
      <c r="U893" s="530"/>
      <c r="V893" s="530"/>
      <c r="W893" s="530"/>
      <c r="X893" s="530"/>
      <c r="Y893" s="530"/>
      <c r="Z893" s="530"/>
    </row>
    <row r="894">
      <c r="A894" s="530"/>
      <c r="B894" s="530"/>
      <c r="C894" s="530"/>
      <c r="D894" s="530"/>
      <c r="E894" s="530"/>
      <c r="F894" s="530"/>
      <c r="G894" s="530"/>
      <c r="H894" s="530"/>
      <c r="I894" s="530"/>
      <c r="J894" s="530"/>
      <c r="K894" s="530"/>
      <c r="L894" s="530"/>
      <c r="M894" s="530"/>
      <c r="N894" s="530"/>
      <c r="O894" s="530"/>
      <c r="P894" s="530"/>
      <c r="Q894" s="530"/>
      <c r="R894" s="530"/>
      <c r="S894" s="530"/>
      <c r="T894" s="530"/>
      <c r="U894" s="530"/>
      <c r="V894" s="530"/>
      <c r="W894" s="530"/>
      <c r="X894" s="530"/>
      <c r="Y894" s="530"/>
      <c r="Z894" s="530"/>
    </row>
    <row r="895">
      <c r="A895" s="530"/>
      <c r="B895" s="530"/>
      <c r="C895" s="530"/>
      <c r="D895" s="530"/>
      <c r="E895" s="530"/>
      <c r="F895" s="530"/>
      <c r="G895" s="530"/>
      <c r="H895" s="530"/>
      <c r="I895" s="530"/>
      <c r="J895" s="530"/>
      <c r="K895" s="530"/>
      <c r="L895" s="530"/>
      <c r="M895" s="530"/>
      <c r="N895" s="530"/>
      <c r="O895" s="530"/>
      <c r="P895" s="530"/>
      <c r="Q895" s="530"/>
      <c r="R895" s="530"/>
      <c r="S895" s="530"/>
      <c r="T895" s="530"/>
      <c r="U895" s="530"/>
      <c r="V895" s="530"/>
      <c r="W895" s="530"/>
      <c r="X895" s="530"/>
      <c r="Y895" s="530"/>
      <c r="Z895" s="530"/>
    </row>
    <row r="896">
      <c r="A896" s="530"/>
      <c r="B896" s="530"/>
      <c r="C896" s="530"/>
      <c r="D896" s="530"/>
      <c r="E896" s="530"/>
      <c r="F896" s="530"/>
      <c r="G896" s="530"/>
      <c r="H896" s="530"/>
      <c r="I896" s="530"/>
      <c r="J896" s="530"/>
      <c r="K896" s="530"/>
      <c r="L896" s="530"/>
      <c r="M896" s="530"/>
      <c r="N896" s="530"/>
      <c r="O896" s="530"/>
      <c r="P896" s="530"/>
      <c r="Q896" s="530"/>
      <c r="R896" s="530"/>
      <c r="S896" s="530"/>
      <c r="T896" s="530"/>
      <c r="U896" s="530"/>
      <c r="V896" s="530"/>
      <c r="W896" s="530"/>
      <c r="X896" s="530"/>
      <c r="Y896" s="530"/>
      <c r="Z896" s="530"/>
    </row>
    <row r="897">
      <c r="A897" s="530"/>
      <c r="B897" s="530"/>
      <c r="C897" s="530"/>
      <c r="D897" s="530"/>
      <c r="E897" s="530"/>
      <c r="F897" s="530"/>
      <c r="G897" s="530"/>
      <c r="H897" s="530"/>
      <c r="I897" s="530"/>
      <c r="J897" s="530"/>
      <c r="K897" s="530"/>
      <c r="L897" s="530"/>
      <c r="M897" s="530"/>
      <c r="N897" s="530"/>
      <c r="O897" s="530"/>
      <c r="P897" s="530"/>
      <c r="Q897" s="530"/>
      <c r="R897" s="530"/>
      <c r="S897" s="530"/>
      <c r="T897" s="530"/>
      <c r="U897" s="530"/>
      <c r="V897" s="530"/>
      <c r="W897" s="530"/>
      <c r="X897" s="530"/>
      <c r="Y897" s="530"/>
      <c r="Z897" s="530"/>
    </row>
    <row r="898">
      <c r="A898" s="530"/>
      <c r="B898" s="530"/>
      <c r="C898" s="530"/>
      <c r="D898" s="530"/>
      <c r="E898" s="530"/>
      <c r="F898" s="530"/>
      <c r="G898" s="530"/>
      <c r="H898" s="530"/>
      <c r="I898" s="530"/>
      <c r="J898" s="530"/>
      <c r="K898" s="530"/>
      <c r="L898" s="530"/>
      <c r="M898" s="530"/>
      <c r="N898" s="530"/>
      <c r="O898" s="530"/>
      <c r="P898" s="530"/>
      <c r="Q898" s="530"/>
      <c r="R898" s="530"/>
      <c r="S898" s="530"/>
      <c r="T898" s="530"/>
      <c r="U898" s="530"/>
      <c r="V898" s="530"/>
      <c r="W898" s="530"/>
      <c r="X898" s="530"/>
      <c r="Y898" s="530"/>
      <c r="Z898" s="530"/>
    </row>
    <row r="899">
      <c r="A899" s="530"/>
      <c r="B899" s="530"/>
      <c r="C899" s="530"/>
      <c r="D899" s="530"/>
      <c r="E899" s="530"/>
      <c r="F899" s="530"/>
      <c r="G899" s="530"/>
      <c r="H899" s="530"/>
      <c r="I899" s="530"/>
      <c r="J899" s="530"/>
      <c r="K899" s="530"/>
      <c r="L899" s="530"/>
      <c r="M899" s="530"/>
      <c r="N899" s="530"/>
      <c r="O899" s="530"/>
      <c r="P899" s="530"/>
      <c r="Q899" s="530"/>
      <c r="R899" s="530"/>
      <c r="S899" s="530"/>
      <c r="T899" s="530"/>
      <c r="U899" s="530"/>
      <c r="V899" s="530"/>
      <c r="W899" s="530"/>
      <c r="X899" s="530"/>
      <c r="Y899" s="530"/>
      <c r="Z899" s="530"/>
    </row>
    <row r="900">
      <c r="A900" s="530"/>
      <c r="B900" s="530"/>
      <c r="C900" s="530"/>
      <c r="D900" s="530"/>
      <c r="E900" s="530"/>
      <c r="F900" s="530"/>
      <c r="G900" s="530"/>
      <c r="H900" s="530"/>
      <c r="I900" s="530"/>
      <c r="J900" s="530"/>
      <c r="K900" s="530"/>
      <c r="L900" s="530"/>
      <c r="M900" s="530"/>
      <c r="N900" s="530"/>
      <c r="O900" s="530"/>
      <c r="P900" s="530"/>
      <c r="Q900" s="530"/>
      <c r="R900" s="530"/>
      <c r="S900" s="530"/>
      <c r="T900" s="530"/>
      <c r="U900" s="530"/>
      <c r="V900" s="530"/>
      <c r="W900" s="530"/>
      <c r="X900" s="530"/>
      <c r="Y900" s="530"/>
      <c r="Z900" s="530"/>
    </row>
    <row r="901">
      <c r="A901" s="530"/>
      <c r="B901" s="530"/>
      <c r="C901" s="530"/>
      <c r="D901" s="530"/>
      <c r="E901" s="530"/>
      <c r="F901" s="530"/>
      <c r="G901" s="530"/>
      <c r="H901" s="530"/>
      <c r="I901" s="530"/>
      <c r="J901" s="530"/>
      <c r="K901" s="530"/>
      <c r="L901" s="530"/>
      <c r="M901" s="530"/>
      <c r="N901" s="530"/>
      <c r="O901" s="530"/>
      <c r="P901" s="530"/>
      <c r="Q901" s="530"/>
      <c r="R901" s="530"/>
      <c r="S901" s="530"/>
      <c r="T901" s="530"/>
      <c r="U901" s="530"/>
      <c r="V901" s="530"/>
      <c r="W901" s="530"/>
      <c r="X901" s="530"/>
      <c r="Y901" s="530"/>
      <c r="Z901" s="530"/>
    </row>
    <row r="902">
      <c r="A902" s="530"/>
      <c r="B902" s="530"/>
      <c r="C902" s="530"/>
      <c r="D902" s="530"/>
      <c r="E902" s="530"/>
      <c r="F902" s="530"/>
      <c r="G902" s="530"/>
      <c r="H902" s="530"/>
      <c r="I902" s="530"/>
      <c r="J902" s="530"/>
      <c r="K902" s="530"/>
      <c r="L902" s="530"/>
      <c r="M902" s="530"/>
      <c r="N902" s="530"/>
      <c r="O902" s="530"/>
      <c r="P902" s="530"/>
      <c r="Q902" s="530"/>
      <c r="R902" s="530"/>
      <c r="S902" s="530"/>
      <c r="T902" s="530"/>
      <c r="U902" s="530"/>
      <c r="V902" s="530"/>
      <c r="W902" s="530"/>
      <c r="X902" s="530"/>
      <c r="Y902" s="530"/>
      <c r="Z902" s="530"/>
    </row>
    <row r="903">
      <c r="A903" s="530"/>
      <c r="B903" s="530"/>
      <c r="C903" s="530"/>
      <c r="D903" s="530"/>
      <c r="E903" s="530"/>
      <c r="F903" s="530"/>
      <c r="G903" s="530"/>
      <c r="H903" s="530"/>
      <c r="I903" s="530"/>
      <c r="J903" s="530"/>
      <c r="K903" s="530"/>
      <c r="L903" s="530"/>
      <c r="M903" s="530"/>
      <c r="N903" s="530"/>
      <c r="O903" s="530"/>
      <c r="P903" s="530"/>
      <c r="Q903" s="530"/>
      <c r="R903" s="530"/>
      <c r="S903" s="530"/>
      <c r="T903" s="530"/>
      <c r="U903" s="530"/>
      <c r="V903" s="530"/>
      <c r="W903" s="530"/>
      <c r="X903" s="530"/>
      <c r="Y903" s="530"/>
      <c r="Z903" s="530"/>
    </row>
    <row r="904">
      <c r="A904" s="530"/>
      <c r="B904" s="530"/>
      <c r="C904" s="530"/>
      <c r="D904" s="530"/>
      <c r="E904" s="530"/>
      <c r="F904" s="530"/>
      <c r="G904" s="530"/>
      <c r="H904" s="530"/>
      <c r="I904" s="530"/>
      <c r="J904" s="530"/>
      <c r="K904" s="530"/>
      <c r="L904" s="530"/>
      <c r="M904" s="530"/>
      <c r="N904" s="530"/>
      <c r="O904" s="530"/>
      <c r="P904" s="530"/>
      <c r="Q904" s="530"/>
      <c r="R904" s="530"/>
      <c r="S904" s="530"/>
      <c r="T904" s="530"/>
      <c r="U904" s="530"/>
      <c r="V904" s="530"/>
      <c r="W904" s="530"/>
      <c r="X904" s="530"/>
      <c r="Y904" s="530"/>
      <c r="Z904" s="530"/>
    </row>
    <row r="905">
      <c r="A905" s="530"/>
      <c r="B905" s="530"/>
      <c r="C905" s="530"/>
      <c r="D905" s="530"/>
      <c r="E905" s="530"/>
      <c r="F905" s="530"/>
      <c r="G905" s="530"/>
      <c r="H905" s="530"/>
      <c r="I905" s="530"/>
      <c r="J905" s="530"/>
      <c r="K905" s="530"/>
      <c r="L905" s="530"/>
      <c r="M905" s="530"/>
      <c r="N905" s="530"/>
      <c r="O905" s="530"/>
      <c r="P905" s="530"/>
      <c r="Q905" s="530"/>
      <c r="R905" s="530"/>
      <c r="S905" s="530"/>
      <c r="T905" s="530"/>
      <c r="U905" s="530"/>
      <c r="V905" s="530"/>
      <c r="W905" s="530"/>
      <c r="X905" s="530"/>
      <c r="Y905" s="530"/>
      <c r="Z905" s="530"/>
    </row>
    <row r="906">
      <c r="A906" s="530"/>
      <c r="B906" s="530"/>
      <c r="C906" s="530"/>
      <c r="D906" s="530"/>
      <c r="E906" s="530"/>
      <c r="F906" s="530"/>
      <c r="G906" s="530"/>
      <c r="H906" s="530"/>
      <c r="I906" s="530"/>
      <c r="J906" s="530"/>
      <c r="K906" s="530"/>
      <c r="L906" s="530"/>
      <c r="M906" s="530"/>
      <c r="N906" s="530"/>
      <c r="O906" s="530"/>
      <c r="P906" s="530"/>
      <c r="Q906" s="530"/>
      <c r="R906" s="530"/>
      <c r="S906" s="530"/>
      <c r="T906" s="530"/>
      <c r="U906" s="530"/>
      <c r="V906" s="530"/>
      <c r="W906" s="530"/>
      <c r="X906" s="530"/>
      <c r="Y906" s="530"/>
      <c r="Z906" s="530"/>
    </row>
    <row r="907">
      <c r="A907" s="530"/>
      <c r="B907" s="530"/>
      <c r="C907" s="530"/>
      <c r="D907" s="530"/>
      <c r="E907" s="530"/>
      <c r="F907" s="530"/>
      <c r="G907" s="530"/>
      <c r="H907" s="530"/>
      <c r="I907" s="530"/>
      <c r="J907" s="530"/>
      <c r="K907" s="530"/>
      <c r="L907" s="530"/>
      <c r="M907" s="530"/>
      <c r="N907" s="530"/>
      <c r="O907" s="530"/>
      <c r="P907" s="530"/>
      <c r="Q907" s="530"/>
      <c r="R907" s="530"/>
      <c r="S907" s="530"/>
      <c r="T907" s="530"/>
      <c r="U907" s="530"/>
      <c r="V907" s="530"/>
      <c r="W907" s="530"/>
      <c r="X907" s="530"/>
      <c r="Y907" s="530"/>
      <c r="Z907" s="530"/>
    </row>
    <row r="908">
      <c r="A908" s="530"/>
      <c r="B908" s="530"/>
      <c r="C908" s="530"/>
      <c r="D908" s="530"/>
      <c r="E908" s="530"/>
      <c r="F908" s="530"/>
      <c r="G908" s="530"/>
      <c r="H908" s="530"/>
      <c r="I908" s="530"/>
      <c r="J908" s="530"/>
      <c r="K908" s="530"/>
      <c r="L908" s="530"/>
      <c r="M908" s="530"/>
      <c r="N908" s="530"/>
      <c r="O908" s="530"/>
      <c r="P908" s="530"/>
      <c r="Q908" s="530"/>
      <c r="R908" s="530"/>
      <c r="S908" s="530"/>
      <c r="T908" s="530"/>
      <c r="U908" s="530"/>
      <c r="V908" s="530"/>
      <c r="W908" s="530"/>
      <c r="X908" s="530"/>
      <c r="Y908" s="530"/>
      <c r="Z908" s="530"/>
    </row>
    <row r="909">
      <c r="A909" s="530"/>
      <c r="B909" s="530"/>
      <c r="C909" s="530"/>
      <c r="D909" s="530"/>
      <c r="E909" s="530"/>
      <c r="F909" s="530"/>
      <c r="G909" s="530"/>
      <c r="H909" s="530"/>
      <c r="I909" s="530"/>
      <c r="J909" s="530"/>
      <c r="K909" s="530"/>
      <c r="L909" s="530"/>
      <c r="M909" s="530"/>
      <c r="N909" s="530"/>
      <c r="O909" s="530"/>
      <c r="P909" s="530"/>
      <c r="Q909" s="530"/>
      <c r="R909" s="530"/>
      <c r="S909" s="530"/>
      <c r="T909" s="530"/>
      <c r="U909" s="530"/>
      <c r="V909" s="530"/>
      <c r="W909" s="530"/>
      <c r="X909" s="530"/>
      <c r="Y909" s="530"/>
      <c r="Z909" s="530"/>
    </row>
    <row r="910">
      <c r="A910" s="530"/>
      <c r="B910" s="530"/>
      <c r="C910" s="530"/>
      <c r="D910" s="530"/>
      <c r="E910" s="530"/>
      <c r="F910" s="530"/>
      <c r="G910" s="530"/>
      <c r="H910" s="530"/>
      <c r="I910" s="530"/>
      <c r="J910" s="530"/>
      <c r="K910" s="530"/>
      <c r="L910" s="530"/>
      <c r="M910" s="530"/>
      <c r="N910" s="530"/>
      <c r="O910" s="530"/>
      <c r="P910" s="530"/>
      <c r="Q910" s="530"/>
      <c r="R910" s="530"/>
      <c r="S910" s="530"/>
      <c r="T910" s="530"/>
      <c r="U910" s="530"/>
      <c r="V910" s="530"/>
      <c r="W910" s="530"/>
      <c r="X910" s="530"/>
      <c r="Y910" s="530"/>
      <c r="Z910" s="530"/>
    </row>
    <row r="911">
      <c r="A911" s="530"/>
      <c r="B911" s="530"/>
      <c r="C911" s="530"/>
      <c r="D911" s="530"/>
      <c r="E911" s="530"/>
      <c r="F911" s="530"/>
      <c r="G911" s="530"/>
      <c r="H911" s="530"/>
      <c r="I911" s="530"/>
      <c r="J911" s="530"/>
      <c r="K911" s="530"/>
      <c r="L911" s="530"/>
      <c r="M911" s="530"/>
      <c r="N911" s="530"/>
      <c r="O911" s="530"/>
      <c r="P911" s="530"/>
      <c r="Q911" s="530"/>
      <c r="R911" s="530"/>
      <c r="S911" s="530"/>
      <c r="T911" s="530"/>
      <c r="U911" s="530"/>
      <c r="V911" s="530"/>
      <c r="W911" s="530"/>
      <c r="X911" s="530"/>
      <c r="Y911" s="530"/>
      <c r="Z911" s="530"/>
    </row>
    <row r="912">
      <c r="A912" s="530"/>
      <c r="B912" s="530"/>
      <c r="C912" s="530"/>
      <c r="D912" s="530"/>
      <c r="E912" s="530"/>
      <c r="F912" s="530"/>
      <c r="G912" s="530"/>
      <c r="H912" s="530"/>
      <c r="I912" s="530"/>
      <c r="J912" s="530"/>
      <c r="K912" s="530"/>
      <c r="L912" s="530"/>
      <c r="M912" s="530"/>
      <c r="N912" s="530"/>
      <c r="O912" s="530"/>
      <c r="P912" s="530"/>
      <c r="Q912" s="530"/>
      <c r="R912" s="530"/>
      <c r="S912" s="530"/>
      <c r="T912" s="530"/>
      <c r="U912" s="530"/>
      <c r="V912" s="530"/>
      <c r="W912" s="530"/>
      <c r="X912" s="530"/>
      <c r="Y912" s="530"/>
      <c r="Z912" s="530"/>
    </row>
    <row r="913">
      <c r="A913" s="530"/>
      <c r="B913" s="530"/>
      <c r="C913" s="530"/>
      <c r="D913" s="530"/>
      <c r="E913" s="530"/>
      <c r="F913" s="530"/>
      <c r="G913" s="530"/>
      <c r="H913" s="530"/>
      <c r="I913" s="530"/>
      <c r="J913" s="530"/>
      <c r="K913" s="530"/>
      <c r="L913" s="530"/>
      <c r="M913" s="530"/>
      <c r="N913" s="530"/>
      <c r="O913" s="530"/>
      <c r="P913" s="530"/>
      <c r="Q913" s="530"/>
      <c r="R913" s="530"/>
      <c r="S913" s="530"/>
      <c r="T913" s="530"/>
      <c r="U913" s="530"/>
      <c r="V913" s="530"/>
      <c r="W913" s="530"/>
      <c r="X913" s="530"/>
      <c r="Y913" s="530"/>
      <c r="Z913" s="530"/>
    </row>
    <row r="914">
      <c r="A914" s="530"/>
      <c r="B914" s="530"/>
      <c r="C914" s="530"/>
      <c r="D914" s="530"/>
      <c r="E914" s="530"/>
      <c r="F914" s="530"/>
      <c r="G914" s="530"/>
      <c r="H914" s="530"/>
      <c r="I914" s="530"/>
      <c r="J914" s="530"/>
      <c r="K914" s="530"/>
      <c r="L914" s="530"/>
      <c r="M914" s="530"/>
      <c r="N914" s="530"/>
      <c r="O914" s="530"/>
      <c r="P914" s="530"/>
      <c r="Q914" s="530"/>
      <c r="R914" s="530"/>
      <c r="S914" s="530"/>
      <c r="T914" s="530"/>
      <c r="U914" s="530"/>
      <c r="V914" s="530"/>
      <c r="W914" s="530"/>
      <c r="X914" s="530"/>
      <c r="Y914" s="530"/>
      <c r="Z914" s="530"/>
    </row>
    <row r="915">
      <c r="A915" s="530"/>
      <c r="B915" s="530"/>
      <c r="C915" s="530"/>
      <c r="D915" s="530"/>
      <c r="E915" s="530"/>
      <c r="F915" s="530"/>
      <c r="G915" s="530"/>
      <c r="H915" s="530"/>
      <c r="I915" s="530"/>
      <c r="J915" s="530"/>
      <c r="K915" s="530"/>
      <c r="L915" s="530"/>
      <c r="M915" s="530"/>
      <c r="N915" s="530"/>
      <c r="O915" s="530"/>
      <c r="P915" s="530"/>
      <c r="Q915" s="530"/>
      <c r="R915" s="530"/>
      <c r="S915" s="530"/>
      <c r="T915" s="530"/>
      <c r="U915" s="530"/>
      <c r="V915" s="530"/>
      <c r="W915" s="530"/>
      <c r="X915" s="530"/>
      <c r="Y915" s="530"/>
      <c r="Z915" s="530"/>
    </row>
    <row r="916">
      <c r="A916" s="530"/>
      <c r="B916" s="530"/>
      <c r="C916" s="530"/>
      <c r="D916" s="530"/>
      <c r="E916" s="530"/>
      <c r="F916" s="530"/>
      <c r="G916" s="530"/>
      <c r="H916" s="530"/>
      <c r="I916" s="530"/>
      <c r="J916" s="530"/>
      <c r="K916" s="530"/>
      <c r="L916" s="530"/>
      <c r="M916" s="530"/>
      <c r="N916" s="530"/>
      <c r="O916" s="530"/>
      <c r="P916" s="530"/>
      <c r="Q916" s="530"/>
      <c r="R916" s="530"/>
      <c r="S916" s="530"/>
      <c r="T916" s="530"/>
      <c r="U916" s="530"/>
      <c r="V916" s="530"/>
      <c r="W916" s="530"/>
      <c r="X916" s="530"/>
      <c r="Y916" s="530"/>
      <c r="Z916" s="530"/>
    </row>
    <row r="917">
      <c r="A917" s="530"/>
      <c r="B917" s="530"/>
      <c r="C917" s="530"/>
      <c r="D917" s="530"/>
      <c r="E917" s="530"/>
      <c r="F917" s="530"/>
      <c r="G917" s="530"/>
      <c r="H917" s="530"/>
      <c r="I917" s="530"/>
      <c r="J917" s="530"/>
      <c r="K917" s="530"/>
      <c r="L917" s="530"/>
      <c r="M917" s="530"/>
      <c r="N917" s="530"/>
      <c r="O917" s="530"/>
      <c r="P917" s="530"/>
      <c r="Q917" s="530"/>
      <c r="R917" s="530"/>
      <c r="S917" s="530"/>
      <c r="T917" s="530"/>
      <c r="U917" s="530"/>
      <c r="V917" s="530"/>
      <c r="W917" s="530"/>
      <c r="X917" s="530"/>
      <c r="Y917" s="530"/>
      <c r="Z917" s="530"/>
    </row>
    <row r="918">
      <c r="A918" s="530"/>
      <c r="B918" s="530"/>
      <c r="C918" s="530"/>
      <c r="D918" s="530"/>
      <c r="E918" s="530"/>
      <c r="F918" s="530"/>
      <c r="G918" s="530"/>
      <c r="H918" s="530"/>
      <c r="I918" s="530"/>
      <c r="J918" s="530"/>
      <c r="K918" s="530"/>
      <c r="L918" s="530"/>
      <c r="M918" s="530"/>
      <c r="N918" s="530"/>
      <c r="O918" s="530"/>
      <c r="P918" s="530"/>
      <c r="Q918" s="530"/>
      <c r="R918" s="530"/>
      <c r="S918" s="530"/>
      <c r="T918" s="530"/>
      <c r="U918" s="530"/>
      <c r="V918" s="530"/>
      <c r="W918" s="530"/>
      <c r="X918" s="530"/>
      <c r="Y918" s="530"/>
      <c r="Z918" s="530"/>
    </row>
    <row r="919">
      <c r="A919" s="530"/>
      <c r="B919" s="530"/>
      <c r="C919" s="530"/>
      <c r="D919" s="530"/>
      <c r="E919" s="530"/>
      <c r="F919" s="530"/>
      <c r="G919" s="530"/>
      <c r="H919" s="530"/>
      <c r="I919" s="530"/>
      <c r="J919" s="530"/>
      <c r="K919" s="530"/>
      <c r="L919" s="530"/>
      <c r="M919" s="530"/>
      <c r="N919" s="530"/>
      <c r="O919" s="530"/>
      <c r="P919" s="530"/>
      <c r="Q919" s="530"/>
      <c r="R919" s="530"/>
      <c r="S919" s="530"/>
      <c r="T919" s="530"/>
      <c r="U919" s="530"/>
      <c r="V919" s="530"/>
      <c r="W919" s="530"/>
      <c r="X919" s="530"/>
      <c r="Y919" s="530"/>
      <c r="Z919" s="530"/>
    </row>
    <row r="920">
      <c r="A920" s="530"/>
      <c r="B920" s="530"/>
      <c r="C920" s="530"/>
      <c r="D920" s="530"/>
      <c r="E920" s="530"/>
      <c r="F920" s="530"/>
      <c r="G920" s="530"/>
      <c r="H920" s="530"/>
      <c r="I920" s="530"/>
      <c r="J920" s="530"/>
      <c r="K920" s="530"/>
      <c r="L920" s="530"/>
      <c r="M920" s="530"/>
      <c r="N920" s="530"/>
      <c r="O920" s="530"/>
      <c r="P920" s="530"/>
      <c r="Q920" s="530"/>
      <c r="R920" s="530"/>
      <c r="S920" s="530"/>
      <c r="T920" s="530"/>
      <c r="U920" s="530"/>
      <c r="V920" s="530"/>
      <c r="W920" s="530"/>
      <c r="X920" s="530"/>
      <c r="Y920" s="530"/>
      <c r="Z920" s="530"/>
    </row>
    <row r="921">
      <c r="A921" s="530"/>
      <c r="B921" s="530"/>
      <c r="C921" s="530"/>
      <c r="D921" s="530"/>
      <c r="E921" s="530"/>
      <c r="F921" s="530"/>
      <c r="G921" s="530"/>
      <c r="H921" s="530"/>
      <c r="I921" s="530"/>
      <c r="J921" s="530"/>
      <c r="K921" s="530"/>
      <c r="L921" s="530"/>
      <c r="M921" s="530"/>
      <c r="N921" s="530"/>
      <c r="O921" s="530"/>
      <c r="P921" s="530"/>
      <c r="Q921" s="530"/>
      <c r="R921" s="530"/>
      <c r="S921" s="530"/>
      <c r="T921" s="530"/>
      <c r="U921" s="530"/>
      <c r="V921" s="530"/>
      <c r="W921" s="530"/>
      <c r="X921" s="530"/>
      <c r="Y921" s="530"/>
      <c r="Z921" s="530"/>
    </row>
    <row r="922">
      <c r="A922" s="530"/>
      <c r="B922" s="530"/>
      <c r="C922" s="530"/>
      <c r="D922" s="530"/>
      <c r="E922" s="530"/>
      <c r="F922" s="530"/>
      <c r="G922" s="530"/>
      <c r="H922" s="530"/>
      <c r="I922" s="530"/>
      <c r="J922" s="530"/>
      <c r="K922" s="530"/>
      <c r="L922" s="530"/>
      <c r="M922" s="530"/>
      <c r="N922" s="530"/>
      <c r="O922" s="530"/>
      <c r="P922" s="530"/>
      <c r="Q922" s="530"/>
      <c r="R922" s="530"/>
      <c r="S922" s="530"/>
      <c r="T922" s="530"/>
      <c r="U922" s="530"/>
      <c r="V922" s="530"/>
      <c r="W922" s="530"/>
      <c r="X922" s="530"/>
      <c r="Y922" s="530"/>
      <c r="Z922" s="530"/>
    </row>
    <row r="923">
      <c r="A923" s="530"/>
      <c r="B923" s="530"/>
      <c r="C923" s="530"/>
      <c r="D923" s="530"/>
      <c r="E923" s="530"/>
      <c r="F923" s="530"/>
      <c r="G923" s="530"/>
      <c r="H923" s="530"/>
      <c r="I923" s="530"/>
      <c r="J923" s="530"/>
      <c r="K923" s="530"/>
      <c r="L923" s="530"/>
      <c r="M923" s="530"/>
      <c r="N923" s="530"/>
      <c r="O923" s="530"/>
      <c r="P923" s="530"/>
      <c r="Q923" s="530"/>
      <c r="R923" s="530"/>
      <c r="S923" s="530"/>
      <c r="T923" s="530"/>
      <c r="U923" s="530"/>
      <c r="V923" s="530"/>
      <c r="W923" s="530"/>
      <c r="X923" s="530"/>
      <c r="Y923" s="530"/>
      <c r="Z923" s="530"/>
    </row>
    <row r="924">
      <c r="A924" s="530"/>
      <c r="B924" s="530"/>
      <c r="C924" s="530"/>
      <c r="D924" s="530"/>
      <c r="E924" s="530"/>
      <c r="F924" s="530"/>
      <c r="G924" s="530"/>
      <c r="H924" s="530"/>
      <c r="I924" s="530"/>
      <c r="J924" s="530"/>
      <c r="K924" s="530"/>
      <c r="L924" s="530"/>
      <c r="M924" s="530"/>
      <c r="N924" s="530"/>
      <c r="O924" s="530"/>
      <c r="P924" s="530"/>
      <c r="Q924" s="530"/>
      <c r="R924" s="530"/>
      <c r="S924" s="530"/>
      <c r="T924" s="530"/>
      <c r="U924" s="530"/>
      <c r="V924" s="530"/>
      <c r="W924" s="530"/>
      <c r="X924" s="530"/>
      <c r="Y924" s="530"/>
      <c r="Z924" s="530"/>
    </row>
    <row r="925">
      <c r="A925" s="530"/>
      <c r="B925" s="530"/>
      <c r="C925" s="530"/>
      <c r="D925" s="530"/>
      <c r="E925" s="530"/>
      <c r="F925" s="530"/>
      <c r="G925" s="530"/>
      <c r="H925" s="530"/>
      <c r="I925" s="530"/>
      <c r="J925" s="530"/>
      <c r="K925" s="530"/>
      <c r="L925" s="530"/>
      <c r="M925" s="530"/>
      <c r="N925" s="530"/>
      <c r="O925" s="530"/>
      <c r="P925" s="530"/>
      <c r="Q925" s="530"/>
      <c r="R925" s="530"/>
      <c r="S925" s="530"/>
      <c r="T925" s="530"/>
      <c r="U925" s="530"/>
      <c r="V925" s="530"/>
      <c r="W925" s="530"/>
      <c r="X925" s="530"/>
      <c r="Y925" s="530"/>
      <c r="Z925" s="530"/>
    </row>
    <row r="926">
      <c r="A926" s="530"/>
      <c r="B926" s="530"/>
      <c r="C926" s="530"/>
      <c r="D926" s="530"/>
      <c r="E926" s="530"/>
      <c r="F926" s="530"/>
      <c r="G926" s="530"/>
      <c r="H926" s="530"/>
      <c r="I926" s="530"/>
      <c r="J926" s="530"/>
      <c r="K926" s="530"/>
      <c r="L926" s="530"/>
      <c r="M926" s="530"/>
      <c r="N926" s="530"/>
      <c r="O926" s="530"/>
      <c r="P926" s="530"/>
      <c r="Q926" s="530"/>
      <c r="R926" s="530"/>
      <c r="S926" s="530"/>
      <c r="T926" s="530"/>
      <c r="U926" s="530"/>
      <c r="V926" s="530"/>
      <c r="W926" s="530"/>
      <c r="X926" s="530"/>
      <c r="Y926" s="530"/>
      <c r="Z926" s="530"/>
    </row>
    <row r="927">
      <c r="A927" s="530"/>
      <c r="B927" s="530"/>
      <c r="C927" s="530"/>
      <c r="D927" s="530"/>
      <c r="E927" s="530"/>
      <c r="F927" s="530"/>
      <c r="G927" s="530"/>
      <c r="H927" s="530"/>
      <c r="I927" s="530"/>
      <c r="J927" s="530"/>
      <c r="K927" s="530"/>
      <c r="L927" s="530"/>
      <c r="M927" s="530"/>
      <c r="N927" s="530"/>
      <c r="O927" s="530"/>
      <c r="P927" s="530"/>
      <c r="Q927" s="530"/>
      <c r="R927" s="530"/>
      <c r="S927" s="530"/>
      <c r="T927" s="530"/>
      <c r="U927" s="530"/>
      <c r="V927" s="530"/>
      <c r="W927" s="530"/>
      <c r="X927" s="530"/>
      <c r="Y927" s="530"/>
      <c r="Z927" s="530"/>
    </row>
    <row r="928">
      <c r="A928" s="530"/>
      <c r="B928" s="530"/>
      <c r="C928" s="530"/>
      <c r="D928" s="530"/>
      <c r="E928" s="530"/>
      <c r="F928" s="530"/>
      <c r="G928" s="530"/>
      <c r="H928" s="530"/>
      <c r="I928" s="530"/>
      <c r="J928" s="530"/>
      <c r="K928" s="530"/>
      <c r="L928" s="530"/>
      <c r="M928" s="530"/>
      <c r="N928" s="530"/>
      <c r="O928" s="530"/>
      <c r="P928" s="530"/>
      <c r="Q928" s="530"/>
      <c r="R928" s="530"/>
      <c r="S928" s="530"/>
      <c r="T928" s="530"/>
      <c r="U928" s="530"/>
      <c r="V928" s="530"/>
      <c r="W928" s="530"/>
      <c r="X928" s="530"/>
      <c r="Y928" s="530"/>
      <c r="Z928" s="530"/>
    </row>
    <row r="929">
      <c r="A929" s="530"/>
      <c r="B929" s="530"/>
      <c r="C929" s="530"/>
      <c r="D929" s="530"/>
      <c r="E929" s="530"/>
      <c r="F929" s="530"/>
      <c r="G929" s="530"/>
      <c r="H929" s="530"/>
      <c r="I929" s="530"/>
      <c r="J929" s="530"/>
      <c r="K929" s="530"/>
      <c r="L929" s="530"/>
      <c r="M929" s="530"/>
      <c r="N929" s="530"/>
      <c r="O929" s="530"/>
      <c r="P929" s="530"/>
      <c r="Q929" s="530"/>
      <c r="R929" s="530"/>
      <c r="S929" s="530"/>
      <c r="T929" s="530"/>
      <c r="U929" s="530"/>
      <c r="V929" s="530"/>
      <c r="W929" s="530"/>
      <c r="X929" s="530"/>
      <c r="Y929" s="530"/>
      <c r="Z929" s="530"/>
    </row>
    <row r="930">
      <c r="A930" s="530"/>
      <c r="B930" s="530"/>
      <c r="C930" s="530"/>
      <c r="D930" s="530"/>
      <c r="E930" s="530"/>
      <c r="F930" s="530"/>
      <c r="G930" s="530"/>
      <c r="H930" s="530"/>
      <c r="I930" s="530"/>
      <c r="J930" s="530"/>
      <c r="K930" s="530"/>
      <c r="L930" s="530"/>
      <c r="M930" s="530"/>
      <c r="N930" s="530"/>
      <c r="O930" s="530"/>
      <c r="P930" s="530"/>
      <c r="Q930" s="530"/>
      <c r="R930" s="530"/>
      <c r="S930" s="530"/>
      <c r="T930" s="530"/>
      <c r="U930" s="530"/>
      <c r="V930" s="530"/>
      <c r="W930" s="530"/>
      <c r="X930" s="530"/>
      <c r="Y930" s="530"/>
      <c r="Z930" s="530"/>
    </row>
    <row r="931">
      <c r="A931" s="530"/>
      <c r="B931" s="530"/>
      <c r="C931" s="530"/>
      <c r="D931" s="530"/>
      <c r="E931" s="530"/>
      <c r="F931" s="530"/>
      <c r="G931" s="530"/>
      <c r="H931" s="530"/>
      <c r="I931" s="530"/>
      <c r="J931" s="530"/>
      <c r="K931" s="530"/>
      <c r="L931" s="530"/>
      <c r="M931" s="530"/>
      <c r="N931" s="530"/>
      <c r="O931" s="530"/>
      <c r="P931" s="530"/>
      <c r="Q931" s="530"/>
      <c r="R931" s="530"/>
      <c r="S931" s="530"/>
      <c r="T931" s="530"/>
      <c r="U931" s="530"/>
      <c r="V931" s="530"/>
      <c r="W931" s="530"/>
      <c r="X931" s="530"/>
      <c r="Y931" s="530"/>
      <c r="Z931" s="530"/>
    </row>
    <row r="932">
      <c r="A932" s="530"/>
      <c r="B932" s="530"/>
      <c r="C932" s="530"/>
      <c r="D932" s="530"/>
      <c r="E932" s="530"/>
      <c r="F932" s="530"/>
      <c r="G932" s="530"/>
      <c r="H932" s="530"/>
      <c r="I932" s="530"/>
      <c r="J932" s="530"/>
      <c r="K932" s="530"/>
      <c r="L932" s="530"/>
      <c r="M932" s="530"/>
      <c r="N932" s="530"/>
      <c r="O932" s="530"/>
      <c r="P932" s="530"/>
      <c r="Q932" s="530"/>
      <c r="R932" s="530"/>
      <c r="S932" s="530"/>
      <c r="T932" s="530"/>
      <c r="U932" s="530"/>
      <c r="V932" s="530"/>
      <c r="W932" s="530"/>
      <c r="X932" s="530"/>
      <c r="Y932" s="530"/>
      <c r="Z932" s="530"/>
    </row>
    <row r="933">
      <c r="A933" s="530"/>
      <c r="B933" s="530"/>
      <c r="C933" s="530"/>
      <c r="D933" s="530"/>
      <c r="E933" s="530"/>
      <c r="F933" s="530"/>
      <c r="G933" s="530"/>
      <c r="H933" s="530"/>
      <c r="I933" s="530"/>
      <c r="J933" s="530"/>
      <c r="K933" s="530"/>
      <c r="L933" s="530"/>
      <c r="M933" s="530"/>
      <c r="N933" s="530"/>
      <c r="O933" s="530"/>
      <c r="P933" s="530"/>
      <c r="Q933" s="530"/>
      <c r="R933" s="530"/>
      <c r="S933" s="530"/>
      <c r="T933" s="530"/>
      <c r="U933" s="530"/>
      <c r="V933" s="530"/>
      <c r="W933" s="530"/>
      <c r="X933" s="530"/>
      <c r="Y933" s="530"/>
      <c r="Z933" s="530"/>
    </row>
    <row r="934">
      <c r="A934" s="530"/>
      <c r="B934" s="530"/>
      <c r="C934" s="530"/>
      <c r="D934" s="530"/>
      <c r="E934" s="530"/>
      <c r="F934" s="530"/>
      <c r="G934" s="530"/>
      <c r="H934" s="530"/>
      <c r="I934" s="530"/>
      <c r="J934" s="530"/>
      <c r="K934" s="530"/>
      <c r="L934" s="530"/>
      <c r="M934" s="530"/>
      <c r="N934" s="530"/>
      <c r="O934" s="530"/>
      <c r="P934" s="530"/>
      <c r="Q934" s="530"/>
      <c r="R934" s="530"/>
      <c r="S934" s="530"/>
      <c r="T934" s="530"/>
      <c r="U934" s="530"/>
      <c r="V934" s="530"/>
      <c r="W934" s="530"/>
      <c r="X934" s="530"/>
      <c r="Y934" s="530"/>
      <c r="Z934" s="530"/>
    </row>
    <row r="935">
      <c r="A935" s="530"/>
      <c r="B935" s="530"/>
      <c r="C935" s="530"/>
      <c r="D935" s="530"/>
      <c r="E935" s="530"/>
      <c r="F935" s="530"/>
      <c r="G935" s="530"/>
      <c r="H935" s="530"/>
      <c r="I935" s="530"/>
      <c r="J935" s="530"/>
      <c r="K935" s="530"/>
      <c r="L935" s="530"/>
      <c r="M935" s="530"/>
      <c r="N935" s="530"/>
      <c r="O935" s="530"/>
      <c r="P935" s="530"/>
      <c r="Q935" s="530"/>
      <c r="R935" s="530"/>
      <c r="S935" s="530"/>
      <c r="T935" s="530"/>
      <c r="U935" s="530"/>
      <c r="V935" s="530"/>
      <c r="W935" s="530"/>
      <c r="X935" s="530"/>
      <c r="Y935" s="530"/>
      <c r="Z935" s="530"/>
    </row>
    <row r="936">
      <c r="A936" s="530"/>
      <c r="B936" s="530"/>
      <c r="C936" s="530"/>
      <c r="D936" s="530"/>
      <c r="E936" s="530"/>
      <c r="F936" s="530"/>
      <c r="G936" s="530"/>
      <c r="H936" s="530"/>
      <c r="I936" s="530"/>
      <c r="J936" s="530"/>
      <c r="K936" s="530"/>
      <c r="L936" s="530"/>
      <c r="M936" s="530"/>
      <c r="N936" s="530"/>
      <c r="O936" s="530"/>
      <c r="P936" s="530"/>
      <c r="Q936" s="530"/>
      <c r="R936" s="530"/>
      <c r="S936" s="530"/>
      <c r="T936" s="530"/>
      <c r="U936" s="530"/>
      <c r="V936" s="530"/>
      <c r="W936" s="530"/>
      <c r="X936" s="530"/>
      <c r="Y936" s="530"/>
      <c r="Z936" s="530"/>
    </row>
    <row r="937">
      <c r="A937" s="530"/>
      <c r="B937" s="530"/>
      <c r="C937" s="530"/>
      <c r="D937" s="530"/>
      <c r="E937" s="530"/>
      <c r="F937" s="530"/>
      <c r="G937" s="530"/>
      <c r="H937" s="530"/>
      <c r="I937" s="530"/>
      <c r="J937" s="530"/>
      <c r="K937" s="530"/>
      <c r="L937" s="530"/>
      <c r="M937" s="530"/>
      <c r="N937" s="530"/>
      <c r="O937" s="530"/>
      <c r="P937" s="530"/>
      <c r="Q937" s="530"/>
      <c r="R937" s="530"/>
      <c r="S937" s="530"/>
      <c r="T937" s="530"/>
      <c r="U937" s="530"/>
      <c r="V937" s="530"/>
      <c r="W937" s="530"/>
      <c r="X937" s="530"/>
      <c r="Y937" s="530"/>
      <c r="Z937" s="530"/>
    </row>
    <row r="938">
      <c r="A938" s="530"/>
      <c r="B938" s="530"/>
      <c r="C938" s="530"/>
      <c r="D938" s="530"/>
      <c r="E938" s="530"/>
      <c r="F938" s="530"/>
      <c r="G938" s="530"/>
      <c r="H938" s="530"/>
      <c r="I938" s="530"/>
      <c r="J938" s="530"/>
      <c r="K938" s="530"/>
      <c r="L938" s="530"/>
      <c r="M938" s="530"/>
      <c r="N938" s="530"/>
      <c r="O938" s="530"/>
      <c r="P938" s="530"/>
      <c r="Q938" s="530"/>
      <c r="R938" s="530"/>
      <c r="S938" s="530"/>
      <c r="T938" s="530"/>
      <c r="U938" s="530"/>
      <c r="V938" s="530"/>
      <c r="W938" s="530"/>
      <c r="X938" s="530"/>
      <c r="Y938" s="530"/>
      <c r="Z938" s="530"/>
    </row>
    <row r="939">
      <c r="A939" s="530"/>
      <c r="B939" s="530"/>
      <c r="C939" s="530"/>
      <c r="D939" s="530"/>
      <c r="E939" s="530"/>
      <c r="F939" s="530"/>
      <c r="G939" s="530"/>
      <c r="H939" s="530"/>
      <c r="I939" s="530"/>
      <c r="J939" s="530"/>
      <c r="K939" s="530"/>
      <c r="L939" s="530"/>
      <c r="M939" s="530"/>
      <c r="N939" s="530"/>
      <c r="O939" s="530"/>
      <c r="P939" s="530"/>
      <c r="Q939" s="530"/>
      <c r="R939" s="530"/>
      <c r="S939" s="530"/>
      <c r="T939" s="530"/>
      <c r="U939" s="530"/>
      <c r="V939" s="530"/>
      <c r="W939" s="530"/>
      <c r="X939" s="530"/>
      <c r="Y939" s="530"/>
      <c r="Z939" s="530"/>
    </row>
    <row r="940">
      <c r="A940" s="530"/>
      <c r="B940" s="530"/>
      <c r="C940" s="530"/>
      <c r="D940" s="530"/>
      <c r="E940" s="530"/>
      <c r="F940" s="530"/>
      <c r="G940" s="530"/>
      <c r="H940" s="530"/>
      <c r="I940" s="530"/>
      <c r="J940" s="530"/>
      <c r="K940" s="530"/>
      <c r="L940" s="530"/>
      <c r="M940" s="530"/>
      <c r="N940" s="530"/>
      <c r="O940" s="530"/>
      <c r="P940" s="530"/>
      <c r="Q940" s="530"/>
      <c r="R940" s="530"/>
      <c r="S940" s="530"/>
      <c r="T940" s="530"/>
      <c r="U940" s="530"/>
      <c r="V940" s="530"/>
      <c r="W940" s="530"/>
      <c r="X940" s="530"/>
      <c r="Y940" s="530"/>
      <c r="Z940" s="530"/>
    </row>
    <row r="941">
      <c r="A941" s="530"/>
      <c r="B941" s="530"/>
      <c r="C941" s="530"/>
      <c r="D941" s="530"/>
      <c r="E941" s="530"/>
      <c r="F941" s="530"/>
      <c r="G941" s="530"/>
      <c r="H941" s="530"/>
      <c r="I941" s="530"/>
      <c r="J941" s="530"/>
      <c r="K941" s="530"/>
      <c r="L941" s="530"/>
      <c r="M941" s="530"/>
      <c r="N941" s="530"/>
      <c r="O941" s="530"/>
      <c r="P941" s="530"/>
      <c r="Q941" s="530"/>
      <c r="R941" s="530"/>
      <c r="S941" s="530"/>
      <c r="T941" s="530"/>
      <c r="U941" s="530"/>
      <c r="V941" s="530"/>
      <c r="W941" s="530"/>
      <c r="X941" s="530"/>
      <c r="Y941" s="530"/>
      <c r="Z941" s="530"/>
    </row>
    <row r="942">
      <c r="A942" s="530"/>
      <c r="B942" s="530"/>
      <c r="C942" s="530"/>
      <c r="D942" s="530"/>
      <c r="E942" s="530"/>
      <c r="F942" s="530"/>
      <c r="G942" s="530"/>
      <c r="H942" s="530"/>
      <c r="I942" s="530"/>
      <c r="J942" s="530"/>
      <c r="K942" s="530"/>
      <c r="L942" s="530"/>
      <c r="M942" s="530"/>
      <c r="N942" s="530"/>
      <c r="O942" s="530"/>
      <c r="P942" s="530"/>
      <c r="Q942" s="530"/>
      <c r="R942" s="530"/>
      <c r="S942" s="530"/>
      <c r="T942" s="530"/>
      <c r="U942" s="530"/>
      <c r="V942" s="530"/>
      <c r="W942" s="530"/>
      <c r="X942" s="530"/>
      <c r="Y942" s="530"/>
      <c r="Z942" s="530"/>
    </row>
    <row r="943">
      <c r="A943" s="530"/>
      <c r="B943" s="530"/>
      <c r="C943" s="530"/>
      <c r="D943" s="530"/>
      <c r="E943" s="530"/>
      <c r="F943" s="530"/>
      <c r="G943" s="530"/>
      <c r="H943" s="530"/>
      <c r="I943" s="530"/>
      <c r="J943" s="530"/>
      <c r="K943" s="530"/>
      <c r="L943" s="530"/>
      <c r="M943" s="530"/>
      <c r="N943" s="530"/>
      <c r="O943" s="530"/>
      <c r="P943" s="530"/>
      <c r="Q943" s="530"/>
      <c r="R943" s="530"/>
      <c r="S943" s="530"/>
      <c r="T943" s="530"/>
      <c r="U943" s="530"/>
      <c r="V943" s="530"/>
      <c r="W943" s="530"/>
      <c r="X943" s="530"/>
      <c r="Y943" s="530"/>
      <c r="Z943" s="530"/>
    </row>
    <row r="944">
      <c r="A944" s="530"/>
      <c r="B944" s="530"/>
      <c r="C944" s="530"/>
      <c r="D944" s="530"/>
      <c r="E944" s="530"/>
      <c r="F944" s="530"/>
      <c r="G944" s="530"/>
      <c r="H944" s="530"/>
      <c r="I944" s="530"/>
      <c r="J944" s="530"/>
      <c r="K944" s="530"/>
      <c r="L944" s="530"/>
      <c r="M944" s="530"/>
      <c r="N944" s="530"/>
      <c r="O944" s="530"/>
      <c r="P944" s="530"/>
      <c r="Q944" s="530"/>
      <c r="R944" s="530"/>
      <c r="S944" s="530"/>
      <c r="T944" s="530"/>
      <c r="U944" s="530"/>
      <c r="V944" s="530"/>
      <c r="W944" s="530"/>
      <c r="X944" s="530"/>
      <c r="Y944" s="530"/>
      <c r="Z944" s="530"/>
    </row>
    <row r="945">
      <c r="A945" s="530"/>
      <c r="B945" s="530"/>
      <c r="C945" s="530"/>
      <c r="D945" s="530"/>
      <c r="E945" s="530"/>
      <c r="F945" s="530"/>
      <c r="G945" s="530"/>
      <c r="H945" s="530"/>
      <c r="I945" s="530"/>
      <c r="J945" s="530"/>
      <c r="K945" s="530"/>
      <c r="L945" s="530"/>
      <c r="M945" s="530"/>
      <c r="N945" s="530"/>
      <c r="O945" s="530"/>
      <c r="P945" s="530"/>
      <c r="Q945" s="530"/>
      <c r="R945" s="530"/>
      <c r="S945" s="530"/>
      <c r="T945" s="530"/>
      <c r="U945" s="530"/>
      <c r="V945" s="530"/>
      <c r="W945" s="530"/>
      <c r="X945" s="530"/>
      <c r="Y945" s="530"/>
      <c r="Z945" s="530"/>
    </row>
    <row r="946">
      <c r="A946" s="530"/>
      <c r="B946" s="530"/>
      <c r="C946" s="530"/>
      <c r="D946" s="530"/>
      <c r="E946" s="530"/>
      <c r="F946" s="530"/>
      <c r="G946" s="530"/>
      <c r="H946" s="530"/>
      <c r="I946" s="530"/>
      <c r="J946" s="530"/>
      <c r="K946" s="530"/>
      <c r="L946" s="530"/>
      <c r="M946" s="530"/>
      <c r="N946" s="530"/>
      <c r="O946" s="530"/>
      <c r="P946" s="530"/>
      <c r="Q946" s="530"/>
      <c r="R946" s="530"/>
      <c r="S946" s="530"/>
      <c r="T946" s="530"/>
      <c r="U946" s="530"/>
      <c r="V946" s="530"/>
      <c r="W946" s="530"/>
      <c r="X946" s="530"/>
      <c r="Y946" s="530"/>
      <c r="Z946" s="530"/>
    </row>
    <row r="947">
      <c r="A947" s="530"/>
      <c r="B947" s="530"/>
      <c r="C947" s="530"/>
      <c r="D947" s="530"/>
      <c r="E947" s="530"/>
      <c r="F947" s="530"/>
      <c r="G947" s="530"/>
      <c r="H947" s="530"/>
      <c r="I947" s="530"/>
      <c r="J947" s="530"/>
      <c r="K947" s="530"/>
      <c r="L947" s="530"/>
      <c r="M947" s="530"/>
      <c r="N947" s="530"/>
      <c r="O947" s="530"/>
      <c r="P947" s="530"/>
      <c r="Q947" s="530"/>
      <c r="R947" s="530"/>
      <c r="S947" s="530"/>
      <c r="T947" s="530"/>
      <c r="U947" s="530"/>
      <c r="V947" s="530"/>
      <c r="W947" s="530"/>
      <c r="X947" s="530"/>
      <c r="Y947" s="530"/>
      <c r="Z947" s="530"/>
    </row>
    <row r="948">
      <c r="A948" s="530"/>
      <c r="B948" s="530"/>
      <c r="C948" s="530"/>
      <c r="D948" s="530"/>
      <c r="E948" s="530"/>
      <c r="F948" s="530"/>
      <c r="G948" s="530"/>
      <c r="H948" s="530"/>
      <c r="I948" s="530"/>
      <c r="J948" s="530"/>
      <c r="K948" s="530"/>
      <c r="L948" s="530"/>
      <c r="M948" s="530"/>
      <c r="N948" s="530"/>
      <c r="O948" s="530"/>
      <c r="P948" s="530"/>
      <c r="Q948" s="530"/>
      <c r="R948" s="530"/>
      <c r="S948" s="530"/>
      <c r="T948" s="530"/>
      <c r="U948" s="530"/>
      <c r="V948" s="530"/>
      <c r="W948" s="530"/>
      <c r="X948" s="530"/>
      <c r="Y948" s="530"/>
      <c r="Z948" s="530"/>
    </row>
    <row r="949">
      <c r="A949" s="530"/>
      <c r="B949" s="530"/>
      <c r="C949" s="530"/>
      <c r="D949" s="530"/>
      <c r="E949" s="530"/>
      <c r="F949" s="530"/>
      <c r="G949" s="530"/>
      <c r="H949" s="530"/>
      <c r="I949" s="530"/>
      <c r="J949" s="530"/>
      <c r="K949" s="530"/>
      <c r="L949" s="530"/>
      <c r="M949" s="530"/>
      <c r="N949" s="530"/>
      <c r="O949" s="530"/>
      <c r="P949" s="530"/>
      <c r="Q949" s="530"/>
      <c r="R949" s="530"/>
      <c r="S949" s="530"/>
      <c r="T949" s="530"/>
      <c r="U949" s="530"/>
      <c r="V949" s="530"/>
      <c r="W949" s="530"/>
      <c r="X949" s="530"/>
      <c r="Y949" s="530"/>
      <c r="Z949" s="530"/>
    </row>
    <row r="950">
      <c r="A950" s="530"/>
      <c r="B950" s="530"/>
      <c r="C950" s="530"/>
      <c r="D950" s="530"/>
      <c r="E950" s="530"/>
      <c r="F950" s="530"/>
      <c r="G950" s="530"/>
      <c r="H950" s="530"/>
      <c r="I950" s="530"/>
      <c r="J950" s="530"/>
      <c r="K950" s="530"/>
      <c r="L950" s="530"/>
      <c r="M950" s="530"/>
      <c r="N950" s="530"/>
      <c r="O950" s="530"/>
      <c r="P950" s="530"/>
      <c r="Q950" s="530"/>
      <c r="R950" s="530"/>
      <c r="S950" s="530"/>
      <c r="T950" s="530"/>
      <c r="U950" s="530"/>
      <c r="V950" s="530"/>
      <c r="W950" s="530"/>
      <c r="X950" s="530"/>
      <c r="Y950" s="530"/>
      <c r="Z950" s="530"/>
    </row>
    <row r="951">
      <c r="A951" s="530"/>
      <c r="B951" s="530"/>
      <c r="C951" s="530"/>
      <c r="D951" s="530"/>
      <c r="E951" s="530"/>
      <c r="F951" s="530"/>
      <c r="G951" s="530"/>
      <c r="H951" s="530"/>
      <c r="I951" s="530"/>
      <c r="J951" s="530"/>
      <c r="K951" s="530"/>
      <c r="L951" s="530"/>
      <c r="M951" s="530"/>
      <c r="N951" s="530"/>
      <c r="O951" s="530"/>
      <c r="P951" s="530"/>
      <c r="Q951" s="530"/>
      <c r="R951" s="530"/>
      <c r="S951" s="530"/>
      <c r="T951" s="530"/>
      <c r="U951" s="530"/>
      <c r="V951" s="530"/>
      <c r="W951" s="530"/>
      <c r="X951" s="530"/>
      <c r="Y951" s="530"/>
      <c r="Z951" s="530"/>
    </row>
    <row r="952">
      <c r="A952" s="530"/>
      <c r="B952" s="530"/>
      <c r="C952" s="530"/>
      <c r="D952" s="530"/>
      <c r="E952" s="530"/>
      <c r="F952" s="530"/>
      <c r="G952" s="530"/>
      <c r="H952" s="530"/>
      <c r="I952" s="530"/>
      <c r="J952" s="530"/>
      <c r="K952" s="530"/>
      <c r="L952" s="530"/>
      <c r="M952" s="530"/>
      <c r="N952" s="530"/>
      <c r="O952" s="530"/>
      <c r="P952" s="530"/>
      <c r="Q952" s="530"/>
      <c r="R952" s="530"/>
      <c r="S952" s="530"/>
      <c r="T952" s="530"/>
      <c r="U952" s="530"/>
      <c r="V952" s="530"/>
      <c r="W952" s="530"/>
      <c r="X952" s="530"/>
      <c r="Y952" s="530"/>
      <c r="Z952" s="530"/>
    </row>
    <row r="953">
      <c r="A953" s="530"/>
      <c r="B953" s="530"/>
      <c r="C953" s="530"/>
      <c r="D953" s="530"/>
      <c r="E953" s="530"/>
      <c r="F953" s="530"/>
      <c r="G953" s="530"/>
      <c r="H953" s="530"/>
      <c r="I953" s="530"/>
      <c r="J953" s="530"/>
      <c r="K953" s="530"/>
      <c r="L953" s="530"/>
      <c r="M953" s="530"/>
      <c r="N953" s="530"/>
      <c r="O953" s="530"/>
      <c r="P953" s="530"/>
      <c r="Q953" s="530"/>
      <c r="R953" s="530"/>
      <c r="S953" s="530"/>
      <c r="T953" s="530"/>
      <c r="U953" s="530"/>
      <c r="V953" s="530"/>
      <c r="W953" s="530"/>
      <c r="X953" s="530"/>
      <c r="Y953" s="530"/>
      <c r="Z953" s="530"/>
    </row>
    <row r="954">
      <c r="A954" s="530"/>
      <c r="B954" s="530"/>
      <c r="C954" s="530"/>
      <c r="D954" s="530"/>
      <c r="E954" s="530"/>
      <c r="F954" s="530"/>
      <c r="G954" s="530"/>
      <c r="H954" s="530"/>
      <c r="I954" s="530"/>
      <c r="J954" s="530"/>
      <c r="K954" s="530"/>
      <c r="L954" s="530"/>
      <c r="M954" s="530"/>
      <c r="N954" s="530"/>
      <c r="O954" s="530"/>
      <c r="P954" s="530"/>
      <c r="Q954" s="530"/>
      <c r="R954" s="530"/>
      <c r="S954" s="530"/>
      <c r="T954" s="530"/>
      <c r="U954" s="530"/>
      <c r="V954" s="530"/>
      <c r="W954" s="530"/>
      <c r="X954" s="530"/>
      <c r="Y954" s="530"/>
      <c r="Z954" s="530"/>
    </row>
    <row r="955">
      <c r="A955" s="530"/>
      <c r="B955" s="530"/>
      <c r="C955" s="530"/>
      <c r="D955" s="530"/>
      <c r="E955" s="530"/>
      <c r="F955" s="530"/>
      <c r="G955" s="530"/>
      <c r="H955" s="530"/>
      <c r="I955" s="530"/>
      <c r="J955" s="530"/>
      <c r="K955" s="530"/>
      <c r="L955" s="530"/>
      <c r="M955" s="530"/>
      <c r="N955" s="530"/>
      <c r="O955" s="530"/>
      <c r="P955" s="530"/>
      <c r="Q955" s="530"/>
      <c r="R955" s="530"/>
      <c r="S955" s="530"/>
      <c r="T955" s="530"/>
      <c r="U955" s="530"/>
      <c r="V955" s="530"/>
      <c r="W955" s="530"/>
      <c r="X955" s="530"/>
      <c r="Y955" s="530"/>
      <c r="Z955" s="530"/>
    </row>
    <row r="956">
      <c r="A956" s="530"/>
      <c r="B956" s="530"/>
      <c r="C956" s="530"/>
      <c r="D956" s="530"/>
      <c r="E956" s="530"/>
      <c r="F956" s="530"/>
      <c r="G956" s="530"/>
      <c r="H956" s="530"/>
      <c r="I956" s="530"/>
      <c r="J956" s="530"/>
      <c r="K956" s="530"/>
      <c r="L956" s="530"/>
      <c r="M956" s="530"/>
      <c r="N956" s="530"/>
      <c r="O956" s="530"/>
      <c r="P956" s="530"/>
      <c r="Q956" s="530"/>
      <c r="R956" s="530"/>
      <c r="S956" s="530"/>
      <c r="T956" s="530"/>
      <c r="U956" s="530"/>
      <c r="V956" s="530"/>
      <c r="W956" s="530"/>
      <c r="X956" s="530"/>
      <c r="Y956" s="530"/>
      <c r="Z956" s="530"/>
    </row>
    <row r="957">
      <c r="A957" s="530"/>
      <c r="B957" s="530"/>
      <c r="C957" s="530"/>
      <c r="D957" s="530"/>
      <c r="E957" s="530"/>
      <c r="F957" s="530"/>
      <c r="G957" s="530"/>
      <c r="H957" s="530"/>
      <c r="I957" s="530"/>
      <c r="J957" s="530"/>
      <c r="K957" s="530"/>
      <c r="L957" s="530"/>
      <c r="M957" s="530"/>
      <c r="N957" s="530"/>
      <c r="O957" s="530"/>
      <c r="P957" s="530"/>
      <c r="Q957" s="530"/>
      <c r="R957" s="530"/>
      <c r="S957" s="530"/>
      <c r="T957" s="530"/>
      <c r="U957" s="530"/>
      <c r="V957" s="530"/>
      <c r="W957" s="530"/>
      <c r="X957" s="530"/>
      <c r="Y957" s="530"/>
      <c r="Z957" s="530"/>
    </row>
    <row r="958">
      <c r="A958" s="530"/>
      <c r="B958" s="530"/>
      <c r="C958" s="530"/>
      <c r="D958" s="530"/>
      <c r="E958" s="530"/>
      <c r="F958" s="530"/>
      <c r="G958" s="530"/>
      <c r="H958" s="530"/>
      <c r="I958" s="530"/>
      <c r="J958" s="530"/>
      <c r="K958" s="530"/>
      <c r="L958" s="530"/>
      <c r="M958" s="530"/>
      <c r="N958" s="530"/>
      <c r="O958" s="530"/>
      <c r="P958" s="530"/>
      <c r="Q958" s="530"/>
      <c r="R958" s="530"/>
      <c r="S958" s="530"/>
      <c r="T958" s="530"/>
      <c r="U958" s="530"/>
      <c r="V958" s="530"/>
      <c r="W958" s="530"/>
      <c r="X958" s="530"/>
      <c r="Y958" s="530"/>
      <c r="Z958" s="530"/>
    </row>
    <row r="959">
      <c r="A959" s="530"/>
      <c r="B959" s="530"/>
      <c r="C959" s="530"/>
      <c r="D959" s="530"/>
      <c r="E959" s="530"/>
      <c r="F959" s="530"/>
      <c r="G959" s="530"/>
      <c r="H959" s="530"/>
      <c r="I959" s="530"/>
      <c r="J959" s="530"/>
      <c r="K959" s="530"/>
      <c r="L959" s="530"/>
      <c r="M959" s="530"/>
      <c r="N959" s="530"/>
      <c r="O959" s="530"/>
      <c r="P959" s="530"/>
      <c r="Q959" s="530"/>
      <c r="R959" s="530"/>
      <c r="S959" s="530"/>
      <c r="T959" s="530"/>
      <c r="U959" s="530"/>
      <c r="V959" s="530"/>
      <c r="W959" s="530"/>
      <c r="X959" s="530"/>
      <c r="Y959" s="530"/>
      <c r="Z959" s="530"/>
    </row>
    <row r="960">
      <c r="A960" s="530"/>
      <c r="B960" s="530"/>
      <c r="C960" s="530"/>
      <c r="D960" s="530"/>
      <c r="E960" s="530"/>
      <c r="F960" s="530"/>
      <c r="G960" s="530"/>
      <c r="H960" s="530"/>
      <c r="I960" s="530"/>
      <c r="J960" s="530"/>
      <c r="K960" s="530"/>
      <c r="L960" s="530"/>
      <c r="M960" s="530"/>
      <c r="N960" s="530"/>
      <c r="O960" s="530"/>
      <c r="P960" s="530"/>
      <c r="Q960" s="530"/>
      <c r="R960" s="530"/>
      <c r="S960" s="530"/>
      <c r="T960" s="530"/>
      <c r="U960" s="530"/>
      <c r="V960" s="530"/>
      <c r="W960" s="530"/>
      <c r="X960" s="530"/>
      <c r="Y960" s="530"/>
      <c r="Z960" s="530"/>
    </row>
    <row r="961">
      <c r="A961" s="530"/>
      <c r="B961" s="530"/>
      <c r="C961" s="530"/>
      <c r="D961" s="530"/>
      <c r="E961" s="530"/>
      <c r="F961" s="530"/>
      <c r="G961" s="530"/>
      <c r="H961" s="530"/>
      <c r="I961" s="530"/>
      <c r="J961" s="530"/>
      <c r="K961" s="530"/>
      <c r="L961" s="530"/>
      <c r="M961" s="530"/>
      <c r="N961" s="530"/>
      <c r="O961" s="530"/>
      <c r="P961" s="530"/>
      <c r="Q961" s="530"/>
      <c r="R961" s="530"/>
      <c r="S961" s="530"/>
      <c r="T961" s="530"/>
      <c r="U961" s="530"/>
      <c r="V961" s="530"/>
      <c r="W961" s="530"/>
      <c r="X961" s="530"/>
      <c r="Y961" s="530"/>
      <c r="Z961" s="530"/>
    </row>
    <row r="962">
      <c r="A962" s="530"/>
      <c r="B962" s="530"/>
      <c r="C962" s="530"/>
      <c r="D962" s="530"/>
      <c r="E962" s="530"/>
      <c r="F962" s="530"/>
      <c r="G962" s="530"/>
      <c r="H962" s="530"/>
      <c r="I962" s="530"/>
      <c r="J962" s="530"/>
      <c r="K962" s="530"/>
      <c r="L962" s="530"/>
      <c r="M962" s="530"/>
      <c r="N962" s="530"/>
      <c r="O962" s="530"/>
      <c r="P962" s="530"/>
      <c r="Q962" s="530"/>
      <c r="R962" s="530"/>
      <c r="S962" s="530"/>
      <c r="T962" s="530"/>
      <c r="U962" s="530"/>
      <c r="V962" s="530"/>
      <c r="W962" s="530"/>
      <c r="X962" s="530"/>
      <c r="Y962" s="530"/>
      <c r="Z962" s="530"/>
    </row>
    <row r="963">
      <c r="A963" s="530"/>
      <c r="B963" s="530"/>
      <c r="C963" s="530"/>
      <c r="D963" s="530"/>
      <c r="E963" s="530"/>
      <c r="F963" s="530"/>
      <c r="G963" s="530"/>
      <c r="H963" s="530"/>
      <c r="I963" s="530"/>
      <c r="J963" s="530"/>
      <c r="K963" s="530"/>
      <c r="L963" s="530"/>
      <c r="M963" s="530"/>
      <c r="N963" s="530"/>
      <c r="O963" s="530"/>
      <c r="P963" s="530"/>
      <c r="Q963" s="530"/>
      <c r="R963" s="530"/>
      <c r="S963" s="530"/>
      <c r="T963" s="530"/>
      <c r="U963" s="530"/>
      <c r="V963" s="530"/>
      <c r="W963" s="530"/>
      <c r="X963" s="530"/>
      <c r="Y963" s="530"/>
      <c r="Z963" s="530"/>
    </row>
    <row r="964">
      <c r="A964" s="530"/>
      <c r="B964" s="530"/>
      <c r="C964" s="530"/>
      <c r="D964" s="530"/>
      <c r="E964" s="530"/>
      <c r="F964" s="530"/>
      <c r="G964" s="530"/>
      <c r="H964" s="530"/>
      <c r="I964" s="530"/>
      <c r="J964" s="530"/>
      <c r="K964" s="530"/>
      <c r="L964" s="530"/>
      <c r="M964" s="530"/>
      <c r="N964" s="530"/>
      <c r="O964" s="530"/>
      <c r="P964" s="530"/>
      <c r="Q964" s="530"/>
      <c r="R964" s="530"/>
      <c r="S964" s="530"/>
      <c r="T964" s="530"/>
      <c r="U964" s="530"/>
      <c r="V964" s="530"/>
      <c r="W964" s="530"/>
      <c r="X964" s="530"/>
      <c r="Y964" s="530"/>
      <c r="Z964" s="530"/>
    </row>
    <row r="965">
      <c r="A965" s="530"/>
      <c r="B965" s="530"/>
      <c r="C965" s="530"/>
      <c r="D965" s="530"/>
      <c r="E965" s="530"/>
      <c r="F965" s="530"/>
      <c r="G965" s="530"/>
      <c r="H965" s="530"/>
      <c r="I965" s="530"/>
      <c r="J965" s="530"/>
      <c r="K965" s="530"/>
      <c r="L965" s="530"/>
      <c r="M965" s="530"/>
      <c r="N965" s="530"/>
      <c r="O965" s="530"/>
      <c r="P965" s="530"/>
      <c r="Q965" s="530"/>
      <c r="R965" s="530"/>
      <c r="S965" s="530"/>
      <c r="T965" s="530"/>
      <c r="U965" s="530"/>
      <c r="V965" s="530"/>
      <c r="W965" s="530"/>
      <c r="X965" s="530"/>
      <c r="Y965" s="530"/>
      <c r="Z965" s="530"/>
    </row>
    <row r="966">
      <c r="A966" s="530"/>
      <c r="B966" s="530"/>
      <c r="C966" s="530"/>
      <c r="D966" s="530"/>
      <c r="E966" s="530"/>
      <c r="F966" s="530"/>
      <c r="G966" s="530"/>
      <c r="H966" s="530"/>
      <c r="I966" s="530"/>
      <c r="J966" s="530"/>
      <c r="K966" s="530"/>
      <c r="L966" s="530"/>
      <c r="M966" s="530"/>
      <c r="N966" s="530"/>
      <c r="O966" s="530"/>
      <c r="P966" s="530"/>
      <c r="Q966" s="530"/>
      <c r="R966" s="530"/>
      <c r="S966" s="530"/>
      <c r="T966" s="530"/>
      <c r="U966" s="530"/>
      <c r="V966" s="530"/>
      <c r="W966" s="530"/>
      <c r="X966" s="530"/>
      <c r="Y966" s="530"/>
      <c r="Z966" s="530"/>
    </row>
    <row r="967">
      <c r="A967" s="530"/>
      <c r="B967" s="530"/>
      <c r="C967" s="530"/>
      <c r="D967" s="530"/>
      <c r="E967" s="530"/>
      <c r="F967" s="530"/>
      <c r="G967" s="530"/>
      <c r="H967" s="530"/>
      <c r="I967" s="530"/>
      <c r="J967" s="530"/>
      <c r="K967" s="530"/>
      <c r="L967" s="530"/>
      <c r="M967" s="530"/>
      <c r="N967" s="530"/>
      <c r="O967" s="530"/>
      <c r="P967" s="530"/>
      <c r="Q967" s="530"/>
      <c r="R967" s="530"/>
      <c r="S967" s="530"/>
      <c r="T967" s="530"/>
      <c r="U967" s="530"/>
      <c r="V967" s="530"/>
      <c r="W967" s="530"/>
      <c r="X967" s="530"/>
      <c r="Y967" s="530"/>
      <c r="Z967" s="530"/>
    </row>
    <row r="968">
      <c r="A968" s="530"/>
      <c r="B968" s="530"/>
      <c r="C968" s="530"/>
      <c r="D968" s="530"/>
      <c r="E968" s="530"/>
      <c r="F968" s="530"/>
      <c r="G968" s="530"/>
      <c r="H968" s="530"/>
      <c r="I968" s="530"/>
      <c r="J968" s="530"/>
      <c r="K968" s="530"/>
      <c r="L968" s="530"/>
      <c r="M968" s="530"/>
      <c r="N968" s="530"/>
      <c r="O968" s="530"/>
      <c r="P968" s="530"/>
      <c r="Q968" s="530"/>
      <c r="R968" s="530"/>
      <c r="S968" s="530"/>
      <c r="T968" s="530"/>
      <c r="U968" s="530"/>
      <c r="V968" s="530"/>
      <c r="W968" s="530"/>
      <c r="X968" s="530"/>
      <c r="Y968" s="530"/>
      <c r="Z968" s="530"/>
    </row>
    <row r="969">
      <c r="A969" s="530"/>
      <c r="B969" s="530"/>
      <c r="C969" s="530"/>
      <c r="D969" s="530"/>
      <c r="E969" s="530"/>
      <c r="F969" s="530"/>
      <c r="G969" s="530"/>
      <c r="H969" s="530"/>
      <c r="I969" s="530"/>
      <c r="J969" s="530"/>
      <c r="K969" s="530"/>
      <c r="L969" s="530"/>
      <c r="M969" s="530"/>
      <c r="N969" s="530"/>
      <c r="O969" s="530"/>
      <c r="P969" s="530"/>
      <c r="Q969" s="530"/>
      <c r="R969" s="530"/>
      <c r="S969" s="530"/>
      <c r="T969" s="530"/>
      <c r="U969" s="530"/>
      <c r="V969" s="530"/>
      <c r="W969" s="530"/>
      <c r="X969" s="530"/>
      <c r="Y969" s="530"/>
      <c r="Z969" s="530"/>
    </row>
    <row r="970">
      <c r="A970" s="530"/>
      <c r="B970" s="530"/>
      <c r="C970" s="530"/>
      <c r="D970" s="530"/>
      <c r="E970" s="530"/>
      <c r="F970" s="530"/>
      <c r="G970" s="530"/>
      <c r="H970" s="530"/>
      <c r="I970" s="530"/>
      <c r="J970" s="530"/>
      <c r="K970" s="530"/>
      <c r="L970" s="530"/>
      <c r="M970" s="530"/>
      <c r="N970" s="530"/>
      <c r="O970" s="530"/>
      <c r="P970" s="530"/>
      <c r="Q970" s="530"/>
      <c r="R970" s="530"/>
      <c r="S970" s="530"/>
      <c r="T970" s="530"/>
      <c r="U970" s="530"/>
      <c r="V970" s="530"/>
      <c r="W970" s="530"/>
      <c r="X970" s="530"/>
      <c r="Y970" s="530"/>
      <c r="Z970" s="530"/>
    </row>
    <row r="971">
      <c r="A971" s="530"/>
      <c r="B971" s="530"/>
      <c r="C971" s="530"/>
      <c r="D971" s="530"/>
      <c r="E971" s="530"/>
      <c r="F971" s="530"/>
      <c r="G971" s="530"/>
      <c r="H971" s="530"/>
      <c r="I971" s="530"/>
      <c r="J971" s="530"/>
      <c r="K971" s="530"/>
      <c r="L971" s="530"/>
      <c r="M971" s="530"/>
      <c r="N971" s="530"/>
      <c r="O971" s="530"/>
      <c r="P971" s="530"/>
      <c r="Q971" s="530"/>
      <c r="R971" s="530"/>
      <c r="S971" s="530"/>
      <c r="T971" s="530"/>
      <c r="U971" s="530"/>
      <c r="V971" s="530"/>
      <c r="W971" s="530"/>
      <c r="X971" s="530"/>
      <c r="Y971" s="530"/>
      <c r="Z971" s="530"/>
    </row>
    <row r="972">
      <c r="A972" s="530"/>
      <c r="B972" s="530"/>
      <c r="C972" s="530"/>
      <c r="D972" s="530"/>
      <c r="E972" s="530"/>
      <c r="F972" s="530"/>
      <c r="G972" s="530"/>
      <c r="H972" s="530"/>
      <c r="I972" s="530"/>
      <c r="J972" s="530"/>
      <c r="K972" s="530"/>
      <c r="L972" s="530"/>
      <c r="M972" s="530"/>
      <c r="N972" s="530"/>
      <c r="O972" s="530"/>
      <c r="P972" s="530"/>
      <c r="Q972" s="530"/>
      <c r="R972" s="530"/>
      <c r="S972" s="530"/>
      <c r="T972" s="530"/>
      <c r="U972" s="530"/>
      <c r="V972" s="530"/>
      <c r="W972" s="530"/>
      <c r="X972" s="530"/>
      <c r="Y972" s="530"/>
      <c r="Z972" s="530"/>
    </row>
    <row r="973">
      <c r="A973" s="530"/>
      <c r="B973" s="530"/>
      <c r="C973" s="530"/>
      <c r="D973" s="530"/>
      <c r="E973" s="530"/>
      <c r="F973" s="530"/>
      <c r="G973" s="530"/>
      <c r="H973" s="530"/>
      <c r="I973" s="530"/>
      <c r="J973" s="530"/>
      <c r="K973" s="530"/>
      <c r="L973" s="530"/>
      <c r="M973" s="530"/>
      <c r="N973" s="530"/>
      <c r="O973" s="530"/>
      <c r="P973" s="530"/>
      <c r="Q973" s="530"/>
      <c r="R973" s="530"/>
      <c r="S973" s="530"/>
      <c r="T973" s="530"/>
      <c r="U973" s="530"/>
      <c r="V973" s="530"/>
      <c r="W973" s="530"/>
      <c r="X973" s="530"/>
      <c r="Y973" s="530"/>
      <c r="Z973" s="530"/>
    </row>
    <row r="974">
      <c r="A974" s="530"/>
      <c r="B974" s="530"/>
      <c r="C974" s="530"/>
      <c r="D974" s="530"/>
      <c r="E974" s="530"/>
      <c r="F974" s="530"/>
      <c r="G974" s="530"/>
      <c r="H974" s="530"/>
      <c r="I974" s="530"/>
      <c r="J974" s="530"/>
      <c r="K974" s="530"/>
      <c r="L974" s="530"/>
      <c r="M974" s="530"/>
      <c r="N974" s="530"/>
      <c r="O974" s="530"/>
      <c r="P974" s="530"/>
      <c r="Q974" s="530"/>
      <c r="R974" s="530"/>
      <c r="S974" s="530"/>
      <c r="T974" s="530"/>
      <c r="U974" s="530"/>
      <c r="V974" s="530"/>
      <c r="W974" s="530"/>
      <c r="X974" s="530"/>
      <c r="Y974" s="530"/>
      <c r="Z974" s="530"/>
    </row>
    <row r="975">
      <c r="A975" s="530"/>
      <c r="B975" s="530"/>
      <c r="C975" s="530"/>
      <c r="D975" s="530"/>
      <c r="E975" s="530"/>
      <c r="F975" s="530"/>
      <c r="G975" s="530"/>
      <c r="H975" s="530"/>
      <c r="I975" s="530"/>
      <c r="J975" s="530"/>
      <c r="K975" s="530"/>
      <c r="L975" s="530"/>
      <c r="M975" s="530"/>
      <c r="N975" s="530"/>
      <c r="O975" s="530"/>
      <c r="P975" s="530"/>
      <c r="Q975" s="530"/>
      <c r="R975" s="530"/>
      <c r="S975" s="530"/>
      <c r="T975" s="530"/>
      <c r="U975" s="530"/>
      <c r="V975" s="530"/>
      <c r="W975" s="530"/>
      <c r="X975" s="530"/>
      <c r="Y975" s="530"/>
      <c r="Z975" s="530"/>
    </row>
    <row r="976">
      <c r="A976" s="530"/>
      <c r="B976" s="530"/>
      <c r="C976" s="530"/>
      <c r="D976" s="530"/>
      <c r="E976" s="530"/>
      <c r="F976" s="530"/>
      <c r="G976" s="530"/>
      <c r="H976" s="530"/>
      <c r="I976" s="530"/>
      <c r="J976" s="530"/>
      <c r="K976" s="530"/>
      <c r="L976" s="530"/>
      <c r="M976" s="530"/>
      <c r="N976" s="530"/>
      <c r="O976" s="530"/>
      <c r="P976" s="530"/>
      <c r="Q976" s="530"/>
      <c r="R976" s="530"/>
      <c r="S976" s="530"/>
      <c r="T976" s="530"/>
      <c r="U976" s="530"/>
      <c r="V976" s="530"/>
      <c r="W976" s="530"/>
      <c r="X976" s="530"/>
      <c r="Y976" s="530"/>
      <c r="Z976" s="530"/>
    </row>
    <row r="977">
      <c r="A977" s="530"/>
      <c r="B977" s="530"/>
      <c r="C977" s="530"/>
      <c r="D977" s="530"/>
      <c r="E977" s="530"/>
      <c r="F977" s="530"/>
      <c r="G977" s="530"/>
      <c r="H977" s="530"/>
      <c r="I977" s="530"/>
      <c r="J977" s="530"/>
      <c r="K977" s="530"/>
      <c r="L977" s="530"/>
      <c r="M977" s="530"/>
      <c r="N977" s="530"/>
      <c r="O977" s="530"/>
      <c r="P977" s="530"/>
      <c r="Q977" s="530"/>
      <c r="R977" s="530"/>
      <c r="S977" s="530"/>
      <c r="T977" s="530"/>
      <c r="U977" s="530"/>
      <c r="V977" s="530"/>
      <c r="W977" s="530"/>
      <c r="X977" s="530"/>
      <c r="Y977" s="530"/>
      <c r="Z977" s="530"/>
    </row>
    <row r="978">
      <c r="A978" s="530"/>
      <c r="B978" s="530"/>
      <c r="C978" s="530"/>
      <c r="D978" s="530"/>
      <c r="E978" s="530"/>
      <c r="F978" s="530"/>
      <c r="G978" s="530"/>
      <c r="H978" s="530"/>
      <c r="I978" s="530"/>
      <c r="J978" s="530"/>
      <c r="K978" s="530"/>
      <c r="L978" s="530"/>
      <c r="M978" s="530"/>
      <c r="N978" s="530"/>
      <c r="O978" s="530"/>
      <c r="P978" s="530"/>
      <c r="Q978" s="530"/>
      <c r="R978" s="530"/>
      <c r="S978" s="530"/>
      <c r="T978" s="530"/>
      <c r="U978" s="530"/>
      <c r="V978" s="530"/>
      <c r="W978" s="530"/>
      <c r="X978" s="530"/>
      <c r="Y978" s="530"/>
      <c r="Z978" s="530"/>
    </row>
    <row r="979">
      <c r="A979" s="530"/>
      <c r="B979" s="530"/>
      <c r="C979" s="530"/>
      <c r="D979" s="530"/>
      <c r="E979" s="530"/>
      <c r="F979" s="530"/>
      <c r="G979" s="530"/>
      <c r="H979" s="530"/>
      <c r="I979" s="530"/>
      <c r="J979" s="530"/>
      <c r="K979" s="530"/>
      <c r="L979" s="530"/>
      <c r="M979" s="530"/>
      <c r="N979" s="530"/>
      <c r="O979" s="530"/>
      <c r="P979" s="530"/>
      <c r="Q979" s="530"/>
      <c r="R979" s="530"/>
      <c r="S979" s="530"/>
      <c r="T979" s="530"/>
      <c r="U979" s="530"/>
      <c r="V979" s="530"/>
      <c r="W979" s="530"/>
      <c r="X979" s="530"/>
      <c r="Y979" s="530"/>
      <c r="Z979" s="530"/>
    </row>
    <row r="980">
      <c r="A980" s="530"/>
      <c r="B980" s="530"/>
      <c r="C980" s="530"/>
      <c r="D980" s="530"/>
      <c r="E980" s="530"/>
      <c r="F980" s="530"/>
      <c r="G980" s="530"/>
      <c r="H980" s="530"/>
      <c r="I980" s="530"/>
      <c r="J980" s="530"/>
      <c r="K980" s="530"/>
      <c r="L980" s="530"/>
      <c r="M980" s="530"/>
      <c r="N980" s="530"/>
      <c r="O980" s="530"/>
      <c r="P980" s="530"/>
      <c r="Q980" s="530"/>
      <c r="R980" s="530"/>
      <c r="S980" s="530"/>
      <c r="T980" s="530"/>
      <c r="U980" s="530"/>
      <c r="V980" s="530"/>
      <c r="W980" s="530"/>
      <c r="X980" s="530"/>
      <c r="Y980" s="530"/>
      <c r="Z980" s="530"/>
    </row>
    <row r="981">
      <c r="A981" s="530"/>
      <c r="B981" s="530"/>
      <c r="C981" s="530"/>
      <c r="D981" s="530"/>
      <c r="E981" s="530"/>
      <c r="F981" s="530"/>
      <c r="G981" s="530"/>
      <c r="H981" s="530"/>
      <c r="I981" s="530"/>
      <c r="J981" s="530"/>
      <c r="K981" s="530"/>
      <c r="L981" s="530"/>
      <c r="M981" s="530"/>
      <c r="N981" s="530"/>
      <c r="O981" s="530"/>
      <c r="P981" s="530"/>
      <c r="Q981" s="530"/>
      <c r="R981" s="530"/>
      <c r="S981" s="530"/>
      <c r="T981" s="530"/>
      <c r="U981" s="530"/>
      <c r="V981" s="530"/>
      <c r="W981" s="530"/>
      <c r="X981" s="530"/>
      <c r="Y981" s="530"/>
      <c r="Z981" s="530"/>
    </row>
    <row r="982">
      <c r="A982" s="530"/>
      <c r="B982" s="530"/>
      <c r="C982" s="530"/>
      <c r="D982" s="530"/>
      <c r="E982" s="530"/>
      <c r="F982" s="530"/>
      <c r="G982" s="530"/>
      <c r="H982" s="530"/>
      <c r="I982" s="530"/>
      <c r="J982" s="530"/>
      <c r="K982" s="530"/>
      <c r="L982" s="530"/>
      <c r="M982" s="530"/>
      <c r="N982" s="530"/>
      <c r="O982" s="530"/>
      <c r="P982" s="530"/>
      <c r="Q982" s="530"/>
      <c r="R982" s="530"/>
      <c r="S982" s="530"/>
      <c r="T982" s="530"/>
      <c r="U982" s="530"/>
      <c r="V982" s="530"/>
      <c r="W982" s="530"/>
      <c r="X982" s="530"/>
      <c r="Y982" s="530"/>
      <c r="Z982" s="530"/>
    </row>
    <row r="983">
      <c r="A983" s="530"/>
      <c r="B983" s="530"/>
      <c r="C983" s="530"/>
      <c r="D983" s="530"/>
      <c r="E983" s="530"/>
      <c r="F983" s="530"/>
      <c r="G983" s="530"/>
      <c r="H983" s="530"/>
      <c r="I983" s="530"/>
      <c r="J983" s="530"/>
      <c r="K983" s="530"/>
      <c r="L983" s="530"/>
      <c r="M983" s="530"/>
      <c r="N983" s="530"/>
      <c r="O983" s="530"/>
      <c r="P983" s="530"/>
      <c r="Q983" s="530"/>
      <c r="R983" s="530"/>
      <c r="S983" s="530"/>
      <c r="T983" s="530"/>
      <c r="U983" s="530"/>
      <c r="V983" s="530"/>
      <c r="W983" s="530"/>
      <c r="X983" s="530"/>
      <c r="Y983" s="530"/>
      <c r="Z983" s="530"/>
    </row>
    <row r="984">
      <c r="A984" s="530"/>
      <c r="B984" s="530"/>
      <c r="C984" s="530"/>
      <c r="D984" s="530"/>
      <c r="E984" s="530"/>
      <c r="F984" s="530"/>
      <c r="G984" s="530"/>
      <c r="H984" s="530"/>
      <c r="I984" s="530"/>
      <c r="J984" s="530"/>
      <c r="K984" s="530"/>
      <c r="L984" s="530"/>
      <c r="M984" s="530"/>
      <c r="N984" s="530"/>
      <c r="O984" s="530"/>
      <c r="P984" s="530"/>
      <c r="Q984" s="530"/>
      <c r="R984" s="530"/>
      <c r="S984" s="530"/>
      <c r="T984" s="530"/>
      <c r="U984" s="530"/>
      <c r="V984" s="530"/>
      <c r="W984" s="530"/>
      <c r="X984" s="530"/>
      <c r="Y984" s="530"/>
      <c r="Z984" s="530"/>
    </row>
    <row r="985">
      <c r="A985" s="530"/>
      <c r="B985" s="530"/>
      <c r="C985" s="530"/>
      <c r="D985" s="530"/>
      <c r="E985" s="530"/>
      <c r="F985" s="530"/>
      <c r="G985" s="530"/>
      <c r="H985" s="530"/>
      <c r="I985" s="530"/>
      <c r="J985" s="530"/>
      <c r="K985" s="530"/>
      <c r="L985" s="530"/>
      <c r="M985" s="530"/>
      <c r="N985" s="530"/>
      <c r="O985" s="530"/>
      <c r="P985" s="530"/>
      <c r="Q985" s="530"/>
      <c r="R985" s="530"/>
      <c r="S985" s="530"/>
      <c r="T985" s="530"/>
      <c r="U985" s="530"/>
      <c r="V985" s="530"/>
      <c r="W985" s="530"/>
      <c r="X985" s="530"/>
      <c r="Y985" s="530"/>
      <c r="Z985" s="530"/>
    </row>
    <row r="986">
      <c r="A986" s="530"/>
      <c r="B986" s="530"/>
      <c r="C986" s="530"/>
      <c r="D986" s="530"/>
      <c r="E986" s="530"/>
      <c r="F986" s="530"/>
      <c r="G986" s="530"/>
      <c r="H986" s="530"/>
      <c r="I986" s="530"/>
      <c r="J986" s="530"/>
      <c r="K986" s="530"/>
      <c r="L986" s="530"/>
      <c r="M986" s="530"/>
      <c r="N986" s="530"/>
      <c r="O986" s="530"/>
      <c r="P986" s="530"/>
      <c r="Q986" s="530"/>
      <c r="R986" s="530"/>
      <c r="S986" s="530"/>
      <c r="T986" s="530"/>
      <c r="U986" s="530"/>
      <c r="V986" s="530"/>
      <c r="W986" s="530"/>
      <c r="X986" s="530"/>
      <c r="Y986" s="530"/>
      <c r="Z986" s="530"/>
    </row>
    <row r="987">
      <c r="A987" s="530"/>
      <c r="B987" s="530"/>
      <c r="C987" s="530"/>
      <c r="D987" s="530"/>
      <c r="E987" s="530"/>
      <c r="F987" s="530"/>
      <c r="G987" s="530"/>
      <c r="H987" s="530"/>
      <c r="I987" s="530"/>
      <c r="J987" s="530"/>
      <c r="K987" s="530"/>
      <c r="L987" s="530"/>
      <c r="M987" s="530"/>
      <c r="N987" s="530"/>
      <c r="O987" s="530"/>
      <c r="P987" s="530"/>
      <c r="Q987" s="530"/>
      <c r="R987" s="530"/>
      <c r="S987" s="530"/>
      <c r="T987" s="530"/>
      <c r="U987" s="530"/>
      <c r="V987" s="530"/>
      <c r="W987" s="530"/>
      <c r="X987" s="530"/>
      <c r="Y987" s="530"/>
      <c r="Z987" s="530"/>
    </row>
    <row r="988">
      <c r="A988" s="530"/>
      <c r="B988" s="530"/>
      <c r="C988" s="530"/>
      <c r="D988" s="530"/>
      <c r="E988" s="530"/>
      <c r="F988" s="530"/>
      <c r="G988" s="530"/>
      <c r="H988" s="530"/>
      <c r="I988" s="530"/>
      <c r="J988" s="530"/>
      <c r="K988" s="530"/>
      <c r="L988" s="530"/>
      <c r="M988" s="530"/>
      <c r="N988" s="530"/>
      <c r="O988" s="530"/>
      <c r="P988" s="530"/>
      <c r="Q988" s="530"/>
      <c r="R988" s="530"/>
      <c r="S988" s="530"/>
      <c r="T988" s="530"/>
      <c r="U988" s="530"/>
      <c r="V988" s="530"/>
      <c r="W988" s="530"/>
      <c r="X988" s="530"/>
      <c r="Y988" s="530"/>
      <c r="Z988" s="530"/>
    </row>
    <row r="989">
      <c r="A989" s="530"/>
      <c r="B989" s="530"/>
      <c r="C989" s="530"/>
      <c r="D989" s="530"/>
      <c r="E989" s="530"/>
      <c r="F989" s="530"/>
      <c r="G989" s="530"/>
      <c r="H989" s="530"/>
      <c r="I989" s="530"/>
      <c r="J989" s="530"/>
      <c r="K989" s="530"/>
      <c r="L989" s="530"/>
      <c r="M989" s="530"/>
      <c r="N989" s="530"/>
      <c r="O989" s="530"/>
      <c r="P989" s="530"/>
      <c r="Q989" s="530"/>
      <c r="R989" s="530"/>
      <c r="S989" s="530"/>
      <c r="T989" s="530"/>
      <c r="U989" s="530"/>
      <c r="V989" s="530"/>
      <c r="W989" s="530"/>
      <c r="X989" s="530"/>
      <c r="Y989" s="530"/>
      <c r="Z989" s="530"/>
    </row>
    <row r="990">
      <c r="A990" s="530"/>
      <c r="B990" s="530"/>
      <c r="C990" s="530"/>
      <c r="D990" s="530"/>
      <c r="E990" s="530"/>
      <c r="F990" s="530"/>
      <c r="G990" s="530"/>
      <c r="H990" s="530"/>
      <c r="I990" s="530"/>
      <c r="J990" s="530"/>
      <c r="K990" s="530"/>
      <c r="L990" s="530"/>
      <c r="M990" s="530"/>
      <c r="N990" s="530"/>
      <c r="O990" s="530"/>
      <c r="P990" s="530"/>
      <c r="Q990" s="530"/>
      <c r="R990" s="530"/>
      <c r="S990" s="530"/>
      <c r="T990" s="530"/>
      <c r="U990" s="530"/>
      <c r="V990" s="530"/>
      <c r="W990" s="530"/>
      <c r="X990" s="530"/>
      <c r="Y990" s="530"/>
      <c r="Z990" s="530"/>
    </row>
    <row r="991">
      <c r="A991" s="530"/>
      <c r="B991" s="530"/>
      <c r="C991" s="530"/>
      <c r="D991" s="530"/>
      <c r="E991" s="530"/>
      <c r="F991" s="530"/>
      <c r="G991" s="530"/>
      <c r="H991" s="530"/>
      <c r="I991" s="530"/>
      <c r="J991" s="530"/>
      <c r="K991" s="530"/>
      <c r="L991" s="530"/>
      <c r="M991" s="530"/>
      <c r="N991" s="530"/>
      <c r="O991" s="530"/>
      <c r="P991" s="530"/>
      <c r="Q991" s="530"/>
      <c r="R991" s="530"/>
      <c r="S991" s="530"/>
      <c r="T991" s="530"/>
      <c r="U991" s="530"/>
      <c r="V991" s="530"/>
      <c r="W991" s="530"/>
      <c r="X991" s="530"/>
      <c r="Y991" s="530"/>
      <c r="Z991" s="530"/>
    </row>
    <row r="992">
      <c r="A992" s="530"/>
      <c r="B992" s="530"/>
      <c r="C992" s="530"/>
      <c r="D992" s="530"/>
      <c r="E992" s="530"/>
      <c r="F992" s="530"/>
      <c r="G992" s="530"/>
      <c r="H992" s="530"/>
      <c r="I992" s="530"/>
      <c r="J992" s="530"/>
      <c r="K992" s="530"/>
      <c r="L992" s="530"/>
      <c r="M992" s="530"/>
      <c r="N992" s="530"/>
      <c r="O992" s="530"/>
      <c r="P992" s="530"/>
      <c r="Q992" s="530"/>
      <c r="R992" s="530"/>
      <c r="S992" s="530"/>
      <c r="T992" s="530"/>
      <c r="U992" s="530"/>
      <c r="V992" s="530"/>
      <c r="W992" s="530"/>
      <c r="X992" s="530"/>
      <c r="Y992" s="530"/>
      <c r="Z992" s="530"/>
    </row>
    <row r="993">
      <c r="A993" s="530"/>
      <c r="B993" s="530"/>
      <c r="C993" s="530"/>
      <c r="D993" s="530"/>
      <c r="E993" s="530"/>
      <c r="F993" s="530"/>
      <c r="G993" s="530"/>
      <c r="H993" s="530"/>
      <c r="I993" s="530"/>
      <c r="J993" s="530"/>
      <c r="K993" s="530"/>
      <c r="L993" s="530"/>
      <c r="M993" s="530"/>
      <c r="N993" s="530"/>
      <c r="O993" s="530"/>
      <c r="P993" s="530"/>
      <c r="Q993" s="530"/>
      <c r="R993" s="530"/>
      <c r="S993" s="530"/>
      <c r="T993" s="530"/>
      <c r="U993" s="530"/>
      <c r="V993" s="530"/>
      <c r="W993" s="530"/>
      <c r="X993" s="530"/>
      <c r="Y993" s="530"/>
      <c r="Z993" s="530"/>
    </row>
    <row r="994">
      <c r="A994" s="530"/>
      <c r="B994" s="530"/>
      <c r="C994" s="530"/>
      <c r="D994" s="530"/>
      <c r="E994" s="530"/>
      <c r="F994" s="530"/>
      <c r="G994" s="530"/>
      <c r="H994" s="530"/>
      <c r="I994" s="530"/>
      <c r="J994" s="530"/>
      <c r="K994" s="530"/>
      <c r="L994" s="530"/>
      <c r="M994" s="530"/>
      <c r="N994" s="530"/>
      <c r="O994" s="530"/>
      <c r="P994" s="530"/>
      <c r="Q994" s="530"/>
      <c r="R994" s="530"/>
      <c r="S994" s="530"/>
      <c r="T994" s="530"/>
      <c r="U994" s="530"/>
      <c r="V994" s="530"/>
      <c r="W994" s="530"/>
      <c r="X994" s="530"/>
      <c r="Y994" s="530"/>
      <c r="Z994" s="530"/>
    </row>
    <row r="995">
      <c r="A995" s="530"/>
      <c r="B995" s="530"/>
      <c r="C995" s="530"/>
      <c r="D995" s="530"/>
      <c r="E995" s="530"/>
      <c r="F995" s="530"/>
      <c r="G995" s="530"/>
      <c r="H995" s="530"/>
      <c r="I995" s="530"/>
      <c r="J995" s="530"/>
      <c r="K995" s="530"/>
      <c r="L995" s="530"/>
      <c r="M995" s="530"/>
      <c r="N995" s="530"/>
      <c r="O995" s="530"/>
      <c r="P995" s="530"/>
      <c r="Q995" s="530"/>
      <c r="R995" s="530"/>
      <c r="S995" s="530"/>
      <c r="T995" s="530"/>
      <c r="U995" s="530"/>
      <c r="V995" s="530"/>
      <c r="W995" s="530"/>
      <c r="X995" s="530"/>
      <c r="Y995" s="530"/>
      <c r="Z995" s="530"/>
    </row>
    <row r="996">
      <c r="A996" s="530"/>
      <c r="B996" s="530"/>
      <c r="C996" s="530"/>
      <c r="D996" s="530"/>
      <c r="E996" s="530"/>
      <c r="F996" s="530"/>
      <c r="G996" s="530"/>
      <c r="H996" s="530"/>
      <c r="I996" s="530"/>
      <c r="J996" s="530"/>
      <c r="K996" s="530"/>
      <c r="L996" s="530"/>
      <c r="M996" s="530"/>
      <c r="N996" s="530"/>
      <c r="O996" s="530"/>
      <c r="P996" s="530"/>
      <c r="Q996" s="530"/>
      <c r="R996" s="530"/>
      <c r="S996" s="530"/>
      <c r="T996" s="530"/>
      <c r="U996" s="530"/>
      <c r="V996" s="530"/>
      <c r="W996" s="530"/>
      <c r="X996" s="530"/>
      <c r="Y996" s="530"/>
      <c r="Z996" s="530"/>
    </row>
    <row r="997">
      <c r="A997" s="530"/>
      <c r="B997" s="530"/>
      <c r="C997" s="530"/>
      <c r="D997" s="530"/>
      <c r="E997" s="530"/>
      <c r="F997" s="530"/>
      <c r="G997" s="530"/>
      <c r="H997" s="530"/>
      <c r="I997" s="530"/>
      <c r="J997" s="530"/>
      <c r="K997" s="530"/>
      <c r="L997" s="530"/>
      <c r="M997" s="530"/>
      <c r="N997" s="530"/>
      <c r="O997" s="530"/>
      <c r="P997" s="530"/>
      <c r="Q997" s="530"/>
      <c r="R997" s="530"/>
      <c r="S997" s="530"/>
      <c r="T997" s="530"/>
      <c r="U997" s="530"/>
      <c r="V997" s="530"/>
      <c r="W997" s="530"/>
      <c r="X997" s="530"/>
      <c r="Y997" s="530"/>
      <c r="Z997" s="530"/>
    </row>
    <row r="998">
      <c r="A998" s="530"/>
      <c r="B998" s="530"/>
      <c r="C998" s="530"/>
      <c r="D998" s="530"/>
      <c r="E998" s="530"/>
      <c r="F998" s="530"/>
      <c r="G998" s="530"/>
      <c r="H998" s="530"/>
      <c r="I998" s="530"/>
      <c r="J998" s="530"/>
      <c r="K998" s="530"/>
      <c r="L998" s="530"/>
      <c r="M998" s="530"/>
      <c r="N998" s="530"/>
      <c r="O998" s="530"/>
      <c r="P998" s="530"/>
      <c r="Q998" s="530"/>
      <c r="R998" s="530"/>
      <c r="S998" s="530"/>
      <c r="T998" s="530"/>
      <c r="U998" s="530"/>
      <c r="V998" s="530"/>
      <c r="W998" s="530"/>
      <c r="X998" s="530"/>
      <c r="Y998" s="530"/>
      <c r="Z998" s="530"/>
    </row>
    <row r="999">
      <c r="A999" s="530"/>
      <c r="B999" s="530"/>
      <c r="C999" s="530"/>
      <c r="D999" s="530"/>
      <c r="E999" s="530"/>
      <c r="F999" s="530"/>
      <c r="G999" s="530"/>
      <c r="H999" s="530"/>
      <c r="I999" s="530"/>
      <c r="J999" s="530"/>
      <c r="K999" s="530"/>
      <c r="L999" s="530"/>
      <c r="M999" s="530"/>
      <c r="N999" s="530"/>
      <c r="O999" s="530"/>
      <c r="P999" s="530"/>
      <c r="Q999" s="530"/>
      <c r="R999" s="530"/>
      <c r="S999" s="530"/>
      <c r="T999" s="530"/>
      <c r="U999" s="530"/>
      <c r="V999" s="530"/>
      <c r="W999" s="530"/>
      <c r="X999" s="530"/>
      <c r="Y999" s="530"/>
      <c r="Z999" s="530"/>
    </row>
    <row r="1000">
      <c r="A1000" s="530"/>
      <c r="B1000" s="530"/>
      <c r="C1000" s="530"/>
      <c r="D1000" s="530"/>
      <c r="E1000" s="530"/>
      <c r="F1000" s="530"/>
      <c r="G1000" s="530"/>
      <c r="H1000" s="530"/>
      <c r="I1000" s="530"/>
      <c r="J1000" s="530"/>
      <c r="K1000" s="530"/>
      <c r="L1000" s="530"/>
      <c r="M1000" s="530"/>
      <c r="N1000" s="530"/>
      <c r="O1000" s="530"/>
      <c r="P1000" s="530"/>
      <c r="Q1000" s="530"/>
      <c r="R1000" s="530"/>
      <c r="S1000" s="530"/>
      <c r="T1000" s="530"/>
      <c r="U1000" s="530"/>
      <c r="V1000" s="530"/>
      <c r="W1000" s="530"/>
      <c r="X1000" s="530"/>
      <c r="Y1000" s="530"/>
      <c r="Z1000" s="530"/>
    </row>
    <row r="1001">
      <c r="A1001" s="530"/>
      <c r="B1001" s="530"/>
      <c r="C1001" s="530"/>
      <c r="D1001" s="530"/>
      <c r="E1001" s="530"/>
      <c r="F1001" s="530"/>
      <c r="G1001" s="530"/>
      <c r="H1001" s="530"/>
      <c r="I1001" s="530"/>
      <c r="J1001" s="530"/>
      <c r="K1001" s="530"/>
      <c r="L1001" s="530"/>
      <c r="M1001" s="530"/>
      <c r="N1001" s="530"/>
      <c r="O1001" s="530"/>
      <c r="P1001" s="530"/>
      <c r="Q1001" s="530"/>
      <c r="R1001" s="530"/>
      <c r="S1001" s="530"/>
      <c r="T1001" s="530"/>
      <c r="U1001" s="530"/>
      <c r="V1001" s="530"/>
      <c r="W1001" s="530"/>
      <c r="X1001" s="530"/>
      <c r="Y1001" s="530"/>
      <c r="Z1001" s="530"/>
    </row>
  </sheetData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4.13"/>
    <col customWidth="1" min="5" max="5" width="52.38"/>
  </cols>
  <sheetData>
    <row r="1">
      <c r="A1" s="112" t="s">
        <v>12422</v>
      </c>
      <c r="B1" s="112">
        <v>883.0</v>
      </c>
      <c r="C1" s="162"/>
      <c r="D1" s="162"/>
      <c r="E1" s="162"/>
      <c r="F1" s="162"/>
      <c r="G1" s="162"/>
    </row>
    <row r="2">
      <c r="A2" s="112" t="s">
        <v>12423</v>
      </c>
      <c r="B2" s="112" t="s">
        <v>12424</v>
      </c>
      <c r="C2" s="162"/>
      <c r="D2" s="162"/>
      <c r="E2" s="162"/>
      <c r="F2" s="162"/>
      <c r="G2" s="162"/>
    </row>
    <row r="3">
      <c r="A3" s="112" t="s">
        <v>12425</v>
      </c>
      <c r="B3" s="112" t="s">
        <v>12426</v>
      </c>
      <c r="C3" s="162"/>
      <c r="D3" s="162"/>
      <c r="E3" s="162"/>
      <c r="F3" s="162"/>
      <c r="G3" s="162"/>
    </row>
    <row r="4">
      <c r="A4" s="112" t="s">
        <v>12427</v>
      </c>
      <c r="B4" s="112" t="s">
        <v>12428</v>
      </c>
      <c r="C4" s="162"/>
      <c r="D4" s="162"/>
      <c r="E4" s="162"/>
      <c r="F4" s="162"/>
      <c r="G4" s="162"/>
    </row>
    <row r="5">
      <c r="A5" s="103" t="s">
        <v>724</v>
      </c>
      <c r="B5" s="103" t="s">
        <v>725</v>
      </c>
      <c r="C5" s="212">
        <v>44637.0</v>
      </c>
      <c r="D5" s="151" t="s">
        <v>15</v>
      </c>
      <c r="E5" s="176" t="s">
        <v>4411</v>
      </c>
      <c r="F5" s="162"/>
      <c r="G5" s="162"/>
    </row>
    <row r="6">
      <c r="A6" s="112" t="s">
        <v>10621</v>
      </c>
      <c r="B6" s="112" t="s">
        <v>10622</v>
      </c>
      <c r="C6" s="162"/>
      <c r="D6" s="162"/>
      <c r="E6" s="162"/>
      <c r="F6" s="162"/>
      <c r="G6" s="162"/>
    </row>
    <row r="7">
      <c r="A7" s="112" t="s">
        <v>11129</v>
      </c>
      <c r="B7" s="112" t="s">
        <v>1262</v>
      </c>
      <c r="C7" s="162"/>
      <c r="D7" s="162"/>
      <c r="E7" s="162"/>
      <c r="F7" s="162"/>
      <c r="G7" s="162"/>
    </row>
    <row r="8">
      <c r="A8" s="112" t="s">
        <v>12429</v>
      </c>
      <c r="B8" s="112" t="s">
        <v>12430</v>
      </c>
      <c r="C8" s="162"/>
      <c r="D8" s="162"/>
      <c r="E8" s="162"/>
      <c r="F8" s="162"/>
      <c r="G8" s="162"/>
    </row>
    <row r="9">
      <c r="A9" s="112" t="s">
        <v>12431</v>
      </c>
      <c r="B9" s="112" t="s">
        <v>12432</v>
      </c>
      <c r="C9" s="162"/>
      <c r="D9" s="162"/>
      <c r="E9" s="162"/>
      <c r="F9" s="162"/>
      <c r="G9" s="162"/>
    </row>
    <row r="10">
      <c r="A10" s="131" t="s">
        <v>916</v>
      </c>
      <c r="B10" s="131" t="s">
        <v>917</v>
      </c>
      <c r="C10" s="481">
        <v>39406.0</v>
      </c>
      <c r="D10" s="131" t="s">
        <v>5192</v>
      </c>
      <c r="E10" s="131" t="s">
        <v>12433</v>
      </c>
      <c r="F10" s="519"/>
      <c r="G10" s="519"/>
    </row>
    <row r="11">
      <c r="A11" s="112" t="s">
        <v>12434</v>
      </c>
      <c r="B11" s="112" t="s">
        <v>1176</v>
      </c>
      <c r="C11" s="162"/>
      <c r="D11" s="162"/>
      <c r="E11" s="162"/>
      <c r="F11" s="162"/>
      <c r="G11" s="162"/>
    </row>
    <row r="12">
      <c r="A12" s="103" t="s">
        <v>11688</v>
      </c>
      <c r="B12" s="103" t="s">
        <v>4751</v>
      </c>
      <c r="C12" s="341">
        <v>40585.0</v>
      </c>
      <c r="D12" s="368" t="s">
        <v>15</v>
      </c>
      <c r="E12" s="368" t="s">
        <v>11689</v>
      </c>
      <c r="F12" s="452"/>
      <c r="G12" s="452"/>
    </row>
    <row r="13">
      <c r="A13" s="112" t="s">
        <v>12435</v>
      </c>
      <c r="B13" s="112" t="s">
        <v>12436</v>
      </c>
      <c r="C13" s="162"/>
      <c r="D13" s="162"/>
      <c r="E13" s="162"/>
      <c r="F13" s="162"/>
      <c r="G13" s="162"/>
    </row>
    <row r="14">
      <c r="A14" s="112" t="s">
        <v>12437</v>
      </c>
      <c r="B14" s="112" t="s">
        <v>12438</v>
      </c>
      <c r="C14" s="162"/>
      <c r="D14" s="162"/>
      <c r="E14" s="162"/>
      <c r="F14" s="162"/>
      <c r="G14" s="162"/>
    </row>
    <row r="15">
      <c r="A15" s="112" t="s">
        <v>12439</v>
      </c>
      <c r="B15" s="112" t="s">
        <v>12438</v>
      </c>
      <c r="C15" s="162"/>
      <c r="D15" s="162"/>
      <c r="E15" s="162"/>
      <c r="F15" s="162"/>
      <c r="G15" s="162"/>
    </row>
    <row r="16">
      <c r="A16" s="112" t="s">
        <v>12440</v>
      </c>
      <c r="B16" s="112" t="s">
        <v>12441</v>
      </c>
      <c r="C16" s="162"/>
      <c r="D16" s="162"/>
      <c r="E16" s="162"/>
      <c r="F16" s="162"/>
      <c r="G16" s="162"/>
    </row>
    <row r="17">
      <c r="A17" s="112" t="s">
        <v>12442</v>
      </c>
      <c r="B17" s="112" t="s">
        <v>501</v>
      </c>
      <c r="C17" s="162"/>
      <c r="D17" s="162"/>
      <c r="E17" s="162"/>
      <c r="F17" s="162"/>
      <c r="G17" s="162"/>
    </row>
    <row r="18">
      <c r="A18" s="112" t="s">
        <v>10034</v>
      </c>
      <c r="B18" s="112" t="s">
        <v>137</v>
      </c>
      <c r="C18" s="162"/>
      <c r="D18" s="162"/>
      <c r="E18" s="162"/>
      <c r="F18" s="162"/>
      <c r="G18" s="162"/>
    </row>
    <row r="19">
      <c r="A19" s="112" t="s">
        <v>12443</v>
      </c>
      <c r="B19" s="112" t="s">
        <v>12444</v>
      </c>
      <c r="C19" s="162"/>
      <c r="D19" s="162"/>
      <c r="E19" s="162"/>
      <c r="F19" s="162"/>
      <c r="G19" s="162"/>
    </row>
    <row r="20">
      <c r="A20" s="112" t="s">
        <v>12445</v>
      </c>
      <c r="B20" s="112" t="s">
        <v>12446</v>
      </c>
      <c r="C20" s="162"/>
      <c r="D20" s="162"/>
      <c r="E20" s="162"/>
      <c r="F20" s="162"/>
      <c r="G20" s="162"/>
    </row>
    <row r="21">
      <c r="A21" s="112" t="s">
        <v>11472</v>
      </c>
      <c r="B21" s="112" t="s">
        <v>11473</v>
      </c>
      <c r="C21" s="162"/>
      <c r="D21" s="162"/>
      <c r="E21" s="162"/>
      <c r="F21" s="162"/>
      <c r="G21" s="162"/>
    </row>
    <row r="22">
      <c r="A22" s="112" t="s">
        <v>12447</v>
      </c>
      <c r="B22" s="112" t="s">
        <v>12448</v>
      </c>
      <c r="C22" s="162"/>
      <c r="D22" s="162"/>
      <c r="E22" s="162"/>
      <c r="F22" s="162"/>
      <c r="G22" s="162"/>
    </row>
    <row r="23">
      <c r="A23" s="112" t="s">
        <v>12449</v>
      </c>
      <c r="B23" s="112" t="s">
        <v>12450</v>
      </c>
      <c r="C23" s="162"/>
      <c r="D23" s="162"/>
      <c r="E23" s="162"/>
      <c r="F23" s="162"/>
      <c r="G23" s="162"/>
    </row>
    <row r="24">
      <c r="A24" s="103" t="s">
        <v>12451</v>
      </c>
      <c r="B24" s="103" t="s">
        <v>1190</v>
      </c>
      <c r="C24" s="239">
        <v>41149.0</v>
      </c>
      <c r="D24" s="103" t="s">
        <v>15</v>
      </c>
      <c r="E24" s="103" t="s">
        <v>12452</v>
      </c>
      <c r="F24" s="452"/>
      <c r="G24" s="452"/>
    </row>
    <row r="25">
      <c r="A25" s="112" t="s">
        <v>12266</v>
      </c>
      <c r="B25" s="112" t="s">
        <v>1190</v>
      </c>
      <c r="C25" s="162"/>
      <c r="D25" s="162"/>
      <c r="E25" s="112" t="s">
        <v>10039</v>
      </c>
      <c r="F25" s="162"/>
      <c r="G25" s="162"/>
    </row>
    <row r="26">
      <c r="A26" s="112" t="s">
        <v>8092</v>
      </c>
      <c r="B26" s="112" t="s">
        <v>8230</v>
      </c>
      <c r="C26" s="162"/>
      <c r="D26" s="162"/>
      <c r="E26" s="162"/>
      <c r="F26" s="162"/>
      <c r="G26" s="162"/>
    </row>
    <row r="27">
      <c r="A27" s="112" t="s">
        <v>12453</v>
      </c>
      <c r="B27" s="112" t="s">
        <v>12454</v>
      </c>
      <c r="C27" s="162"/>
      <c r="D27" s="162"/>
      <c r="E27" s="162"/>
      <c r="F27" s="162"/>
      <c r="G27" s="162"/>
    </row>
    <row r="28">
      <c r="A28" s="103" t="s">
        <v>12455</v>
      </c>
      <c r="B28" s="103" t="s">
        <v>8318</v>
      </c>
      <c r="C28" s="239">
        <v>40316.0</v>
      </c>
      <c r="D28" s="103" t="s">
        <v>15</v>
      </c>
      <c r="E28" s="103" t="s">
        <v>8323</v>
      </c>
      <c r="F28" s="452"/>
      <c r="G28" s="452"/>
    </row>
    <row r="29">
      <c r="A29" s="112" t="s">
        <v>12456</v>
      </c>
      <c r="B29" s="112" t="s">
        <v>12457</v>
      </c>
      <c r="C29" s="162"/>
      <c r="D29" s="162"/>
      <c r="E29" s="162"/>
      <c r="F29" s="162"/>
      <c r="G29" s="162"/>
    </row>
    <row r="30">
      <c r="A30" s="112" t="s">
        <v>12458</v>
      </c>
      <c r="B30" s="112" t="s">
        <v>5864</v>
      </c>
      <c r="C30" s="162"/>
      <c r="D30" s="162"/>
      <c r="E30" s="162"/>
      <c r="F30" s="162"/>
      <c r="G30" s="162"/>
    </row>
    <row r="31">
      <c r="A31" s="112" t="s">
        <v>12459</v>
      </c>
      <c r="B31" s="112" t="s">
        <v>12460</v>
      </c>
      <c r="C31" s="162"/>
      <c r="D31" s="162"/>
      <c r="E31" s="162"/>
      <c r="F31" s="162"/>
      <c r="G31" s="162"/>
    </row>
    <row r="32">
      <c r="A32" s="112" t="s">
        <v>12461</v>
      </c>
      <c r="B32" s="112" t="s">
        <v>12462</v>
      </c>
      <c r="C32" s="162"/>
      <c r="D32" s="162"/>
      <c r="E32" s="162"/>
      <c r="F32" s="162"/>
      <c r="G32" s="162"/>
    </row>
    <row r="33">
      <c r="A33" s="112" t="s">
        <v>12463</v>
      </c>
      <c r="B33" s="112" t="s">
        <v>12464</v>
      </c>
      <c r="C33" s="162"/>
      <c r="D33" s="162"/>
      <c r="E33" s="162"/>
      <c r="F33" s="162"/>
      <c r="G33" s="162"/>
    </row>
    <row r="34">
      <c r="A34" s="103" t="s">
        <v>1203</v>
      </c>
      <c r="B34" s="103" t="s">
        <v>4457</v>
      </c>
      <c r="C34" s="218">
        <v>40120.0</v>
      </c>
      <c r="D34" s="232" t="s">
        <v>4274</v>
      </c>
      <c r="E34" s="151" t="s">
        <v>4260</v>
      </c>
      <c r="F34" s="452"/>
      <c r="G34" s="452"/>
    </row>
    <row r="35">
      <c r="A35" s="250" t="s">
        <v>10512</v>
      </c>
      <c r="B35" s="250" t="s">
        <v>1314</v>
      </c>
      <c r="C35" s="472">
        <v>40477.0</v>
      </c>
      <c r="D35" s="250" t="s">
        <v>4380</v>
      </c>
      <c r="E35" s="250" t="s">
        <v>4381</v>
      </c>
      <c r="F35" s="479"/>
      <c r="G35" s="479"/>
    </row>
    <row r="36">
      <c r="A36" s="112" t="s">
        <v>12465</v>
      </c>
      <c r="B36" s="112" t="s">
        <v>12466</v>
      </c>
      <c r="C36" s="162"/>
      <c r="D36" s="162"/>
      <c r="E36" s="162"/>
      <c r="F36" s="162"/>
      <c r="G36" s="162"/>
    </row>
    <row r="37">
      <c r="A37" s="112" t="s">
        <v>12467</v>
      </c>
      <c r="B37" s="112" t="s">
        <v>12466</v>
      </c>
      <c r="C37" s="162"/>
      <c r="D37" s="162"/>
      <c r="E37" s="162"/>
      <c r="F37" s="162"/>
      <c r="G37" s="162"/>
    </row>
    <row r="38">
      <c r="A38" s="112" t="s">
        <v>12468</v>
      </c>
      <c r="B38" s="112" t="s">
        <v>12469</v>
      </c>
      <c r="C38" s="162"/>
      <c r="D38" s="162"/>
      <c r="E38" s="162"/>
      <c r="F38" s="162"/>
      <c r="G38" s="162"/>
    </row>
    <row r="39">
      <c r="A39" s="250" t="s">
        <v>1319</v>
      </c>
      <c r="B39" s="250" t="s">
        <v>1320</v>
      </c>
      <c r="C39" s="472">
        <v>40477.0</v>
      </c>
      <c r="D39" s="250" t="s">
        <v>4380</v>
      </c>
      <c r="E39" s="250" t="s">
        <v>4381</v>
      </c>
      <c r="F39" s="479"/>
      <c r="G39" s="479"/>
    </row>
    <row r="40">
      <c r="A40" s="112" t="s">
        <v>12470</v>
      </c>
      <c r="B40" s="112" t="s">
        <v>12471</v>
      </c>
      <c r="C40" s="162"/>
      <c r="D40" s="162"/>
      <c r="E40" s="162"/>
      <c r="F40" s="162"/>
      <c r="G40" s="162"/>
    </row>
    <row r="41">
      <c r="A41" s="112" t="s">
        <v>12472</v>
      </c>
      <c r="B41" s="112" t="s">
        <v>12473</v>
      </c>
      <c r="C41" s="162"/>
      <c r="D41" s="162"/>
      <c r="E41" s="162"/>
      <c r="F41" s="162"/>
      <c r="G41" s="162"/>
    </row>
    <row r="42">
      <c r="A42" s="103" t="s">
        <v>5556</v>
      </c>
      <c r="B42" s="103" t="s">
        <v>5557</v>
      </c>
      <c r="C42" s="218">
        <v>40575.0</v>
      </c>
      <c r="D42" s="388" t="s">
        <v>15</v>
      </c>
      <c r="E42" s="232" t="s">
        <v>5558</v>
      </c>
      <c r="F42" s="452"/>
      <c r="G42" s="452"/>
    </row>
    <row r="43">
      <c r="A43" s="112" t="s">
        <v>12474</v>
      </c>
      <c r="B43" s="112" t="s">
        <v>12475</v>
      </c>
      <c r="C43" s="162"/>
      <c r="D43" s="162"/>
      <c r="E43" s="162"/>
      <c r="F43" s="162"/>
      <c r="G43" s="162"/>
    </row>
    <row r="44">
      <c r="A44" s="112" t="s">
        <v>12476</v>
      </c>
      <c r="B44" s="112" t="s">
        <v>12477</v>
      </c>
      <c r="C44" s="162"/>
      <c r="D44" s="162"/>
      <c r="E44" s="162"/>
      <c r="F44" s="162"/>
      <c r="G44" s="162"/>
    </row>
    <row r="45">
      <c r="A45" s="112" t="s">
        <v>12478</v>
      </c>
      <c r="B45" s="112" t="s">
        <v>12477</v>
      </c>
      <c r="C45" s="162"/>
      <c r="D45" s="162"/>
      <c r="E45" s="162"/>
      <c r="F45" s="162"/>
      <c r="G45" s="162"/>
    </row>
    <row r="46">
      <c r="A46" s="103" t="s">
        <v>8473</v>
      </c>
      <c r="B46" s="103" t="s">
        <v>8472</v>
      </c>
      <c r="C46" s="239">
        <v>40638.0</v>
      </c>
      <c r="D46" s="103" t="s">
        <v>15</v>
      </c>
      <c r="E46" s="103" t="s">
        <v>928</v>
      </c>
      <c r="F46" s="452"/>
      <c r="G46" s="452"/>
    </row>
    <row r="47">
      <c r="A47" s="112" t="s">
        <v>12479</v>
      </c>
      <c r="B47" s="112" t="s">
        <v>12480</v>
      </c>
      <c r="C47" s="162"/>
      <c r="D47" s="162"/>
      <c r="E47" s="162"/>
      <c r="F47" s="162"/>
      <c r="G47" s="162"/>
    </row>
    <row r="48">
      <c r="A48" s="112" t="s">
        <v>12481</v>
      </c>
      <c r="B48" s="112" t="s">
        <v>12482</v>
      </c>
      <c r="C48" s="162"/>
      <c r="D48" s="162"/>
      <c r="E48" s="162"/>
      <c r="F48" s="162"/>
      <c r="G48" s="162"/>
    </row>
    <row r="49">
      <c r="A49" s="112" t="s">
        <v>12483</v>
      </c>
      <c r="B49" s="112" t="s">
        <v>12484</v>
      </c>
      <c r="C49" s="162"/>
      <c r="D49" s="162"/>
      <c r="E49" s="162"/>
      <c r="F49" s="162"/>
      <c r="G49" s="162"/>
    </row>
    <row r="50">
      <c r="A50" s="103" t="s">
        <v>12485</v>
      </c>
      <c r="B50" s="103" t="s">
        <v>12486</v>
      </c>
      <c r="C50" s="239">
        <v>40673.0</v>
      </c>
      <c r="D50" s="103" t="s">
        <v>15</v>
      </c>
      <c r="E50" s="103" t="s">
        <v>928</v>
      </c>
      <c r="F50" s="452"/>
      <c r="G50" s="452"/>
    </row>
    <row r="51">
      <c r="A51" s="103" t="s">
        <v>5909</v>
      </c>
      <c r="B51" s="103" t="s">
        <v>1324</v>
      </c>
      <c r="C51" s="239">
        <v>40481.0</v>
      </c>
      <c r="D51" s="103" t="s">
        <v>15</v>
      </c>
      <c r="E51" s="103" t="s">
        <v>7174</v>
      </c>
      <c r="F51" s="452"/>
      <c r="G51" s="452"/>
    </row>
    <row r="52">
      <c r="A52" s="112" t="s">
        <v>11315</v>
      </c>
      <c r="B52" s="112" t="s">
        <v>9787</v>
      </c>
      <c r="C52" s="162"/>
      <c r="D52" s="162"/>
      <c r="E52" s="162"/>
      <c r="F52" s="162"/>
      <c r="G52" s="162"/>
    </row>
    <row r="53">
      <c r="A53" s="112" t="s">
        <v>7107</v>
      </c>
      <c r="B53" s="112" t="s">
        <v>7108</v>
      </c>
      <c r="C53" s="162"/>
      <c r="D53" s="162"/>
      <c r="E53" s="112" t="s">
        <v>11317</v>
      </c>
      <c r="F53" s="162"/>
      <c r="G53" s="162"/>
    </row>
    <row r="54">
      <c r="A54" s="112" t="s">
        <v>7769</v>
      </c>
      <c r="B54" s="112" t="s">
        <v>7108</v>
      </c>
      <c r="C54" s="162"/>
      <c r="D54" s="162"/>
      <c r="E54" s="162"/>
      <c r="F54" s="162"/>
      <c r="G54" s="162"/>
    </row>
    <row r="55">
      <c r="A55" s="112" t="s">
        <v>12487</v>
      </c>
      <c r="B55" s="112" t="s">
        <v>8562</v>
      </c>
      <c r="C55" s="162"/>
      <c r="D55" s="162"/>
      <c r="E55" s="162"/>
      <c r="F55" s="162"/>
      <c r="G55" s="162"/>
    </row>
    <row r="56">
      <c r="A56" s="112" t="s">
        <v>12488</v>
      </c>
      <c r="B56" s="112" t="s">
        <v>12489</v>
      </c>
      <c r="C56" s="162"/>
      <c r="D56" s="162"/>
      <c r="E56" s="162"/>
      <c r="F56" s="162"/>
      <c r="G56" s="162"/>
    </row>
    <row r="57">
      <c r="A57" s="112" t="s">
        <v>12490</v>
      </c>
      <c r="B57" s="112" t="s">
        <v>8572</v>
      </c>
      <c r="C57" s="162"/>
      <c r="D57" s="162"/>
      <c r="E57" s="162"/>
      <c r="F57" s="162"/>
      <c r="G57" s="162"/>
    </row>
    <row r="58">
      <c r="A58" s="112" t="s">
        <v>12491</v>
      </c>
      <c r="B58" s="112" t="s">
        <v>12492</v>
      </c>
      <c r="C58" s="162"/>
      <c r="D58" s="162"/>
      <c r="E58" s="162"/>
      <c r="F58" s="162"/>
      <c r="G58" s="162"/>
    </row>
    <row r="59">
      <c r="A59" s="103" t="s">
        <v>4291</v>
      </c>
      <c r="B59" s="103" t="s">
        <v>800</v>
      </c>
      <c r="C59" s="239">
        <v>40148.0</v>
      </c>
      <c r="D59" s="103" t="s">
        <v>15</v>
      </c>
      <c r="E59" s="103" t="s">
        <v>5958</v>
      </c>
      <c r="F59" s="452"/>
      <c r="G59" s="452"/>
    </row>
    <row r="60">
      <c r="A60" s="112" t="s">
        <v>3323</v>
      </c>
      <c r="B60" s="112" t="s">
        <v>11638</v>
      </c>
      <c r="C60" s="162"/>
      <c r="D60" s="162"/>
      <c r="E60" s="162"/>
      <c r="F60" s="162"/>
      <c r="G60" s="162"/>
    </row>
    <row r="61">
      <c r="A61" s="112" t="s">
        <v>12493</v>
      </c>
      <c r="B61" s="112" t="s">
        <v>12494</v>
      </c>
      <c r="C61" s="162"/>
      <c r="D61" s="162"/>
      <c r="E61" s="162"/>
      <c r="F61" s="162"/>
      <c r="G61" s="162"/>
    </row>
    <row r="62">
      <c r="A62" s="112" t="s">
        <v>12495</v>
      </c>
      <c r="B62" s="112" t="s">
        <v>12496</v>
      </c>
      <c r="C62" s="162"/>
      <c r="D62" s="162"/>
      <c r="E62" s="162"/>
      <c r="F62" s="162"/>
      <c r="G62" s="162"/>
    </row>
    <row r="63">
      <c r="A63" s="112" t="s">
        <v>12497</v>
      </c>
      <c r="B63" s="112" t="s">
        <v>12498</v>
      </c>
      <c r="C63" s="162"/>
      <c r="D63" s="162"/>
      <c r="E63" s="162"/>
      <c r="F63" s="162"/>
      <c r="G63" s="162"/>
    </row>
    <row r="64">
      <c r="A64" s="103" t="s">
        <v>7788</v>
      </c>
      <c r="B64" s="103" t="s">
        <v>981</v>
      </c>
      <c r="C64" s="239">
        <v>39406.0</v>
      </c>
      <c r="D64" s="103" t="s">
        <v>15</v>
      </c>
      <c r="E64" s="103" t="s">
        <v>7789</v>
      </c>
      <c r="F64" s="452"/>
      <c r="G64" s="452"/>
    </row>
    <row r="65">
      <c r="A65" s="112" t="s">
        <v>12499</v>
      </c>
      <c r="B65" s="112" t="s">
        <v>12500</v>
      </c>
      <c r="C65" s="162"/>
      <c r="D65" s="162"/>
      <c r="E65" s="162"/>
      <c r="F65" s="162"/>
      <c r="G65" s="162"/>
    </row>
    <row r="66">
      <c r="A66" s="112" t="s">
        <v>12501</v>
      </c>
      <c r="B66" s="112" t="s">
        <v>12502</v>
      </c>
      <c r="C66" s="162"/>
      <c r="D66" s="162"/>
      <c r="E66" s="162"/>
      <c r="F66" s="162"/>
      <c r="G66" s="162"/>
    </row>
    <row r="67">
      <c r="A67" s="112" t="s">
        <v>6037</v>
      </c>
      <c r="B67" s="112" t="s">
        <v>6038</v>
      </c>
      <c r="C67" s="162"/>
      <c r="D67" s="162"/>
      <c r="E67" s="162"/>
      <c r="F67" s="162"/>
      <c r="G67" s="162"/>
    </row>
    <row r="68">
      <c r="A68" s="112" t="s">
        <v>12503</v>
      </c>
      <c r="B68" s="112" t="s">
        <v>12504</v>
      </c>
      <c r="C68" s="162"/>
      <c r="D68" s="162"/>
      <c r="E68" s="162"/>
      <c r="F68" s="162"/>
      <c r="G68" s="162"/>
    </row>
    <row r="69">
      <c r="A69" s="112" t="s">
        <v>10835</v>
      </c>
      <c r="B69" s="112" t="s">
        <v>10836</v>
      </c>
      <c r="C69" s="162"/>
      <c r="D69" s="162"/>
      <c r="E69" s="162"/>
      <c r="F69" s="162"/>
      <c r="G69" s="162"/>
    </row>
    <row r="70">
      <c r="A70" s="112" t="s">
        <v>11562</v>
      </c>
      <c r="B70" s="112" t="s">
        <v>11563</v>
      </c>
      <c r="C70" s="162"/>
      <c r="D70" s="162"/>
      <c r="E70" s="162"/>
      <c r="F70" s="162"/>
      <c r="G70" s="162"/>
    </row>
    <row r="71">
      <c r="A71" s="112" t="s">
        <v>5587</v>
      </c>
      <c r="B71" s="112" t="s">
        <v>990</v>
      </c>
      <c r="C71" s="162"/>
      <c r="D71" s="162"/>
      <c r="E71" s="162"/>
      <c r="F71" s="162"/>
      <c r="G71" s="162"/>
    </row>
    <row r="72">
      <c r="A72" s="112" t="s">
        <v>12505</v>
      </c>
      <c r="B72" s="112" t="s">
        <v>12506</v>
      </c>
      <c r="C72" s="162"/>
      <c r="D72" s="162"/>
      <c r="E72" s="162"/>
      <c r="F72" s="162"/>
      <c r="G72" s="162"/>
    </row>
    <row r="73">
      <c r="A73" s="112" t="s">
        <v>12507</v>
      </c>
      <c r="B73" s="112" t="s">
        <v>7531</v>
      </c>
      <c r="C73" s="162"/>
      <c r="D73" s="162"/>
      <c r="E73" s="162"/>
      <c r="F73" s="162"/>
      <c r="G73" s="162"/>
    </row>
    <row r="74">
      <c r="A74" s="112" t="s">
        <v>12508</v>
      </c>
      <c r="B74" s="112" t="s">
        <v>12509</v>
      </c>
      <c r="C74" s="162"/>
      <c r="D74" s="162"/>
      <c r="E74" s="162"/>
      <c r="F74" s="162"/>
      <c r="G74" s="162"/>
    </row>
    <row r="75">
      <c r="A75" s="112" t="s">
        <v>12510</v>
      </c>
      <c r="B75" s="112" t="s">
        <v>12511</v>
      </c>
      <c r="C75" s="162"/>
      <c r="D75" s="162"/>
      <c r="E75" s="162"/>
      <c r="F75" s="162"/>
      <c r="G75" s="162"/>
    </row>
    <row r="76">
      <c r="A76" s="103" t="s">
        <v>6081</v>
      </c>
      <c r="B76" s="103" t="s">
        <v>6082</v>
      </c>
      <c r="C76" s="239">
        <v>40295.0</v>
      </c>
      <c r="D76" s="103" t="s">
        <v>15</v>
      </c>
      <c r="E76" s="103" t="s">
        <v>928</v>
      </c>
      <c r="F76" s="452"/>
      <c r="G76" s="452"/>
    </row>
    <row r="77">
      <c r="A77" s="103" t="s">
        <v>12512</v>
      </c>
      <c r="B77" s="103" t="s">
        <v>1365</v>
      </c>
      <c r="C77" s="239">
        <v>40435.0</v>
      </c>
      <c r="D77" s="103" t="s">
        <v>15</v>
      </c>
      <c r="E77" s="103" t="s">
        <v>928</v>
      </c>
      <c r="F77" s="452"/>
      <c r="G77" s="452"/>
    </row>
    <row r="78">
      <c r="A78" s="112" t="s">
        <v>12513</v>
      </c>
      <c r="B78" s="112" t="s">
        <v>12514</v>
      </c>
      <c r="C78" s="162"/>
      <c r="D78" s="162"/>
      <c r="E78" s="162"/>
      <c r="F78" s="162"/>
      <c r="G78" s="162"/>
    </row>
    <row r="79">
      <c r="A79" s="112" t="s">
        <v>12515</v>
      </c>
      <c r="B79" s="112" t="s">
        <v>12516</v>
      </c>
      <c r="C79" s="162"/>
      <c r="D79" s="162"/>
      <c r="E79" s="162"/>
      <c r="F79" s="162"/>
      <c r="G79" s="162"/>
    </row>
    <row r="80">
      <c r="A80" s="112" t="s">
        <v>12517</v>
      </c>
      <c r="B80" s="112" t="s">
        <v>12518</v>
      </c>
      <c r="C80" s="162"/>
      <c r="D80" s="162"/>
      <c r="E80" s="162"/>
      <c r="F80" s="162"/>
      <c r="G80" s="162"/>
    </row>
    <row r="81">
      <c r="A81" s="112" t="s">
        <v>12519</v>
      </c>
      <c r="B81" s="112" t="s">
        <v>12520</v>
      </c>
      <c r="C81" s="162"/>
      <c r="D81" s="162"/>
      <c r="E81" s="162"/>
      <c r="F81" s="162"/>
      <c r="G81" s="162"/>
    </row>
    <row r="82">
      <c r="A82" s="112" t="s">
        <v>12521</v>
      </c>
      <c r="B82" s="112" t="s">
        <v>12522</v>
      </c>
      <c r="C82" s="162"/>
      <c r="D82" s="162"/>
      <c r="E82" s="162"/>
      <c r="F82" s="162"/>
      <c r="G82" s="162"/>
    </row>
    <row r="83">
      <c r="A83" s="112" t="s">
        <v>12523</v>
      </c>
      <c r="B83" s="112" t="s">
        <v>11789</v>
      </c>
      <c r="C83" s="162"/>
      <c r="D83" s="162"/>
      <c r="E83" s="162"/>
      <c r="F83" s="162"/>
      <c r="G83" s="162"/>
    </row>
    <row r="84">
      <c r="A84" s="112" t="s">
        <v>12524</v>
      </c>
      <c r="B84" s="112" t="s">
        <v>12525</v>
      </c>
      <c r="C84" s="162"/>
      <c r="D84" s="162"/>
      <c r="E84" s="162"/>
      <c r="F84" s="162"/>
      <c r="G84" s="162"/>
    </row>
    <row r="85">
      <c r="A85" s="112" t="s">
        <v>12526</v>
      </c>
      <c r="B85" s="112" t="s">
        <v>5204</v>
      </c>
      <c r="C85" s="162"/>
      <c r="D85" s="162"/>
      <c r="E85" s="162"/>
      <c r="F85" s="162"/>
      <c r="G85" s="162"/>
    </row>
    <row r="86">
      <c r="A86" s="112" t="s">
        <v>12527</v>
      </c>
      <c r="B86" s="112" t="s">
        <v>12528</v>
      </c>
      <c r="C86" s="162"/>
      <c r="D86" s="162"/>
      <c r="E86" s="162"/>
      <c r="F86" s="162"/>
      <c r="G86" s="162"/>
    </row>
    <row r="87">
      <c r="A87" s="112" t="s">
        <v>12529</v>
      </c>
      <c r="B87" s="112" t="s">
        <v>12530</v>
      </c>
      <c r="C87" s="162"/>
      <c r="D87" s="162"/>
      <c r="E87" s="162"/>
      <c r="F87" s="162"/>
      <c r="G87" s="162"/>
    </row>
    <row r="88">
      <c r="A88" s="103" t="s">
        <v>8945</v>
      </c>
      <c r="B88" s="103" t="s">
        <v>8941</v>
      </c>
      <c r="C88" s="239">
        <v>42360.0</v>
      </c>
      <c r="D88" s="103" t="s">
        <v>15</v>
      </c>
      <c r="E88" s="103" t="s">
        <v>12531</v>
      </c>
      <c r="F88" s="452"/>
      <c r="G88" s="452"/>
    </row>
    <row r="89">
      <c r="A89" s="112" t="s">
        <v>12532</v>
      </c>
      <c r="B89" s="112" t="s">
        <v>4717</v>
      </c>
      <c r="C89" s="162"/>
      <c r="D89" s="162"/>
      <c r="E89" s="162"/>
      <c r="F89" s="162"/>
      <c r="G89" s="162"/>
    </row>
    <row r="90">
      <c r="A90" s="112" t="s">
        <v>12533</v>
      </c>
      <c r="B90" s="112" t="s">
        <v>4717</v>
      </c>
      <c r="C90" s="162"/>
      <c r="D90" s="162"/>
      <c r="E90" s="162"/>
      <c r="F90" s="162"/>
      <c r="G90" s="162"/>
    </row>
    <row r="91">
      <c r="A91" s="112" t="s">
        <v>12534</v>
      </c>
      <c r="B91" s="112" t="s">
        <v>12535</v>
      </c>
      <c r="C91" s="162"/>
      <c r="D91" s="162"/>
      <c r="E91" s="162"/>
      <c r="F91" s="162"/>
      <c r="G91" s="162"/>
    </row>
    <row r="92">
      <c r="A92" s="112" t="s">
        <v>12536</v>
      </c>
      <c r="B92" s="112" t="s">
        <v>12537</v>
      </c>
      <c r="C92" s="162"/>
      <c r="D92" s="162"/>
      <c r="E92" s="162"/>
      <c r="F92" s="162"/>
      <c r="G92" s="162"/>
    </row>
    <row r="93">
      <c r="A93" s="112" t="s">
        <v>12538</v>
      </c>
      <c r="B93" s="112" t="s">
        <v>12204</v>
      </c>
      <c r="C93" s="162"/>
      <c r="D93" s="162"/>
      <c r="E93" s="162"/>
      <c r="F93" s="162"/>
      <c r="G93" s="162"/>
    </row>
    <row r="94">
      <c r="A94" s="112" t="s">
        <v>12539</v>
      </c>
      <c r="B94" s="112" t="s">
        <v>12204</v>
      </c>
      <c r="C94" s="162"/>
      <c r="D94" s="162"/>
      <c r="E94" s="162"/>
      <c r="F94" s="162"/>
      <c r="G94" s="162"/>
    </row>
    <row r="95">
      <c r="A95" s="162"/>
      <c r="B95" s="162"/>
      <c r="C95" s="162"/>
      <c r="D95" s="162"/>
      <c r="E95" s="162"/>
      <c r="F95" s="162"/>
      <c r="G95" s="162"/>
    </row>
    <row r="96">
      <c r="A96" s="162"/>
      <c r="B96" s="162"/>
      <c r="C96" s="162"/>
      <c r="D96" s="162"/>
      <c r="E96" s="162"/>
      <c r="F96" s="162"/>
      <c r="G96" s="162"/>
    </row>
    <row r="97">
      <c r="A97" s="551" t="s">
        <v>1</v>
      </c>
      <c r="B97" s="552">
        <f>COUNT(C:C)</f>
        <v>17</v>
      </c>
      <c r="C97" s="162"/>
      <c r="D97" s="162"/>
      <c r="E97" s="162"/>
      <c r="F97" s="162"/>
      <c r="G97" s="162"/>
    </row>
    <row r="98">
      <c r="A98" s="551" t="s">
        <v>2</v>
      </c>
      <c r="B98" s="554">
        <v>94.0</v>
      </c>
      <c r="C98" s="162"/>
      <c r="D98" s="162"/>
      <c r="E98" s="162"/>
      <c r="F98" s="162"/>
      <c r="G98" s="162"/>
    </row>
    <row r="99">
      <c r="A99" s="551" t="s">
        <v>1014</v>
      </c>
      <c r="B99" s="553">
        <f>IFERROR(__xludf.DUMMYFUNCTION("TO_PERCENT(B97/B98)"),0.18085106382978725)</f>
        <v>0.1808510638</v>
      </c>
      <c r="C99" s="162"/>
      <c r="D99" s="162"/>
      <c r="E99" s="162"/>
      <c r="F99" s="162"/>
      <c r="G99" s="162"/>
    </row>
    <row r="100">
      <c r="A100" s="162"/>
      <c r="B100" s="162"/>
      <c r="C100" s="162"/>
      <c r="D100" s="162"/>
      <c r="E100" s="162"/>
      <c r="F100" s="162"/>
      <c r="G100" s="162"/>
    </row>
    <row r="101">
      <c r="A101" s="162"/>
      <c r="B101" s="162"/>
      <c r="C101" s="162"/>
      <c r="D101" s="162"/>
      <c r="E101" s="162"/>
      <c r="F101" s="162"/>
      <c r="G101" s="162"/>
    </row>
    <row r="102">
      <c r="A102" s="162"/>
      <c r="B102" s="162"/>
      <c r="C102" s="162"/>
      <c r="D102" s="162"/>
      <c r="E102" s="162"/>
      <c r="F102" s="162"/>
      <c r="G102" s="162"/>
    </row>
    <row r="103">
      <c r="A103" s="162"/>
      <c r="B103" s="162"/>
      <c r="C103" s="162"/>
      <c r="D103" s="162"/>
      <c r="E103" s="162"/>
      <c r="F103" s="162"/>
      <c r="G103" s="162"/>
    </row>
    <row r="104">
      <c r="A104" s="162"/>
      <c r="B104" s="162"/>
      <c r="C104" s="162"/>
      <c r="D104" s="162"/>
      <c r="E104" s="162"/>
      <c r="F104" s="162"/>
      <c r="G104" s="162"/>
    </row>
  </sheetData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23.63"/>
    <col customWidth="1" min="5" max="5" width="29.75"/>
  </cols>
  <sheetData>
    <row r="1">
      <c r="A1" s="517" t="s">
        <v>113</v>
      </c>
      <c r="B1" s="517" t="s">
        <v>110</v>
      </c>
      <c r="C1" s="517" t="s">
        <v>902</v>
      </c>
      <c r="D1" s="517" t="s">
        <v>903</v>
      </c>
      <c r="E1" s="113" t="s">
        <v>904</v>
      </c>
      <c r="F1" s="518"/>
      <c r="G1" s="518"/>
      <c r="H1" s="518"/>
      <c r="I1" s="518"/>
      <c r="J1" s="518"/>
      <c r="K1" s="518"/>
      <c r="L1" s="518"/>
      <c r="M1" s="518"/>
      <c r="N1" s="518"/>
      <c r="O1" s="518"/>
      <c r="P1" s="518"/>
      <c r="Q1" s="518"/>
      <c r="R1" s="518"/>
      <c r="S1" s="518"/>
      <c r="T1" s="518"/>
      <c r="U1" s="518"/>
      <c r="V1" s="518"/>
      <c r="W1" s="518"/>
      <c r="X1" s="518"/>
      <c r="Y1" s="518"/>
      <c r="Z1" s="518"/>
    </row>
    <row r="2">
      <c r="A2" s="112" t="s">
        <v>12540</v>
      </c>
      <c r="B2" s="112" t="s">
        <v>12541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</row>
    <row r="3">
      <c r="A3" s="112" t="s">
        <v>12542</v>
      </c>
      <c r="B3" s="112" t="s">
        <v>869</v>
      </c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</row>
    <row r="4">
      <c r="A4" s="112" t="s">
        <v>12543</v>
      </c>
      <c r="B4" s="112" t="s">
        <v>12544</v>
      </c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</row>
    <row r="5">
      <c r="A5" s="112" t="s">
        <v>1877</v>
      </c>
      <c r="B5" s="112" t="s">
        <v>12545</v>
      </c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</row>
    <row r="6">
      <c r="A6" s="112" t="s">
        <v>12546</v>
      </c>
      <c r="B6" s="112" t="s">
        <v>11904</v>
      </c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</row>
    <row r="7">
      <c r="A7" s="112" t="s">
        <v>12547</v>
      </c>
      <c r="B7" s="112" t="s">
        <v>12548</v>
      </c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</row>
    <row r="8">
      <c r="A8" s="112" t="s">
        <v>12549</v>
      </c>
      <c r="B8" s="112" t="s">
        <v>12550</v>
      </c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</row>
    <row r="9">
      <c r="A9" s="112" t="s">
        <v>12551</v>
      </c>
      <c r="B9" s="112" t="s">
        <v>12552</v>
      </c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</row>
    <row r="10">
      <c r="A10" s="112" t="s">
        <v>12553</v>
      </c>
      <c r="B10" s="112" t="s">
        <v>12554</v>
      </c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</row>
    <row r="11">
      <c r="A11" s="112" t="s">
        <v>12555</v>
      </c>
      <c r="B11" s="112" t="s">
        <v>12556</v>
      </c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</row>
    <row r="12">
      <c r="A12" s="112" t="s">
        <v>12557</v>
      </c>
      <c r="B12" s="112" t="s">
        <v>12558</v>
      </c>
      <c r="C12" s="162"/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</row>
    <row r="13">
      <c r="A13" s="112" t="s">
        <v>12559</v>
      </c>
      <c r="B13" s="112" t="s">
        <v>12560</v>
      </c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</row>
    <row r="14">
      <c r="A14" s="112" t="s">
        <v>12561</v>
      </c>
      <c r="B14" s="112" t="s">
        <v>12562</v>
      </c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</row>
    <row r="15">
      <c r="A15" s="112" t="s">
        <v>12563</v>
      </c>
      <c r="B15" s="112" t="s">
        <v>12564</v>
      </c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</row>
    <row r="16">
      <c r="A16" s="112" t="s">
        <v>12565</v>
      </c>
      <c r="B16" s="112" t="s">
        <v>12041</v>
      </c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</row>
    <row r="17">
      <c r="A17" s="112" t="s">
        <v>10269</v>
      </c>
      <c r="B17" s="112" t="s">
        <v>9777</v>
      </c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</row>
    <row r="18">
      <c r="A18" s="103" t="s">
        <v>7965</v>
      </c>
      <c r="B18" s="103" t="s">
        <v>651</v>
      </c>
      <c r="C18" s="239">
        <v>42691.0</v>
      </c>
      <c r="D18" s="103" t="s">
        <v>15</v>
      </c>
      <c r="E18" s="103" t="s">
        <v>7963</v>
      </c>
      <c r="F18" s="452"/>
      <c r="G18" s="452"/>
      <c r="H18" s="452"/>
      <c r="I18" s="452"/>
      <c r="J18" s="452"/>
      <c r="K18" s="452"/>
      <c r="L18" s="452"/>
      <c r="M18" s="452"/>
      <c r="N18" s="452"/>
      <c r="O18" s="452"/>
      <c r="P18" s="452"/>
      <c r="Q18" s="452"/>
      <c r="R18" s="452"/>
      <c r="S18" s="452"/>
      <c r="T18" s="452"/>
      <c r="U18" s="452"/>
      <c r="V18" s="452"/>
      <c r="W18" s="452"/>
      <c r="X18" s="452"/>
      <c r="Y18" s="452"/>
      <c r="Z18" s="452"/>
    </row>
    <row r="19">
      <c r="A19" s="112" t="s">
        <v>12566</v>
      </c>
      <c r="B19" s="112" t="s">
        <v>12567</v>
      </c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</row>
    <row r="20">
      <c r="A20" s="112" t="s">
        <v>12568</v>
      </c>
      <c r="B20" s="112" t="s">
        <v>12569</v>
      </c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</row>
    <row r="21">
      <c r="A21" s="112" t="s">
        <v>12570</v>
      </c>
      <c r="B21" s="112" t="s">
        <v>12571</v>
      </c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</row>
    <row r="22">
      <c r="A22" s="112" t="s">
        <v>12572</v>
      </c>
      <c r="B22" s="112" t="s">
        <v>9122</v>
      </c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</row>
    <row r="23">
      <c r="A23" s="112" t="s">
        <v>12561</v>
      </c>
      <c r="B23" s="112" t="s">
        <v>12573</v>
      </c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</row>
    <row r="24">
      <c r="A24" s="112" t="s">
        <v>12574</v>
      </c>
      <c r="B24" s="112" t="s">
        <v>12575</v>
      </c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</row>
    <row r="25">
      <c r="A25" s="112" t="s">
        <v>12576</v>
      </c>
      <c r="B25" s="112" t="s">
        <v>12241</v>
      </c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</row>
    <row r="26">
      <c r="A26" s="112" t="s">
        <v>12577</v>
      </c>
      <c r="B26" s="112" t="s">
        <v>12578</v>
      </c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</row>
    <row r="27">
      <c r="A27" s="112" t="s">
        <v>12579</v>
      </c>
      <c r="B27" s="112" t="s">
        <v>12580</v>
      </c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</row>
    <row r="28">
      <c r="A28" s="112" t="s">
        <v>12581</v>
      </c>
      <c r="B28" s="112" t="s">
        <v>12582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</row>
    <row r="29">
      <c r="A29" s="112" t="s">
        <v>12583</v>
      </c>
      <c r="B29" s="112" t="s">
        <v>12584</v>
      </c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</row>
    <row r="30">
      <c r="A30" s="112" t="s">
        <v>12585</v>
      </c>
      <c r="B30" s="112" t="s">
        <v>12065</v>
      </c>
      <c r="C30" s="162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</row>
    <row r="31">
      <c r="A31" s="112" t="s">
        <v>12586</v>
      </c>
      <c r="B31" s="112" t="s">
        <v>12587</v>
      </c>
      <c r="C31" s="162"/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</row>
    <row r="32">
      <c r="A32" s="112" t="s">
        <v>12588</v>
      </c>
      <c r="B32" s="112" t="s">
        <v>12589</v>
      </c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</row>
    <row r="33">
      <c r="A33" s="112" t="s">
        <v>7074</v>
      </c>
      <c r="B33" s="112" t="s">
        <v>12590</v>
      </c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</row>
    <row r="34">
      <c r="A34" s="112" t="s">
        <v>12591</v>
      </c>
      <c r="B34" s="112" t="s">
        <v>11928</v>
      </c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</row>
    <row r="35">
      <c r="A35" s="112" t="s">
        <v>9238</v>
      </c>
      <c r="B35" s="112" t="s">
        <v>12069</v>
      </c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</row>
    <row r="36">
      <c r="A36" s="112" t="s">
        <v>12592</v>
      </c>
      <c r="B36" s="112" t="s">
        <v>12593</v>
      </c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</row>
    <row r="37">
      <c r="A37" s="112" t="s">
        <v>12594</v>
      </c>
      <c r="B37" s="112" t="s">
        <v>11933</v>
      </c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</row>
    <row r="38">
      <c r="A38" s="112" t="s">
        <v>12595</v>
      </c>
      <c r="B38" s="112" t="s">
        <v>12596</v>
      </c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</row>
    <row r="39">
      <c r="A39" s="112" t="s">
        <v>12597</v>
      </c>
      <c r="B39" s="112" t="s">
        <v>12598</v>
      </c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</row>
    <row r="40">
      <c r="A40" s="112" t="s">
        <v>12599</v>
      </c>
      <c r="B40" s="112" t="s">
        <v>12600</v>
      </c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</row>
    <row r="41">
      <c r="A41" s="112" t="s">
        <v>12601</v>
      </c>
      <c r="B41" s="112" t="s">
        <v>12600</v>
      </c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</row>
    <row r="42">
      <c r="A42" s="112" t="s">
        <v>12602</v>
      </c>
      <c r="B42" s="112" t="s">
        <v>12603</v>
      </c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</row>
    <row r="43">
      <c r="A43" s="112" t="s">
        <v>12604</v>
      </c>
      <c r="B43" s="112" t="s">
        <v>1288</v>
      </c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</row>
    <row r="44">
      <c r="A44" s="112" t="s">
        <v>12605</v>
      </c>
      <c r="B44" s="112" t="s">
        <v>12606</v>
      </c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</row>
    <row r="45">
      <c r="A45" s="112" t="s">
        <v>12607</v>
      </c>
      <c r="B45" s="112" t="s">
        <v>12608</v>
      </c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</row>
    <row r="46">
      <c r="A46" s="103" t="s">
        <v>8217</v>
      </c>
      <c r="B46" s="103" t="s">
        <v>11474</v>
      </c>
      <c r="C46" s="239">
        <v>42661.0</v>
      </c>
      <c r="D46" s="103" t="s">
        <v>15</v>
      </c>
      <c r="E46" s="103" t="s">
        <v>4543</v>
      </c>
      <c r="F46" s="452"/>
      <c r="G46" s="452"/>
      <c r="H46" s="452"/>
      <c r="I46" s="452"/>
      <c r="J46" s="452"/>
      <c r="K46" s="452"/>
      <c r="L46" s="452"/>
      <c r="M46" s="452"/>
      <c r="N46" s="452"/>
      <c r="O46" s="452"/>
      <c r="P46" s="452"/>
      <c r="Q46" s="452"/>
      <c r="R46" s="452"/>
      <c r="S46" s="452"/>
      <c r="T46" s="452"/>
      <c r="U46" s="452"/>
      <c r="V46" s="452"/>
      <c r="W46" s="452"/>
      <c r="X46" s="452"/>
      <c r="Y46" s="452"/>
      <c r="Z46" s="452"/>
    </row>
    <row r="47">
      <c r="A47" s="112" t="s">
        <v>12609</v>
      </c>
      <c r="B47" s="112" t="s">
        <v>12610</v>
      </c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</row>
    <row r="48">
      <c r="A48" s="112" t="s">
        <v>12611</v>
      </c>
      <c r="B48" s="112" t="s">
        <v>12612</v>
      </c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</row>
    <row r="49">
      <c r="A49" s="103" t="s">
        <v>11301</v>
      </c>
      <c r="B49" s="103" t="s">
        <v>2340</v>
      </c>
      <c r="C49" s="239">
        <v>39980.0</v>
      </c>
      <c r="D49" s="103" t="s">
        <v>15</v>
      </c>
      <c r="E49" s="103" t="s">
        <v>4426</v>
      </c>
      <c r="F49" s="452"/>
      <c r="G49" s="452"/>
      <c r="H49" s="452"/>
      <c r="I49" s="452"/>
      <c r="J49" s="452"/>
      <c r="K49" s="452"/>
      <c r="L49" s="452"/>
      <c r="M49" s="452"/>
      <c r="N49" s="452"/>
      <c r="O49" s="452"/>
      <c r="P49" s="452"/>
      <c r="Q49" s="452"/>
      <c r="R49" s="452"/>
      <c r="S49" s="452"/>
      <c r="T49" s="452"/>
      <c r="U49" s="452"/>
      <c r="V49" s="452"/>
      <c r="W49" s="452"/>
      <c r="X49" s="452"/>
      <c r="Y49" s="452"/>
      <c r="Z49" s="452"/>
    </row>
    <row r="50">
      <c r="A50" s="112" t="s">
        <v>12613</v>
      </c>
      <c r="B50" s="112" t="s">
        <v>12614</v>
      </c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</row>
    <row r="51">
      <c r="A51" s="103" t="s">
        <v>5645</v>
      </c>
      <c r="B51" s="103" t="s">
        <v>940</v>
      </c>
      <c r="C51" s="239">
        <v>40771.0</v>
      </c>
      <c r="D51" s="103" t="s">
        <v>15</v>
      </c>
      <c r="E51" s="103" t="s">
        <v>5646</v>
      </c>
      <c r="F51" s="452"/>
      <c r="G51" s="452"/>
      <c r="H51" s="452"/>
      <c r="I51" s="452"/>
      <c r="J51" s="452"/>
      <c r="K51" s="452"/>
      <c r="L51" s="452"/>
      <c r="M51" s="452"/>
      <c r="N51" s="452"/>
      <c r="O51" s="452"/>
      <c r="P51" s="452"/>
      <c r="Q51" s="452"/>
      <c r="R51" s="452"/>
      <c r="S51" s="452"/>
      <c r="T51" s="452"/>
      <c r="U51" s="452"/>
      <c r="V51" s="452"/>
      <c r="W51" s="452"/>
      <c r="X51" s="452"/>
      <c r="Y51" s="452"/>
      <c r="Z51" s="452"/>
    </row>
    <row r="52">
      <c r="A52" s="112" t="s">
        <v>12615</v>
      </c>
      <c r="B52" s="112" t="s">
        <v>11948</v>
      </c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</row>
    <row r="53">
      <c r="A53" s="112" t="s">
        <v>12616</v>
      </c>
      <c r="B53" s="112" t="s">
        <v>12617</v>
      </c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</row>
    <row r="54">
      <c r="A54" s="112" t="s">
        <v>12618</v>
      </c>
      <c r="B54" s="112" t="s">
        <v>12276</v>
      </c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</row>
    <row r="55">
      <c r="A55" s="112" t="s">
        <v>12619</v>
      </c>
      <c r="B55" s="112" t="s">
        <v>12620</v>
      </c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</row>
    <row r="56">
      <c r="A56" s="112" t="s">
        <v>12621</v>
      </c>
      <c r="B56" s="112" t="s">
        <v>10565</v>
      </c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</row>
    <row r="57">
      <c r="A57" s="112" t="s">
        <v>3686</v>
      </c>
      <c r="B57" s="112" t="s">
        <v>12622</v>
      </c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</row>
    <row r="58">
      <c r="A58" s="112" t="s">
        <v>12623</v>
      </c>
      <c r="B58" s="112" t="s">
        <v>12624</v>
      </c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</row>
    <row r="59">
      <c r="A59" s="112" t="s">
        <v>12625</v>
      </c>
      <c r="B59" s="112" t="s">
        <v>12626</v>
      </c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</row>
    <row r="60">
      <c r="A60" s="112" t="s">
        <v>12627</v>
      </c>
      <c r="B60" s="112" t="s">
        <v>2656</v>
      </c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</row>
    <row r="61">
      <c r="A61" s="112" t="s">
        <v>12628</v>
      </c>
      <c r="B61" s="112" t="s">
        <v>2656</v>
      </c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</row>
    <row r="62">
      <c r="A62" s="112" t="s">
        <v>12629</v>
      </c>
      <c r="B62" s="112" t="s">
        <v>12630</v>
      </c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</row>
    <row r="63">
      <c r="A63" s="112" t="s">
        <v>12631</v>
      </c>
      <c r="B63" s="112" t="s">
        <v>11882</v>
      </c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</row>
    <row r="64">
      <c r="A64" s="112" t="s">
        <v>12632</v>
      </c>
      <c r="B64" s="112" t="s">
        <v>12633</v>
      </c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</row>
    <row r="65">
      <c r="A65" s="112" t="s">
        <v>12634</v>
      </c>
      <c r="B65" s="112" t="s">
        <v>12635</v>
      </c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</row>
    <row r="66">
      <c r="A66" s="112" t="s">
        <v>12636</v>
      </c>
      <c r="B66" s="112" t="s">
        <v>12637</v>
      </c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</row>
    <row r="67">
      <c r="A67" s="112" t="s">
        <v>12638</v>
      </c>
      <c r="B67" s="112" t="s">
        <v>12639</v>
      </c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</row>
    <row r="68">
      <c r="A68" s="112" t="s">
        <v>12640</v>
      </c>
      <c r="B68" s="112" t="s">
        <v>11484</v>
      </c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</row>
    <row r="69">
      <c r="A69" s="112" t="s">
        <v>12641</v>
      </c>
      <c r="B69" s="112" t="s">
        <v>12642</v>
      </c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</row>
    <row r="70">
      <c r="A70" s="112" t="s">
        <v>12643</v>
      </c>
      <c r="B70" s="112" t="s">
        <v>12644</v>
      </c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</row>
    <row r="71">
      <c r="A71" s="112" t="s">
        <v>11552</v>
      </c>
      <c r="B71" s="112" t="s">
        <v>11553</v>
      </c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</row>
    <row r="72">
      <c r="A72" s="112" t="s">
        <v>12645</v>
      </c>
      <c r="B72" s="112" t="s">
        <v>10515</v>
      </c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</row>
    <row r="73">
      <c r="A73" s="112" t="s">
        <v>12646</v>
      </c>
      <c r="B73" s="112" t="s">
        <v>12647</v>
      </c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</row>
    <row r="74">
      <c r="A74" s="112" t="s">
        <v>12648</v>
      </c>
      <c r="B74" s="112" t="s">
        <v>12649</v>
      </c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</row>
    <row r="75">
      <c r="A75" s="112" t="s">
        <v>12650</v>
      </c>
      <c r="B75" s="112" t="s">
        <v>12651</v>
      </c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</row>
    <row r="76">
      <c r="A76" s="112" t="s">
        <v>12652</v>
      </c>
      <c r="B76" s="112" t="s">
        <v>12651</v>
      </c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</row>
    <row r="77">
      <c r="A77" s="112" t="s">
        <v>12653</v>
      </c>
      <c r="B77" s="112" t="s">
        <v>12654</v>
      </c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</row>
    <row r="78">
      <c r="A78" s="112" t="s">
        <v>12655</v>
      </c>
      <c r="B78" s="112" t="s">
        <v>12656</v>
      </c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</row>
    <row r="79">
      <c r="A79" s="112" t="s">
        <v>12657</v>
      </c>
      <c r="B79" s="112" t="s">
        <v>12658</v>
      </c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</row>
    <row r="80">
      <c r="A80" s="112" t="s">
        <v>12659</v>
      </c>
      <c r="B80" s="112" t="s">
        <v>11438</v>
      </c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</row>
    <row r="81">
      <c r="A81" s="112" t="s">
        <v>12660</v>
      </c>
      <c r="B81" s="112" t="s">
        <v>12661</v>
      </c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</row>
    <row r="82">
      <c r="A82" s="112" t="s">
        <v>12662</v>
      </c>
      <c r="B82" s="112" t="s">
        <v>12663</v>
      </c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</row>
    <row r="83">
      <c r="A83" s="112" t="s">
        <v>12664</v>
      </c>
      <c r="B83" s="112" t="s">
        <v>11884</v>
      </c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</row>
    <row r="84">
      <c r="A84" s="112" t="s">
        <v>12665</v>
      </c>
      <c r="B84" s="112" t="s">
        <v>12666</v>
      </c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</row>
    <row r="85">
      <c r="A85" s="112" t="s">
        <v>12667</v>
      </c>
      <c r="B85" s="112" t="s">
        <v>12668</v>
      </c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</row>
    <row r="86">
      <c r="A86" s="112" t="s">
        <v>12669</v>
      </c>
      <c r="B86" s="112" t="s">
        <v>7105</v>
      </c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</row>
    <row r="87">
      <c r="A87" s="112" t="s">
        <v>12670</v>
      </c>
      <c r="B87" s="112" t="s">
        <v>12671</v>
      </c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</row>
    <row r="88">
      <c r="A88" s="112" t="s">
        <v>12672</v>
      </c>
      <c r="B88" s="112" t="s">
        <v>12673</v>
      </c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</row>
    <row r="89">
      <c r="A89" s="112" t="s">
        <v>12674</v>
      </c>
      <c r="B89" s="112" t="s">
        <v>12675</v>
      </c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</row>
    <row r="90">
      <c r="A90" s="112" t="s">
        <v>12676</v>
      </c>
      <c r="B90" s="112" t="s">
        <v>12677</v>
      </c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</row>
    <row r="91">
      <c r="A91" s="112" t="s">
        <v>12678</v>
      </c>
      <c r="B91" s="112" t="s">
        <v>12138</v>
      </c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</row>
    <row r="92">
      <c r="A92" s="112" t="s">
        <v>12679</v>
      </c>
      <c r="B92" s="112" t="s">
        <v>12680</v>
      </c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</row>
    <row r="93">
      <c r="A93" s="112" t="s">
        <v>12681</v>
      </c>
      <c r="B93" s="112" t="s">
        <v>12145</v>
      </c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</row>
    <row r="94">
      <c r="A94" s="112" t="s">
        <v>12682</v>
      </c>
      <c r="B94" s="112" t="s">
        <v>12683</v>
      </c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</row>
    <row r="95">
      <c r="A95" s="112" t="s">
        <v>12684</v>
      </c>
      <c r="B95" s="112" t="s">
        <v>12685</v>
      </c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</row>
    <row r="96">
      <c r="A96" s="112" t="s">
        <v>12686</v>
      </c>
      <c r="B96" s="112" t="s">
        <v>12687</v>
      </c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</row>
    <row r="97">
      <c r="A97" s="112" t="s">
        <v>12688</v>
      </c>
      <c r="B97" s="112" t="s">
        <v>12689</v>
      </c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</row>
    <row r="98">
      <c r="A98" s="112" t="s">
        <v>12690</v>
      </c>
      <c r="B98" s="112" t="s">
        <v>12691</v>
      </c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</row>
    <row r="99">
      <c r="A99" s="103" t="s">
        <v>5942</v>
      </c>
      <c r="B99" s="103" t="s">
        <v>769</v>
      </c>
      <c r="C99" s="239">
        <v>41268.0</v>
      </c>
      <c r="D99" s="103" t="s">
        <v>15</v>
      </c>
      <c r="E99" s="103" t="s">
        <v>5173</v>
      </c>
      <c r="F99" s="452"/>
      <c r="G99" s="452"/>
      <c r="H99" s="452"/>
      <c r="I99" s="452"/>
      <c r="J99" s="452"/>
      <c r="K99" s="452"/>
      <c r="L99" s="452"/>
      <c r="M99" s="452"/>
      <c r="N99" s="452"/>
      <c r="O99" s="452"/>
      <c r="P99" s="452"/>
      <c r="Q99" s="452"/>
      <c r="R99" s="452"/>
      <c r="S99" s="452"/>
      <c r="T99" s="452"/>
      <c r="U99" s="452"/>
      <c r="V99" s="452"/>
      <c r="W99" s="452"/>
      <c r="X99" s="452"/>
      <c r="Y99" s="452"/>
      <c r="Z99" s="452"/>
    </row>
    <row r="100">
      <c r="A100" s="112" t="s">
        <v>12692</v>
      </c>
      <c r="B100" s="112" t="s">
        <v>11988</v>
      </c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</row>
    <row r="101">
      <c r="A101" s="112" t="s">
        <v>12693</v>
      </c>
      <c r="B101" s="112" t="s">
        <v>11988</v>
      </c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</row>
    <row r="102">
      <c r="A102" s="112" t="s">
        <v>12694</v>
      </c>
      <c r="B102" s="112" t="s">
        <v>12695</v>
      </c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</row>
    <row r="103">
      <c r="A103" s="112" t="s">
        <v>12696</v>
      </c>
      <c r="B103" s="112" t="s">
        <v>10076</v>
      </c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</row>
    <row r="104">
      <c r="A104" s="112" t="s">
        <v>10338</v>
      </c>
      <c r="B104" s="112" t="s">
        <v>12697</v>
      </c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</row>
    <row r="105">
      <c r="A105" s="112" t="s">
        <v>12698</v>
      </c>
      <c r="B105" s="112" t="s">
        <v>12699</v>
      </c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</row>
    <row r="106">
      <c r="A106" s="112" t="s">
        <v>8609</v>
      </c>
      <c r="B106" s="112" t="s">
        <v>8608</v>
      </c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</row>
    <row r="107">
      <c r="A107" s="112" t="s">
        <v>12700</v>
      </c>
      <c r="B107" s="112" t="s">
        <v>12701</v>
      </c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</row>
    <row r="108">
      <c r="A108" s="112" t="s">
        <v>12702</v>
      </c>
      <c r="B108" s="112" t="s">
        <v>12701</v>
      </c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</row>
    <row r="109">
      <c r="A109" s="112" t="s">
        <v>12703</v>
      </c>
      <c r="B109" s="112" t="s">
        <v>11991</v>
      </c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</row>
    <row r="110">
      <c r="A110" s="112" t="s">
        <v>12704</v>
      </c>
      <c r="B110" s="112" t="s">
        <v>12705</v>
      </c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</row>
    <row r="111">
      <c r="A111" s="112" t="s">
        <v>12706</v>
      </c>
      <c r="B111" s="112" t="s">
        <v>12707</v>
      </c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</row>
    <row r="112">
      <c r="A112" s="112" t="s">
        <v>12708</v>
      </c>
      <c r="B112" s="112" t="s">
        <v>7177</v>
      </c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</row>
    <row r="113">
      <c r="A113" s="112" t="s">
        <v>12709</v>
      </c>
      <c r="B113" s="112" t="s">
        <v>12710</v>
      </c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</row>
    <row r="114">
      <c r="A114" s="112" t="s">
        <v>12711</v>
      </c>
      <c r="B114" s="112" t="s">
        <v>12712</v>
      </c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</row>
    <row r="115">
      <c r="A115" s="112" t="s">
        <v>12713</v>
      </c>
      <c r="B115" s="112" t="s">
        <v>7629</v>
      </c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</row>
    <row r="116">
      <c r="A116" s="112" t="s">
        <v>7234</v>
      </c>
      <c r="B116" s="112" t="s">
        <v>1233</v>
      </c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</row>
    <row r="117">
      <c r="A117" s="112" t="s">
        <v>12714</v>
      </c>
      <c r="B117" s="112" t="s">
        <v>5264</v>
      </c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</row>
    <row r="118">
      <c r="A118" s="112" t="s">
        <v>10349</v>
      </c>
      <c r="B118" s="112" t="s">
        <v>6221</v>
      </c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</row>
    <row r="119">
      <c r="A119" s="112" t="s">
        <v>12715</v>
      </c>
      <c r="B119" s="112" t="s">
        <v>12366</v>
      </c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</row>
    <row r="120">
      <c r="A120" s="112" t="s">
        <v>12716</v>
      </c>
      <c r="B120" s="112" t="s">
        <v>1360</v>
      </c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</row>
    <row r="121">
      <c r="A121" s="112" t="s">
        <v>12717</v>
      </c>
      <c r="B121" s="112" t="s">
        <v>12718</v>
      </c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</row>
    <row r="122">
      <c r="A122" s="112" t="s">
        <v>12719</v>
      </c>
      <c r="B122" s="112" t="s">
        <v>12511</v>
      </c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</row>
    <row r="123">
      <c r="A123" s="112" t="s">
        <v>10603</v>
      </c>
      <c r="B123" s="112" t="s">
        <v>10604</v>
      </c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</row>
    <row r="124">
      <c r="A124" s="112" t="s">
        <v>12720</v>
      </c>
      <c r="B124" s="112" t="s">
        <v>12721</v>
      </c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</row>
    <row r="125">
      <c r="A125" s="112" t="s">
        <v>12722</v>
      </c>
      <c r="B125" s="112" t="s">
        <v>12723</v>
      </c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</row>
    <row r="126">
      <c r="A126" s="112" t="s">
        <v>12724</v>
      </c>
      <c r="B126" s="112" t="s">
        <v>12725</v>
      </c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</row>
    <row r="127">
      <c r="A127" s="112" t="s">
        <v>12726</v>
      </c>
      <c r="B127" s="112" t="s">
        <v>12725</v>
      </c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</row>
    <row r="128">
      <c r="A128" s="112" t="s">
        <v>12727</v>
      </c>
      <c r="B128" s="112" t="s">
        <v>12375</v>
      </c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</row>
    <row r="129">
      <c r="A129" s="112" t="s">
        <v>12728</v>
      </c>
      <c r="B129" s="112" t="s">
        <v>12729</v>
      </c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</row>
    <row r="130">
      <c r="A130" s="112" t="s">
        <v>12730</v>
      </c>
      <c r="B130" s="112" t="s">
        <v>12731</v>
      </c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</row>
    <row r="131">
      <c r="A131" s="112" t="s">
        <v>12732</v>
      </c>
      <c r="B131" s="112" t="s">
        <v>12733</v>
      </c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</row>
    <row r="132">
      <c r="A132" s="112" t="s">
        <v>12734</v>
      </c>
      <c r="B132" s="112" t="s">
        <v>11897</v>
      </c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</row>
    <row r="133">
      <c r="A133" s="112" t="s">
        <v>12735</v>
      </c>
      <c r="B133" s="112" t="s">
        <v>12736</v>
      </c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</row>
    <row r="134">
      <c r="A134" s="112" t="s">
        <v>12737</v>
      </c>
      <c r="B134" s="112" t="s">
        <v>5291</v>
      </c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</row>
    <row r="135">
      <c r="A135" s="112" t="s">
        <v>12738</v>
      </c>
      <c r="B135" s="112" t="s">
        <v>12739</v>
      </c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</row>
    <row r="136">
      <c r="A136" s="112" t="s">
        <v>4205</v>
      </c>
      <c r="B136" s="112" t="s">
        <v>12740</v>
      </c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</row>
    <row r="137">
      <c r="A137" s="112" t="s">
        <v>12741</v>
      </c>
      <c r="B137" s="112" t="s">
        <v>12742</v>
      </c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</row>
    <row r="138">
      <c r="A138" s="112" t="s">
        <v>12743</v>
      </c>
      <c r="B138" s="112" t="s">
        <v>12744</v>
      </c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</row>
    <row r="139">
      <c r="A139" s="112" t="s">
        <v>4416</v>
      </c>
      <c r="B139" s="112" t="s">
        <v>12745</v>
      </c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</row>
    <row r="140">
      <c r="A140" s="112" t="s">
        <v>8942</v>
      </c>
      <c r="B140" s="112" t="s">
        <v>8941</v>
      </c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</row>
    <row r="141">
      <c r="A141" s="112" t="s">
        <v>12746</v>
      </c>
      <c r="B141" s="112" t="s">
        <v>12747</v>
      </c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</row>
    <row r="142">
      <c r="A142" s="112" t="s">
        <v>12748</v>
      </c>
      <c r="B142" s="112" t="s">
        <v>12749</v>
      </c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</row>
    <row r="143">
      <c r="A143" s="112" t="s">
        <v>12750</v>
      </c>
      <c r="B143" s="112" t="s">
        <v>12751</v>
      </c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</row>
    <row r="144">
      <c r="A144" s="112" t="s">
        <v>12752</v>
      </c>
      <c r="B144" s="112" t="s">
        <v>12399</v>
      </c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</row>
    <row r="145">
      <c r="A145" s="112" t="s">
        <v>12753</v>
      </c>
      <c r="B145" s="112" t="s">
        <v>12535</v>
      </c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</row>
    <row r="146">
      <c r="A146" s="112" t="s">
        <v>12754</v>
      </c>
      <c r="B146" s="112" t="s">
        <v>12755</v>
      </c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</row>
    <row r="147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</row>
    <row r="148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</row>
    <row r="149">
      <c r="A149" s="551" t="s">
        <v>1</v>
      </c>
      <c r="B149" s="552">
        <f>COUNT(C:C)</f>
        <v>5</v>
      </c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</row>
    <row r="150">
      <c r="A150" s="551" t="s">
        <v>2</v>
      </c>
      <c r="B150" s="554">
        <v>145.0</v>
      </c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</row>
    <row r="151">
      <c r="A151" s="551" t="s">
        <v>1014</v>
      </c>
      <c r="B151" s="553">
        <f>IFERROR(__xludf.DUMMYFUNCTION("TO_PERCENT(B149/B150)"),0.034482758620689655)</f>
        <v>0.03448275862</v>
      </c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</row>
    <row r="152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</row>
    <row r="153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</row>
    <row r="154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</row>
    <row r="155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</row>
    <row r="156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</row>
    <row r="157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</row>
    <row r="158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</row>
    <row r="159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</row>
    <row r="160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</row>
    <row r="16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</row>
  </sheetData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9.5"/>
    <col customWidth="1" min="3" max="3" width="18.63"/>
    <col customWidth="1" min="6" max="6" width="57.38"/>
    <col customWidth="1" min="7" max="7" width="4.13"/>
  </cols>
  <sheetData>
    <row r="1">
      <c r="A1" s="532"/>
      <c r="B1" s="531"/>
      <c r="C1" s="532"/>
      <c r="D1" s="531"/>
      <c r="E1" s="532"/>
      <c r="F1" s="533"/>
      <c r="G1" s="268"/>
    </row>
    <row r="2">
      <c r="A2" s="541"/>
      <c r="B2" s="528" t="s">
        <v>113</v>
      </c>
      <c r="C2" s="528" t="s">
        <v>110</v>
      </c>
      <c r="D2" s="528" t="s">
        <v>902</v>
      </c>
      <c r="E2" s="528" t="s">
        <v>903</v>
      </c>
      <c r="F2" s="270" t="s">
        <v>904</v>
      </c>
      <c r="G2" s="560"/>
    </row>
    <row r="3">
      <c r="A3" s="98"/>
      <c r="B3" s="141" t="s">
        <v>12756</v>
      </c>
      <c r="C3" s="112" t="s">
        <v>12548</v>
      </c>
      <c r="D3" s="150"/>
      <c r="E3" s="162"/>
      <c r="F3" s="150"/>
      <c r="G3" s="102"/>
    </row>
    <row r="4">
      <c r="A4" s="98"/>
      <c r="B4" s="141" t="s">
        <v>12757</v>
      </c>
      <c r="C4" s="112" t="s">
        <v>12564</v>
      </c>
      <c r="D4" s="150"/>
      <c r="E4" s="162"/>
      <c r="F4" s="150"/>
      <c r="G4" s="102"/>
    </row>
    <row r="5">
      <c r="A5" s="98"/>
      <c r="B5" s="141" t="s">
        <v>12758</v>
      </c>
      <c r="C5" s="112" t="s">
        <v>12759</v>
      </c>
      <c r="D5" s="150"/>
      <c r="E5" s="162"/>
      <c r="F5" s="150"/>
      <c r="G5" s="102"/>
    </row>
    <row r="6">
      <c r="A6" s="98"/>
      <c r="B6" s="139" t="s">
        <v>10380</v>
      </c>
      <c r="C6" s="103" t="s">
        <v>1260</v>
      </c>
      <c r="D6" s="140">
        <v>41107.0</v>
      </c>
      <c r="E6" s="103" t="s">
        <v>15</v>
      </c>
      <c r="F6" s="139" t="s">
        <v>928</v>
      </c>
      <c r="G6" s="98"/>
    </row>
    <row r="7">
      <c r="A7" s="98"/>
      <c r="B7" s="139" t="s">
        <v>11209</v>
      </c>
      <c r="C7" s="103" t="s">
        <v>11210</v>
      </c>
      <c r="D7" s="140">
        <v>41149.0</v>
      </c>
      <c r="E7" s="103" t="s">
        <v>15</v>
      </c>
      <c r="F7" s="139" t="s">
        <v>4474</v>
      </c>
      <c r="G7" s="98"/>
    </row>
    <row r="8">
      <c r="A8" s="98"/>
      <c r="B8" s="141" t="s">
        <v>12760</v>
      </c>
      <c r="C8" s="112" t="s">
        <v>12761</v>
      </c>
      <c r="D8" s="150"/>
      <c r="E8" s="162"/>
      <c r="F8" s="150"/>
      <c r="G8" s="102"/>
    </row>
    <row r="9">
      <c r="A9" s="98"/>
      <c r="B9" s="139" t="s">
        <v>5767</v>
      </c>
      <c r="C9" s="103" t="s">
        <v>1174</v>
      </c>
      <c r="D9" s="140">
        <v>39462.0</v>
      </c>
      <c r="E9" s="103" t="s">
        <v>15</v>
      </c>
      <c r="F9" s="139" t="s">
        <v>928</v>
      </c>
      <c r="G9" s="98"/>
    </row>
    <row r="10">
      <c r="A10" s="98"/>
      <c r="B10" s="141" t="s">
        <v>12762</v>
      </c>
      <c r="C10" s="112" t="s">
        <v>11520</v>
      </c>
      <c r="D10" s="150"/>
      <c r="E10" s="162"/>
      <c r="F10" s="150"/>
      <c r="G10" s="102"/>
    </row>
    <row r="11">
      <c r="A11" s="98"/>
      <c r="B11" s="141" t="s">
        <v>8090</v>
      </c>
      <c r="C11" s="112" t="s">
        <v>7221</v>
      </c>
      <c r="D11" s="150"/>
      <c r="E11" s="162"/>
      <c r="F11" s="150"/>
      <c r="G11" s="102"/>
    </row>
    <row r="12">
      <c r="A12" s="98"/>
      <c r="B12" s="139" t="s">
        <v>4756</v>
      </c>
      <c r="C12" s="103" t="s">
        <v>11216</v>
      </c>
      <c r="D12" s="140">
        <v>40708.0</v>
      </c>
      <c r="E12" s="103" t="s">
        <v>15</v>
      </c>
      <c r="F12" s="139" t="s">
        <v>928</v>
      </c>
      <c r="G12" s="98"/>
    </row>
    <row r="13">
      <c r="A13" s="98"/>
      <c r="B13" s="141" t="s">
        <v>12763</v>
      </c>
      <c r="C13" s="112" t="s">
        <v>12764</v>
      </c>
      <c r="D13" s="150"/>
      <c r="E13" s="162"/>
      <c r="F13" s="150"/>
      <c r="G13" s="102"/>
    </row>
    <row r="14">
      <c r="A14" s="98"/>
      <c r="B14" s="141" t="s">
        <v>12765</v>
      </c>
      <c r="C14" s="112" t="s">
        <v>12766</v>
      </c>
      <c r="D14" s="150"/>
      <c r="E14" s="162"/>
      <c r="F14" s="150"/>
      <c r="G14" s="102"/>
    </row>
    <row r="15">
      <c r="A15" s="98"/>
      <c r="B15" s="139" t="s">
        <v>4935</v>
      </c>
      <c r="C15" s="103" t="s">
        <v>4760</v>
      </c>
      <c r="D15" s="140">
        <v>42444.0</v>
      </c>
      <c r="E15" s="103" t="s">
        <v>15</v>
      </c>
      <c r="F15" s="139" t="s">
        <v>8141</v>
      </c>
      <c r="G15" s="98"/>
    </row>
    <row r="16">
      <c r="A16" s="98"/>
      <c r="B16" s="141" t="s">
        <v>9164</v>
      </c>
      <c r="C16" s="112" t="s">
        <v>9162</v>
      </c>
      <c r="D16" s="150"/>
      <c r="E16" s="162"/>
      <c r="F16" s="150"/>
      <c r="G16" s="102"/>
    </row>
    <row r="17">
      <c r="A17" s="98"/>
      <c r="B17" s="220" t="s">
        <v>11463</v>
      </c>
      <c r="C17" s="250" t="s">
        <v>1273</v>
      </c>
      <c r="D17" s="238">
        <v>42283.0</v>
      </c>
      <c r="E17" s="250" t="s">
        <v>4323</v>
      </c>
      <c r="F17" s="220" t="s">
        <v>4324</v>
      </c>
      <c r="G17" s="98"/>
    </row>
    <row r="18">
      <c r="A18" s="98"/>
      <c r="B18" s="141" t="s">
        <v>12767</v>
      </c>
      <c r="C18" s="112" t="s">
        <v>12768</v>
      </c>
      <c r="D18" s="150"/>
      <c r="E18" s="162"/>
      <c r="F18" s="150"/>
      <c r="G18" s="102"/>
    </row>
    <row r="19">
      <c r="A19" s="98"/>
      <c r="B19" s="139" t="s">
        <v>4422</v>
      </c>
      <c r="C19" s="103" t="s">
        <v>4423</v>
      </c>
      <c r="D19" s="140">
        <v>40792.0</v>
      </c>
      <c r="E19" s="103" t="s">
        <v>15</v>
      </c>
      <c r="F19" s="139" t="s">
        <v>928</v>
      </c>
      <c r="G19" s="98"/>
    </row>
    <row r="20">
      <c r="A20" s="98"/>
      <c r="B20" s="141" t="s">
        <v>11717</v>
      </c>
      <c r="C20" s="112" t="s">
        <v>11718</v>
      </c>
      <c r="D20" s="150"/>
      <c r="E20" s="162"/>
      <c r="F20" s="150"/>
      <c r="G20" s="102"/>
    </row>
    <row r="21">
      <c r="A21" s="98"/>
      <c r="B21" s="139" t="s">
        <v>8238</v>
      </c>
      <c r="C21" s="103" t="s">
        <v>7012</v>
      </c>
      <c r="D21" s="140">
        <v>41317.0</v>
      </c>
      <c r="E21" s="103" t="s">
        <v>15</v>
      </c>
      <c r="F21" s="139" t="s">
        <v>928</v>
      </c>
      <c r="G21" s="98"/>
    </row>
    <row r="22">
      <c r="A22" s="98"/>
      <c r="B22" s="139" t="s">
        <v>8301</v>
      </c>
      <c r="C22" s="103" t="s">
        <v>8300</v>
      </c>
      <c r="D22" s="140">
        <v>42514.0</v>
      </c>
      <c r="E22" s="103" t="s">
        <v>15</v>
      </c>
      <c r="F22" s="139" t="s">
        <v>928</v>
      </c>
      <c r="G22" s="98"/>
    </row>
    <row r="23">
      <c r="A23" s="98"/>
      <c r="B23" s="139" t="s">
        <v>12769</v>
      </c>
      <c r="C23" s="103" t="s">
        <v>11223</v>
      </c>
      <c r="D23" s="140">
        <v>42675.0</v>
      </c>
      <c r="E23" s="103" t="s">
        <v>15</v>
      </c>
      <c r="F23" s="139" t="s">
        <v>12770</v>
      </c>
      <c r="G23" s="98"/>
    </row>
    <row r="24">
      <c r="A24" s="98"/>
      <c r="B24" s="139" t="s">
        <v>223</v>
      </c>
      <c r="C24" s="103" t="s">
        <v>224</v>
      </c>
      <c r="D24" s="140">
        <v>43216.0</v>
      </c>
      <c r="E24" s="139" t="s">
        <v>15</v>
      </c>
      <c r="F24" s="139" t="s">
        <v>9692</v>
      </c>
      <c r="G24" s="98"/>
    </row>
    <row r="25">
      <c r="A25" s="98"/>
      <c r="B25" s="139" t="s">
        <v>4480</v>
      </c>
      <c r="C25" s="103" t="s">
        <v>4481</v>
      </c>
      <c r="D25" s="140">
        <v>43195.0</v>
      </c>
      <c r="E25" s="103" t="s">
        <v>15</v>
      </c>
      <c r="F25" s="139" t="s">
        <v>4482</v>
      </c>
      <c r="G25" s="98"/>
    </row>
    <row r="26">
      <c r="A26" s="98"/>
      <c r="B26" s="139" t="s">
        <v>673</v>
      </c>
      <c r="C26" s="103" t="s">
        <v>674</v>
      </c>
      <c r="D26" s="140">
        <v>44602.0</v>
      </c>
      <c r="E26" s="103" t="s">
        <v>15</v>
      </c>
      <c r="F26" s="176" t="s">
        <v>4411</v>
      </c>
      <c r="G26" s="102"/>
    </row>
    <row r="27">
      <c r="A27" s="98"/>
      <c r="B27" s="141" t="s">
        <v>12771</v>
      </c>
      <c r="C27" s="112" t="s">
        <v>12772</v>
      </c>
      <c r="D27" s="150"/>
      <c r="E27" s="162"/>
      <c r="F27" s="150"/>
      <c r="G27" s="102"/>
    </row>
    <row r="28">
      <c r="A28" s="98"/>
      <c r="B28" s="141" t="s">
        <v>7372</v>
      </c>
      <c r="C28" s="112" t="s">
        <v>7373</v>
      </c>
      <c r="D28" s="150"/>
      <c r="E28" s="162"/>
      <c r="F28" s="150"/>
      <c r="G28" s="102"/>
    </row>
    <row r="29">
      <c r="A29" s="98"/>
      <c r="B29" s="139" t="s">
        <v>12773</v>
      </c>
      <c r="C29" s="103" t="s">
        <v>12774</v>
      </c>
      <c r="D29" s="140">
        <v>43486.0</v>
      </c>
      <c r="E29" s="103" t="s">
        <v>15</v>
      </c>
      <c r="F29" s="139" t="s">
        <v>928</v>
      </c>
      <c r="G29" s="102"/>
    </row>
    <row r="30">
      <c r="A30" s="98"/>
      <c r="B30" s="141" t="s">
        <v>12775</v>
      </c>
      <c r="C30" s="112" t="s">
        <v>964</v>
      </c>
      <c r="D30" s="150"/>
      <c r="E30" s="162"/>
      <c r="F30" s="150"/>
      <c r="G30" s="102"/>
    </row>
    <row r="31">
      <c r="A31" s="98"/>
      <c r="B31" s="139" t="s">
        <v>11356</v>
      </c>
      <c r="C31" s="103" t="s">
        <v>11357</v>
      </c>
      <c r="D31" s="140">
        <v>43104.0</v>
      </c>
      <c r="E31" s="103" t="s">
        <v>15</v>
      </c>
      <c r="F31" s="139" t="s">
        <v>4482</v>
      </c>
      <c r="G31" s="98"/>
    </row>
    <row r="32">
      <c r="A32" s="98"/>
      <c r="B32" s="141" t="s">
        <v>10482</v>
      </c>
      <c r="C32" s="112" t="s">
        <v>10282</v>
      </c>
      <c r="D32" s="150"/>
      <c r="E32" s="162"/>
      <c r="F32" s="150"/>
      <c r="G32" s="102"/>
    </row>
    <row r="33">
      <c r="A33" s="98"/>
      <c r="B33" s="141" t="s">
        <v>12776</v>
      </c>
      <c r="C33" s="112" t="s">
        <v>12777</v>
      </c>
      <c r="D33" s="150"/>
      <c r="E33" s="162"/>
      <c r="F33" s="150"/>
      <c r="G33" s="102"/>
    </row>
    <row r="34">
      <c r="A34" s="98"/>
      <c r="B34" s="139" t="s">
        <v>12778</v>
      </c>
      <c r="C34" s="103" t="s">
        <v>800</v>
      </c>
      <c r="D34" s="140">
        <v>40148.0</v>
      </c>
      <c r="E34" s="103" t="s">
        <v>15</v>
      </c>
      <c r="F34" s="139" t="s">
        <v>12343</v>
      </c>
      <c r="G34" s="98"/>
    </row>
    <row r="35">
      <c r="A35" s="98"/>
      <c r="B35" s="141" t="s">
        <v>12779</v>
      </c>
      <c r="C35" s="112" t="s">
        <v>4517</v>
      </c>
      <c r="D35" s="150"/>
      <c r="E35" s="162"/>
      <c r="F35" s="150"/>
      <c r="G35" s="102"/>
    </row>
    <row r="36">
      <c r="A36" s="98"/>
      <c r="B36" s="139" t="s">
        <v>5676</v>
      </c>
      <c r="C36" s="103" t="s">
        <v>4371</v>
      </c>
      <c r="D36" s="140">
        <v>40722.0</v>
      </c>
      <c r="E36" s="103" t="s">
        <v>15</v>
      </c>
      <c r="F36" s="139" t="s">
        <v>5254</v>
      </c>
      <c r="G36" s="98"/>
    </row>
    <row r="37">
      <c r="A37" s="98"/>
      <c r="B37" s="141" t="s">
        <v>8692</v>
      </c>
      <c r="C37" s="112" t="s">
        <v>984</v>
      </c>
      <c r="D37" s="150"/>
      <c r="E37" s="162"/>
      <c r="F37" s="150"/>
      <c r="G37" s="102"/>
    </row>
    <row r="38">
      <c r="A38" s="98"/>
      <c r="B38" s="139" t="s">
        <v>985</v>
      </c>
      <c r="C38" s="103" t="s">
        <v>143</v>
      </c>
      <c r="D38" s="140">
        <v>39406.0</v>
      </c>
      <c r="E38" s="103" t="s">
        <v>4268</v>
      </c>
      <c r="F38" s="151" t="s">
        <v>8698</v>
      </c>
      <c r="G38" s="331"/>
    </row>
    <row r="39">
      <c r="A39" s="98"/>
      <c r="B39" s="141" t="s">
        <v>12780</v>
      </c>
      <c r="C39" s="112" t="s">
        <v>9483</v>
      </c>
      <c r="D39" s="150"/>
      <c r="E39" s="162"/>
      <c r="F39" s="150"/>
      <c r="G39" s="102"/>
    </row>
    <row r="40">
      <c r="A40" s="98"/>
      <c r="B40" s="139" t="s">
        <v>7800</v>
      </c>
      <c r="C40" s="103" t="s">
        <v>7801</v>
      </c>
      <c r="D40" s="140">
        <v>40988.0</v>
      </c>
      <c r="E40" s="103" t="s">
        <v>15</v>
      </c>
      <c r="F40" s="139" t="s">
        <v>928</v>
      </c>
      <c r="G40" s="98"/>
    </row>
    <row r="41">
      <c r="A41" s="98"/>
      <c r="B41" s="139" t="s">
        <v>198</v>
      </c>
      <c r="C41" s="103" t="s">
        <v>199</v>
      </c>
      <c r="D41" s="140">
        <v>43188.0</v>
      </c>
      <c r="E41" s="139" t="s">
        <v>15</v>
      </c>
      <c r="F41" s="139" t="s">
        <v>9692</v>
      </c>
      <c r="G41" s="98"/>
    </row>
    <row r="42">
      <c r="A42" s="98"/>
      <c r="B42" s="141" t="s">
        <v>12781</v>
      </c>
      <c r="C42" s="112" t="s">
        <v>11327</v>
      </c>
      <c r="D42" s="150"/>
      <c r="E42" s="162"/>
      <c r="F42" s="150"/>
      <c r="G42" s="102"/>
    </row>
    <row r="43">
      <c r="A43" s="98"/>
      <c r="B43" s="141" t="s">
        <v>12782</v>
      </c>
      <c r="C43" s="112" t="s">
        <v>10232</v>
      </c>
      <c r="D43" s="150"/>
      <c r="E43" s="162"/>
      <c r="F43" s="150"/>
      <c r="G43" s="102"/>
    </row>
    <row r="44">
      <c r="A44" s="98"/>
      <c r="B44" s="141" t="s">
        <v>8797</v>
      </c>
      <c r="C44" s="112" t="s">
        <v>8798</v>
      </c>
      <c r="D44" s="150"/>
      <c r="E44" s="162"/>
      <c r="F44" s="150"/>
      <c r="G44" s="102"/>
    </row>
    <row r="45">
      <c r="A45" s="98"/>
      <c r="B45" s="220" t="s">
        <v>996</v>
      </c>
      <c r="C45" s="250" t="s">
        <v>997</v>
      </c>
      <c r="D45" s="238">
        <v>39406.0</v>
      </c>
      <c r="E45" s="250" t="s">
        <v>4758</v>
      </c>
      <c r="F45" s="220" t="s">
        <v>4381</v>
      </c>
      <c r="G45" s="98"/>
    </row>
    <row r="46">
      <c r="A46" s="98"/>
      <c r="B46" s="141" t="s">
        <v>7128</v>
      </c>
      <c r="C46" s="112" t="s">
        <v>7129</v>
      </c>
      <c r="D46" s="150"/>
      <c r="E46" s="162"/>
      <c r="F46" s="150"/>
      <c r="G46" s="102"/>
    </row>
    <row r="47">
      <c r="A47" s="98"/>
      <c r="B47" s="139" t="s">
        <v>1234</v>
      </c>
      <c r="C47" s="139" t="s">
        <v>1235</v>
      </c>
      <c r="D47" s="140">
        <v>40120.0</v>
      </c>
      <c r="E47" s="139" t="s">
        <v>4274</v>
      </c>
      <c r="F47" s="151" t="s">
        <v>4260</v>
      </c>
      <c r="G47" s="331"/>
    </row>
    <row r="48">
      <c r="A48" s="98"/>
      <c r="B48" s="139" t="s">
        <v>1371</v>
      </c>
      <c r="C48" s="139" t="s">
        <v>999</v>
      </c>
      <c r="D48" s="222">
        <v>40477.0</v>
      </c>
      <c r="E48" s="151" t="s">
        <v>4249</v>
      </c>
      <c r="F48" s="151" t="s">
        <v>5229</v>
      </c>
      <c r="G48" s="331"/>
    </row>
    <row r="49">
      <c r="A49" s="98"/>
      <c r="B49" s="141" t="s">
        <v>7640</v>
      </c>
      <c r="C49" s="112" t="s">
        <v>12783</v>
      </c>
      <c r="D49" s="150"/>
      <c r="E49" s="162"/>
      <c r="F49" s="150"/>
      <c r="G49" s="102"/>
    </row>
    <row r="50">
      <c r="A50" s="98"/>
      <c r="B50" s="139" t="s">
        <v>130</v>
      </c>
      <c r="C50" s="103" t="s">
        <v>131</v>
      </c>
      <c r="D50" s="140">
        <v>42985.0</v>
      </c>
      <c r="E50" s="103" t="s">
        <v>15</v>
      </c>
      <c r="F50" s="139" t="s">
        <v>4528</v>
      </c>
      <c r="G50" s="98"/>
    </row>
    <row r="51">
      <c r="A51" s="98"/>
      <c r="B51" s="141" t="s">
        <v>12784</v>
      </c>
      <c r="C51" s="112" t="s">
        <v>12785</v>
      </c>
      <c r="D51" s="150"/>
      <c r="E51" s="162"/>
      <c r="F51" s="150"/>
      <c r="G51" s="102"/>
    </row>
    <row r="52">
      <c r="A52" s="98"/>
      <c r="B52" s="139" t="s">
        <v>1490</v>
      </c>
      <c r="C52" s="103" t="s">
        <v>12786</v>
      </c>
      <c r="D52" s="140">
        <v>42936.0</v>
      </c>
      <c r="E52" s="103" t="s">
        <v>15</v>
      </c>
      <c r="F52" s="139" t="s">
        <v>928</v>
      </c>
      <c r="G52" s="98"/>
    </row>
    <row r="53">
      <c r="A53" s="102"/>
      <c r="B53" s="143"/>
      <c r="C53" s="102"/>
      <c r="D53" s="143"/>
      <c r="E53" s="102"/>
      <c r="F53" s="143"/>
      <c r="G53" s="102"/>
    </row>
    <row r="54">
      <c r="A54" s="102"/>
      <c r="B54" s="143"/>
      <c r="C54" s="102"/>
      <c r="D54" s="143"/>
      <c r="E54" s="102"/>
      <c r="F54" s="143"/>
      <c r="G54" s="102"/>
    </row>
    <row r="55">
      <c r="A55" s="196"/>
      <c r="B55" s="534" t="s">
        <v>1</v>
      </c>
      <c r="C55" s="535">
        <f>COUNT(D:D)</f>
        <v>25</v>
      </c>
      <c r="D55" s="143"/>
      <c r="E55" s="102"/>
      <c r="F55" s="143"/>
      <c r="G55" s="102"/>
    </row>
    <row r="56">
      <c r="A56" s="196"/>
      <c r="B56" s="534" t="s">
        <v>2</v>
      </c>
      <c r="C56" s="536">
        <v>50.0</v>
      </c>
      <c r="D56" s="143"/>
      <c r="E56" s="102"/>
      <c r="F56" s="143"/>
      <c r="G56" s="102"/>
    </row>
    <row r="57">
      <c r="A57" s="196"/>
      <c r="B57" s="534" t="s">
        <v>1014</v>
      </c>
      <c r="C57" s="537">
        <f>IFERROR(__xludf.DUMMYFUNCTION("TO_PERCENT(C55/C56)"),0.5)</f>
        <v>0.5</v>
      </c>
      <c r="D57" s="143"/>
      <c r="E57" s="102"/>
      <c r="F57" s="143"/>
      <c r="G57" s="102"/>
    </row>
    <row r="58">
      <c r="A58" s="102"/>
      <c r="B58" s="143"/>
      <c r="C58" s="102"/>
      <c r="D58" s="143"/>
      <c r="E58" s="102"/>
      <c r="F58" s="143"/>
      <c r="G58" s="102"/>
    </row>
    <row r="59">
      <c r="A59" s="102"/>
      <c r="B59" s="143"/>
      <c r="C59" s="102"/>
      <c r="D59" s="143"/>
      <c r="E59" s="102"/>
      <c r="F59" s="143"/>
      <c r="G59" s="102"/>
    </row>
    <row r="60">
      <c r="A60" s="102"/>
      <c r="B60" s="143"/>
      <c r="C60" s="102"/>
      <c r="D60" s="143"/>
      <c r="E60" s="102"/>
      <c r="F60" s="143"/>
      <c r="G60" s="102"/>
    </row>
    <row r="61">
      <c r="A61" s="102"/>
      <c r="B61" s="143"/>
      <c r="C61" s="102"/>
      <c r="D61" s="143"/>
      <c r="E61" s="102"/>
      <c r="F61" s="143"/>
      <c r="G61" s="102"/>
    </row>
    <row r="62">
      <c r="A62" s="102"/>
      <c r="B62" s="242"/>
      <c r="C62" s="102"/>
      <c r="D62" s="242"/>
      <c r="E62" s="102"/>
      <c r="F62" s="242"/>
      <c r="G62" s="102"/>
    </row>
  </sheetData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9.25"/>
    <col customWidth="1" min="5" max="5" width="23.88"/>
  </cols>
  <sheetData>
    <row r="1">
      <c r="A1" s="232" t="s">
        <v>308</v>
      </c>
      <c r="B1" s="388" t="s">
        <v>5492</v>
      </c>
      <c r="C1" s="218">
        <v>40722.0</v>
      </c>
      <c r="D1" s="388" t="s">
        <v>15</v>
      </c>
      <c r="E1" s="103" t="s">
        <v>7062</v>
      </c>
      <c r="F1" s="452"/>
      <c r="G1" s="452"/>
      <c r="H1" s="452"/>
      <c r="I1" s="452"/>
      <c r="J1" s="452"/>
      <c r="K1" s="452"/>
      <c r="L1" s="452"/>
      <c r="M1" s="452"/>
      <c r="N1" s="452"/>
      <c r="O1" s="452"/>
      <c r="P1" s="452"/>
      <c r="Q1" s="452"/>
      <c r="R1" s="452"/>
      <c r="S1" s="452"/>
      <c r="T1" s="452"/>
      <c r="U1" s="452"/>
      <c r="V1" s="452"/>
      <c r="W1" s="452"/>
      <c r="X1" s="452"/>
      <c r="Y1" s="452"/>
      <c r="Z1" s="452"/>
    </row>
    <row r="2">
      <c r="A2" s="350" t="s">
        <v>10269</v>
      </c>
      <c r="B2" s="342" t="s">
        <v>9777</v>
      </c>
      <c r="C2" s="342"/>
      <c r="D2" s="34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</row>
    <row r="3">
      <c r="A3" s="232" t="s">
        <v>7965</v>
      </c>
      <c r="B3" s="388" t="s">
        <v>651</v>
      </c>
      <c r="C3" s="384">
        <v>42691.0</v>
      </c>
      <c r="D3" s="388" t="s">
        <v>15</v>
      </c>
      <c r="E3" s="103" t="s">
        <v>7963</v>
      </c>
      <c r="F3" s="452"/>
      <c r="G3" s="452"/>
      <c r="H3" s="452"/>
      <c r="I3" s="452"/>
      <c r="J3" s="452"/>
      <c r="K3" s="452"/>
      <c r="L3" s="452"/>
      <c r="M3" s="452"/>
      <c r="N3" s="452"/>
      <c r="O3" s="452"/>
      <c r="P3" s="452"/>
      <c r="Q3" s="452"/>
      <c r="R3" s="452"/>
      <c r="S3" s="452"/>
      <c r="T3" s="452"/>
      <c r="U3" s="452"/>
      <c r="V3" s="452"/>
      <c r="W3" s="452"/>
      <c r="X3" s="452"/>
      <c r="Y3" s="452"/>
      <c r="Z3" s="452"/>
    </row>
    <row r="4">
      <c r="A4" s="232" t="s">
        <v>7219</v>
      </c>
      <c r="B4" s="388" t="s">
        <v>1179</v>
      </c>
      <c r="C4" s="218">
        <v>40337.0</v>
      </c>
      <c r="D4" s="388" t="s">
        <v>15</v>
      </c>
      <c r="E4" s="103" t="s">
        <v>928</v>
      </c>
      <c r="F4" s="452"/>
      <c r="G4" s="452"/>
      <c r="H4" s="452"/>
      <c r="I4" s="452"/>
      <c r="J4" s="452"/>
      <c r="K4" s="452"/>
      <c r="L4" s="452"/>
      <c r="M4" s="452"/>
      <c r="N4" s="452"/>
      <c r="O4" s="452"/>
      <c r="P4" s="452"/>
      <c r="Q4" s="452"/>
      <c r="R4" s="452"/>
      <c r="S4" s="452"/>
      <c r="T4" s="452"/>
      <c r="U4" s="452"/>
      <c r="V4" s="452"/>
      <c r="W4" s="452"/>
      <c r="X4" s="452"/>
      <c r="Y4" s="452"/>
      <c r="Z4" s="452"/>
    </row>
    <row r="5">
      <c r="A5" s="350" t="s">
        <v>196</v>
      </c>
      <c r="B5" s="342" t="s">
        <v>12063</v>
      </c>
      <c r="C5" s="342"/>
      <c r="D5" s="34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</row>
    <row r="6">
      <c r="A6" s="350" t="s">
        <v>12787</v>
      </c>
      <c r="B6" s="342" t="s">
        <v>12788</v>
      </c>
      <c r="C6" s="342"/>
      <c r="D6" s="34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</row>
    <row r="7">
      <c r="A7" s="350" t="s">
        <v>12789</v>
      </c>
      <c r="B7" s="342" t="s">
        <v>11620</v>
      </c>
      <c r="C7" s="342"/>
      <c r="D7" s="34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</row>
    <row r="8">
      <c r="A8" s="350" t="s">
        <v>8216</v>
      </c>
      <c r="B8" s="342" t="s">
        <v>1060</v>
      </c>
      <c r="C8" s="342"/>
      <c r="D8" s="34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</row>
    <row r="9">
      <c r="A9" s="232" t="s">
        <v>11301</v>
      </c>
      <c r="B9" s="388" t="s">
        <v>2340</v>
      </c>
      <c r="C9" s="233">
        <v>39980.0</v>
      </c>
      <c r="D9" s="186" t="s">
        <v>15</v>
      </c>
      <c r="E9" s="151" t="s">
        <v>4426</v>
      </c>
      <c r="F9" s="452"/>
      <c r="G9" s="452"/>
      <c r="H9" s="452"/>
      <c r="I9" s="452"/>
      <c r="J9" s="452"/>
      <c r="K9" s="452"/>
      <c r="L9" s="452"/>
      <c r="M9" s="452"/>
      <c r="N9" s="452"/>
      <c r="O9" s="452"/>
      <c r="P9" s="452"/>
      <c r="Q9" s="452"/>
      <c r="R9" s="452"/>
      <c r="S9" s="452"/>
      <c r="T9" s="452"/>
      <c r="U9" s="452"/>
      <c r="V9" s="452"/>
      <c r="W9" s="452"/>
      <c r="X9" s="452"/>
      <c r="Y9" s="452"/>
      <c r="Z9" s="452"/>
    </row>
    <row r="10">
      <c r="A10" s="232" t="s">
        <v>5843</v>
      </c>
      <c r="B10" s="388" t="s">
        <v>940</v>
      </c>
      <c r="C10" s="218">
        <v>40771.0</v>
      </c>
      <c r="D10" s="388" t="s">
        <v>15</v>
      </c>
      <c r="E10" s="103" t="s">
        <v>5646</v>
      </c>
      <c r="F10" s="452"/>
      <c r="G10" s="452"/>
      <c r="H10" s="452"/>
      <c r="I10" s="452"/>
      <c r="J10" s="452"/>
      <c r="K10" s="452"/>
      <c r="L10" s="452"/>
      <c r="M10" s="452"/>
      <c r="N10" s="452"/>
      <c r="O10" s="452"/>
      <c r="P10" s="452"/>
      <c r="Q10" s="452"/>
      <c r="R10" s="452"/>
      <c r="S10" s="452"/>
      <c r="T10" s="452"/>
      <c r="U10" s="452"/>
      <c r="V10" s="452"/>
      <c r="W10" s="452"/>
      <c r="X10" s="452"/>
      <c r="Y10" s="452"/>
      <c r="Z10" s="452"/>
    </row>
    <row r="11">
      <c r="A11" s="350" t="s">
        <v>12790</v>
      </c>
      <c r="B11" s="342" t="s">
        <v>10309</v>
      </c>
      <c r="C11" s="342"/>
      <c r="D11" s="34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</row>
    <row r="12">
      <c r="A12" s="350" t="s">
        <v>12791</v>
      </c>
      <c r="B12" s="342" t="s">
        <v>12792</v>
      </c>
      <c r="C12" s="342"/>
      <c r="D12" s="342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</row>
    <row r="13">
      <c r="A13" s="344" t="s">
        <v>1199</v>
      </c>
      <c r="B13" s="391" t="s">
        <v>947</v>
      </c>
      <c r="C13" s="382">
        <v>40120.0</v>
      </c>
      <c r="D13" s="344" t="s">
        <v>4561</v>
      </c>
      <c r="E13" s="250" t="s">
        <v>4381</v>
      </c>
      <c r="F13" s="479"/>
      <c r="G13" s="479"/>
      <c r="H13" s="479"/>
      <c r="I13" s="479"/>
      <c r="J13" s="479"/>
      <c r="K13" s="479"/>
      <c r="L13" s="479"/>
      <c r="M13" s="479"/>
      <c r="N13" s="479"/>
      <c r="O13" s="479"/>
      <c r="P13" s="479"/>
      <c r="Q13" s="479"/>
      <c r="R13" s="479"/>
      <c r="S13" s="479"/>
      <c r="T13" s="479"/>
      <c r="U13" s="479"/>
      <c r="V13" s="479"/>
      <c r="W13" s="479"/>
      <c r="X13" s="479"/>
      <c r="Y13" s="479"/>
      <c r="Z13" s="479"/>
    </row>
    <row r="14">
      <c r="A14" s="350" t="s">
        <v>12793</v>
      </c>
      <c r="B14" s="342" t="s">
        <v>11484</v>
      </c>
      <c r="C14" s="342"/>
      <c r="D14" s="34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</row>
    <row r="15">
      <c r="A15" s="350" t="s">
        <v>12794</v>
      </c>
      <c r="B15" s="342" t="s">
        <v>11769</v>
      </c>
      <c r="C15" s="342"/>
      <c r="D15" s="34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</row>
    <row r="16">
      <c r="A16" s="350" t="s">
        <v>12669</v>
      </c>
      <c r="B16" s="342" t="s">
        <v>7105</v>
      </c>
      <c r="C16" s="342"/>
      <c r="D16" s="34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</row>
    <row r="17">
      <c r="A17" s="350" t="s">
        <v>12795</v>
      </c>
      <c r="B17" s="342" t="s">
        <v>10332</v>
      </c>
      <c r="C17" s="342"/>
      <c r="D17" s="34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</row>
    <row r="18">
      <c r="A18" s="232" t="s">
        <v>12796</v>
      </c>
      <c r="B18" s="388" t="s">
        <v>185</v>
      </c>
      <c r="C18" s="218">
        <v>39987.0</v>
      </c>
      <c r="D18" s="388" t="s">
        <v>15</v>
      </c>
      <c r="E18" s="103" t="s">
        <v>7151</v>
      </c>
      <c r="F18" s="452"/>
      <c r="G18" s="452"/>
      <c r="H18" s="452"/>
      <c r="I18" s="452"/>
      <c r="J18" s="452"/>
      <c r="K18" s="452"/>
      <c r="L18" s="452"/>
      <c r="M18" s="452"/>
      <c r="N18" s="452"/>
      <c r="O18" s="452"/>
      <c r="P18" s="452"/>
      <c r="Q18" s="452"/>
      <c r="R18" s="452"/>
      <c r="S18" s="452"/>
      <c r="T18" s="452"/>
      <c r="U18" s="452"/>
      <c r="V18" s="452"/>
      <c r="W18" s="452"/>
      <c r="X18" s="452"/>
      <c r="Y18" s="452"/>
      <c r="Z18" s="452"/>
    </row>
    <row r="19">
      <c r="A19" s="232" t="s">
        <v>12797</v>
      </c>
      <c r="B19" s="388" t="s">
        <v>172</v>
      </c>
      <c r="C19" s="218">
        <v>41163.0</v>
      </c>
      <c r="D19" s="388" t="s">
        <v>15</v>
      </c>
      <c r="E19" s="103" t="s">
        <v>8548</v>
      </c>
      <c r="F19" s="452"/>
      <c r="G19" s="452"/>
      <c r="H19" s="452"/>
      <c r="I19" s="452"/>
      <c r="J19" s="452"/>
      <c r="K19" s="452"/>
      <c r="L19" s="452"/>
      <c r="M19" s="452"/>
      <c r="N19" s="452"/>
      <c r="O19" s="452"/>
      <c r="P19" s="452"/>
      <c r="Q19" s="452"/>
      <c r="R19" s="452"/>
      <c r="S19" s="452"/>
      <c r="T19" s="452"/>
      <c r="U19" s="452"/>
      <c r="V19" s="452"/>
      <c r="W19" s="452"/>
      <c r="X19" s="452"/>
      <c r="Y19" s="452"/>
      <c r="Z19" s="452"/>
    </row>
    <row r="20">
      <c r="A20" s="350" t="s">
        <v>12798</v>
      </c>
      <c r="B20" s="342" t="s">
        <v>11497</v>
      </c>
      <c r="C20" s="342"/>
      <c r="D20" s="34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</row>
    <row r="21">
      <c r="A21" s="350" t="s">
        <v>10338</v>
      </c>
      <c r="B21" s="342" t="s">
        <v>7114</v>
      </c>
      <c r="C21" s="342"/>
      <c r="D21" s="34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</row>
    <row r="22">
      <c r="A22" s="350" t="s">
        <v>8609</v>
      </c>
      <c r="B22" s="342" t="s">
        <v>8608</v>
      </c>
      <c r="C22" s="342"/>
      <c r="D22" s="34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</row>
    <row r="23">
      <c r="A23" s="344" t="s">
        <v>6662</v>
      </c>
      <c r="B23" s="391" t="s">
        <v>6663</v>
      </c>
      <c r="C23" s="382">
        <v>42283.0</v>
      </c>
      <c r="D23" s="391" t="s">
        <v>4323</v>
      </c>
      <c r="E23" s="250" t="s">
        <v>4324</v>
      </c>
      <c r="F23" s="479"/>
      <c r="G23" s="479"/>
      <c r="H23" s="479"/>
      <c r="I23" s="479"/>
      <c r="J23" s="479"/>
      <c r="K23" s="479"/>
      <c r="L23" s="479"/>
      <c r="M23" s="479"/>
      <c r="N23" s="479"/>
      <c r="O23" s="479"/>
      <c r="P23" s="479"/>
      <c r="Q23" s="479"/>
      <c r="R23" s="479"/>
      <c r="S23" s="479"/>
      <c r="T23" s="479"/>
      <c r="U23" s="479"/>
      <c r="V23" s="479"/>
      <c r="W23" s="479"/>
      <c r="X23" s="479"/>
      <c r="Y23" s="479"/>
      <c r="Z23" s="479"/>
    </row>
    <row r="24">
      <c r="A24" s="350" t="s">
        <v>12799</v>
      </c>
      <c r="B24" s="342" t="s">
        <v>12800</v>
      </c>
      <c r="C24" s="342"/>
      <c r="D24" s="34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</row>
    <row r="25">
      <c r="A25" s="232" t="s">
        <v>9755</v>
      </c>
      <c r="B25" s="388" t="s">
        <v>7231</v>
      </c>
      <c r="C25" s="218">
        <v>40141.0</v>
      </c>
      <c r="D25" s="388" t="s">
        <v>15</v>
      </c>
      <c r="E25" s="103" t="s">
        <v>928</v>
      </c>
      <c r="F25" s="452"/>
      <c r="G25" s="452"/>
      <c r="H25" s="452"/>
      <c r="I25" s="452"/>
      <c r="J25" s="452"/>
      <c r="K25" s="452"/>
      <c r="L25" s="452"/>
      <c r="M25" s="452"/>
      <c r="N25" s="452"/>
      <c r="O25" s="452"/>
      <c r="P25" s="452"/>
      <c r="Q25" s="452"/>
      <c r="R25" s="452"/>
      <c r="S25" s="452"/>
      <c r="T25" s="452"/>
      <c r="U25" s="452"/>
      <c r="V25" s="452"/>
      <c r="W25" s="452"/>
      <c r="X25" s="452"/>
      <c r="Y25" s="452"/>
      <c r="Z25" s="452"/>
    </row>
    <row r="26">
      <c r="A26" s="350" t="s">
        <v>11320</v>
      </c>
      <c r="B26" s="342" t="s">
        <v>9770</v>
      </c>
      <c r="C26" s="342"/>
      <c r="D26" s="34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</row>
    <row r="27">
      <c r="A27" s="350" t="s">
        <v>7633</v>
      </c>
      <c r="B27" s="342" t="s">
        <v>6221</v>
      </c>
      <c r="C27" s="342"/>
      <c r="D27" s="34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</row>
    <row r="28">
      <c r="A28" s="350" t="s">
        <v>12801</v>
      </c>
      <c r="B28" s="342" t="s">
        <v>12802</v>
      </c>
      <c r="C28" s="342"/>
      <c r="D28" s="34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</row>
    <row r="29">
      <c r="A29" s="350" t="s">
        <v>12803</v>
      </c>
      <c r="B29" s="342" t="s">
        <v>9791</v>
      </c>
      <c r="C29" s="342"/>
      <c r="D29" s="34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</row>
    <row r="30">
      <c r="A30" s="232" t="s">
        <v>6135</v>
      </c>
      <c r="B30" s="388" t="s">
        <v>1241</v>
      </c>
      <c r="C30" s="218">
        <v>40939.0</v>
      </c>
      <c r="D30" s="388" t="s">
        <v>15</v>
      </c>
      <c r="E30" s="103" t="s">
        <v>928</v>
      </c>
      <c r="F30" s="452"/>
      <c r="G30" s="452"/>
      <c r="H30" s="452"/>
      <c r="I30" s="452"/>
      <c r="J30" s="452"/>
      <c r="K30" s="452"/>
      <c r="L30" s="452"/>
      <c r="M30" s="452"/>
      <c r="N30" s="452"/>
      <c r="O30" s="452"/>
      <c r="P30" s="452"/>
      <c r="Q30" s="452"/>
      <c r="R30" s="452"/>
      <c r="S30" s="452"/>
      <c r="T30" s="452"/>
      <c r="U30" s="452"/>
      <c r="V30" s="452"/>
      <c r="W30" s="452"/>
      <c r="X30" s="452"/>
      <c r="Y30" s="452"/>
      <c r="Z30" s="452"/>
    </row>
    <row r="31">
      <c r="A31" s="162"/>
      <c r="B31" s="162"/>
      <c r="C31" s="162"/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</row>
    <row r="32">
      <c r="A32" s="162"/>
      <c r="B32" s="162"/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</row>
    <row r="33">
      <c r="A33" s="551" t="s">
        <v>1</v>
      </c>
      <c r="B33" s="552">
        <f>COUNT(C:C)</f>
        <v>11</v>
      </c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</row>
    <row r="34">
      <c r="A34" s="551" t="s">
        <v>2</v>
      </c>
      <c r="B34" s="554">
        <v>30.0</v>
      </c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</row>
    <row r="35">
      <c r="A35" s="551" t="s">
        <v>1014</v>
      </c>
      <c r="B35" s="553">
        <f>IFERROR(__xludf.DUMMYFUNCTION("TO_PERCENT(B33/B34)"),0.36666666666666664)</f>
        <v>0.3666666667</v>
      </c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</row>
    <row r="36">
      <c r="A36" s="162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</row>
    <row r="37">
      <c r="A37" s="162"/>
      <c r="B37" s="162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</row>
    <row r="38">
      <c r="A38" s="162"/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</row>
    <row r="39">
      <c r="A39" s="162"/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</row>
    <row r="40">
      <c r="A40" s="162"/>
      <c r="B40" s="162"/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</row>
    <row r="41">
      <c r="A41" s="162"/>
      <c r="B41" s="162"/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</row>
    <row r="42">
      <c r="A42" s="162"/>
      <c r="B42" s="162"/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</row>
    <row r="43">
      <c r="A43" s="162"/>
      <c r="B43" s="162"/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</row>
    <row r="44">
      <c r="A44" s="162"/>
      <c r="B44" s="162"/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</row>
    <row r="45">
      <c r="A45" s="162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</row>
    <row r="46">
      <c r="A46" s="162"/>
      <c r="B46" s="162"/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</row>
    <row r="47">
      <c r="A47" s="162"/>
      <c r="B47" s="162"/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</row>
    <row r="48">
      <c r="A48" s="162"/>
      <c r="B48" s="162"/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</row>
    <row r="49">
      <c r="A49" s="162"/>
      <c r="B49" s="162"/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</row>
    <row r="50">
      <c r="A50" s="162"/>
      <c r="B50" s="162"/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</row>
    <row r="51">
      <c r="A51" s="162"/>
      <c r="B51" s="162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</row>
    <row r="52">
      <c r="A52" s="162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</row>
    <row r="53">
      <c r="A53" s="162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</row>
    <row r="54">
      <c r="A54" s="162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</row>
    <row r="55">
      <c r="A55" s="162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</row>
    <row r="56">
      <c r="A56" s="162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</row>
    <row r="57">
      <c r="A57" s="162"/>
      <c r="B57" s="162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</row>
    <row r="58">
      <c r="A58" s="162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</row>
    <row r="59">
      <c r="A59" s="162"/>
      <c r="B59" s="162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</row>
    <row r="60">
      <c r="A60" s="162"/>
      <c r="B60" s="162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</row>
    <row r="61">
      <c r="A61" s="162"/>
      <c r="B61" s="162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</row>
    <row r="62">
      <c r="A62" s="162"/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</row>
    <row r="63">
      <c r="A63" s="162"/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</row>
    <row r="64">
      <c r="A64" s="162"/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</row>
    <row r="65">
      <c r="A65" s="162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</row>
    <row r="66">
      <c r="A66" s="162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</row>
    <row r="67">
      <c r="A67" s="162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</row>
    <row r="68">
      <c r="A68" s="162"/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</row>
    <row r="69">
      <c r="A69" s="162"/>
      <c r="B69" s="162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</row>
    <row r="70">
      <c r="A70" s="162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</row>
    <row r="71">
      <c r="A71" s="162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</row>
    <row r="72">
      <c r="A72" s="162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</row>
    <row r="73">
      <c r="A73" s="162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</row>
    <row r="74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</row>
    <row r="75">
      <c r="A75" s="162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</row>
    <row r="76">
      <c r="A76" s="162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</row>
    <row r="77">
      <c r="A77" s="162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</row>
    <row r="78">
      <c r="A78" s="162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</row>
    <row r="79">
      <c r="A79" s="162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</row>
    <row r="80">
      <c r="A80" s="162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</row>
    <row r="81">
      <c r="A81" s="162"/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</row>
    <row r="82">
      <c r="A82" s="162"/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</row>
    <row r="83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</row>
    <row r="84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</row>
    <row r="85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</row>
    <row r="86">
      <c r="A86" s="162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</row>
    <row r="87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</row>
    <row r="88">
      <c r="A88" s="162"/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</row>
    <row r="89">
      <c r="A89" s="162"/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</row>
    <row r="90">
      <c r="A90" s="162"/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</row>
    <row r="91">
      <c r="A91" s="162"/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</row>
    <row r="92">
      <c r="A92" s="162"/>
      <c r="B92" s="162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</row>
    <row r="93">
      <c r="A93" s="162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</row>
    <row r="94">
      <c r="A94" s="162"/>
      <c r="B94" s="162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</row>
    <row r="95">
      <c r="A95" s="162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</row>
    <row r="96">
      <c r="A96" s="162"/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</row>
    <row r="97">
      <c r="A97" s="162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</row>
    <row r="98">
      <c r="A98" s="162"/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</row>
    <row r="99">
      <c r="A99" s="162"/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</row>
    <row r="100">
      <c r="A100" s="162"/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</row>
    <row r="101">
      <c r="A101" s="162"/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</row>
    <row r="102">
      <c r="A102" s="162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</row>
    <row r="103">
      <c r="A103" s="162"/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</row>
    <row r="104">
      <c r="A104" s="162"/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</row>
    <row r="105">
      <c r="A105" s="162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</row>
    <row r="106">
      <c r="A106" s="162"/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</row>
    <row r="107">
      <c r="A107" s="162"/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</row>
    <row r="108">
      <c r="A108" s="162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</row>
    <row r="109">
      <c r="A109" s="162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</row>
    <row r="110">
      <c r="A110" s="162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</row>
    <row r="111">
      <c r="A111" s="162"/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</row>
    <row r="112">
      <c r="A112" s="162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</row>
    <row r="113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</row>
    <row r="114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</row>
    <row r="115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</row>
    <row r="116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</row>
    <row r="117">
      <c r="A117" s="162"/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</row>
    <row r="118">
      <c r="A118" s="162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</row>
    <row r="119">
      <c r="A119" s="162"/>
      <c r="B119" s="162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</row>
    <row r="120">
      <c r="A120" s="162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</row>
    <row r="121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</row>
    <row r="122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</row>
    <row r="123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</row>
    <row r="124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</row>
    <row r="125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</row>
    <row r="126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</row>
    <row r="127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</row>
    <row r="128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</row>
    <row r="129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</row>
    <row r="130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</row>
    <row r="131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</row>
    <row r="132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</row>
    <row r="133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</row>
    <row r="134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</row>
    <row r="135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</row>
    <row r="136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</row>
    <row r="137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</row>
    <row r="138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</row>
    <row r="139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</row>
    <row r="140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</row>
    <row r="141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</row>
    <row r="142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</row>
    <row r="143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</row>
    <row r="144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</row>
    <row r="145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</row>
    <row r="146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</row>
    <row r="147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</row>
    <row r="148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</row>
    <row r="149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</row>
    <row r="150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</row>
    <row r="15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</row>
    <row r="152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</row>
    <row r="153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</row>
    <row r="154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</row>
    <row r="155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</row>
    <row r="156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</row>
    <row r="157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</row>
    <row r="158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</row>
    <row r="159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</row>
    <row r="160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</row>
    <row r="16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</row>
    <row r="162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</row>
    <row r="163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</row>
    <row r="164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</row>
    <row r="165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</row>
    <row r="166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</row>
    <row r="167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</row>
    <row r="168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</row>
    <row r="169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</row>
    <row r="170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</row>
    <row r="17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</row>
    <row r="172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</row>
    <row r="173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</row>
    <row r="174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</row>
    <row r="175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</row>
    <row r="176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</row>
    <row r="177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</row>
    <row r="178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</row>
    <row r="179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</row>
    <row r="180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</row>
    <row r="18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</row>
    <row r="182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</row>
    <row r="183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</row>
    <row r="184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</row>
    <row r="185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</row>
    <row r="186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</row>
    <row r="187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</row>
    <row r="188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</row>
    <row r="189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</row>
    <row r="190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</row>
    <row r="191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</row>
    <row r="192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</row>
    <row r="193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</row>
    <row r="194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</row>
    <row r="195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</row>
    <row r="196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</row>
    <row r="197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</row>
    <row r="198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</row>
    <row r="199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</row>
    <row r="200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</row>
    <row r="201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</row>
    <row r="202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</row>
    <row r="203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</row>
    <row r="204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</row>
    <row r="205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</row>
    <row r="206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</row>
    <row r="207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</row>
    <row r="208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</row>
    <row r="209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</row>
    <row r="210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</row>
    <row r="211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</row>
    <row r="212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</row>
    <row r="213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</row>
    <row r="214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</row>
    <row r="215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</row>
    <row r="216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</row>
    <row r="217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</row>
    <row r="218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</row>
    <row r="219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</row>
    <row r="220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</row>
    <row r="221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</row>
    <row r="222">
      <c r="A222" s="162"/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</row>
    <row r="223">
      <c r="A223" s="162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</row>
    <row r="224">
      <c r="A224" s="162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</row>
    <row r="225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</row>
    <row r="226">
      <c r="A226" s="162"/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</row>
    <row r="227">
      <c r="A227" s="162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</row>
    <row r="228">
      <c r="A228" s="162"/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</row>
    <row r="229">
      <c r="A229" s="162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</row>
    <row r="230">
      <c r="A230" s="162"/>
      <c r="B230" s="162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</row>
    <row r="231">
      <c r="A231" s="162"/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</row>
    <row r="232">
      <c r="A232" s="162"/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</row>
    <row r="233">
      <c r="A233" s="162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</row>
    <row r="234">
      <c r="A234" s="162"/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</row>
    <row r="235">
      <c r="A235" s="162"/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</row>
    <row r="236">
      <c r="A236" s="162"/>
      <c r="B236" s="162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</row>
    <row r="237">
      <c r="A237" s="162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</row>
    <row r="238">
      <c r="A238" s="162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</row>
    <row r="239">
      <c r="A239" s="162"/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</row>
    <row r="240">
      <c r="A240" s="162"/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</row>
    <row r="241">
      <c r="A241" s="162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</row>
    <row r="242">
      <c r="A242" s="162"/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</row>
    <row r="243">
      <c r="A243" s="162"/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</row>
    <row r="244">
      <c r="A244" s="162"/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</row>
    <row r="245">
      <c r="A245" s="162"/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</row>
    <row r="246">
      <c r="A246" s="162"/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</row>
    <row r="247">
      <c r="A247" s="162"/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</row>
    <row r="248">
      <c r="A248" s="162"/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</row>
    <row r="249">
      <c r="A249" s="162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</row>
    <row r="250">
      <c r="A250" s="162"/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</row>
    <row r="251">
      <c r="A251" s="162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</row>
    <row r="252">
      <c r="A252" s="162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</row>
    <row r="253">
      <c r="A253" s="162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</row>
    <row r="254">
      <c r="A254" s="162"/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</row>
    <row r="255">
      <c r="A255" s="162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</row>
    <row r="256">
      <c r="A256" s="162"/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</row>
    <row r="257">
      <c r="A257" s="162"/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</row>
    <row r="258">
      <c r="A258" s="162"/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</row>
    <row r="259">
      <c r="A259" s="162"/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</row>
    <row r="260">
      <c r="A260" s="162"/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</row>
    <row r="261">
      <c r="A261" s="162"/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</row>
    <row r="262">
      <c r="A262" s="162"/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</row>
    <row r="263">
      <c r="A263" s="162"/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</row>
    <row r="264">
      <c r="A264" s="162"/>
      <c r="B264" s="16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</row>
    <row r="265">
      <c r="A265" s="162"/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</row>
    <row r="266">
      <c r="A266" s="162"/>
      <c r="B266" s="162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</row>
    <row r="267">
      <c r="A267" s="162"/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</row>
    <row r="268">
      <c r="A268" s="162"/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</row>
    <row r="269">
      <c r="A269" s="162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</row>
    <row r="270">
      <c r="A270" s="162"/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</row>
    <row r="271">
      <c r="A271" s="162"/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</row>
    <row r="272">
      <c r="A272" s="162"/>
      <c r="B272" s="162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</row>
    <row r="273">
      <c r="A273" s="162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</row>
    <row r="274">
      <c r="A274" s="162"/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</row>
    <row r="275">
      <c r="A275" s="162"/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</row>
    <row r="276">
      <c r="A276" s="162"/>
      <c r="B276" s="162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</row>
    <row r="277">
      <c r="A277" s="162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</row>
    <row r="278">
      <c r="A278" s="162"/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</row>
    <row r="279">
      <c r="A279" s="162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</row>
    <row r="280">
      <c r="A280" s="162"/>
      <c r="B280" s="162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</row>
    <row r="281">
      <c r="A281" s="162"/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</row>
    <row r="282">
      <c r="A282" s="162"/>
      <c r="B282" s="162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</row>
    <row r="283">
      <c r="A283" s="162"/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</row>
    <row r="284">
      <c r="A284" s="162"/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</row>
    <row r="285">
      <c r="A285" s="162"/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</row>
    <row r="286">
      <c r="A286" s="162"/>
      <c r="B286" s="162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</row>
    <row r="287">
      <c r="A287" s="162"/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</row>
    <row r="288">
      <c r="A288" s="162"/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</row>
    <row r="289">
      <c r="A289" s="162"/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</row>
    <row r="290">
      <c r="A290" s="162"/>
      <c r="B290" s="16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</row>
    <row r="291">
      <c r="A291" s="162"/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</row>
    <row r="292">
      <c r="A292" s="162"/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</row>
    <row r="293">
      <c r="A293" s="162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</row>
    <row r="294">
      <c r="A294" s="162"/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</row>
    <row r="295">
      <c r="A295" s="162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</row>
    <row r="296">
      <c r="A296" s="162"/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</row>
    <row r="297">
      <c r="A297" s="162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</row>
    <row r="298">
      <c r="A298" s="162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</row>
    <row r="299">
      <c r="A299" s="162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</row>
    <row r="300">
      <c r="A300" s="162"/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</row>
    <row r="301">
      <c r="A301" s="162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</row>
    <row r="302">
      <c r="A302" s="162"/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</row>
    <row r="303">
      <c r="A303" s="162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</row>
    <row r="304">
      <c r="A304" s="162"/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</row>
    <row r="305">
      <c r="A305" s="162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</row>
    <row r="306">
      <c r="A306" s="162"/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</row>
    <row r="307">
      <c r="A307" s="162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</row>
    <row r="308">
      <c r="A308" s="162"/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</row>
    <row r="309">
      <c r="A309" s="162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</row>
    <row r="310">
      <c r="A310" s="162"/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</row>
    <row r="311">
      <c r="A311" s="162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</row>
    <row r="312">
      <c r="A312" s="162"/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</row>
    <row r="313">
      <c r="A313" s="162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</row>
    <row r="314">
      <c r="A314" s="162"/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</row>
    <row r="315">
      <c r="A315" s="162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</row>
    <row r="316">
      <c r="A316" s="162"/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</row>
    <row r="317">
      <c r="A317" s="162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</row>
    <row r="318">
      <c r="A318" s="162"/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</row>
    <row r="319">
      <c r="A319" s="162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</row>
    <row r="320">
      <c r="A320" s="162"/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</row>
    <row r="321">
      <c r="A321" s="162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</row>
    <row r="322">
      <c r="A322" s="162"/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</row>
    <row r="323">
      <c r="A323" s="162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</row>
    <row r="324">
      <c r="A324" s="162"/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</row>
    <row r="325">
      <c r="A325" s="162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</row>
    <row r="326">
      <c r="A326" s="162"/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</row>
    <row r="327">
      <c r="A327" s="162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</row>
    <row r="328">
      <c r="A328" s="162"/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</row>
    <row r="329">
      <c r="A329" s="162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</row>
    <row r="330">
      <c r="A330" s="162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</row>
    <row r="331">
      <c r="A331" s="162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</row>
    <row r="332">
      <c r="A332" s="162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</row>
    <row r="333">
      <c r="A333" s="162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</row>
    <row r="334">
      <c r="A334" s="162"/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</row>
    <row r="335">
      <c r="A335" s="162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</row>
    <row r="336">
      <c r="A336" s="162"/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</row>
    <row r="337">
      <c r="A337" s="162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</row>
    <row r="338">
      <c r="A338" s="162"/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</row>
    <row r="339">
      <c r="A339" s="162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</row>
    <row r="340">
      <c r="A340" s="162"/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</row>
    <row r="341">
      <c r="A341" s="162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</row>
    <row r="342">
      <c r="A342" s="162"/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</row>
    <row r="343">
      <c r="A343" s="162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</row>
    <row r="344">
      <c r="A344" s="162"/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</row>
    <row r="345">
      <c r="A345" s="162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</row>
    <row r="346">
      <c r="A346" s="162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</row>
    <row r="347">
      <c r="A347" s="162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</row>
    <row r="348">
      <c r="A348" s="162"/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</row>
    <row r="349">
      <c r="A349" s="162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</row>
    <row r="350">
      <c r="A350" s="162"/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</row>
    <row r="351">
      <c r="A351" s="162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</row>
    <row r="352">
      <c r="A352" s="162"/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</row>
    <row r="353">
      <c r="A353" s="162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</row>
    <row r="354">
      <c r="A354" s="162"/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</row>
    <row r="355">
      <c r="A355" s="162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</row>
    <row r="356">
      <c r="A356" s="162"/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</row>
    <row r="357">
      <c r="A357" s="162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</row>
    <row r="358">
      <c r="A358" s="162"/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</row>
    <row r="359">
      <c r="A359" s="162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</row>
    <row r="360">
      <c r="A360" s="162"/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</row>
    <row r="361">
      <c r="A361" s="162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</row>
    <row r="362">
      <c r="A362" s="162"/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</row>
    <row r="363">
      <c r="A363" s="162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</row>
    <row r="364">
      <c r="A364" s="162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</row>
    <row r="365">
      <c r="A365" s="162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</row>
    <row r="366">
      <c r="A366" s="162"/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</row>
    <row r="367">
      <c r="A367" s="162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</row>
    <row r="368">
      <c r="A368" s="162"/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</row>
    <row r="369">
      <c r="A369" s="162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</row>
    <row r="370">
      <c r="A370" s="162"/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</row>
    <row r="371">
      <c r="A371" s="162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</row>
    <row r="372">
      <c r="A372" s="162"/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</row>
    <row r="373">
      <c r="A373" s="162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</row>
    <row r="374">
      <c r="A374" s="162"/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</row>
    <row r="375">
      <c r="A375" s="162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</row>
    <row r="376">
      <c r="A376" s="162"/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</row>
    <row r="377">
      <c r="A377" s="162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</row>
    <row r="378">
      <c r="A378" s="162"/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</row>
    <row r="379">
      <c r="A379" s="162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</row>
    <row r="380">
      <c r="A380" s="162"/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</row>
    <row r="381">
      <c r="A381" s="162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</row>
    <row r="382">
      <c r="A382" s="162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</row>
    <row r="383">
      <c r="A383" s="162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</row>
    <row r="384">
      <c r="A384" s="162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</row>
    <row r="385">
      <c r="A385" s="162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</row>
    <row r="386">
      <c r="A386" s="162"/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</row>
    <row r="387">
      <c r="A387" s="162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</row>
    <row r="388">
      <c r="A388" s="162"/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</row>
    <row r="389">
      <c r="A389" s="162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</row>
    <row r="390">
      <c r="A390" s="162"/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</row>
    <row r="391">
      <c r="A391" s="162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</row>
    <row r="392">
      <c r="A392" s="162"/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</row>
    <row r="393">
      <c r="A393" s="162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</row>
    <row r="394">
      <c r="A394" s="162"/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</row>
    <row r="395">
      <c r="A395" s="162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</row>
    <row r="396">
      <c r="A396" s="162"/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</row>
    <row r="397">
      <c r="A397" s="162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</row>
    <row r="398">
      <c r="A398" s="162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</row>
    <row r="399">
      <c r="A399" s="162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</row>
    <row r="400">
      <c r="A400" s="162"/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</row>
    <row r="401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</row>
    <row r="402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</row>
    <row r="403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</row>
    <row r="404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</row>
    <row r="405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</row>
    <row r="406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</row>
    <row r="407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</row>
    <row r="408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</row>
    <row r="409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</row>
    <row r="410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</row>
    <row r="411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</row>
    <row r="412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</row>
    <row r="413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</row>
    <row r="414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</row>
    <row r="415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</row>
    <row r="416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</row>
    <row r="417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</row>
    <row r="418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</row>
    <row r="419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</row>
    <row r="420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</row>
    <row r="421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</row>
    <row r="422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</row>
    <row r="423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</row>
    <row r="424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</row>
    <row r="425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</row>
    <row r="426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</row>
    <row r="427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</row>
    <row r="428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</row>
    <row r="429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</row>
    <row r="430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</row>
    <row r="431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</row>
    <row r="432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</row>
    <row r="433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</row>
    <row r="434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</row>
    <row r="435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</row>
    <row r="436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</row>
    <row r="437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</row>
    <row r="438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</row>
    <row r="439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</row>
    <row r="440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</row>
    <row r="441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</row>
    <row r="442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</row>
    <row r="443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</row>
    <row r="444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</row>
    <row r="445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</row>
    <row r="446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</row>
    <row r="447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</row>
    <row r="448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</row>
    <row r="449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</row>
    <row r="450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</row>
    <row r="451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</row>
    <row r="452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</row>
    <row r="453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</row>
    <row r="454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</row>
    <row r="455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</row>
    <row r="456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</row>
    <row r="457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</row>
    <row r="458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</row>
    <row r="459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</row>
    <row r="460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</row>
    <row r="461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</row>
    <row r="462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</row>
    <row r="463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</row>
    <row r="464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</row>
    <row r="465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</row>
    <row r="466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</row>
    <row r="467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</row>
    <row r="468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</row>
    <row r="469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</row>
    <row r="470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</row>
    <row r="471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</row>
    <row r="472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</row>
    <row r="473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</row>
    <row r="474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</row>
    <row r="475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</row>
    <row r="476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</row>
    <row r="477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</row>
    <row r="478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</row>
    <row r="479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</row>
    <row r="480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</row>
    <row r="481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</row>
    <row r="482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</row>
    <row r="483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</row>
    <row r="484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</row>
    <row r="485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</row>
    <row r="486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</row>
    <row r="487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</row>
    <row r="488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</row>
    <row r="489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</row>
    <row r="490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</row>
    <row r="491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</row>
    <row r="492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</row>
    <row r="493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</row>
    <row r="494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</row>
    <row r="495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</row>
    <row r="496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</row>
    <row r="497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</row>
    <row r="498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</row>
    <row r="499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</row>
    <row r="500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</row>
    <row r="501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</row>
    <row r="502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</row>
    <row r="503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</row>
    <row r="504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</row>
    <row r="505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</row>
    <row r="506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</row>
    <row r="507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</row>
    <row r="508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</row>
    <row r="509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</row>
    <row r="510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</row>
    <row r="511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</row>
    <row r="512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</row>
    <row r="513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</row>
    <row r="514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</row>
    <row r="515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</row>
    <row r="516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</row>
    <row r="517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</row>
    <row r="518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</row>
    <row r="519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</row>
    <row r="520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</row>
    <row r="521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</row>
    <row r="522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</row>
    <row r="523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</row>
    <row r="524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</row>
    <row r="525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</row>
    <row r="526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</row>
    <row r="527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</row>
    <row r="528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</row>
    <row r="529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</row>
    <row r="530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</row>
    <row r="531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</row>
    <row r="532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</row>
    <row r="533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</row>
    <row r="534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</row>
    <row r="535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</row>
    <row r="536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</row>
    <row r="537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</row>
    <row r="538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</row>
    <row r="539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</row>
    <row r="540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</row>
    <row r="541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</row>
    <row r="542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</row>
    <row r="543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</row>
    <row r="544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</row>
    <row r="545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</row>
    <row r="546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</row>
    <row r="547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</row>
    <row r="548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</row>
    <row r="549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</row>
    <row r="550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</row>
    <row r="551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</row>
    <row r="552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</row>
    <row r="553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</row>
    <row r="554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</row>
    <row r="555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</row>
    <row r="556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</row>
    <row r="557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</row>
    <row r="558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</row>
    <row r="559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</row>
    <row r="560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</row>
    <row r="561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</row>
    <row r="562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</row>
    <row r="563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</row>
    <row r="564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</row>
    <row r="565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</row>
    <row r="566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</row>
    <row r="567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</row>
    <row r="568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</row>
    <row r="569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</row>
    <row r="570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</row>
    <row r="571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</row>
    <row r="572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</row>
    <row r="573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</row>
    <row r="574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</row>
    <row r="575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</row>
    <row r="576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</row>
    <row r="577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</row>
    <row r="578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</row>
    <row r="579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</row>
    <row r="580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</row>
    <row r="581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</row>
    <row r="582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</row>
    <row r="583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</row>
    <row r="584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</row>
    <row r="585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</row>
    <row r="586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</row>
    <row r="587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</row>
    <row r="588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</row>
    <row r="589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</row>
    <row r="590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</row>
    <row r="591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</row>
    <row r="592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</row>
    <row r="593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</row>
    <row r="594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</row>
    <row r="595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</row>
    <row r="596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</row>
    <row r="597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</row>
    <row r="598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</row>
    <row r="599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</row>
    <row r="600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</row>
    <row r="601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</row>
    <row r="602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</row>
    <row r="603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</row>
    <row r="604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</row>
    <row r="605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</row>
    <row r="606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</row>
    <row r="607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</row>
    <row r="608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</row>
    <row r="609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</row>
    <row r="610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</row>
    <row r="611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</row>
    <row r="612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</row>
    <row r="613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</row>
    <row r="614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</row>
    <row r="615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</row>
    <row r="616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</row>
    <row r="617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</row>
    <row r="618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</row>
    <row r="619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</row>
    <row r="620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</row>
    <row r="621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</row>
    <row r="622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</row>
    <row r="623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</row>
    <row r="624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</row>
    <row r="625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</row>
    <row r="626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</row>
    <row r="627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</row>
    <row r="628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</row>
    <row r="629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</row>
    <row r="630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</row>
    <row r="631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</row>
    <row r="632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</row>
    <row r="633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</row>
    <row r="634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</row>
    <row r="635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</row>
    <row r="636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</row>
    <row r="637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</row>
    <row r="638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</row>
    <row r="639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</row>
    <row r="640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</row>
    <row r="641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</row>
    <row r="642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</row>
    <row r="643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</row>
    <row r="644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</row>
    <row r="645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</row>
    <row r="646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</row>
    <row r="647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</row>
    <row r="648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</row>
    <row r="649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</row>
    <row r="650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</row>
    <row r="651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</row>
    <row r="652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</row>
    <row r="653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</row>
    <row r="654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</row>
    <row r="655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</row>
    <row r="656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</row>
    <row r="657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</row>
    <row r="658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</row>
    <row r="659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</row>
    <row r="660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</row>
    <row r="661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</row>
    <row r="662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</row>
    <row r="663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</row>
    <row r="664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</row>
    <row r="665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</row>
    <row r="666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</row>
    <row r="667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</row>
    <row r="668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</row>
    <row r="669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</row>
    <row r="670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</row>
    <row r="671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</row>
    <row r="672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</row>
    <row r="673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</row>
    <row r="674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</row>
    <row r="675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</row>
    <row r="676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</row>
    <row r="677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</row>
    <row r="678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</row>
    <row r="679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</row>
    <row r="680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</row>
    <row r="681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</row>
    <row r="682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</row>
    <row r="683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</row>
    <row r="684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</row>
    <row r="685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</row>
    <row r="686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</row>
    <row r="687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</row>
    <row r="688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</row>
    <row r="689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</row>
    <row r="690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</row>
    <row r="691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</row>
    <row r="692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</row>
    <row r="693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</row>
    <row r="694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</row>
    <row r="695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</row>
    <row r="696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</row>
    <row r="697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</row>
    <row r="698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</row>
    <row r="699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</row>
    <row r="700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</row>
    <row r="701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</row>
    <row r="702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</row>
    <row r="703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</row>
    <row r="704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</row>
    <row r="705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</row>
    <row r="706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</row>
    <row r="707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</row>
    <row r="708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</row>
    <row r="709">
      <c r="A709" s="162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</row>
    <row r="710">
      <c r="A710" s="162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</row>
    <row r="711">
      <c r="A711" s="162"/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</row>
    <row r="712">
      <c r="A712" s="162"/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</row>
    <row r="713">
      <c r="A713" s="162"/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</row>
    <row r="714">
      <c r="A714" s="162"/>
      <c r="B714" s="162"/>
      <c r="C714" s="162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</row>
    <row r="715">
      <c r="A715" s="162"/>
      <c r="B715" s="162"/>
      <c r="C715" s="162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</row>
    <row r="716">
      <c r="A716" s="162"/>
      <c r="B716" s="162"/>
      <c r="C716" s="162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</row>
    <row r="717">
      <c r="A717" s="162"/>
      <c r="B717" s="162"/>
      <c r="C717" s="162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</row>
    <row r="718">
      <c r="A718" s="162"/>
      <c r="B718" s="162"/>
      <c r="C718" s="162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</row>
    <row r="719">
      <c r="A719" s="162"/>
      <c r="B719" s="162"/>
      <c r="C719" s="162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</row>
    <row r="720">
      <c r="A720" s="162"/>
      <c r="B720" s="162"/>
      <c r="C720" s="162"/>
      <c r="D720" s="162"/>
      <c r="E720" s="162"/>
      <c r="F720" s="162"/>
      <c r="G720" s="162"/>
      <c r="H720" s="162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  <c r="W720" s="162"/>
      <c r="X720" s="162"/>
      <c r="Y720" s="162"/>
      <c r="Z720" s="162"/>
    </row>
    <row r="721">
      <c r="A721" s="162"/>
      <c r="B721" s="162"/>
      <c r="C721" s="162"/>
      <c r="D721" s="162"/>
      <c r="E721" s="162"/>
      <c r="F721" s="162"/>
      <c r="G721" s="162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  <c r="X721" s="162"/>
      <c r="Y721" s="162"/>
      <c r="Z721" s="162"/>
    </row>
    <row r="722">
      <c r="A722" s="162"/>
      <c r="B722" s="162"/>
      <c r="C722" s="162"/>
      <c r="D722" s="162"/>
      <c r="E722" s="162"/>
      <c r="F722" s="162"/>
      <c r="G722" s="162"/>
      <c r="H722" s="162"/>
      <c r="I722" s="162"/>
      <c r="J722" s="162"/>
      <c r="K722" s="162"/>
      <c r="L722" s="162"/>
      <c r="M722" s="162"/>
      <c r="N722" s="162"/>
      <c r="O722" s="162"/>
      <c r="P722" s="162"/>
      <c r="Q722" s="162"/>
      <c r="R722" s="162"/>
      <c r="S722" s="162"/>
      <c r="T722" s="162"/>
      <c r="U722" s="162"/>
      <c r="V722" s="162"/>
      <c r="W722" s="162"/>
      <c r="X722" s="162"/>
      <c r="Y722" s="162"/>
      <c r="Z722" s="162"/>
    </row>
    <row r="723">
      <c r="A723" s="162"/>
      <c r="B723" s="162"/>
      <c r="C723" s="162"/>
      <c r="D723" s="162"/>
      <c r="E723" s="162"/>
      <c r="F723" s="162"/>
      <c r="G723" s="162"/>
      <c r="H723" s="162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  <c r="W723" s="162"/>
      <c r="X723" s="162"/>
      <c r="Y723" s="162"/>
      <c r="Z723" s="162"/>
    </row>
    <row r="724">
      <c r="A724" s="162"/>
      <c r="B724" s="162"/>
      <c r="C724" s="162"/>
      <c r="D724" s="162"/>
      <c r="E724" s="162"/>
      <c r="F724" s="162"/>
      <c r="G724" s="162"/>
      <c r="H724" s="162"/>
      <c r="I724" s="162"/>
      <c r="J724" s="162"/>
      <c r="K724" s="162"/>
      <c r="L724" s="162"/>
      <c r="M724" s="162"/>
      <c r="N724" s="162"/>
      <c r="O724" s="162"/>
      <c r="P724" s="162"/>
      <c r="Q724" s="162"/>
      <c r="R724" s="162"/>
      <c r="S724" s="162"/>
      <c r="T724" s="162"/>
      <c r="U724" s="162"/>
      <c r="V724" s="162"/>
      <c r="W724" s="162"/>
      <c r="X724" s="162"/>
      <c r="Y724" s="162"/>
      <c r="Z724" s="162"/>
    </row>
    <row r="725">
      <c r="A725" s="162"/>
      <c r="B725" s="162"/>
      <c r="C725" s="162"/>
      <c r="D725" s="162"/>
      <c r="E725" s="162"/>
      <c r="F725" s="162"/>
      <c r="G725" s="162"/>
      <c r="H725" s="162"/>
      <c r="I725" s="162"/>
      <c r="J725" s="162"/>
      <c r="K725" s="162"/>
      <c r="L725" s="162"/>
      <c r="M725" s="162"/>
      <c r="N725" s="162"/>
      <c r="O725" s="162"/>
      <c r="P725" s="162"/>
      <c r="Q725" s="162"/>
      <c r="R725" s="162"/>
      <c r="S725" s="162"/>
      <c r="T725" s="162"/>
      <c r="U725" s="162"/>
      <c r="V725" s="162"/>
      <c r="W725" s="162"/>
      <c r="X725" s="162"/>
      <c r="Y725" s="162"/>
      <c r="Z725" s="162"/>
    </row>
    <row r="726">
      <c r="A726" s="162"/>
      <c r="B726" s="162"/>
      <c r="C726" s="162"/>
      <c r="D726" s="162"/>
      <c r="E726" s="162"/>
      <c r="F726" s="162"/>
      <c r="G726" s="162"/>
      <c r="H726" s="162"/>
      <c r="I726" s="162"/>
      <c r="J726" s="162"/>
      <c r="K726" s="162"/>
      <c r="L726" s="162"/>
      <c r="M726" s="162"/>
      <c r="N726" s="162"/>
      <c r="O726" s="162"/>
      <c r="P726" s="162"/>
      <c r="Q726" s="162"/>
      <c r="R726" s="162"/>
      <c r="S726" s="162"/>
      <c r="T726" s="162"/>
      <c r="U726" s="162"/>
      <c r="V726" s="162"/>
      <c r="W726" s="162"/>
      <c r="X726" s="162"/>
      <c r="Y726" s="162"/>
      <c r="Z726" s="162"/>
    </row>
    <row r="727">
      <c r="A727" s="162"/>
      <c r="B727" s="162"/>
      <c r="C727" s="162"/>
      <c r="D727" s="162"/>
      <c r="E727" s="162"/>
      <c r="F727" s="162"/>
      <c r="G727" s="162"/>
      <c r="H727" s="162"/>
      <c r="I727" s="162"/>
      <c r="J727" s="162"/>
      <c r="K727" s="162"/>
      <c r="L727" s="162"/>
      <c r="M727" s="162"/>
      <c r="N727" s="162"/>
      <c r="O727" s="162"/>
      <c r="P727" s="162"/>
      <c r="Q727" s="162"/>
      <c r="R727" s="162"/>
      <c r="S727" s="162"/>
      <c r="T727" s="162"/>
      <c r="U727" s="162"/>
      <c r="V727" s="162"/>
      <c r="W727" s="162"/>
      <c r="X727" s="162"/>
      <c r="Y727" s="162"/>
      <c r="Z727" s="162"/>
    </row>
    <row r="728">
      <c r="A728" s="162"/>
      <c r="B728" s="162"/>
      <c r="C728" s="162"/>
      <c r="D728" s="162"/>
      <c r="E728" s="162"/>
      <c r="F728" s="162"/>
      <c r="G728" s="162"/>
      <c r="H728" s="162"/>
      <c r="I728" s="162"/>
      <c r="J728" s="162"/>
      <c r="K728" s="162"/>
      <c r="L728" s="162"/>
      <c r="M728" s="162"/>
      <c r="N728" s="162"/>
      <c r="O728" s="162"/>
      <c r="P728" s="162"/>
      <c r="Q728" s="162"/>
      <c r="R728" s="162"/>
      <c r="S728" s="162"/>
      <c r="T728" s="162"/>
      <c r="U728" s="162"/>
      <c r="V728" s="162"/>
      <c r="W728" s="162"/>
      <c r="X728" s="162"/>
      <c r="Y728" s="162"/>
      <c r="Z728" s="162"/>
    </row>
    <row r="729">
      <c r="A729" s="162"/>
      <c r="B729" s="162"/>
      <c r="C729" s="162"/>
      <c r="D729" s="162"/>
      <c r="E729" s="162"/>
      <c r="F729" s="162"/>
      <c r="G729" s="162"/>
      <c r="H729" s="162"/>
      <c r="I729" s="162"/>
      <c r="J729" s="162"/>
      <c r="K729" s="162"/>
      <c r="L729" s="162"/>
      <c r="M729" s="162"/>
      <c r="N729" s="162"/>
      <c r="O729" s="162"/>
      <c r="P729" s="162"/>
      <c r="Q729" s="162"/>
      <c r="R729" s="162"/>
      <c r="S729" s="162"/>
      <c r="T729" s="162"/>
      <c r="U729" s="162"/>
      <c r="V729" s="162"/>
      <c r="W729" s="162"/>
      <c r="X729" s="162"/>
      <c r="Y729" s="162"/>
      <c r="Z729" s="162"/>
    </row>
    <row r="730">
      <c r="A730" s="162"/>
      <c r="B730" s="162"/>
      <c r="C730" s="162"/>
      <c r="D730" s="162"/>
      <c r="E730" s="162"/>
      <c r="F730" s="162"/>
      <c r="G730" s="162"/>
      <c r="H730" s="162"/>
      <c r="I730" s="162"/>
      <c r="J730" s="162"/>
      <c r="K730" s="162"/>
      <c r="L730" s="162"/>
      <c r="M730" s="162"/>
      <c r="N730" s="162"/>
      <c r="O730" s="162"/>
      <c r="P730" s="162"/>
      <c r="Q730" s="162"/>
      <c r="R730" s="162"/>
      <c r="S730" s="162"/>
      <c r="T730" s="162"/>
      <c r="U730" s="162"/>
      <c r="V730" s="162"/>
      <c r="W730" s="162"/>
      <c r="X730" s="162"/>
      <c r="Y730" s="162"/>
      <c r="Z730" s="162"/>
    </row>
    <row r="731">
      <c r="A731" s="162"/>
      <c r="B731" s="162"/>
      <c r="C731" s="162"/>
      <c r="D731" s="162"/>
      <c r="E731" s="162"/>
      <c r="F731" s="162"/>
      <c r="G731" s="162"/>
      <c r="H731" s="162"/>
      <c r="I731" s="162"/>
      <c r="J731" s="162"/>
      <c r="K731" s="162"/>
      <c r="L731" s="162"/>
      <c r="M731" s="162"/>
      <c r="N731" s="162"/>
      <c r="O731" s="162"/>
      <c r="P731" s="162"/>
      <c r="Q731" s="162"/>
      <c r="R731" s="162"/>
      <c r="S731" s="162"/>
      <c r="T731" s="162"/>
      <c r="U731" s="162"/>
      <c r="V731" s="162"/>
      <c r="W731" s="162"/>
      <c r="X731" s="162"/>
      <c r="Y731" s="162"/>
      <c r="Z731" s="162"/>
    </row>
    <row r="732">
      <c r="A732" s="162"/>
      <c r="B732" s="162"/>
      <c r="C732" s="162"/>
      <c r="D732" s="162"/>
      <c r="E732" s="162"/>
      <c r="F732" s="162"/>
      <c r="G732" s="162"/>
      <c r="H732" s="162"/>
      <c r="I732" s="162"/>
      <c r="J732" s="162"/>
      <c r="K732" s="162"/>
      <c r="L732" s="162"/>
      <c r="M732" s="162"/>
      <c r="N732" s="162"/>
      <c r="O732" s="162"/>
      <c r="P732" s="162"/>
      <c r="Q732" s="162"/>
      <c r="R732" s="162"/>
      <c r="S732" s="162"/>
      <c r="T732" s="162"/>
      <c r="U732" s="162"/>
      <c r="V732" s="162"/>
      <c r="W732" s="162"/>
      <c r="X732" s="162"/>
      <c r="Y732" s="162"/>
      <c r="Z732" s="162"/>
    </row>
    <row r="733">
      <c r="A733" s="162"/>
      <c r="B733" s="162"/>
      <c r="C733" s="162"/>
      <c r="D733" s="162"/>
      <c r="E733" s="162"/>
      <c r="F733" s="162"/>
      <c r="G733" s="162"/>
      <c r="H733" s="162"/>
      <c r="I733" s="162"/>
      <c r="J733" s="162"/>
      <c r="K733" s="162"/>
      <c r="L733" s="162"/>
      <c r="M733" s="162"/>
      <c r="N733" s="162"/>
      <c r="O733" s="162"/>
      <c r="P733" s="162"/>
      <c r="Q733" s="162"/>
      <c r="R733" s="162"/>
      <c r="S733" s="162"/>
      <c r="T733" s="162"/>
      <c r="U733" s="162"/>
      <c r="V733" s="162"/>
      <c r="W733" s="162"/>
      <c r="X733" s="162"/>
      <c r="Y733" s="162"/>
      <c r="Z733" s="162"/>
    </row>
    <row r="734">
      <c r="A734" s="162"/>
      <c r="B734" s="162"/>
      <c r="C734" s="162"/>
      <c r="D734" s="162"/>
      <c r="E734" s="162"/>
      <c r="F734" s="162"/>
      <c r="G734" s="162"/>
      <c r="H734" s="162"/>
      <c r="I734" s="162"/>
      <c r="J734" s="162"/>
      <c r="K734" s="162"/>
      <c r="L734" s="162"/>
      <c r="M734" s="162"/>
      <c r="N734" s="162"/>
      <c r="O734" s="162"/>
      <c r="P734" s="162"/>
      <c r="Q734" s="162"/>
      <c r="R734" s="162"/>
      <c r="S734" s="162"/>
      <c r="T734" s="162"/>
      <c r="U734" s="162"/>
      <c r="V734" s="162"/>
      <c r="W734" s="162"/>
      <c r="X734" s="162"/>
      <c r="Y734" s="162"/>
      <c r="Z734" s="162"/>
    </row>
    <row r="735">
      <c r="A735" s="162"/>
      <c r="B735" s="162"/>
      <c r="C735" s="162"/>
      <c r="D735" s="162"/>
      <c r="E735" s="162"/>
      <c r="F735" s="162"/>
      <c r="G735" s="162"/>
      <c r="H735" s="162"/>
      <c r="I735" s="162"/>
      <c r="J735" s="162"/>
      <c r="K735" s="162"/>
      <c r="L735" s="162"/>
      <c r="M735" s="162"/>
      <c r="N735" s="162"/>
      <c r="O735" s="162"/>
      <c r="P735" s="162"/>
      <c r="Q735" s="162"/>
      <c r="R735" s="162"/>
      <c r="S735" s="162"/>
      <c r="T735" s="162"/>
      <c r="U735" s="162"/>
      <c r="V735" s="162"/>
      <c r="W735" s="162"/>
      <c r="X735" s="162"/>
      <c r="Y735" s="162"/>
      <c r="Z735" s="162"/>
    </row>
    <row r="736">
      <c r="A736" s="162"/>
      <c r="B736" s="162"/>
      <c r="C736" s="162"/>
      <c r="D736" s="162"/>
      <c r="E736" s="162"/>
      <c r="F736" s="162"/>
      <c r="G736" s="162"/>
      <c r="H736" s="162"/>
      <c r="I736" s="162"/>
      <c r="J736" s="162"/>
      <c r="K736" s="162"/>
      <c r="L736" s="162"/>
      <c r="M736" s="162"/>
      <c r="N736" s="162"/>
      <c r="O736" s="162"/>
      <c r="P736" s="162"/>
      <c r="Q736" s="162"/>
      <c r="R736" s="162"/>
      <c r="S736" s="162"/>
      <c r="T736" s="162"/>
      <c r="U736" s="162"/>
      <c r="V736" s="162"/>
      <c r="W736" s="162"/>
      <c r="X736" s="162"/>
      <c r="Y736" s="162"/>
      <c r="Z736" s="162"/>
    </row>
    <row r="737">
      <c r="A737" s="162"/>
      <c r="B737" s="162"/>
      <c r="C737" s="162"/>
      <c r="D737" s="162"/>
      <c r="E737" s="162"/>
      <c r="F737" s="162"/>
      <c r="G737" s="162"/>
      <c r="H737" s="162"/>
      <c r="I737" s="162"/>
      <c r="J737" s="162"/>
      <c r="K737" s="162"/>
      <c r="L737" s="162"/>
      <c r="M737" s="162"/>
      <c r="N737" s="162"/>
      <c r="O737" s="162"/>
      <c r="P737" s="162"/>
      <c r="Q737" s="162"/>
      <c r="R737" s="162"/>
      <c r="S737" s="162"/>
      <c r="T737" s="162"/>
      <c r="U737" s="162"/>
      <c r="V737" s="162"/>
      <c r="W737" s="162"/>
      <c r="X737" s="162"/>
      <c r="Y737" s="162"/>
      <c r="Z737" s="162"/>
    </row>
    <row r="738">
      <c r="A738" s="162"/>
      <c r="B738" s="162"/>
      <c r="C738" s="162"/>
      <c r="D738" s="162"/>
      <c r="E738" s="162"/>
      <c r="F738" s="162"/>
      <c r="G738" s="162"/>
      <c r="H738" s="162"/>
      <c r="I738" s="162"/>
      <c r="J738" s="162"/>
      <c r="K738" s="162"/>
      <c r="L738" s="162"/>
      <c r="M738" s="162"/>
      <c r="N738" s="162"/>
      <c r="O738" s="162"/>
      <c r="P738" s="162"/>
      <c r="Q738" s="162"/>
      <c r="R738" s="162"/>
      <c r="S738" s="162"/>
      <c r="T738" s="162"/>
      <c r="U738" s="162"/>
      <c r="V738" s="162"/>
      <c r="W738" s="162"/>
      <c r="X738" s="162"/>
      <c r="Y738" s="162"/>
      <c r="Z738" s="162"/>
    </row>
    <row r="739">
      <c r="A739" s="162"/>
      <c r="B739" s="162"/>
      <c r="C739" s="162"/>
      <c r="D739" s="162"/>
      <c r="E739" s="162"/>
      <c r="F739" s="162"/>
      <c r="G739" s="162"/>
      <c r="H739" s="162"/>
      <c r="I739" s="162"/>
      <c r="J739" s="162"/>
      <c r="K739" s="162"/>
      <c r="L739" s="162"/>
      <c r="M739" s="162"/>
      <c r="N739" s="162"/>
      <c r="O739" s="162"/>
      <c r="P739" s="162"/>
      <c r="Q739" s="162"/>
      <c r="R739" s="162"/>
      <c r="S739" s="162"/>
      <c r="T739" s="162"/>
      <c r="U739" s="162"/>
      <c r="V739" s="162"/>
      <c r="W739" s="162"/>
      <c r="X739" s="162"/>
      <c r="Y739" s="162"/>
      <c r="Z739" s="162"/>
    </row>
    <row r="740">
      <c r="A740" s="162"/>
      <c r="B740" s="162"/>
      <c r="C740" s="162"/>
      <c r="D740" s="162"/>
      <c r="E740" s="162"/>
      <c r="F740" s="162"/>
      <c r="G740" s="162"/>
      <c r="H740" s="162"/>
      <c r="I740" s="162"/>
      <c r="J740" s="162"/>
      <c r="K740" s="162"/>
      <c r="L740" s="162"/>
      <c r="M740" s="162"/>
      <c r="N740" s="162"/>
      <c r="O740" s="162"/>
      <c r="P740" s="162"/>
      <c r="Q740" s="162"/>
      <c r="R740" s="162"/>
      <c r="S740" s="162"/>
      <c r="T740" s="162"/>
      <c r="U740" s="162"/>
      <c r="V740" s="162"/>
      <c r="W740" s="162"/>
      <c r="X740" s="162"/>
      <c r="Y740" s="162"/>
      <c r="Z740" s="162"/>
    </row>
    <row r="741">
      <c r="A741" s="162"/>
      <c r="B741" s="162"/>
      <c r="C741" s="162"/>
      <c r="D741" s="162"/>
      <c r="E741" s="162"/>
      <c r="F741" s="162"/>
      <c r="G741" s="162"/>
      <c r="H741" s="162"/>
      <c r="I741" s="162"/>
      <c r="J741" s="162"/>
      <c r="K741" s="162"/>
      <c r="L741" s="162"/>
      <c r="M741" s="162"/>
      <c r="N741" s="162"/>
      <c r="O741" s="162"/>
      <c r="P741" s="162"/>
      <c r="Q741" s="162"/>
      <c r="R741" s="162"/>
      <c r="S741" s="162"/>
      <c r="T741" s="162"/>
      <c r="U741" s="162"/>
      <c r="V741" s="162"/>
      <c r="W741" s="162"/>
      <c r="X741" s="162"/>
      <c r="Y741" s="162"/>
      <c r="Z741" s="162"/>
    </row>
    <row r="742">
      <c r="A742" s="162"/>
      <c r="B742" s="162"/>
      <c r="C742" s="162"/>
      <c r="D742" s="162"/>
      <c r="E742" s="162"/>
      <c r="F742" s="162"/>
      <c r="G742" s="162"/>
      <c r="H742" s="162"/>
      <c r="I742" s="162"/>
      <c r="J742" s="162"/>
      <c r="K742" s="162"/>
      <c r="L742" s="162"/>
      <c r="M742" s="162"/>
      <c r="N742" s="162"/>
      <c r="O742" s="162"/>
      <c r="P742" s="162"/>
      <c r="Q742" s="162"/>
      <c r="R742" s="162"/>
      <c r="S742" s="162"/>
      <c r="T742" s="162"/>
      <c r="U742" s="162"/>
      <c r="V742" s="162"/>
      <c r="W742" s="162"/>
      <c r="X742" s="162"/>
      <c r="Y742" s="162"/>
      <c r="Z742" s="162"/>
    </row>
    <row r="743">
      <c r="A743" s="162"/>
      <c r="B743" s="162"/>
      <c r="C743" s="162"/>
      <c r="D743" s="162"/>
      <c r="E743" s="162"/>
      <c r="F743" s="162"/>
      <c r="G743" s="162"/>
      <c r="H743" s="162"/>
      <c r="I743" s="162"/>
      <c r="J743" s="162"/>
      <c r="K743" s="162"/>
      <c r="L743" s="162"/>
      <c r="M743" s="162"/>
      <c r="N743" s="162"/>
      <c r="O743" s="162"/>
      <c r="P743" s="162"/>
      <c r="Q743" s="162"/>
      <c r="R743" s="162"/>
      <c r="S743" s="162"/>
      <c r="T743" s="162"/>
      <c r="U743" s="162"/>
      <c r="V743" s="162"/>
      <c r="W743" s="162"/>
      <c r="X743" s="162"/>
      <c r="Y743" s="162"/>
      <c r="Z743" s="162"/>
    </row>
    <row r="744">
      <c r="A744" s="162"/>
      <c r="B744" s="162"/>
      <c r="C744" s="162"/>
      <c r="D744" s="162"/>
      <c r="E744" s="162"/>
      <c r="F744" s="162"/>
      <c r="G744" s="162"/>
      <c r="H744" s="162"/>
      <c r="I744" s="162"/>
      <c r="J744" s="162"/>
      <c r="K744" s="162"/>
      <c r="L744" s="162"/>
      <c r="M744" s="162"/>
      <c r="N744" s="162"/>
      <c r="O744" s="162"/>
      <c r="P744" s="162"/>
      <c r="Q744" s="162"/>
      <c r="R744" s="162"/>
      <c r="S744" s="162"/>
      <c r="T744" s="162"/>
      <c r="U744" s="162"/>
      <c r="V744" s="162"/>
      <c r="W744" s="162"/>
      <c r="X744" s="162"/>
      <c r="Y744" s="162"/>
      <c r="Z744" s="162"/>
    </row>
    <row r="745">
      <c r="A745" s="162"/>
      <c r="B745" s="162"/>
      <c r="C745" s="162"/>
      <c r="D745" s="162"/>
      <c r="E745" s="162"/>
      <c r="F745" s="162"/>
      <c r="G745" s="162"/>
      <c r="H745" s="162"/>
      <c r="I745" s="162"/>
      <c r="J745" s="162"/>
      <c r="K745" s="162"/>
      <c r="L745" s="162"/>
      <c r="M745" s="162"/>
      <c r="N745" s="162"/>
      <c r="O745" s="162"/>
      <c r="P745" s="162"/>
      <c r="Q745" s="162"/>
      <c r="R745" s="162"/>
      <c r="S745" s="162"/>
      <c r="T745" s="162"/>
      <c r="U745" s="162"/>
      <c r="V745" s="162"/>
      <c r="W745" s="162"/>
      <c r="X745" s="162"/>
      <c r="Y745" s="162"/>
      <c r="Z745" s="162"/>
    </row>
    <row r="746">
      <c r="A746" s="162"/>
      <c r="B746" s="162"/>
      <c r="C746" s="162"/>
      <c r="D746" s="162"/>
      <c r="E746" s="162"/>
      <c r="F746" s="162"/>
      <c r="G746" s="162"/>
      <c r="H746" s="162"/>
      <c r="I746" s="162"/>
      <c r="J746" s="162"/>
      <c r="K746" s="162"/>
      <c r="L746" s="162"/>
      <c r="M746" s="162"/>
      <c r="N746" s="162"/>
      <c r="O746" s="162"/>
      <c r="P746" s="162"/>
      <c r="Q746" s="162"/>
      <c r="R746" s="162"/>
      <c r="S746" s="162"/>
      <c r="T746" s="162"/>
      <c r="U746" s="162"/>
      <c r="V746" s="162"/>
      <c r="W746" s="162"/>
      <c r="X746" s="162"/>
      <c r="Y746" s="162"/>
      <c r="Z746" s="162"/>
    </row>
    <row r="747">
      <c r="A747" s="162"/>
      <c r="B747" s="162"/>
      <c r="C747" s="162"/>
      <c r="D747" s="162"/>
      <c r="E747" s="162"/>
      <c r="F747" s="162"/>
      <c r="G747" s="162"/>
      <c r="H747" s="162"/>
      <c r="I747" s="162"/>
      <c r="J747" s="162"/>
      <c r="K747" s="162"/>
      <c r="L747" s="162"/>
      <c r="M747" s="162"/>
      <c r="N747" s="162"/>
      <c r="O747" s="162"/>
      <c r="P747" s="162"/>
      <c r="Q747" s="162"/>
      <c r="R747" s="162"/>
      <c r="S747" s="162"/>
      <c r="T747" s="162"/>
      <c r="U747" s="162"/>
      <c r="V747" s="162"/>
      <c r="W747" s="162"/>
      <c r="X747" s="162"/>
      <c r="Y747" s="162"/>
      <c r="Z747" s="162"/>
    </row>
    <row r="748">
      <c r="A748" s="162"/>
      <c r="B748" s="162"/>
      <c r="C748" s="162"/>
      <c r="D748" s="162"/>
      <c r="E748" s="162"/>
      <c r="F748" s="162"/>
      <c r="G748" s="162"/>
      <c r="H748" s="162"/>
      <c r="I748" s="162"/>
      <c r="J748" s="162"/>
      <c r="K748" s="162"/>
      <c r="L748" s="162"/>
      <c r="M748" s="162"/>
      <c r="N748" s="162"/>
      <c r="O748" s="162"/>
      <c r="P748" s="162"/>
      <c r="Q748" s="162"/>
      <c r="R748" s="162"/>
      <c r="S748" s="162"/>
      <c r="T748" s="162"/>
      <c r="U748" s="162"/>
      <c r="V748" s="162"/>
      <c r="W748" s="162"/>
      <c r="X748" s="162"/>
      <c r="Y748" s="162"/>
      <c r="Z748" s="162"/>
    </row>
    <row r="749">
      <c r="A749" s="162"/>
      <c r="B749" s="162"/>
      <c r="C749" s="162"/>
      <c r="D749" s="162"/>
      <c r="E749" s="162"/>
      <c r="F749" s="162"/>
      <c r="G749" s="162"/>
      <c r="H749" s="162"/>
      <c r="I749" s="162"/>
      <c r="J749" s="162"/>
      <c r="K749" s="162"/>
      <c r="L749" s="162"/>
      <c r="M749" s="162"/>
      <c r="N749" s="162"/>
      <c r="O749" s="162"/>
      <c r="P749" s="162"/>
      <c r="Q749" s="162"/>
      <c r="R749" s="162"/>
      <c r="S749" s="162"/>
      <c r="T749" s="162"/>
      <c r="U749" s="162"/>
      <c r="V749" s="162"/>
      <c r="W749" s="162"/>
      <c r="X749" s="162"/>
      <c r="Y749" s="162"/>
      <c r="Z749" s="162"/>
    </row>
    <row r="750">
      <c r="A750" s="162"/>
      <c r="B750" s="162"/>
      <c r="C750" s="162"/>
      <c r="D750" s="162"/>
      <c r="E750" s="162"/>
      <c r="F750" s="162"/>
      <c r="G750" s="162"/>
      <c r="H750" s="162"/>
      <c r="I750" s="162"/>
      <c r="J750" s="162"/>
      <c r="K750" s="162"/>
      <c r="L750" s="162"/>
      <c r="M750" s="162"/>
      <c r="N750" s="162"/>
      <c r="O750" s="162"/>
      <c r="P750" s="162"/>
      <c r="Q750" s="162"/>
      <c r="R750" s="162"/>
      <c r="S750" s="162"/>
      <c r="T750" s="162"/>
      <c r="U750" s="162"/>
      <c r="V750" s="162"/>
      <c r="W750" s="162"/>
      <c r="X750" s="162"/>
      <c r="Y750" s="162"/>
      <c r="Z750" s="162"/>
    </row>
    <row r="751">
      <c r="A751" s="162"/>
      <c r="B751" s="162"/>
      <c r="C751" s="162"/>
      <c r="D751" s="162"/>
      <c r="E751" s="162"/>
      <c r="F751" s="162"/>
      <c r="G751" s="162"/>
      <c r="H751" s="162"/>
      <c r="I751" s="162"/>
      <c r="J751" s="162"/>
      <c r="K751" s="162"/>
      <c r="L751" s="162"/>
      <c r="M751" s="162"/>
      <c r="N751" s="162"/>
      <c r="O751" s="162"/>
      <c r="P751" s="162"/>
      <c r="Q751" s="162"/>
      <c r="R751" s="162"/>
      <c r="S751" s="162"/>
      <c r="T751" s="162"/>
      <c r="U751" s="162"/>
      <c r="V751" s="162"/>
      <c r="W751" s="162"/>
      <c r="X751" s="162"/>
      <c r="Y751" s="162"/>
      <c r="Z751" s="162"/>
    </row>
    <row r="752">
      <c r="A752" s="162"/>
      <c r="B752" s="162"/>
      <c r="C752" s="162"/>
      <c r="D752" s="162"/>
      <c r="E752" s="162"/>
      <c r="F752" s="162"/>
      <c r="G752" s="162"/>
      <c r="H752" s="162"/>
      <c r="I752" s="162"/>
      <c r="J752" s="162"/>
      <c r="K752" s="162"/>
      <c r="L752" s="162"/>
      <c r="M752" s="162"/>
      <c r="N752" s="162"/>
      <c r="O752" s="162"/>
      <c r="P752" s="162"/>
      <c r="Q752" s="162"/>
      <c r="R752" s="162"/>
      <c r="S752" s="162"/>
      <c r="T752" s="162"/>
      <c r="U752" s="162"/>
      <c r="V752" s="162"/>
      <c r="W752" s="162"/>
      <c r="X752" s="162"/>
      <c r="Y752" s="162"/>
      <c r="Z752" s="162"/>
    </row>
    <row r="753">
      <c r="A753" s="162"/>
      <c r="B753" s="162"/>
      <c r="C753" s="162"/>
      <c r="D753" s="162"/>
      <c r="E753" s="162"/>
      <c r="F753" s="162"/>
      <c r="G753" s="162"/>
      <c r="H753" s="162"/>
      <c r="I753" s="162"/>
      <c r="J753" s="162"/>
      <c r="K753" s="162"/>
      <c r="L753" s="162"/>
      <c r="M753" s="162"/>
      <c r="N753" s="162"/>
      <c r="O753" s="162"/>
      <c r="P753" s="162"/>
      <c r="Q753" s="162"/>
      <c r="R753" s="162"/>
      <c r="S753" s="162"/>
      <c r="T753" s="162"/>
      <c r="U753" s="162"/>
      <c r="V753" s="162"/>
      <c r="W753" s="162"/>
      <c r="X753" s="162"/>
      <c r="Y753" s="162"/>
      <c r="Z753" s="162"/>
    </row>
    <row r="754">
      <c r="A754" s="162"/>
      <c r="B754" s="162"/>
      <c r="C754" s="162"/>
      <c r="D754" s="162"/>
      <c r="E754" s="162"/>
      <c r="F754" s="162"/>
      <c r="G754" s="162"/>
      <c r="H754" s="162"/>
      <c r="I754" s="162"/>
      <c r="J754" s="162"/>
      <c r="K754" s="162"/>
      <c r="L754" s="162"/>
      <c r="M754" s="162"/>
      <c r="N754" s="162"/>
      <c r="O754" s="162"/>
      <c r="P754" s="162"/>
      <c r="Q754" s="162"/>
      <c r="R754" s="162"/>
      <c r="S754" s="162"/>
      <c r="T754" s="162"/>
      <c r="U754" s="162"/>
      <c r="V754" s="162"/>
      <c r="W754" s="162"/>
      <c r="X754" s="162"/>
      <c r="Y754" s="162"/>
      <c r="Z754" s="162"/>
    </row>
    <row r="755">
      <c r="A755" s="162"/>
      <c r="B755" s="162"/>
      <c r="C755" s="162"/>
      <c r="D755" s="162"/>
      <c r="E755" s="162"/>
      <c r="F755" s="162"/>
      <c r="G755" s="162"/>
      <c r="H755" s="162"/>
      <c r="I755" s="162"/>
      <c r="J755" s="162"/>
      <c r="K755" s="162"/>
      <c r="L755" s="162"/>
      <c r="M755" s="162"/>
      <c r="N755" s="162"/>
      <c r="O755" s="162"/>
      <c r="P755" s="162"/>
      <c r="Q755" s="162"/>
      <c r="R755" s="162"/>
      <c r="S755" s="162"/>
      <c r="T755" s="162"/>
      <c r="U755" s="162"/>
      <c r="V755" s="162"/>
      <c r="W755" s="162"/>
      <c r="X755" s="162"/>
      <c r="Y755" s="162"/>
      <c r="Z755" s="162"/>
    </row>
    <row r="756">
      <c r="A756" s="162"/>
      <c r="B756" s="162"/>
      <c r="C756" s="162"/>
      <c r="D756" s="162"/>
      <c r="E756" s="162"/>
      <c r="F756" s="162"/>
      <c r="G756" s="162"/>
      <c r="H756" s="162"/>
      <c r="I756" s="162"/>
      <c r="J756" s="162"/>
      <c r="K756" s="162"/>
      <c r="L756" s="162"/>
      <c r="M756" s="162"/>
      <c r="N756" s="162"/>
      <c r="O756" s="162"/>
      <c r="P756" s="162"/>
      <c r="Q756" s="162"/>
      <c r="R756" s="162"/>
      <c r="S756" s="162"/>
      <c r="T756" s="162"/>
      <c r="U756" s="162"/>
      <c r="V756" s="162"/>
      <c r="W756" s="162"/>
      <c r="X756" s="162"/>
      <c r="Y756" s="162"/>
      <c r="Z756" s="162"/>
    </row>
    <row r="757">
      <c r="A757" s="162"/>
      <c r="B757" s="162"/>
      <c r="C757" s="162"/>
      <c r="D757" s="162"/>
      <c r="E757" s="162"/>
      <c r="F757" s="162"/>
      <c r="G757" s="162"/>
      <c r="H757" s="162"/>
      <c r="I757" s="162"/>
      <c r="J757" s="162"/>
      <c r="K757" s="162"/>
      <c r="L757" s="162"/>
      <c r="M757" s="162"/>
      <c r="N757" s="162"/>
      <c r="O757" s="162"/>
      <c r="P757" s="162"/>
      <c r="Q757" s="162"/>
      <c r="R757" s="162"/>
      <c r="S757" s="162"/>
      <c r="T757" s="162"/>
      <c r="U757" s="162"/>
      <c r="V757" s="162"/>
      <c r="W757" s="162"/>
      <c r="X757" s="162"/>
      <c r="Y757" s="162"/>
      <c r="Z757" s="162"/>
    </row>
    <row r="758">
      <c r="A758" s="162"/>
      <c r="B758" s="162"/>
      <c r="C758" s="162"/>
      <c r="D758" s="162"/>
      <c r="E758" s="162"/>
      <c r="F758" s="162"/>
      <c r="G758" s="162"/>
      <c r="H758" s="162"/>
      <c r="I758" s="162"/>
      <c r="J758" s="162"/>
      <c r="K758" s="162"/>
      <c r="L758" s="162"/>
      <c r="M758" s="162"/>
      <c r="N758" s="162"/>
      <c r="O758" s="162"/>
      <c r="P758" s="162"/>
      <c r="Q758" s="162"/>
      <c r="R758" s="162"/>
      <c r="S758" s="162"/>
      <c r="T758" s="162"/>
      <c r="U758" s="162"/>
      <c r="V758" s="162"/>
      <c r="W758" s="162"/>
      <c r="X758" s="162"/>
      <c r="Y758" s="162"/>
      <c r="Z758" s="162"/>
    </row>
    <row r="759">
      <c r="A759" s="162"/>
      <c r="B759" s="162"/>
      <c r="C759" s="162"/>
      <c r="D759" s="162"/>
      <c r="E759" s="162"/>
      <c r="F759" s="162"/>
      <c r="G759" s="162"/>
      <c r="H759" s="162"/>
      <c r="I759" s="162"/>
      <c r="J759" s="162"/>
      <c r="K759" s="162"/>
      <c r="L759" s="162"/>
      <c r="M759" s="162"/>
      <c r="N759" s="162"/>
      <c r="O759" s="162"/>
      <c r="P759" s="162"/>
      <c r="Q759" s="162"/>
      <c r="R759" s="162"/>
      <c r="S759" s="162"/>
      <c r="T759" s="162"/>
      <c r="U759" s="162"/>
      <c r="V759" s="162"/>
      <c r="W759" s="162"/>
      <c r="X759" s="162"/>
      <c r="Y759" s="162"/>
      <c r="Z759" s="162"/>
    </row>
    <row r="760">
      <c r="A760" s="162"/>
      <c r="B760" s="162"/>
      <c r="C760" s="162"/>
      <c r="D760" s="162"/>
      <c r="E760" s="162"/>
      <c r="F760" s="162"/>
      <c r="G760" s="162"/>
      <c r="H760" s="162"/>
      <c r="I760" s="162"/>
      <c r="J760" s="162"/>
      <c r="K760" s="162"/>
      <c r="L760" s="162"/>
      <c r="M760" s="162"/>
      <c r="N760" s="162"/>
      <c r="O760" s="162"/>
      <c r="P760" s="162"/>
      <c r="Q760" s="162"/>
      <c r="R760" s="162"/>
      <c r="S760" s="162"/>
      <c r="T760" s="162"/>
      <c r="U760" s="162"/>
      <c r="V760" s="162"/>
      <c r="W760" s="162"/>
      <c r="X760" s="162"/>
      <c r="Y760" s="162"/>
      <c r="Z760" s="162"/>
    </row>
    <row r="761">
      <c r="A761" s="162"/>
      <c r="B761" s="162"/>
      <c r="C761" s="162"/>
      <c r="D761" s="162"/>
      <c r="E761" s="162"/>
      <c r="F761" s="162"/>
      <c r="G761" s="162"/>
      <c r="H761" s="162"/>
      <c r="I761" s="162"/>
      <c r="J761" s="162"/>
      <c r="K761" s="162"/>
      <c r="L761" s="162"/>
      <c r="M761" s="162"/>
      <c r="N761" s="162"/>
      <c r="O761" s="162"/>
      <c r="P761" s="162"/>
      <c r="Q761" s="162"/>
      <c r="R761" s="162"/>
      <c r="S761" s="162"/>
      <c r="T761" s="162"/>
      <c r="U761" s="162"/>
      <c r="V761" s="162"/>
      <c r="W761" s="162"/>
      <c r="X761" s="162"/>
      <c r="Y761" s="162"/>
      <c r="Z761" s="162"/>
    </row>
    <row r="762">
      <c r="A762" s="162"/>
      <c r="B762" s="162"/>
      <c r="C762" s="162"/>
      <c r="D762" s="162"/>
      <c r="E762" s="162"/>
      <c r="F762" s="162"/>
      <c r="G762" s="162"/>
      <c r="H762" s="162"/>
      <c r="I762" s="162"/>
      <c r="J762" s="162"/>
      <c r="K762" s="162"/>
      <c r="L762" s="162"/>
      <c r="M762" s="162"/>
      <c r="N762" s="162"/>
      <c r="O762" s="162"/>
      <c r="P762" s="162"/>
      <c r="Q762" s="162"/>
      <c r="R762" s="162"/>
      <c r="S762" s="162"/>
      <c r="T762" s="162"/>
      <c r="U762" s="162"/>
      <c r="V762" s="162"/>
      <c r="W762" s="162"/>
      <c r="X762" s="162"/>
      <c r="Y762" s="162"/>
      <c r="Z762" s="162"/>
    </row>
    <row r="763">
      <c r="A763" s="162"/>
      <c r="B763" s="162"/>
      <c r="C763" s="162"/>
      <c r="D763" s="162"/>
      <c r="E763" s="162"/>
      <c r="F763" s="162"/>
      <c r="G763" s="162"/>
      <c r="H763" s="162"/>
      <c r="I763" s="162"/>
      <c r="J763" s="162"/>
      <c r="K763" s="162"/>
      <c r="L763" s="162"/>
      <c r="M763" s="162"/>
      <c r="N763" s="162"/>
      <c r="O763" s="162"/>
      <c r="P763" s="162"/>
      <c r="Q763" s="162"/>
      <c r="R763" s="162"/>
      <c r="S763" s="162"/>
      <c r="T763" s="162"/>
      <c r="U763" s="162"/>
      <c r="V763" s="162"/>
      <c r="W763" s="162"/>
      <c r="X763" s="162"/>
      <c r="Y763" s="162"/>
      <c r="Z763" s="162"/>
    </row>
    <row r="764">
      <c r="A764" s="162"/>
      <c r="B764" s="162"/>
      <c r="C764" s="162"/>
      <c r="D764" s="162"/>
      <c r="E764" s="162"/>
      <c r="F764" s="162"/>
      <c r="G764" s="162"/>
      <c r="H764" s="162"/>
      <c r="I764" s="162"/>
      <c r="J764" s="162"/>
      <c r="K764" s="162"/>
      <c r="L764" s="162"/>
      <c r="M764" s="162"/>
      <c r="N764" s="162"/>
      <c r="O764" s="162"/>
      <c r="P764" s="162"/>
      <c r="Q764" s="162"/>
      <c r="R764" s="162"/>
      <c r="S764" s="162"/>
      <c r="T764" s="162"/>
      <c r="U764" s="162"/>
      <c r="V764" s="162"/>
      <c r="W764" s="162"/>
      <c r="X764" s="162"/>
      <c r="Y764" s="162"/>
      <c r="Z764" s="162"/>
    </row>
    <row r="765">
      <c r="A765" s="162"/>
      <c r="B765" s="162"/>
      <c r="C765" s="162"/>
      <c r="D765" s="162"/>
      <c r="E765" s="162"/>
      <c r="F765" s="162"/>
      <c r="G765" s="162"/>
      <c r="H765" s="162"/>
      <c r="I765" s="162"/>
      <c r="J765" s="162"/>
      <c r="K765" s="162"/>
      <c r="L765" s="162"/>
      <c r="M765" s="162"/>
      <c r="N765" s="162"/>
      <c r="O765" s="162"/>
      <c r="P765" s="162"/>
      <c r="Q765" s="162"/>
      <c r="R765" s="162"/>
      <c r="S765" s="162"/>
      <c r="T765" s="162"/>
      <c r="U765" s="162"/>
      <c r="V765" s="162"/>
      <c r="W765" s="162"/>
      <c r="X765" s="162"/>
      <c r="Y765" s="162"/>
      <c r="Z765" s="162"/>
    </row>
    <row r="766">
      <c r="A766" s="162"/>
      <c r="B766" s="162"/>
      <c r="C766" s="162"/>
      <c r="D766" s="162"/>
      <c r="E766" s="162"/>
      <c r="F766" s="162"/>
      <c r="G766" s="162"/>
      <c r="H766" s="162"/>
      <c r="I766" s="162"/>
      <c r="J766" s="162"/>
      <c r="K766" s="162"/>
      <c r="L766" s="162"/>
      <c r="M766" s="162"/>
      <c r="N766" s="162"/>
      <c r="O766" s="162"/>
      <c r="P766" s="162"/>
      <c r="Q766" s="162"/>
      <c r="R766" s="162"/>
      <c r="S766" s="162"/>
      <c r="T766" s="162"/>
      <c r="U766" s="162"/>
      <c r="V766" s="162"/>
      <c r="W766" s="162"/>
      <c r="X766" s="162"/>
      <c r="Y766" s="162"/>
      <c r="Z766" s="162"/>
    </row>
    <row r="767">
      <c r="A767" s="162"/>
      <c r="B767" s="162"/>
      <c r="C767" s="162"/>
      <c r="D767" s="162"/>
      <c r="E767" s="162"/>
      <c r="F767" s="162"/>
      <c r="G767" s="162"/>
      <c r="H767" s="162"/>
      <c r="I767" s="162"/>
      <c r="J767" s="162"/>
      <c r="K767" s="162"/>
      <c r="L767" s="162"/>
      <c r="M767" s="162"/>
      <c r="N767" s="162"/>
      <c r="O767" s="162"/>
      <c r="P767" s="162"/>
      <c r="Q767" s="162"/>
      <c r="R767" s="162"/>
      <c r="S767" s="162"/>
      <c r="T767" s="162"/>
      <c r="U767" s="162"/>
      <c r="V767" s="162"/>
      <c r="W767" s="162"/>
      <c r="X767" s="162"/>
      <c r="Y767" s="162"/>
      <c r="Z767" s="162"/>
    </row>
    <row r="768">
      <c r="A768" s="162"/>
      <c r="B768" s="162"/>
      <c r="C768" s="162"/>
      <c r="D768" s="162"/>
      <c r="E768" s="162"/>
      <c r="F768" s="162"/>
      <c r="G768" s="162"/>
      <c r="H768" s="162"/>
      <c r="I768" s="162"/>
      <c r="J768" s="162"/>
      <c r="K768" s="162"/>
      <c r="L768" s="162"/>
      <c r="M768" s="162"/>
      <c r="N768" s="162"/>
      <c r="O768" s="162"/>
      <c r="P768" s="162"/>
      <c r="Q768" s="162"/>
      <c r="R768" s="162"/>
      <c r="S768" s="162"/>
      <c r="T768" s="162"/>
      <c r="U768" s="162"/>
      <c r="V768" s="162"/>
      <c r="W768" s="162"/>
      <c r="X768" s="162"/>
      <c r="Y768" s="162"/>
      <c r="Z768" s="162"/>
    </row>
    <row r="769">
      <c r="A769" s="162"/>
      <c r="B769" s="162"/>
      <c r="C769" s="162"/>
      <c r="D769" s="162"/>
      <c r="E769" s="162"/>
      <c r="F769" s="162"/>
      <c r="G769" s="162"/>
      <c r="H769" s="162"/>
      <c r="I769" s="162"/>
      <c r="J769" s="162"/>
      <c r="K769" s="162"/>
      <c r="L769" s="162"/>
      <c r="M769" s="162"/>
      <c r="N769" s="162"/>
      <c r="O769" s="162"/>
      <c r="P769" s="162"/>
      <c r="Q769" s="162"/>
      <c r="R769" s="162"/>
      <c r="S769" s="162"/>
      <c r="T769" s="162"/>
      <c r="U769" s="162"/>
      <c r="V769" s="162"/>
      <c r="W769" s="162"/>
      <c r="X769" s="162"/>
      <c r="Y769" s="162"/>
      <c r="Z769" s="162"/>
    </row>
    <row r="770">
      <c r="A770" s="162"/>
      <c r="B770" s="162"/>
      <c r="C770" s="162"/>
      <c r="D770" s="162"/>
      <c r="E770" s="162"/>
      <c r="F770" s="162"/>
      <c r="G770" s="162"/>
      <c r="H770" s="162"/>
      <c r="I770" s="162"/>
      <c r="J770" s="162"/>
      <c r="K770" s="162"/>
      <c r="L770" s="162"/>
      <c r="M770" s="162"/>
      <c r="N770" s="162"/>
      <c r="O770" s="162"/>
      <c r="P770" s="162"/>
      <c r="Q770" s="162"/>
      <c r="R770" s="162"/>
      <c r="S770" s="162"/>
      <c r="T770" s="162"/>
      <c r="U770" s="162"/>
      <c r="V770" s="162"/>
      <c r="W770" s="162"/>
      <c r="X770" s="162"/>
      <c r="Y770" s="162"/>
      <c r="Z770" s="162"/>
    </row>
    <row r="771">
      <c r="A771" s="162"/>
      <c r="B771" s="162"/>
      <c r="C771" s="162"/>
      <c r="D771" s="162"/>
      <c r="E771" s="162"/>
      <c r="F771" s="162"/>
      <c r="G771" s="162"/>
      <c r="H771" s="162"/>
      <c r="I771" s="162"/>
      <c r="J771" s="162"/>
      <c r="K771" s="162"/>
      <c r="L771" s="162"/>
      <c r="M771" s="162"/>
      <c r="N771" s="162"/>
      <c r="O771" s="162"/>
      <c r="P771" s="162"/>
      <c r="Q771" s="162"/>
      <c r="R771" s="162"/>
      <c r="S771" s="162"/>
      <c r="T771" s="162"/>
      <c r="U771" s="162"/>
      <c r="V771" s="162"/>
      <c r="W771" s="162"/>
      <c r="X771" s="162"/>
      <c r="Y771" s="162"/>
      <c r="Z771" s="162"/>
    </row>
    <row r="772">
      <c r="A772" s="162"/>
      <c r="B772" s="162"/>
      <c r="C772" s="162"/>
      <c r="D772" s="162"/>
      <c r="E772" s="162"/>
      <c r="F772" s="162"/>
      <c r="G772" s="162"/>
      <c r="H772" s="162"/>
      <c r="I772" s="162"/>
      <c r="J772" s="162"/>
      <c r="K772" s="162"/>
      <c r="L772" s="162"/>
      <c r="M772" s="162"/>
      <c r="N772" s="162"/>
      <c r="O772" s="162"/>
      <c r="P772" s="162"/>
      <c r="Q772" s="162"/>
      <c r="R772" s="162"/>
      <c r="S772" s="162"/>
      <c r="T772" s="162"/>
      <c r="U772" s="162"/>
      <c r="V772" s="162"/>
      <c r="W772" s="162"/>
      <c r="X772" s="162"/>
      <c r="Y772" s="162"/>
      <c r="Z772" s="162"/>
    </row>
    <row r="773">
      <c r="A773" s="162"/>
      <c r="B773" s="162"/>
      <c r="C773" s="162"/>
      <c r="D773" s="162"/>
      <c r="E773" s="162"/>
      <c r="F773" s="162"/>
      <c r="G773" s="162"/>
      <c r="H773" s="162"/>
      <c r="I773" s="162"/>
      <c r="J773" s="162"/>
      <c r="K773" s="162"/>
      <c r="L773" s="162"/>
      <c r="M773" s="162"/>
      <c r="N773" s="162"/>
      <c r="O773" s="162"/>
      <c r="P773" s="162"/>
      <c r="Q773" s="162"/>
      <c r="R773" s="162"/>
      <c r="S773" s="162"/>
      <c r="T773" s="162"/>
      <c r="U773" s="162"/>
      <c r="V773" s="162"/>
      <c r="W773" s="162"/>
      <c r="X773" s="162"/>
      <c r="Y773" s="162"/>
      <c r="Z773" s="162"/>
    </row>
    <row r="774">
      <c r="A774" s="162"/>
      <c r="B774" s="162"/>
      <c r="C774" s="162"/>
      <c r="D774" s="162"/>
      <c r="E774" s="162"/>
      <c r="F774" s="162"/>
      <c r="G774" s="162"/>
      <c r="H774" s="162"/>
      <c r="I774" s="162"/>
      <c r="J774" s="162"/>
      <c r="K774" s="162"/>
      <c r="L774" s="162"/>
      <c r="M774" s="162"/>
      <c r="N774" s="162"/>
      <c r="O774" s="162"/>
      <c r="P774" s="162"/>
      <c r="Q774" s="162"/>
      <c r="R774" s="162"/>
      <c r="S774" s="162"/>
      <c r="T774" s="162"/>
      <c r="U774" s="162"/>
      <c r="V774" s="162"/>
      <c r="W774" s="162"/>
      <c r="X774" s="162"/>
      <c r="Y774" s="162"/>
      <c r="Z774" s="162"/>
    </row>
    <row r="775">
      <c r="A775" s="162"/>
      <c r="B775" s="162"/>
      <c r="C775" s="162"/>
      <c r="D775" s="162"/>
      <c r="E775" s="162"/>
      <c r="F775" s="162"/>
      <c r="G775" s="162"/>
      <c r="H775" s="162"/>
      <c r="I775" s="162"/>
      <c r="J775" s="162"/>
      <c r="K775" s="162"/>
      <c r="L775" s="162"/>
      <c r="M775" s="162"/>
      <c r="N775" s="162"/>
      <c r="O775" s="162"/>
      <c r="P775" s="162"/>
      <c r="Q775" s="162"/>
      <c r="R775" s="162"/>
      <c r="S775" s="162"/>
      <c r="T775" s="162"/>
      <c r="U775" s="162"/>
      <c r="V775" s="162"/>
      <c r="W775" s="162"/>
      <c r="X775" s="162"/>
      <c r="Y775" s="162"/>
      <c r="Z775" s="162"/>
    </row>
    <row r="776">
      <c r="A776" s="162"/>
      <c r="B776" s="162"/>
      <c r="C776" s="162"/>
      <c r="D776" s="162"/>
      <c r="E776" s="162"/>
      <c r="F776" s="162"/>
      <c r="G776" s="162"/>
      <c r="H776" s="162"/>
      <c r="I776" s="162"/>
      <c r="J776" s="162"/>
      <c r="K776" s="162"/>
      <c r="L776" s="162"/>
      <c r="M776" s="162"/>
      <c r="N776" s="162"/>
      <c r="O776" s="162"/>
      <c r="P776" s="162"/>
      <c r="Q776" s="162"/>
      <c r="R776" s="162"/>
      <c r="S776" s="162"/>
      <c r="T776" s="162"/>
      <c r="U776" s="162"/>
      <c r="V776" s="162"/>
      <c r="W776" s="162"/>
      <c r="X776" s="162"/>
      <c r="Y776" s="162"/>
      <c r="Z776" s="162"/>
    </row>
    <row r="777">
      <c r="A777" s="162"/>
      <c r="B777" s="162"/>
      <c r="C777" s="162"/>
      <c r="D777" s="162"/>
      <c r="E777" s="162"/>
      <c r="F777" s="162"/>
      <c r="G777" s="162"/>
      <c r="H777" s="162"/>
      <c r="I777" s="162"/>
      <c r="J777" s="162"/>
      <c r="K777" s="162"/>
      <c r="L777" s="162"/>
      <c r="M777" s="162"/>
      <c r="N777" s="162"/>
      <c r="O777" s="162"/>
      <c r="P777" s="162"/>
      <c r="Q777" s="162"/>
      <c r="R777" s="162"/>
      <c r="S777" s="162"/>
      <c r="T777" s="162"/>
      <c r="U777" s="162"/>
      <c r="V777" s="162"/>
      <c r="W777" s="162"/>
      <c r="X777" s="162"/>
      <c r="Y777" s="162"/>
      <c r="Z777" s="162"/>
    </row>
    <row r="778">
      <c r="A778" s="162"/>
      <c r="B778" s="162"/>
      <c r="C778" s="162"/>
      <c r="D778" s="162"/>
      <c r="E778" s="162"/>
      <c r="F778" s="162"/>
      <c r="G778" s="162"/>
      <c r="H778" s="162"/>
      <c r="I778" s="162"/>
      <c r="J778" s="162"/>
      <c r="K778" s="162"/>
      <c r="L778" s="162"/>
      <c r="M778" s="162"/>
      <c r="N778" s="162"/>
      <c r="O778" s="162"/>
      <c r="P778" s="162"/>
      <c r="Q778" s="162"/>
      <c r="R778" s="162"/>
      <c r="S778" s="162"/>
      <c r="T778" s="162"/>
      <c r="U778" s="162"/>
      <c r="V778" s="162"/>
      <c r="W778" s="162"/>
      <c r="X778" s="162"/>
      <c r="Y778" s="162"/>
      <c r="Z778" s="162"/>
    </row>
    <row r="779">
      <c r="A779" s="162"/>
      <c r="B779" s="162"/>
      <c r="C779" s="162"/>
      <c r="D779" s="162"/>
      <c r="E779" s="162"/>
      <c r="F779" s="162"/>
      <c r="G779" s="162"/>
      <c r="H779" s="162"/>
      <c r="I779" s="162"/>
      <c r="J779" s="162"/>
      <c r="K779" s="162"/>
      <c r="L779" s="162"/>
      <c r="M779" s="162"/>
      <c r="N779" s="162"/>
      <c r="O779" s="162"/>
      <c r="P779" s="162"/>
      <c r="Q779" s="162"/>
      <c r="R779" s="162"/>
      <c r="S779" s="162"/>
      <c r="T779" s="162"/>
      <c r="U779" s="162"/>
      <c r="V779" s="162"/>
      <c r="W779" s="162"/>
      <c r="X779" s="162"/>
      <c r="Y779" s="162"/>
      <c r="Z779" s="162"/>
    </row>
    <row r="780">
      <c r="A780" s="162"/>
      <c r="B780" s="162"/>
      <c r="C780" s="162"/>
      <c r="D780" s="162"/>
      <c r="E780" s="162"/>
      <c r="F780" s="162"/>
      <c r="G780" s="162"/>
      <c r="H780" s="162"/>
      <c r="I780" s="162"/>
      <c r="J780" s="162"/>
      <c r="K780" s="162"/>
      <c r="L780" s="162"/>
      <c r="M780" s="162"/>
      <c r="N780" s="162"/>
      <c r="O780" s="162"/>
      <c r="P780" s="162"/>
      <c r="Q780" s="162"/>
      <c r="R780" s="162"/>
      <c r="S780" s="162"/>
      <c r="T780" s="162"/>
      <c r="U780" s="162"/>
      <c r="V780" s="162"/>
      <c r="W780" s="162"/>
      <c r="X780" s="162"/>
      <c r="Y780" s="162"/>
      <c r="Z780" s="162"/>
    </row>
    <row r="781">
      <c r="A781" s="162"/>
      <c r="B781" s="162"/>
      <c r="C781" s="162"/>
      <c r="D781" s="162"/>
      <c r="E781" s="162"/>
      <c r="F781" s="162"/>
      <c r="G781" s="162"/>
      <c r="H781" s="162"/>
      <c r="I781" s="162"/>
      <c r="J781" s="162"/>
      <c r="K781" s="162"/>
      <c r="L781" s="162"/>
      <c r="M781" s="162"/>
      <c r="N781" s="162"/>
      <c r="O781" s="162"/>
      <c r="P781" s="162"/>
      <c r="Q781" s="162"/>
      <c r="R781" s="162"/>
      <c r="S781" s="162"/>
      <c r="T781" s="162"/>
      <c r="U781" s="162"/>
      <c r="V781" s="162"/>
      <c r="W781" s="162"/>
      <c r="X781" s="162"/>
      <c r="Y781" s="162"/>
      <c r="Z781" s="162"/>
    </row>
    <row r="782">
      <c r="A782" s="162"/>
      <c r="B782" s="162"/>
      <c r="C782" s="162"/>
      <c r="D782" s="162"/>
      <c r="E782" s="162"/>
      <c r="F782" s="162"/>
      <c r="G782" s="162"/>
      <c r="H782" s="162"/>
      <c r="I782" s="162"/>
      <c r="J782" s="162"/>
      <c r="K782" s="162"/>
      <c r="L782" s="162"/>
      <c r="M782" s="162"/>
      <c r="N782" s="162"/>
      <c r="O782" s="162"/>
      <c r="P782" s="162"/>
      <c r="Q782" s="162"/>
      <c r="R782" s="162"/>
      <c r="S782" s="162"/>
      <c r="T782" s="162"/>
      <c r="U782" s="162"/>
      <c r="V782" s="162"/>
      <c r="W782" s="162"/>
      <c r="X782" s="162"/>
      <c r="Y782" s="162"/>
      <c r="Z782" s="162"/>
    </row>
    <row r="783">
      <c r="A783" s="162"/>
      <c r="B783" s="162"/>
      <c r="C783" s="162"/>
      <c r="D783" s="162"/>
      <c r="E783" s="162"/>
      <c r="F783" s="162"/>
      <c r="G783" s="162"/>
      <c r="H783" s="162"/>
      <c r="I783" s="162"/>
      <c r="J783" s="162"/>
      <c r="K783" s="162"/>
      <c r="L783" s="162"/>
      <c r="M783" s="162"/>
      <c r="N783" s="162"/>
      <c r="O783" s="162"/>
      <c r="P783" s="162"/>
      <c r="Q783" s="162"/>
      <c r="R783" s="162"/>
      <c r="S783" s="162"/>
      <c r="T783" s="162"/>
      <c r="U783" s="162"/>
      <c r="V783" s="162"/>
      <c r="W783" s="162"/>
      <c r="X783" s="162"/>
      <c r="Y783" s="162"/>
      <c r="Z783" s="162"/>
    </row>
    <row r="784">
      <c r="A784" s="162"/>
      <c r="B784" s="162"/>
      <c r="C784" s="162"/>
      <c r="D784" s="162"/>
      <c r="E784" s="162"/>
      <c r="F784" s="162"/>
      <c r="G784" s="162"/>
      <c r="H784" s="162"/>
      <c r="I784" s="162"/>
      <c r="J784" s="162"/>
      <c r="K784" s="162"/>
      <c r="L784" s="162"/>
      <c r="M784" s="162"/>
      <c r="N784" s="162"/>
      <c r="O784" s="162"/>
      <c r="P784" s="162"/>
      <c r="Q784" s="162"/>
      <c r="R784" s="162"/>
      <c r="S784" s="162"/>
      <c r="T784" s="162"/>
      <c r="U784" s="162"/>
      <c r="V784" s="162"/>
      <c r="W784" s="162"/>
      <c r="X784" s="162"/>
      <c r="Y784" s="162"/>
      <c r="Z784" s="162"/>
    </row>
    <row r="785">
      <c r="A785" s="162"/>
      <c r="B785" s="162"/>
      <c r="C785" s="162"/>
      <c r="D785" s="162"/>
      <c r="E785" s="162"/>
      <c r="F785" s="162"/>
      <c r="G785" s="162"/>
      <c r="H785" s="162"/>
      <c r="I785" s="162"/>
      <c r="J785" s="162"/>
      <c r="K785" s="162"/>
      <c r="L785" s="162"/>
      <c r="M785" s="162"/>
      <c r="N785" s="162"/>
      <c r="O785" s="162"/>
      <c r="P785" s="162"/>
      <c r="Q785" s="162"/>
      <c r="R785" s="162"/>
      <c r="S785" s="162"/>
      <c r="T785" s="162"/>
      <c r="U785" s="162"/>
      <c r="V785" s="162"/>
      <c r="W785" s="162"/>
      <c r="X785" s="162"/>
      <c r="Y785" s="162"/>
      <c r="Z785" s="162"/>
    </row>
    <row r="786">
      <c r="A786" s="162"/>
      <c r="B786" s="162"/>
      <c r="C786" s="162"/>
      <c r="D786" s="162"/>
      <c r="E786" s="162"/>
      <c r="F786" s="162"/>
      <c r="G786" s="162"/>
      <c r="H786" s="162"/>
      <c r="I786" s="162"/>
      <c r="J786" s="162"/>
      <c r="K786" s="162"/>
      <c r="L786" s="162"/>
      <c r="M786" s="162"/>
      <c r="N786" s="162"/>
      <c r="O786" s="162"/>
      <c r="P786" s="162"/>
      <c r="Q786" s="162"/>
      <c r="R786" s="162"/>
      <c r="S786" s="162"/>
      <c r="T786" s="162"/>
      <c r="U786" s="162"/>
      <c r="V786" s="162"/>
      <c r="W786" s="162"/>
      <c r="X786" s="162"/>
      <c r="Y786" s="162"/>
      <c r="Z786" s="162"/>
    </row>
    <row r="787">
      <c r="A787" s="162"/>
      <c r="B787" s="162"/>
      <c r="C787" s="162"/>
      <c r="D787" s="162"/>
      <c r="E787" s="162"/>
      <c r="F787" s="162"/>
      <c r="G787" s="162"/>
      <c r="H787" s="162"/>
      <c r="I787" s="162"/>
      <c r="J787" s="162"/>
      <c r="K787" s="162"/>
      <c r="L787" s="162"/>
      <c r="M787" s="162"/>
      <c r="N787" s="162"/>
      <c r="O787" s="162"/>
      <c r="P787" s="162"/>
      <c r="Q787" s="162"/>
      <c r="R787" s="162"/>
      <c r="S787" s="162"/>
      <c r="T787" s="162"/>
      <c r="U787" s="162"/>
      <c r="V787" s="162"/>
      <c r="W787" s="162"/>
      <c r="X787" s="162"/>
      <c r="Y787" s="162"/>
      <c r="Z787" s="162"/>
    </row>
    <row r="788">
      <c r="A788" s="162"/>
      <c r="B788" s="162"/>
      <c r="C788" s="162"/>
      <c r="D788" s="162"/>
      <c r="E788" s="162"/>
      <c r="F788" s="162"/>
      <c r="G788" s="162"/>
      <c r="H788" s="162"/>
      <c r="I788" s="162"/>
      <c r="J788" s="162"/>
      <c r="K788" s="162"/>
      <c r="L788" s="162"/>
      <c r="M788" s="162"/>
      <c r="N788" s="162"/>
      <c r="O788" s="162"/>
      <c r="P788" s="162"/>
      <c r="Q788" s="162"/>
      <c r="R788" s="162"/>
      <c r="S788" s="162"/>
      <c r="T788" s="162"/>
      <c r="U788" s="162"/>
      <c r="V788" s="162"/>
      <c r="W788" s="162"/>
      <c r="X788" s="162"/>
      <c r="Y788" s="162"/>
      <c r="Z788" s="162"/>
    </row>
    <row r="789">
      <c r="A789" s="162"/>
      <c r="B789" s="162"/>
      <c r="C789" s="162"/>
      <c r="D789" s="162"/>
      <c r="E789" s="162"/>
      <c r="F789" s="162"/>
      <c r="G789" s="162"/>
      <c r="H789" s="162"/>
      <c r="I789" s="162"/>
      <c r="J789" s="162"/>
      <c r="K789" s="162"/>
      <c r="L789" s="162"/>
      <c r="M789" s="162"/>
      <c r="N789" s="162"/>
      <c r="O789" s="162"/>
      <c r="P789" s="162"/>
      <c r="Q789" s="162"/>
      <c r="R789" s="162"/>
      <c r="S789" s="162"/>
      <c r="T789" s="162"/>
      <c r="U789" s="162"/>
      <c r="V789" s="162"/>
      <c r="W789" s="162"/>
      <c r="X789" s="162"/>
      <c r="Y789" s="162"/>
      <c r="Z789" s="162"/>
    </row>
    <row r="790">
      <c r="A790" s="162"/>
      <c r="B790" s="162"/>
      <c r="C790" s="162"/>
      <c r="D790" s="162"/>
      <c r="E790" s="162"/>
      <c r="F790" s="162"/>
      <c r="G790" s="162"/>
      <c r="H790" s="162"/>
      <c r="I790" s="162"/>
      <c r="J790" s="162"/>
      <c r="K790" s="162"/>
      <c r="L790" s="162"/>
      <c r="M790" s="162"/>
      <c r="N790" s="162"/>
      <c r="O790" s="162"/>
      <c r="P790" s="162"/>
      <c r="Q790" s="162"/>
      <c r="R790" s="162"/>
      <c r="S790" s="162"/>
      <c r="T790" s="162"/>
      <c r="U790" s="162"/>
      <c r="V790" s="162"/>
      <c r="W790" s="162"/>
      <c r="X790" s="162"/>
      <c r="Y790" s="162"/>
      <c r="Z790" s="162"/>
    </row>
    <row r="791">
      <c r="A791" s="162"/>
      <c r="B791" s="162"/>
      <c r="C791" s="162"/>
      <c r="D791" s="162"/>
      <c r="E791" s="162"/>
      <c r="F791" s="162"/>
      <c r="G791" s="162"/>
      <c r="H791" s="162"/>
      <c r="I791" s="162"/>
      <c r="J791" s="162"/>
      <c r="K791" s="162"/>
      <c r="L791" s="162"/>
      <c r="M791" s="162"/>
      <c r="N791" s="162"/>
      <c r="O791" s="162"/>
      <c r="P791" s="162"/>
      <c r="Q791" s="162"/>
      <c r="R791" s="162"/>
      <c r="S791" s="162"/>
      <c r="T791" s="162"/>
      <c r="U791" s="162"/>
      <c r="V791" s="162"/>
      <c r="W791" s="162"/>
      <c r="X791" s="162"/>
      <c r="Y791" s="162"/>
      <c r="Z791" s="162"/>
    </row>
    <row r="792">
      <c r="A792" s="162"/>
      <c r="B792" s="162"/>
      <c r="C792" s="162"/>
      <c r="D792" s="162"/>
      <c r="E792" s="162"/>
      <c r="F792" s="162"/>
      <c r="G792" s="162"/>
      <c r="H792" s="162"/>
      <c r="I792" s="162"/>
      <c r="J792" s="162"/>
      <c r="K792" s="162"/>
      <c r="L792" s="162"/>
      <c r="M792" s="162"/>
      <c r="N792" s="162"/>
      <c r="O792" s="162"/>
      <c r="P792" s="162"/>
      <c r="Q792" s="162"/>
      <c r="R792" s="162"/>
      <c r="S792" s="162"/>
      <c r="T792" s="162"/>
      <c r="U792" s="162"/>
      <c r="V792" s="162"/>
      <c r="W792" s="162"/>
      <c r="X792" s="162"/>
      <c r="Y792" s="162"/>
      <c r="Z792" s="162"/>
    </row>
    <row r="793">
      <c r="A793" s="162"/>
      <c r="B793" s="162"/>
      <c r="C793" s="162"/>
      <c r="D793" s="162"/>
      <c r="E793" s="162"/>
      <c r="F793" s="162"/>
      <c r="G793" s="162"/>
      <c r="H793" s="162"/>
      <c r="I793" s="162"/>
      <c r="J793" s="162"/>
      <c r="K793" s="162"/>
      <c r="L793" s="162"/>
      <c r="M793" s="162"/>
      <c r="N793" s="162"/>
      <c r="O793" s="162"/>
      <c r="P793" s="162"/>
      <c r="Q793" s="162"/>
      <c r="R793" s="162"/>
      <c r="S793" s="162"/>
      <c r="T793" s="162"/>
      <c r="U793" s="162"/>
      <c r="V793" s="162"/>
      <c r="W793" s="162"/>
      <c r="X793" s="162"/>
      <c r="Y793" s="162"/>
      <c r="Z793" s="162"/>
    </row>
    <row r="794">
      <c r="A794" s="162"/>
      <c r="B794" s="162"/>
      <c r="C794" s="162"/>
      <c r="D794" s="162"/>
      <c r="E794" s="162"/>
      <c r="F794" s="162"/>
      <c r="G794" s="162"/>
      <c r="H794" s="162"/>
      <c r="I794" s="162"/>
      <c r="J794" s="162"/>
      <c r="K794" s="162"/>
      <c r="L794" s="162"/>
      <c r="M794" s="162"/>
      <c r="N794" s="162"/>
      <c r="O794" s="162"/>
      <c r="P794" s="162"/>
      <c r="Q794" s="162"/>
      <c r="R794" s="162"/>
      <c r="S794" s="162"/>
      <c r="T794" s="162"/>
      <c r="U794" s="162"/>
      <c r="V794" s="162"/>
      <c r="W794" s="162"/>
      <c r="X794" s="162"/>
      <c r="Y794" s="162"/>
      <c r="Z794" s="162"/>
    </row>
    <row r="795">
      <c r="A795" s="162"/>
      <c r="B795" s="162"/>
      <c r="C795" s="162"/>
      <c r="D795" s="162"/>
      <c r="E795" s="162"/>
      <c r="F795" s="162"/>
      <c r="G795" s="162"/>
      <c r="H795" s="162"/>
      <c r="I795" s="162"/>
      <c r="J795" s="162"/>
      <c r="K795" s="162"/>
      <c r="L795" s="162"/>
      <c r="M795" s="162"/>
      <c r="N795" s="162"/>
      <c r="O795" s="162"/>
      <c r="P795" s="162"/>
      <c r="Q795" s="162"/>
      <c r="R795" s="162"/>
      <c r="S795" s="162"/>
      <c r="T795" s="162"/>
      <c r="U795" s="162"/>
      <c r="V795" s="162"/>
      <c r="W795" s="162"/>
      <c r="X795" s="162"/>
      <c r="Y795" s="162"/>
      <c r="Z795" s="162"/>
    </row>
    <row r="796">
      <c r="A796" s="162"/>
      <c r="B796" s="162"/>
      <c r="C796" s="162"/>
      <c r="D796" s="162"/>
      <c r="E796" s="162"/>
      <c r="F796" s="162"/>
      <c r="G796" s="162"/>
      <c r="H796" s="162"/>
      <c r="I796" s="162"/>
      <c r="J796" s="162"/>
      <c r="K796" s="162"/>
      <c r="L796" s="162"/>
      <c r="M796" s="162"/>
      <c r="N796" s="162"/>
      <c r="O796" s="162"/>
      <c r="P796" s="162"/>
      <c r="Q796" s="162"/>
      <c r="R796" s="162"/>
      <c r="S796" s="162"/>
      <c r="T796" s="162"/>
      <c r="U796" s="162"/>
      <c r="V796" s="162"/>
      <c r="W796" s="162"/>
      <c r="X796" s="162"/>
      <c r="Y796" s="162"/>
      <c r="Z796" s="162"/>
    </row>
    <row r="797">
      <c r="A797" s="162"/>
      <c r="B797" s="162"/>
      <c r="C797" s="162"/>
      <c r="D797" s="162"/>
      <c r="E797" s="162"/>
      <c r="F797" s="162"/>
      <c r="G797" s="162"/>
      <c r="H797" s="162"/>
      <c r="I797" s="162"/>
      <c r="J797" s="162"/>
      <c r="K797" s="162"/>
      <c r="L797" s="162"/>
      <c r="M797" s="162"/>
      <c r="N797" s="162"/>
      <c r="O797" s="162"/>
      <c r="P797" s="162"/>
      <c r="Q797" s="162"/>
      <c r="R797" s="162"/>
      <c r="S797" s="162"/>
      <c r="T797" s="162"/>
      <c r="U797" s="162"/>
      <c r="V797" s="162"/>
      <c r="W797" s="162"/>
      <c r="X797" s="162"/>
      <c r="Y797" s="162"/>
      <c r="Z797" s="162"/>
    </row>
    <row r="798">
      <c r="A798" s="162"/>
      <c r="B798" s="162"/>
      <c r="C798" s="162"/>
      <c r="D798" s="162"/>
      <c r="E798" s="162"/>
      <c r="F798" s="162"/>
      <c r="G798" s="162"/>
      <c r="H798" s="162"/>
      <c r="I798" s="162"/>
      <c r="J798" s="162"/>
      <c r="K798" s="162"/>
      <c r="L798" s="162"/>
      <c r="M798" s="162"/>
      <c r="N798" s="162"/>
      <c r="O798" s="162"/>
      <c r="P798" s="162"/>
      <c r="Q798" s="162"/>
      <c r="R798" s="162"/>
      <c r="S798" s="162"/>
      <c r="T798" s="162"/>
      <c r="U798" s="162"/>
      <c r="V798" s="162"/>
      <c r="W798" s="162"/>
      <c r="X798" s="162"/>
      <c r="Y798" s="162"/>
      <c r="Z798" s="162"/>
    </row>
    <row r="799">
      <c r="A799" s="162"/>
      <c r="B799" s="162"/>
      <c r="C799" s="162"/>
      <c r="D799" s="162"/>
      <c r="E799" s="162"/>
      <c r="F799" s="162"/>
      <c r="G799" s="162"/>
      <c r="H799" s="162"/>
      <c r="I799" s="162"/>
      <c r="J799" s="162"/>
      <c r="K799" s="162"/>
      <c r="L799" s="162"/>
      <c r="M799" s="162"/>
      <c r="N799" s="162"/>
      <c r="O799" s="162"/>
      <c r="P799" s="162"/>
      <c r="Q799" s="162"/>
      <c r="R799" s="162"/>
      <c r="S799" s="162"/>
      <c r="T799" s="162"/>
      <c r="U799" s="162"/>
      <c r="V799" s="162"/>
      <c r="W799" s="162"/>
      <c r="X799" s="162"/>
      <c r="Y799" s="162"/>
      <c r="Z799" s="162"/>
    </row>
    <row r="800">
      <c r="A800" s="162"/>
      <c r="B800" s="162"/>
      <c r="C800" s="162"/>
      <c r="D800" s="162"/>
      <c r="E800" s="162"/>
      <c r="F800" s="162"/>
      <c r="G800" s="162"/>
      <c r="H800" s="162"/>
      <c r="I800" s="162"/>
      <c r="J800" s="162"/>
      <c r="K800" s="162"/>
      <c r="L800" s="162"/>
      <c r="M800" s="162"/>
      <c r="N800" s="162"/>
      <c r="O800" s="162"/>
      <c r="P800" s="162"/>
      <c r="Q800" s="162"/>
      <c r="R800" s="162"/>
      <c r="S800" s="162"/>
      <c r="T800" s="162"/>
      <c r="U800" s="162"/>
      <c r="V800" s="162"/>
      <c r="W800" s="162"/>
      <c r="X800" s="162"/>
      <c r="Y800" s="162"/>
      <c r="Z800" s="162"/>
    </row>
    <row r="801">
      <c r="A801" s="162"/>
      <c r="B801" s="162"/>
      <c r="C801" s="162"/>
      <c r="D801" s="162"/>
      <c r="E801" s="162"/>
      <c r="F801" s="162"/>
      <c r="G801" s="162"/>
      <c r="H801" s="162"/>
      <c r="I801" s="162"/>
      <c r="J801" s="162"/>
      <c r="K801" s="162"/>
      <c r="L801" s="162"/>
      <c r="M801" s="162"/>
      <c r="N801" s="162"/>
      <c r="O801" s="162"/>
      <c r="P801" s="162"/>
      <c r="Q801" s="162"/>
      <c r="R801" s="162"/>
      <c r="S801" s="162"/>
      <c r="T801" s="162"/>
      <c r="U801" s="162"/>
      <c r="V801" s="162"/>
      <c r="W801" s="162"/>
      <c r="X801" s="162"/>
      <c r="Y801" s="162"/>
      <c r="Z801" s="162"/>
    </row>
    <row r="802">
      <c r="A802" s="162"/>
      <c r="B802" s="162"/>
      <c r="C802" s="162"/>
      <c r="D802" s="162"/>
      <c r="E802" s="162"/>
      <c r="F802" s="162"/>
      <c r="G802" s="162"/>
      <c r="H802" s="162"/>
      <c r="I802" s="162"/>
      <c r="J802" s="162"/>
      <c r="K802" s="162"/>
      <c r="L802" s="162"/>
      <c r="M802" s="162"/>
      <c r="N802" s="162"/>
      <c r="O802" s="162"/>
      <c r="P802" s="162"/>
      <c r="Q802" s="162"/>
      <c r="R802" s="162"/>
      <c r="S802" s="162"/>
      <c r="T802" s="162"/>
      <c r="U802" s="162"/>
      <c r="V802" s="162"/>
      <c r="W802" s="162"/>
      <c r="X802" s="162"/>
      <c r="Y802" s="162"/>
      <c r="Z802" s="162"/>
    </row>
    <row r="803">
      <c r="A803" s="162"/>
      <c r="B803" s="162"/>
      <c r="C803" s="162"/>
      <c r="D803" s="162"/>
      <c r="E803" s="162"/>
      <c r="F803" s="162"/>
      <c r="G803" s="162"/>
      <c r="H803" s="162"/>
      <c r="I803" s="162"/>
      <c r="J803" s="162"/>
      <c r="K803" s="162"/>
      <c r="L803" s="162"/>
      <c r="M803" s="162"/>
      <c r="N803" s="162"/>
      <c r="O803" s="162"/>
      <c r="P803" s="162"/>
      <c r="Q803" s="162"/>
      <c r="R803" s="162"/>
      <c r="S803" s="162"/>
      <c r="T803" s="162"/>
      <c r="U803" s="162"/>
      <c r="V803" s="162"/>
      <c r="W803" s="162"/>
      <c r="X803" s="162"/>
      <c r="Y803" s="162"/>
      <c r="Z803" s="162"/>
    </row>
    <row r="804">
      <c r="A804" s="162"/>
      <c r="B804" s="162"/>
      <c r="C804" s="162"/>
      <c r="D804" s="162"/>
      <c r="E804" s="162"/>
      <c r="F804" s="162"/>
      <c r="G804" s="162"/>
      <c r="H804" s="162"/>
      <c r="I804" s="162"/>
      <c r="J804" s="162"/>
      <c r="K804" s="162"/>
      <c r="L804" s="162"/>
      <c r="M804" s="162"/>
      <c r="N804" s="162"/>
      <c r="O804" s="162"/>
      <c r="P804" s="162"/>
      <c r="Q804" s="162"/>
      <c r="R804" s="162"/>
      <c r="S804" s="162"/>
      <c r="T804" s="162"/>
      <c r="U804" s="162"/>
      <c r="V804" s="162"/>
      <c r="W804" s="162"/>
      <c r="X804" s="162"/>
      <c r="Y804" s="162"/>
      <c r="Z804" s="162"/>
    </row>
    <row r="805">
      <c r="A805" s="162"/>
      <c r="B805" s="162"/>
      <c r="C805" s="162"/>
      <c r="D805" s="162"/>
      <c r="E805" s="162"/>
      <c r="F805" s="162"/>
      <c r="G805" s="162"/>
      <c r="H805" s="162"/>
      <c r="I805" s="162"/>
      <c r="J805" s="162"/>
      <c r="K805" s="162"/>
      <c r="L805" s="162"/>
      <c r="M805" s="162"/>
      <c r="N805" s="162"/>
      <c r="O805" s="162"/>
      <c r="P805" s="162"/>
      <c r="Q805" s="162"/>
      <c r="R805" s="162"/>
      <c r="S805" s="162"/>
      <c r="T805" s="162"/>
      <c r="U805" s="162"/>
      <c r="V805" s="162"/>
      <c r="W805" s="162"/>
      <c r="X805" s="162"/>
      <c r="Y805" s="162"/>
      <c r="Z805" s="162"/>
    </row>
    <row r="806">
      <c r="A806" s="162"/>
      <c r="B806" s="162"/>
      <c r="C806" s="162"/>
      <c r="D806" s="162"/>
      <c r="E806" s="162"/>
      <c r="F806" s="162"/>
      <c r="G806" s="162"/>
      <c r="H806" s="162"/>
      <c r="I806" s="162"/>
      <c r="J806" s="162"/>
      <c r="K806" s="162"/>
      <c r="L806" s="162"/>
      <c r="M806" s="162"/>
      <c r="N806" s="162"/>
      <c r="O806" s="162"/>
      <c r="P806" s="162"/>
      <c r="Q806" s="162"/>
      <c r="R806" s="162"/>
      <c r="S806" s="162"/>
      <c r="T806" s="162"/>
      <c r="U806" s="162"/>
      <c r="V806" s="162"/>
      <c r="W806" s="162"/>
      <c r="X806" s="162"/>
      <c r="Y806" s="162"/>
      <c r="Z806" s="162"/>
    </row>
    <row r="807">
      <c r="A807" s="162"/>
      <c r="B807" s="162"/>
      <c r="C807" s="162"/>
      <c r="D807" s="162"/>
      <c r="E807" s="162"/>
      <c r="F807" s="162"/>
      <c r="G807" s="162"/>
      <c r="H807" s="162"/>
      <c r="I807" s="162"/>
      <c r="J807" s="162"/>
      <c r="K807" s="162"/>
      <c r="L807" s="162"/>
      <c r="M807" s="162"/>
      <c r="N807" s="162"/>
      <c r="O807" s="162"/>
      <c r="P807" s="162"/>
      <c r="Q807" s="162"/>
      <c r="R807" s="162"/>
      <c r="S807" s="162"/>
      <c r="T807" s="162"/>
      <c r="U807" s="162"/>
      <c r="V807" s="162"/>
      <c r="W807" s="162"/>
      <c r="X807" s="162"/>
      <c r="Y807" s="162"/>
      <c r="Z807" s="162"/>
    </row>
    <row r="808">
      <c r="A808" s="162"/>
      <c r="B808" s="162"/>
      <c r="C808" s="162"/>
      <c r="D808" s="162"/>
      <c r="E808" s="162"/>
      <c r="F808" s="162"/>
      <c r="G808" s="162"/>
      <c r="H808" s="162"/>
      <c r="I808" s="162"/>
      <c r="J808" s="162"/>
      <c r="K808" s="162"/>
      <c r="L808" s="162"/>
      <c r="M808" s="162"/>
      <c r="N808" s="162"/>
      <c r="O808" s="162"/>
      <c r="P808" s="162"/>
      <c r="Q808" s="162"/>
      <c r="R808" s="162"/>
      <c r="S808" s="162"/>
      <c r="T808" s="162"/>
      <c r="U808" s="162"/>
      <c r="V808" s="162"/>
      <c r="W808" s="162"/>
      <c r="X808" s="162"/>
      <c r="Y808" s="162"/>
      <c r="Z808" s="162"/>
    </row>
    <row r="809">
      <c r="A809" s="162"/>
      <c r="B809" s="162"/>
      <c r="C809" s="162"/>
      <c r="D809" s="162"/>
      <c r="E809" s="162"/>
      <c r="F809" s="162"/>
      <c r="G809" s="162"/>
      <c r="H809" s="162"/>
      <c r="I809" s="162"/>
      <c r="J809" s="162"/>
      <c r="K809" s="162"/>
      <c r="L809" s="162"/>
      <c r="M809" s="162"/>
      <c r="N809" s="162"/>
      <c r="O809" s="162"/>
      <c r="P809" s="162"/>
      <c r="Q809" s="162"/>
      <c r="R809" s="162"/>
      <c r="S809" s="162"/>
      <c r="T809" s="162"/>
      <c r="U809" s="162"/>
      <c r="V809" s="162"/>
      <c r="W809" s="162"/>
      <c r="X809" s="162"/>
      <c r="Y809" s="162"/>
      <c r="Z809" s="162"/>
    </row>
    <row r="810">
      <c r="A810" s="162"/>
      <c r="B810" s="162"/>
      <c r="C810" s="162"/>
      <c r="D810" s="162"/>
      <c r="E810" s="162"/>
      <c r="F810" s="162"/>
      <c r="G810" s="162"/>
      <c r="H810" s="162"/>
      <c r="I810" s="162"/>
      <c r="J810" s="162"/>
      <c r="K810" s="162"/>
      <c r="L810" s="162"/>
      <c r="M810" s="162"/>
      <c r="N810" s="162"/>
      <c r="O810" s="162"/>
      <c r="P810" s="162"/>
      <c r="Q810" s="162"/>
      <c r="R810" s="162"/>
      <c r="S810" s="162"/>
      <c r="T810" s="162"/>
      <c r="U810" s="162"/>
      <c r="V810" s="162"/>
      <c r="W810" s="162"/>
      <c r="X810" s="162"/>
      <c r="Y810" s="162"/>
      <c r="Z810" s="162"/>
    </row>
    <row r="811">
      <c r="A811" s="162"/>
      <c r="B811" s="162"/>
      <c r="C811" s="162"/>
      <c r="D811" s="162"/>
      <c r="E811" s="162"/>
      <c r="F811" s="162"/>
      <c r="G811" s="162"/>
      <c r="H811" s="162"/>
      <c r="I811" s="162"/>
      <c r="J811" s="162"/>
      <c r="K811" s="162"/>
      <c r="L811" s="162"/>
      <c r="M811" s="162"/>
      <c r="N811" s="162"/>
      <c r="O811" s="162"/>
      <c r="P811" s="162"/>
      <c r="Q811" s="162"/>
      <c r="R811" s="162"/>
      <c r="S811" s="162"/>
      <c r="T811" s="162"/>
      <c r="U811" s="162"/>
      <c r="V811" s="162"/>
      <c r="W811" s="162"/>
      <c r="X811" s="162"/>
      <c r="Y811" s="162"/>
      <c r="Z811" s="162"/>
    </row>
    <row r="812">
      <c r="A812" s="162"/>
      <c r="B812" s="162"/>
      <c r="C812" s="162"/>
      <c r="D812" s="162"/>
      <c r="E812" s="162"/>
      <c r="F812" s="162"/>
      <c r="G812" s="162"/>
      <c r="H812" s="162"/>
      <c r="I812" s="162"/>
      <c r="J812" s="162"/>
      <c r="K812" s="162"/>
      <c r="L812" s="162"/>
      <c r="M812" s="162"/>
      <c r="N812" s="162"/>
      <c r="O812" s="162"/>
      <c r="P812" s="162"/>
      <c r="Q812" s="162"/>
      <c r="R812" s="162"/>
      <c r="S812" s="162"/>
      <c r="T812" s="162"/>
      <c r="U812" s="162"/>
      <c r="V812" s="162"/>
      <c r="W812" s="162"/>
      <c r="X812" s="162"/>
      <c r="Y812" s="162"/>
      <c r="Z812" s="162"/>
    </row>
    <row r="813">
      <c r="A813" s="162"/>
      <c r="B813" s="162"/>
      <c r="C813" s="162"/>
      <c r="D813" s="162"/>
      <c r="E813" s="162"/>
      <c r="F813" s="162"/>
      <c r="G813" s="162"/>
      <c r="H813" s="162"/>
      <c r="I813" s="162"/>
      <c r="J813" s="162"/>
      <c r="K813" s="162"/>
      <c r="L813" s="162"/>
      <c r="M813" s="162"/>
      <c r="N813" s="162"/>
      <c r="O813" s="162"/>
      <c r="P813" s="162"/>
      <c r="Q813" s="162"/>
      <c r="R813" s="162"/>
      <c r="S813" s="162"/>
      <c r="T813" s="162"/>
      <c r="U813" s="162"/>
      <c r="V813" s="162"/>
      <c r="W813" s="162"/>
      <c r="X813" s="162"/>
      <c r="Y813" s="162"/>
      <c r="Z813" s="162"/>
    </row>
    <row r="814">
      <c r="A814" s="162"/>
      <c r="B814" s="162"/>
      <c r="C814" s="162"/>
      <c r="D814" s="162"/>
      <c r="E814" s="162"/>
      <c r="F814" s="162"/>
      <c r="G814" s="162"/>
      <c r="H814" s="162"/>
      <c r="I814" s="162"/>
      <c r="J814" s="162"/>
      <c r="K814" s="162"/>
      <c r="L814" s="162"/>
      <c r="M814" s="162"/>
      <c r="N814" s="162"/>
      <c r="O814" s="162"/>
      <c r="P814" s="162"/>
      <c r="Q814" s="162"/>
      <c r="R814" s="162"/>
      <c r="S814" s="162"/>
      <c r="T814" s="162"/>
      <c r="U814" s="162"/>
      <c r="V814" s="162"/>
      <c r="W814" s="162"/>
      <c r="X814" s="162"/>
      <c r="Y814" s="162"/>
      <c r="Z814" s="162"/>
    </row>
    <row r="815">
      <c r="A815" s="162"/>
      <c r="B815" s="162"/>
      <c r="C815" s="162"/>
      <c r="D815" s="162"/>
      <c r="E815" s="162"/>
      <c r="F815" s="162"/>
      <c r="G815" s="162"/>
      <c r="H815" s="162"/>
      <c r="I815" s="162"/>
      <c r="J815" s="162"/>
      <c r="K815" s="162"/>
      <c r="L815" s="162"/>
      <c r="M815" s="162"/>
      <c r="N815" s="162"/>
      <c r="O815" s="162"/>
      <c r="P815" s="162"/>
      <c r="Q815" s="162"/>
      <c r="R815" s="162"/>
      <c r="S815" s="162"/>
      <c r="T815" s="162"/>
      <c r="U815" s="162"/>
      <c r="V815" s="162"/>
      <c r="W815" s="162"/>
      <c r="X815" s="162"/>
      <c r="Y815" s="162"/>
      <c r="Z815" s="162"/>
    </row>
    <row r="816">
      <c r="A816" s="162"/>
      <c r="B816" s="162"/>
      <c r="C816" s="162"/>
      <c r="D816" s="162"/>
      <c r="E816" s="162"/>
      <c r="F816" s="162"/>
      <c r="G816" s="162"/>
      <c r="H816" s="162"/>
      <c r="I816" s="162"/>
      <c r="J816" s="162"/>
      <c r="K816" s="162"/>
      <c r="L816" s="162"/>
      <c r="M816" s="162"/>
      <c r="N816" s="162"/>
      <c r="O816" s="162"/>
      <c r="P816" s="162"/>
      <c r="Q816" s="162"/>
      <c r="R816" s="162"/>
      <c r="S816" s="162"/>
      <c r="T816" s="162"/>
      <c r="U816" s="162"/>
      <c r="V816" s="162"/>
      <c r="W816" s="162"/>
      <c r="X816" s="162"/>
      <c r="Y816" s="162"/>
      <c r="Z816" s="162"/>
    </row>
    <row r="817">
      <c r="A817" s="162"/>
      <c r="B817" s="162"/>
      <c r="C817" s="162"/>
      <c r="D817" s="162"/>
      <c r="E817" s="162"/>
      <c r="F817" s="162"/>
      <c r="G817" s="162"/>
      <c r="H817" s="162"/>
      <c r="I817" s="162"/>
      <c r="J817" s="162"/>
      <c r="K817" s="162"/>
      <c r="L817" s="162"/>
      <c r="M817" s="162"/>
      <c r="N817" s="162"/>
      <c r="O817" s="162"/>
      <c r="P817" s="162"/>
      <c r="Q817" s="162"/>
      <c r="R817" s="162"/>
      <c r="S817" s="162"/>
      <c r="T817" s="162"/>
      <c r="U817" s="162"/>
      <c r="V817" s="162"/>
      <c r="W817" s="162"/>
      <c r="X817" s="162"/>
      <c r="Y817" s="162"/>
      <c r="Z817" s="162"/>
    </row>
    <row r="818">
      <c r="A818" s="162"/>
      <c r="B818" s="162"/>
      <c r="C818" s="162"/>
      <c r="D818" s="162"/>
      <c r="E818" s="162"/>
      <c r="F818" s="162"/>
      <c r="G818" s="162"/>
      <c r="H818" s="162"/>
      <c r="I818" s="162"/>
      <c r="J818" s="162"/>
      <c r="K818" s="162"/>
      <c r="L818" s="162"/>
      <c r="M818" s="162"/>
      <c r="N818" s="162"/>
      <c r="O818" s="162"/>
      <c r="P818" s="162"/>
      <c r="Q818" s="162"/>
      <c r="R818" s="162"/>
      <c r="S818" s="162"/>
      <c r="T818" s="162"/>
      <c r="U818" s="162"/>
      <c r="V818" s="162"/>
      <c r="W818" s="162"/>
      <c r="X818" s="162"/>
      <c r="Y818" s="162"/>
      <c r="Z818" s="162"/>
    </row>
    <row r="819">
      <c r="A819" s="162"/>
      <c r="B819" s="162"/>
      <c r="C819" s="162"/>
      <c r="D819" s="162"/>
      <c r="E819" s="162"/>
      <c r="F819" s="162"/>
      <c r="G819" s="162"/>
      <c r="H819" s="162"/>
      <c r="I819" s="162"/>
      <c r="J819" s="162"/>
      <c r="K819" s="162"/>
      <c r="L819" s="162"/>
      <c r="M819" s="162"/>
      <c r="N819" s="162"/>
      <c r="O819" s="162"/>
      <c r="P819" s="162"/>
      <c r="Q819" s="162"/>
      <c r="R819" s="162"/>
      <c r="S819" s="162"/>
      <c r="T819" s="162"/>
      <c r="U819" s="162"/>
      <c r="V819" s="162"/>
      <c r="W819" s="162"/>
      <c r="X819" s="162"/>
      <c r="Y819" s="162"/>
      <c r="Z819" s="162"/>
    </row>
    <row r="820">
      <c r="A820" s="162"/>
      <c r="B820" s="162"/>
      <c r="C820" s="162"/>
      <c r="D820" s="162"/>
      <c r="E820" s="162"/>
      <c r="F820" s="162"/>
      <c r="G820" s="162"/>
      <c r="H820" s="162"/>
      <c r="I820" s="162"/>
      <c r="J820" s="162"/>
      <c r="K820" s="162"/>
      <c r="L820" s="162"/>
      <c r="M820" s="162"/>
      <c r="N820" s="162"/>
      <c r="O820" s="162"/>
      <c r="P820" s="162"/>
      <c r="Q820" s="162"/>
      <c r="R820" s="162"/>
      <c r="S820" s="162"/>
      <c r="T820" s="162"/>
      <c r="U820" s="162"/>
      <c r="V820" s="162"/>
      <c r="W820" s="162"/>
      <c r="X820" s="162"/>
      <c r="Y820" s="162"/>
      <c r="Z820" s="162"/>
    </row>
    <row r="821">
      <c r="A821" s="162"/>
      <c r="B821" s="162"/>
      <c r="C821" s="162"/>
      <c r="D821" s="162"/>
      <c r="E821" s="162"/>
      <c r="F821" s="162"/>
      <c r="G821" s="162"/>
      <c r="H821" s="162"/>
      <c r="I821" s="162"/>
      <c r="J821" s="162"/>
      <c r="K821" s="162"/>
      <c r="L821" s="162"/>
      <c r="M821" s="162"/>
      <c r="N821" s="162"/>
      <c r="O821" s="162"/>
      <c r="P821" s="162"/>
      <c r="Q821" s="162"/>
      <c r="R821" s="162"/>
      <c r="S821" s="162"/>
      <c r="T821" s="162"/>
      <c r="U821" s="162"/>
      <c r="V821" s="162"/>
      <c r="W821" s="162"/>
      <c r="X821" s="162"/>
      <c r="Y821" s="162"/>
      <c r="Z821" s="162"/>
    </row>
    <row r="822">
      <c r="A822" s="162"/>
      <c r="B822" s="162"/>
      <c r="C822" s="162"/>
      <c r="D822" s="162"/>
      <c r="E822" s="162"/>
      <c r="F822" s="162"/>
      <c r="G822" s="162"/>
      <c r="H822" s="162"/>
      <c r="I822" s="162"/>
      <c r="J822" s="162"/>
      <c r="K822" s="162"/>
      <c r="L822" s="162"/>
      <c r="M822" s="162"/>
      <c r="N822" s="162"/>
      <c r="O822" s="162"/>
      <c r="P822" s="162"/>
      <c r="Q822" s="162"/>
      <c r="R822" s="162"/>
      <c r="S822" s="162"/>
      <c r="T822" s="162"/>
      <c r="U822" s="162"/>
      <c r="V822" s="162"/>
      <c r="W822" s="162"/>
      <c r="X822" s="162"/>
      <c r="Y822" s="162"/>
      <c r="Z822" s="162"/>
    </row>
    <row r="823">
      <c r="A823" s="162"/>
      <c r="B823" s="162"/>
      <c r="C823" s="162"/>
      <c r="D823" s="162"/>
      <c r="E823" s="162"/>
      <c r="F823" s="162"/>
      <c r="G823" s="162"/>
      <c r="H823" s="162"/>
      <c r="I823" s="162"/>
      <c r="J823" s="162"/>
      <c r="K823" s="162"/>
      <c r="L823" s="162"/>
      <c r="M823" s="162"/>
      <c r="N823" s="162"/>
      <c r="O823" s="162"/>
      <c r="P823" s="162"/>
      <c r="Q823" s="162"/>
      <c r="R823" s="162"/>
      <c r="S823" s="162"/>
      <c r="T823" s="162"/>
      <c r="U823" s="162"/>
      <c r="V823" s="162"/>
      <c r="W823" s="162"/>
      <c r="X823" s="162"/>
      <c r="Y823" s="162"/>
      <c r="Z823" s="162"/>
    </row>
    <row r="824">
      <c r="A824" s="162"/>
      <c r="B824" s="162"/>
      <c r="C824" s="162"/>
      <c r="D824" s="162"/>
      <c r="E824" s="162"/>
      <c r="F824" s="162"/>
      <c r="G824" s="162"/>
      <c r="H824" s="162"/>
      <c r="I824" s="162"/>
      <c r="J824" s="162"/>
      <c r="K824" s="162"/>
      <c r="L824" s="162"/>
      <c r="M824" s="162"/>
      <c r="N824" s="162"/>
      <c r="O824" s="162"/>
      <c r="P824" s="162"/>
      <c r="Q824" s="162"/>
      <c r="R824" s="162"/>
      <c r="S824" s="162"/>
      <c r="T824" s="162"/>
      <c r="U824" s="162"/>
      <c r="V824" s="162"/>
      <c r="W824" s="162"/>
      <c r="X824" s="162"/>
      <c r="Y824" s="162"/>
      <c r="Z824" s="162"/>
    </row>
    <row r="825">
      <c r="A825" s="162"/>
      <c r="B825" s="162"/>
      <c r="C825" s="162"/>
      <c r="D825" s="162"/>
      <c r="E825" s="162"/>
      <c r="F825" s="162"/>
      <c r="G825" s="162"/>
      <c r="H825" s="162"/>
      <c r="I825" s="162"/>
      <c r="J825" s="162"/>
      <c r="K825" s="162"/>
      <c r="L825" s="162"/>
      <c r="M825" s="162"/>
      <c r="N825" s="162"/>
      <c r="O825" s="162"/>
      <c r="P825" s="162"/>
      <c r="Q825" s="162"/>
      <c r="R825" s="162"/>
      <c r="S825" s="162"/>
      <c r="T825" s="162"/>
      <c r="U825" s="162"/>
      <c r="V825" s="162"/>
      <c r="W825" s="162"/>
      <c r="X825" s="162"/>
      <c r="Y825" s="162"/>
      <c r="Z825" s="162"/>
    </row>
    <row r="826">
      <c r="A826" s="162"/>
      <c r="B826" s="162"/>
      <c r="C826" s="162"/>
      <c r="D826" s="162"/>
      <c r="E826" s="162"/>
      <c r="F826" s="162"/>
      <c r="G826" s="162"/>
      <c r="H826" s="162"/>
      <c r="I826" s="162"/>
      <c r="J826" s="162"/>
      <c r="K826" s="162"/>
      <c r="L826" s="162"/>
      <c r="M826" s="162"/>
      <c r="N826" s="162"/>
      <c r="O826" s="162"/>
      <c r="P826" s="162"/>
      <c r="Q826" s="162"/>
      <c r="R826" s="162"/>
      <c r="S826" s="162"/>
      <c r="T826" s="162"/>
      <c r="U826" s="162"/>
      <c r="V826" s="162"/>
      <c r="W826" s="162"/>
      <c r="X826" s="162"/>
      <c r="Y826" s="162"/>
      <c r="Z826" s="162"/>
    </row>
    <row r="827">
      <c r="A827" s="162"/>
      <c r="B827" s="162"/>
      <c r="C827" s="162"/>
      <c r="D827" s="162"/>
      <c r="E827" s="162"/>
      <c r="F827" s="162"/>
      <c r="G827" s="162"/>
      <c r="H827" s="162"/>
      <c r="I827" s="162"/>
      <c r="J827" s="162"/>
      <c r="K827" s="162"/>
      <c r="L827" s="162"/>
      <c r="M827" s="162"/>
      <c r="N827" s="162"/>
      <c r="O827" s="162"/>
      <c r="P827" s="162"/>
      <c r="Q827" s="162"/>
      <c r="R827" s="162"/>
      <c r="S827" s="162"/>
      <c r="T827" s="162"/>
      <c r="U827" s="162"/>
      <c r="V827" s="162"/>
      <c r="W827" s="162"/>
      <c r="X827" s="162"/>
      <c r="Y827" s="162"/>
      <c r="Z827" s="162"/>
    </row>
    <row r="828">
      <c r="A828" s="162"/>
      <c r="B828" s="162"/>
      <c r="C828" s="162"/>
      <c r="D828" s="162"/>
      <c r="E828" s="162"/>
      <c r="F828" s="162"/>
      <c r="G828" s="162"/>
      <c r="H828" s="162"/>
      <c r="I828" s="162"/>
      <c r="J828" s="162"/>
      <c r="K828" s="162"/>
      <c r="L828" s="162"/>
      <c r="M828" s="162"/>
      <c r="N828" s="162"/>
      <c r="O828" s="162"/>
      <c r="P828" s="162"/>
      <c r="Q828" s="162"/>
      <c r="R828" s="162"/>
      <c r="S828" s="162"/>
      <c r="T828" s="162"/>
      <c r="U828" s="162"/>
      <c r="V828" s="162"/>
      <c r="W828" s="162"/>
      <c r="X828" s="162"/>
      <c r="Y828" s="162"/>
      <c r="Z828" s="162"/>
    </row>
    <row r="829">
      <c r="A829" s="162"/>
      <c r="B829" s="162"/>
      <c r="C829" s="162"/>
      <c r="D829" s="162"/>
      <c r="E829" s="162"/>
      <c r="F829" s="162"/>
      <c r="G829" s="162"/>
      <c r="H829" s="162"/>
      <c r="I829" s="162"/>
      <c r="J829" s="162"/>
      <c r="K829" s="162"/>
      <c r="L829" s="162"/>
      <c r="M829" s="162"/>
      <c r="N829" s="162"/>
      <c r="O829" s="162"/>
      <c r="P829" s="162"/>
      <c r="Q829" s="162"/>
      <c r="R829" s="162"/>
      <c r="S829" s="162"/>
      <c r="T829" s="162"/>
      <c r="U829" s="162"/>
      <c r="V829" s="162"/>
      <c r="W829" s="162"/>
      <c r="X829" s="162"/>
      <c r="Y829" s="162"/>
      <c r="Z829" s="162"/>
    </row>
    <row r="830">
      <c r="A830" s="162"/>
      <c r="B830" s="162"/>
      <c r="C830" s="162"/>
      <c r="D830" s="162"/>
      <c r="E830" s="162"/>
      <c r="F830" s="162"/>
      <c r="G830" s="162"/>
      <c r="H830" s="162"/>
      <c r="I830" s="162"/>
      <c r="J830" s="162"/>
      <c r="K830" s="162"/>
      <c r="L830" s="162"/>
      <c r="M830" s="162"/>
      <c r="N830" s="162"/>
      <c r="O830" s="162"/>
      <c r="P830" s="162"/>
      <c r="Q830" s="162"/>
      <c r="R830" s="162"/>
      <c r="S830" s="162"/>
      <c r="T830" s="162"/>
      <c r="U830" s="162"/>
      <c r="V830" s="162"/>
      <c r="W830" s="162"/>
      <c r="X830" s="162"/>
      <c r="Y830" s="162"/>
      <c r="Z830" s="162"/>
    </row>
    <row r="831">
      <c r="A831" s="162"/>
      <c r="B831" s="162"/>
      <c r="C831" s="162"/>
      <c r="D831" s="162"/>
      <c r="E831" s="162"/>
      <c r="F831" s="162"/>
      <c r="G831" s="162"/>
      <c r="H831" s="162"/>
      <c r="I831" s="162"/>
      <c r="J831" s="162"/>
      <c r="K831" s="162"/>
      <c r="L831" s="162"/>
      <c r="M831" s="162"/>
      <c r="N831" s="162"/>
      <c r="O831" s="162"/>
      <c r="P831" s="162"/>
      <c r="Q831" s="162"/>
      <c r="R831" s="162"/>
      <c r="S831" s="162"/>
      <c r="T831" s="162"/>
      <c r="U831" s="162"/>
      <c r="V831" s="162"/>
      <c r="W831" s="162"/>
      <c r="X831" s="162"/>
      <c r="Y831" s="162"/>
      <c r="Z831" s="162"/>
    </row>
    <row r="832">
      <c r="A832" s="162"/>
      <c r="B832" s="162"/>
      <c r="C832" s="162"/>
      <c r="D832" s="162"/>
      <c r="E832" s="162"/>
      <c r="F832" s="162"/>
      <c r="G832" s="162"/>
      <c r="H832" s="162"/>
      <c r="I832" s="162"/>
      <c r="J832" s="162"/>
      <c r="K832" s="162"/>
      <c r="L832" s="162"/>
      <c r="M832" s="162"/>
      <c r="N832" s="162"/>
      <c r="O832" s="162"/>
      <c r="P832" s="162"/>
      <c r="Q832" s="162"/>
      <c r="R832" s="162"/>
      <c r="S832" s="162"/>
      <c r="T832" s="162"/>
      <c r="U832" s="162"/>
      <c r="V832" s="162"/>
      <c r="W832" s="162"/>
      <c r="X832" s="162"/>
      <c r="Y832" s="162"/>
      <c r="Z832" s="162"/>
    </row>
    <row r="833">
      <c r="A833" s="162"/>
      <c r="B833" s="162"/>
      <c r="C833" s="162"/>
      <c r="D833" s="162"/>
      <c r="E833" s="162"/>
      <c r="F833" s="162"/>
      <c r="G833" s="162"/>
      <c r="H833" s="162"/>
      <c r="I833" s="162"/>
      <c r="J833" s="162"/>
      <c r="K833" s="162"/>
      <c r="L833" s="162"/>
      <c r="M833" s="162"/>
      <c r="N833" s="162"/>
      <c r="O833" s="162"/>
      <c r="P833" s="162"/>
      <c r="Q833" s="162"/>
      <c r="R833" s="162"/>
      <c r="S833" s="162"/>
      <c r="T833" s="162"/>
      <c r="U833" s="162"/>
      <c r="V833" s="162"/>
      <c r="W833" s="162"/>
      <c r="X833" s="162"/>
      <c r="Y833" s="162"/>
      <c r="Z833" s="162"/>
    </row>
    <row r="834">
      <c r="A834" s="162"/>
      <c r="B834" s="162"/>
      <c r="C834" s="162"/>
      <c r="D834" s="162"/>
      <c r="E834" s="162"/>
      <c r="F834" s="162"/>
      <c r="G834" s="162"/>
      <c r="H834" s="162"/>
      <c r="I834" s="162"/>
      <c r="J834" s="162"/>
      <c r="K834" s="162"/>
      <c r="L834" s="162"/>
      <c r="M834" s="162"/>
      <c r="N834" s="162"/>
      <c r="O834" s="162"/>
      <c r="P834" s="162"/>
      <c r="Q834" s="162"/>
      <c r="R834" s="162"/>
      <c r="S834" s="162"/>
      <c r="T834" s="162"/>
      <c r="U834" s="162"/>
      <c r="V834" s="162"/>
      <c r="W834" s="162"/>
      <c r="X834" s="162"/>
      <c r="Y834" s="162"/>
      <c r="Z834" s="162"/>
    </row>
    <row r="835">
      <c r="A835" s="162"/>
      <c r="B835" s="162"/>
      <c r="C835" s="162"/>
      <c r="D835" s="162"/>
      <c r="E835" s="162"/>
      <c r="F835" s="162"/>
      <c r="G835" s="162"/>
      <c r="H835" s="162"/>
      <c r="I835" s="162"/>
      <c r="J835" s="162"/>
      <c r="K835" s="162"/>
      <c r="L835" s="162"/>
      <c r="M835" s="162"/>
      <c r="N835" s="162"/>
      <c r="O835" s="162"/>
      <c r="P835" s="162"/>
      <c r="Q835" s="162"/>
      <c r="R835" s="162"/>
      <c r="S835" s="162"/>
      <c r="T835" s="162"/>
      <c r="U835" s="162"/>
      <c r="V835" s="162"/>
      <c r="W835" s="162"/>
      <c r="X835" s="162"/>
      <c r="Y835" s="162"/>
      <c r="Z835" s="162"/>
    </row>
    <row r="836">
      <c r="A836" s="162"/>
      <c r="B836" s="162"/>
      <c r="C836" s="162"/>
      <c r="D836" s="162"/>
      <c r="E836" s="162"/>
      <c r="F836" s="162"/>
      <c r="G836" s="162"/>
      <c r="H836" s="162"/>
      <c r="I836" s="162"/>
      <c r="J836" s="162"/>
      <c r="K836" s="162"/>
      <c r="L836" s="162"/>
      <c r="M836" s="162"/>
      <c r="N836" s="162"/>
      <c r="O836" s="162"/>
      <c r="P836" s="162"/>
      <c r="Q836" s="162"/>
      <c r="R836" s="162"/>
      <c r="S836" s="162"/>
      <c r="T836" s="162"/>
      <c r="U836" s="162"/>
      <c r="V836" s="162"/>
      <c r="W836" s="162"/>
      <c r="X836" s="162"/>
      <c r="Y836" s="162"/>
      <c r="Z836" s="162"/>
    </row>
    <row r="837">
      <c r="A837" s="162"/>
      <c r="B837" s="162"/>
      <c r="C837" s="162"/>
      <c r="D837" s="162"/>
      <c r="E837" s="162"/>
      <c r="F837" s="162"/>
      <c r="G837" s="162"/>
      <c r="H837" s="162"/>
      <c r="I837" s="162"/>
      <c r="J837" s="162"/>
      <c r="K837" s="162"/>
      <c r="L837" s="162"/>
      <c r="M837" s="162"/>
      <c r="N837" s="162"/>
      <c r="O837" s="162"/>
      <c r="P837" s="162"/>
      <c r="Q837" s="162"/>
      <c r="R837" s="162"/>
      <c r="S837" s="162"/>
      <c r="T837" s="162"/>
      <c r="U837" s="162"/>
      <c r="V837" s="162"/>
      <c r="W837" s="162"/>
      <c r="X837" s="162"/>
      <c r="Y837" s="162"/>
      <c r="Z837" s="162"/>
    </row>
    <row r="838">
      <c r="A838" s="162"/>
      <c r="B838" s="162"/>
      <c r="C838" s="162"/>
      <c r="D838" s="162"/>
      <c r="E838" s="162"/>
      <c r="F838" s="162"/>
      <c r="G838" s="162"/>
      <c r="H838" s="162"/>
      <c r="I838" s="162"/>
      <c r="J838" s="162"/>
      <c r="K838" s="162"/>
      <c r="L838" s="162"/>
      <c r="M838" s="162"/>
      <c r="N838" s="162"/>
      <c r="O838" s="162"/>
      <c r="P838" s="162"/>
      <c r="Q838" s="162"/>
      <c r="R838" s="162"/>
      <c r="S838" s="162"/>
      <c r="T838" s="162"/>
      <c r="U838" s="162"/>
      <c r="V838" s="162"/>
      <c r="W838" s="162"/>
      <c r="X838" s="162"/>
      <c r="Y838" s="162"/>
      <c r="Z838" s="162"/>
    </row>
    <row r="839">
      <c r="A839" s="162"/>
      <c r="B839" s="162"/>
      <c r="C839" s="162"/>
      <c r="D839" s="162"/>
      <c r="E839" s="162"/>
      <c r="F839" s="162"/>
      <c r="G839" s="162"/>
      <c r="H839" s="162"/>
      <c r="I839" s="162"/>
      <c r="J839" s="162"/>
      <c r="K839" s="162"/>
      <c r="L839" s="162"/>
      <c r="M839" s="162"/>
      <c r="N839" s="162"/>
      <c r="O839" s="162"/>
      <c r="P839" s="162"/>
      <c r="Q839" s="162"/>
      <c r="R839" s="162"/>
      <c r="S839" s="162"/>
      <c r="T839" s="162"/>
      <c r="U839" s="162"/>
      <c r="V839" s="162"/>
      <c r="W839" s="162"/>
      <c r="X839" s="162"/>
      <c r="Y839" s="162"/>
      <c r="Z839" s="162"/>
    </row>
    <row r="840">
      <c r="A840" s="162"/>
      <c r="B840" s="162"/>
      <c r="C840" s="162"/>
      <c r="D840" s="162"/>
      <c r="E840" s="162"/>
      <c r="F840" s="162"/>
      <c r="G840" s="162"/>
      <c r="H840" s="162"/>
      <c r="I840" s="162"/>
      <c r="J840" s="162"/>
      <c r="K840" s="162"/>
      <c r="L840" s="162"/>
      <c r="M840" s="162"/>
      <c r="N840" s="162"/>
      <c r="O840" s="162"/>
      <c r="P840" s="162"/>
      <c r="Q840" s="162"/>
      <c r="R840" s="162"/>
      <c r="S840" s="162"/>
      <c r="T840" s="162"/>
      <c r="U840" s="162"/>
      <c r="V840" s="162"/>
      <c r="W840" s="162"/>
      <c r="X840" s="162"/>
      <c r="Y840" s="162"/>
      <c r="Z840" s="162"/>
    </row>
    <row r="841">
      <c r="A841" s="162"/>
      <c r="B841" s="162"/>
      <c r="C841" s="162"/>
      <c r="D841" s="162"/>
      <c r="E841" s="162"/>
      <c r="F841" s="162"/>
      <c r="G841" s="162"/>
      <c r="H841" s="162"/>
      <c r="I841" s="162"/>
      <c r="J841" s="162"/>
      <c r="K841" s="162"/>
      <c r="L841" s="162"/>
      <c r="M841" s="162"/>
      <c r="N841" s="162"/>
      <c r="O841" s="162"/>
      <c r="P841" s="162"/>
      <c r="Q841" s="162"/>
      <c r="R841" s="162"/>
      <c r="S841" s="162"/>
      <c r="T841" s="162"/>
      <c r="U841" s="162"/>
      <c r="V841" s="162"/>
      <c r="W841" s="162"/>
      <c r="X841" s="162"/>
      <c r="Y841" s="162"/>
      <c r="Z841" s="162"/>
    </row>
    <row r="842">
      <c r="A842" s="162"/>
      <c r="B842" s="162"/>
      <c r="C842" s="162"/>
      <c r="D842" s="162"/>
      <c r="E842" s="162"/>
      <c r="F842" s="162"/>
      <c r="G842" s="162"/>
      <c r="H842" s="162"/>
      <c r="I842" s="162"/>
      <c r="J842" s="162"/>
      <c r="K842" s="162"/>
      <c r="L842" s="162"/>
      <c r="M842" s="162"/>
      <c r="N842" s="162"/>
      <c r="O842" s="162"/>
      <c r="P842" s="162"/>
      <c r="Q842" s="162"/>
      <c r="R842" s="162"/>
      <c r="S842" s="162"/>
      <c r="T842" s="162"/>
      <c r="U842" s="162"/>
      <c r="V842" s="162"/>
      <c r="W842" s="162"/>
      <c r="X842" s="162"/>
      <c r="Y842" s="162"/>
      <c r="Z842" s="162"/>
    </row>
    <row r="843">
      <c r="A843" s="162"/>
      <c r="B843" s="162"/>
      <c r="C843" s="162"/>
      <c r="D843" s="162"/>
      <c r="E843" s="162"/>
      <c r="F843" s="162"/>
      <c r="G843" s="162"/>
      <c r="H843" s="162"/>
      <c r="I843" s="162"/>
      <c r="J843" s="162"/>
      <c r="K843" s="162"/>
      <c r="L843" s="162"/>
      <c r="M843" s="162"/>
      <c r="N843" s="162"/>
      <c r="O843" s="162"/>
      <c r="P843" s="162"/>
      <c r="Q843" s="162"/>
      <c r="R843" s="162"/>
      <c r="S843" s="162"/>
      <c r="T843" s="162"/>
      <c r="U843" s="162"/>
      <c r="V843" s="162"/>
      <c r="W843" s="162"/>
      <c r="X843" s="162"/>
      <c r="Y843" s="162"/>
      <c r="Z843" s="162"/>
    </row>
    <row r="844">
      <c r="A844" s="162"/>
      <c r="B844" s="162"/>
      <c r="C844" s="162"/>
      <c r="D844" s="162"/>
      <c r="E844" s="162"/>
      <c r="F844" s="162"/>
      <c r="G844" s="162"/>
      <c r="H844" s="162"/>
      <c r="I844" s="162"/>
      <c r="J844" s="162"/>
      <c r="K844" s="162"/>
      <c r="L844" s="162"/>
      <c r="M844" s="162"/>
      <c r="N844" s="162"/>
      <c r="O844" s="162"/>
      <c r="P844" s="162"/>
      <c r="Q844" s="162"/>
      <c r="R844" s="162"/>
      <c r="S844" s="162"/>
      <c r="T844" s="162"/>
      <c r="U844" s="162"/>
      <c r="V844" s="162"/>
      <c r="W844" s="162"/>
      <c r="X844" s="162"/>
      <c r="Y844" s="162"/>
      <c r="Z844" s="162"/>
    </row>
    <row r="845">
      <c r="A845" s="162"/>
      <c r="B845" s="162"/>
      <c r="C845" s="162"/>
      <c r="D845" s="162"/>
      <c r="E845" s="162"/>
      <c r="F845" s="162"/>
      <c r="G845" s="162"/>
      <c r="H845" s="162"/>
      <c r="I845" s="162"/>
      <c r="J845" s="162"/>
      <c r="K845" s="162"/>
      <c r="L845" s="162"/>
      <c r="M845" s="162"/>
      <c r="N845" s="162"/>
      <c r="O845" s="162"/>
      <c r="P845" s="162"/>
      <c r="Q845" s="162"/>
      <c r="R845" s="162"/>
      <c r="S845" s="162"/>
      <c r="T845" s="162"/>
      <c r="U845" s="162"/>
      <c r="V845" s="162"/>
      <c r="W845" s="162"/>
      <c r="X845" s="162"/>
      <c r="Y845" s="162"/>
      <c r="Z845" s="162"/>
    </row>
    <row r="846">
      <c r="A846" s="162"/>
      <c r="B846" s="162"/>
      <c r="C846" s="162"/>
      <c r="D846" s="162"/>
      <c r="E846" s="162"/>
      <c r="F846" s="162"/>
      <c r="G846" s="162"/>
      <c r="H846" s="162"/>
      <c r="I846" s="162"/>
      <c r="J846" s="162"/>
      <c r="K846" s="162"/>
      <c r="L846" s="162"/>
      <c r="M846" s="162"/>
      <c r="N846" s="162"/>
      <c r="O846" s="162"/>
      <c r="P846" s="162"/>
      <c r="Q846" s="162"/>
      <c r="R846" s="162"/>
      <c r="S846" s="162"/>
      <c r="T846" s="162"/>
      <c r="U846" s="162"/>
      <c r="V846" s="162"/>
      <c r="W846" s="162"/>
      <c r="X846" s="162"/>
      <c r="Y846" s="162"/>
      <c r="Z846" s="162"/>
    </row>
    <row r="847">
      <c r="A847" s="162"/>
      <c r="B847" s="162"/>
      <c r="C847" s="162"/>
      <c r="D847" s="162"/>
      <c r="E847" s="162"/>
      <c r="F847" s="162"/>
      <c r="G847" s="162"/>
      <c r="H847" s="162"/>
      <c r="I847" s="162"/>
      <c r="J847" s="162"/>
      <c r="K847" s="162"/>
      <c r="L847" s="162"/>
      <c r="M847" s="162"/>
      <c r="N847" s="162"/>
      <c r="O847" s="162"/>
      <c r="P847" s="162"/>
      <c r="Q847" s="162"/>
      <c r="R847" s="162"/>
      <c r="S847" s="162"/>
      <c r="T847" s="162"/>
      <c r="U847" s="162"/>
      <c r="V847" s="162"/>
      <c r="W847" s="162"/>
      <c r="X847" s="162"/>
      <c r="Y847" s="162"/>
      <c r="Z847" s="162"/>
    </row>
    <row r="848">
      <c r="A848" s="162"/>
      <c r="B848" s="162"/>
      <c r="C848" s="162"/>
      <c r="D848" s="162"/>
      <c r="E848" s="162"/>
      <c r="F848" s="162"/>
      <c r="G848" s="162"/>
      <c r="H848" s="162"/>
      <c r="I848" s="162"/>
      <c r="J848" s="162"/>
      <c r="K848" s="162"/>
      <c r="L848" s="162"/>
      <c r="M848" s="162"/>
      <c r="N848" s="162"/>
      <c r="O848" s="162"/>
      <c r="P848" s="162"/>
      <c r="Q848" s="162"/>
      <c r="R848" s="162"/>
      <c r="S848" s="162"/>
      <c r="T848" s="162"/>
      <c r="U848" s="162"/>
      <c r="V848" s="162"/>
      <c r="W848" s="162"/>
      <c r="X848" s="162"/>
      <c r="Y848" s="162"/>
      <c r="Z848" s="162"/>
    </row>
    <row r="849">
      <c r="A849" s="162"/>
      <c r="B849" s="162"/>
      <c r="C849" s="162"/>
      <c r="D849" s="162"/>
      <c r="E849" s="162"/>
      <c r="F849" s="162"/>
      <c r="G849" s="162"/>
      <c r="H849" s="162"/>
      <c r="I849" s="162"/>
      <c r="J849" s="162"/>
      <c r="K849" s="162"/>
      <c r="L849" s="162"/>
      <c r="M849" s="162"/>
      <c r="N849" s="162"/>
      <c r="O849" s="162"/>
      <c r="P849" s="162"/>
      <c r="Q849" s="162"/>
      <c r="R849" s="162"/>
      <c r="S849" s="162"/>
      <c r="T849" s="162"/>
      <c r="U849" s="162"/>
      <c r="V849" s="162"/>
      <c r="W849" s="162"/>
      <c r="X849" s="162"/>
      <c r="Y849" s="162"/>
      <c r="Z849" s="162"/>
    </row>
    <row r="850">
      <c r="A850" s="162"/>
      <c r="B850" s="162"/>
      <c r="C850" s="162"/>
      <c r="D850" s="162"/>
      <c r="E850" s="162"/>
      <c r="F850" s="162"/>
      <c r="G850" s="162"/>
      <c r="H850" s="162"/>
      <c r="I850" s="162"/>
      <c r="J850" s="162"/>
      <c r="K850" s="162"/>
      <c r="L850" s="162"/>
      <c r="M850" s="162"/>
      <c r="N850" s="162"/>
      <c r="O850" s="162"/>
      <c r="P850" s="162"/>
      <c r="Q850" s="162"/>
      <c r="R850" s="162"/>
      <c r="S850" s="162"/>
      <c r="T850" s="162"/>
      <c r="U850" s="162"/>
      <c r="V850" s="162"/>
      <c r="W850" s="162"/>
      <c r="X850" s="162"/>
      <c r="Y850" s="162"/>
      <c r="Z850" s="162"/>
    </row>
    <row r="851">
      <c r="A851" s="162"/>
      <c r="B851" s="162"/>
      <c r="C851" s="162"/>
      <c r="D851" s="162"/>
      <c r="E851" s="162"/>
      <c r="F851" s="162"/>
      <c r="G851" s="162"/>
      <c r="H851" s="162"/>
      <c r="I851" s="162"/>
      <c r="J851" s="162"/>
      <c r="K851" s="162"/>
      <c r="L851" s="162"/>
      <c r="M851" s="162"/>
      <c r="N851" s="162"/>
      <c r="O851" s="162"/>
      <c r="P851" s="162"/>
      <c r="Q851" s="162"/>
      <c r="R851" s="162"/>
      <c r="S851" s="162"/>
      <c r="T851" s="162"/>
      <c r="U851" s="162"/>
      <c r="V851" s="162"/>
      <c r="W851" s="162"/>
      <c r="X851" s="162"/>
      <c r="Y851" s="162"/>
      <c r="Z851" s="162"/>
    </row>
    <row r="852">
      <c r="A852" s="162"/>
      <c r="B852" s="162"/>
      <c r="C852" s="162"/>
      <c r="D852" s="162"/>
      <c r="E852" s="162"/>
      <c r="F852" s="162"/>
      <c r="G852" s="162"/>
      <c r="H852" s="162"/>
      <c r="I852" s="162"/>
      <c r="J852" s="162"/>
      <c r="K852" s="162"/>
      <c r="L852" s="162"/>
      <c r="M852" s="162"/>
      <c r="N852" s="162"/>
      <c r="O852" s="162"/>
      <c r="P852" s="162"/>
      <c r="Q852" s="162"/>
      <c r="R852" s="162"/>
      <c r="S852" s="162"/>
      <c r="T852" s="162"/>
      <c r="U852" s="162"/>
      <c r="V852" s="162"/>
      <c r="W852" s="162"/>
      <c r="X852" s="162"/>
      <c r="Y852" s="162"/>
      <c r="Z852" s="162"/>
    </row>
    <row r="853">
      <c r="A853" s="162"/>
      <c r="B853" s="162"/>
      <c r="C853" s="162"/>
      <c r="D853" s="162"/>
      <c r="E853" s="162"/>
      <c r="F853" s="162"/>
      <c r="G853" s="162"/>
      <c r="H853" s="162"/>
      <c r="I853" s="162"/>
      <c r="J853" s="162"/>
      <c r="K853" s="162"/>
      <c r="L853" s="162"/>
      <c r="M853" s="162"/>
      <c r="N853" s="162"/>
      <c r="O853" s="162"/>
      <c r="P853" s="162"/>
      <c r="Q853" s="162"/>
      <c r="R853" s="162"/>
      <c r="S853" s="162"/>
      <c r="T853" s="162"/>
      <c r="U853" s="162"/>
      <c r="V853" s="162"/>
      <c r="W853" s="162"/>
      <c r="X853" s="162"/>
      <c r="Y853" s="162"/>
      <c r="Z853" s="162"/>
    </row>
    <row r="854">
      <c r="A854" s="162"/>
      <c r="B854" s="162"/>
      <c r="C854" s="162"/>
      <c r="D854" s="162"/>
      <c r="E854" s="162"/>
      <c r="F854" s="162"/>
      <c r="G854" s="162"/>
      <c r="H854" s="162"/>
      <c r="I854" s="162"/>
      <c r="J854" s="162"/>
      <c r="K854" s="162"/>
      <c r="L854" s="162"/>
      <c r="M854" s="162"/>
      <c r="N854" s="162"/>
      <c r="O854" s="162"/>
      <c r="P854" s="162"/>
      <c r="Q854" s="162"/>
      <c r="R854" s="162"/>
      <c r="S854" s="162"/>
      <c r="T854" s="162"/>
      <c r="U854" s="162"/>
      <c r="V854" s="162"/>
      <c r="W854" s="162"/>
      <c r="X854" s="162"/>
      <c r="Y854" s="162"/>
      <c r="Z854" s="162"/>
    </row>
    <row r="855">
      <c r="A855" s="162"/>
      <c r="B855" s="162"/>
      <c r="C855" s="162"/>
      <c r="D855" s="162"/>
      <c r="E855" s="162"/>
      <c r="F855" s="162"/>
      <c r="G855" s="162"/>
      <c r="H855" s="162"/>
      <c r="I855" s="162"/>
      <c r="J855" s="162"/>
      <c r="K855" s="162"/>
      <c r="L855" s="162"/>
      <c r="M855" s="162"/>
      <c r="N855" s="162"/>
      <c r="O855" s="162"/>
      <c r="P855" s="162"/>
      <c r="Q855" s="162"/>
      <c r="R855" s="162"/>
      <c r="S855" s="162"/>
      <c r="T855" s="162"/>
      <c r="U855" s="162"/>
      <c r="V855" s="162"/>
      <c r="W855" s="162"/>
      <c r="X855" s="162"/>
      <c r="Y855" s="162"/>
      <c r="Z855" s="162"/>
    </row>
    <row r="856">
      <c r="A856" s="162"/>
      <c r="B856" s="162"/>
      <c r="C856" s="162"/>
      <c r="D856" s="162"/>
      <c r="E856" s="162"/>
      <c r="F856" s="162"/>
      <c r="G856" s="162"/>
      <c r="H856" s="162"/>
      <c r="I856" s="162"/>
      <c r="J856" s="162"/>
      <c r="K856" s="162"/>
      <c r="L856" s="162"/>
      <c r="M856" s="162"/>
      <c r="N856" s="162"/>
      <c r="O856" s="162"/>
      <c r="P856" s="162"/>
      <c r="Q856" s="162"/>
      <c r="R856" s="162"/>
      <c r="S856" s="162"/>
      <c r="T856" s="162"/>
      <c r="U856" s="162"/>
      <c r="V856" s="162"/>
      <c r="W856" s="162"/>
      <c r="X856" s="162"/>
      <c r="Y856" s="162"/>
      <c r="Z856" s="162"/>
    </row>
    <row r="857">
      <c r="A857" s="162"/>
      <c r="B857" s="162"/>
      <c r="C857" s="162"/>
      <c r="D857" s="162"/>
      <c r="E857" s="162"/>
      <c r="F857" s="162"/>
      <c r="G857" s="162"/>
      <c r="H857" s="162"/>
      <c r="I857" s="162"/>
      <c r="J857" s="162"/>
      <c r="K857" s="162"/>
      <c r="L857" s="162"/>
      <c r="M857" s="162"/>
      <c r="N857" s="162"/>
      <c r="O857" s="162"/>
      <c r="P857" s="162"/>
      <c r="Q857" s="162"/>
      <c r="R857" s="162"/>
      <c r="S857" s="162"/>
      <c r="T857" s="162"/>
      <c r="U857" s="162"/>
      <c r="V857" s="162"/>
      <c r="W857" s="162"/>
      <c r="X857" s="162"/>
      <c r="Y857" s="162"/>
      <c r="Z857" s="162"/>
    </row>
    <row r="858">
      <c r="A858" s="162"/>
      <c r="B858" s="162"/>
      <c r="C858" s="162"/>
      <c r="D858" s="162"/>
      <c r="E858" s="162"/>
      <c r="F858" s="162"/>
      <c r="G858" s="162"/>
      <c r="H858" s="162"/>
      <c r="I858" s="162"/>
      <c r="J858" s="162"/>
      <c r="K858" s="162"/>
      <c r="L858" s="162"/>
      <c r="M858" s="162"/>
      <c r="N858" s="162"/>
      <c r="O858" s="162"/>
      <c r="P858" s="162"/>
      <c r="Q858" s="162"/>
      <c r="R858" s="162"/>
      <c r="S858" s="162"/>
      <c r="T858" s="162"/>
      <c r="U858" s="162"/>
      <c r="V858" s="162"/>
      <c r="W858" s="162"/>
      <c r="X858" s="162"/>
      <c r="Y858" s="162"/>
      <c r="Z858" s="162"/>
    </row>
    <row r="859">
      <c r="A859" s="162"/>
      <c r="B859" s="162"/>
      <c r="C859" s="162"/>
      <c r="D859" s="162"/>
      <c r="E859" s="162"/>
      <c r="F859" s="162"/>
      <c r="G859" s="162"/>
      <c r="H859" s="162"/>
      <c r="I859" s="162"/>
      <c r="J859" s="162"/>
      <c r="K859" s="162"/>
      <c r="L859" s="162"/>
      <c r="M859" s="162"/>
      <c r="N859" s="162"/>
      <c r="O859" s="162"/>
      <c r="P859" s="162"/>
      <c r="Q859" s="162"/>
      <c r="R859" s="162"/>
      <c r="S859" s="162"/>
      <c r="T859" s="162"/>
      <c r="U859" s="162"/>
      <c r="V859" s="162"/>
      <c r="W859" s="162"/>
      <c r="X859" s="162"/>
      <c r="Y859" s="162"/>
      <c r="Z859" s="162"/>
    </row>
    <row r="860">
      <c r="A860" s="162"/>
      <c r="B860" s="162"/>
      <c r="C860" s="162"/>
      <c r="D860" s="162"/>
      <c r="E860" s="162"/>
      <c r="F860" s="162"/>
      <c r="G860" s="162"/>
      <c r="H860" s="162"/>
      <c r="I860" s="162"/>
      <c r="J860" s="162"/>
      <c r="K860" s="162"/>
      <c r="L860" s="162"/>
      <c r="M860" s="162"/>
      <c r="N860" s="162"/>
      <c r="O860" s="162"/>
      <c r="P860" s="162"/>
      <c r="Q860" s="162"/>
      <c r="R860" s="162"/>
      <c r="S860" s="162"/>
      <c r="T860" s="162"/>
      <c r="U860" s="162"/>
      <c r="V860" s="162"/>
      <c r="W860" s="162"/>
      <c r="X860" s="162"/>
      <c r="Y860" s="162"/>
      <c r="Z860" s="162"/>
    </row>
    <row r="861">
      <c r="A861" s="162"/>
      <c r="B861" s="162"/>
      <c r="C861" s="162"/>
      <c r="D861" s="162"/>
      <c r="E861" s="162"/>
      <c r="F861" s="162"/>
      <c r="G861" s="162"/>
      <c r="H861" s="162"/>
      <c r="I861" s="162"/>
      <c r="J861" s="162"/>
      <c r="K861" s="162"/>
      <c r="L861" s="162"/>
      <c r="M861" s="162"/>
      <c r="N861" s="162"/>
      <c r="O861" s="162"/>
      <c r="P861" s="162"/>
      <c r="Q861" s="162"/>
      <c r="R861" s="162"/>
      <c r="S861" s="162"/>
      <c r="T861" s="162"/>
      <c r="U861" s="162"/>
      <c r="V861" s="162"/>
      <c r="W861" s="162"/>
      <c r="X861" s="162"/>
      <c r="Y861" s="162"/>
      <c r="Z861" s="162"/>
    </row>
    <row r="862">
      <c r="A862" s="162"/>
      <c r="B862" s="162"/>
      <c r="C862" s="162"/>
      <c r="D862" s="162"/>
      <c r="E862" s="162"/>
      <c r="F862" s="162"/>
      <c r="G862" s="162"/>
      <c r="H862" s="162"/>
      <c r="I862" s="162"/>
      <c r="J862" s="162"/>
      <c r="K862" s="162"/>
      <c r="L862" s="162"/>
      <c r="M862" s="162"/>
      <c r="N862" s="162"/>
      <c r="O862" s="162"/>
      <c r="P862" s="162"/>
      <c r="Q862" s="162"/>
      <c r="R862" s="162"/>
      <c r="S862" s="162"/>
      <c r="T862" s="162"/>
      <c r="U862" s="162"/>
      <c r="V862" s="162"/>
      <c r="W862" s="162"/>
      <c r="X862" s="162"/>
      <c r="Y862" s="162"/>
      <c r="Z862" s="162"/>
    </row>
    <row r="863">
      <c r="A863" s="162"/>
      <c r="B863" s="162"/>
      <c r="C863" s="162"/>
      <c r="D863" s="162"/>
      <c r="E863" s="162"/>
      <c r="F863" s="162"/>
      <c r="G863" s="162"/>
      <c r="H863" s="162"/>
      <c r="I863" s="162"/>
      <c r="J863" s="162"/>
      <c r="K863" s="162"/>
      <c r="L863" s="162"/>
      <c r="M863" s="162"/>
      <c r="N863" s="162"/>
      <c r="O863" s="162"/>
      <c r="P863" s="162"/>
      <c r="Q863" s="162"/>
      <c r="R863" s="162"/>
      <c r="S863" s="162"/>
      <c r="T863" s="162"/>
      <c r="U863" s="162"/>
      <c r="V863" s="162"/>
      <c r="W863" s="162"/>
      <c r="X863" s="162"/>
      <c r="Y863" s="162"/>
      <c r="Z863" s="162"/>
    </row>
    <row r="864">
      <c r="A864" s="162"/>
      <c r="B864" s="162"/>
      <c r="C864" s="162"/>
      <c r="D864" s="162"/>
      <c r="E864" s="162"/>
      <c r="F864" s="162"/>
      <c r="G864" s="162"/>
      <c r="H864" s="162"/>
      <c r="I864" s="162"/>
      <c r="J864" s="162"/>
      <c r="K864" s="162"/>
      <c r="L864" s="162"/>
      <c r="M864" s="162"/>
      <c r="N864" s="162"/>
      <c r="O864" s="162"/>
      <c r="P864" s="162"/>
      <c r="Q864" s="162"/>
      <c r="R864" s="162"/>
      <c r="S864" s="162"/>
      <c r="T864" s="162"/>
      <c r="U864" s="162"/>
      <c r="V864" s="162"/>
      <c r="W864" s="162"/>
      <c r="X864" s="162"/>
      <c r="Y864" s="162"/>
      <c r="Z864" s="162"/>
    </row>
    <row r="865">
      <c r="A865" s="162"/>
      <c r="B865" s="162"/>
      <c r="C865" s="162"/>
      <c r="D865" s="162"/>
      <c r="E865" s="162"/>
      <c r="F865" s="162"/>
      <c r="G865" s="162"/>
      <c r="H865" s="162"/>
      <c r="I865" s="162"/>
      <c r="J865" s="162"/>
      <c r="K865" s="162"/>
      <c r="L865" s="162"/>
      <c r="M865" s="162"/>
      <c r="N865" s="162"/>
      <c r="O865" s="162"/>
      <c r="P865" s="162"/>
      <c r="Q865" s="162"/>
      <c r="R865" s="162"/>
      <c r="S865" s="162"/>
      <c r="T865" s="162"/>
      <c r="U865" s="162"/>
      <c r="V865" s="162"/>
      <c r="W865" s="162"/>
      <c r="X865" s="162"/>
      <c r="Y865" s="162"/>
      <c r="Z865" s="162"/>
    </row>
    <row r="866">
      <c r="A866" s="162"/>
      <c r="B866" s="162"/>
      <c r="C866" s="162"/>
      <c r="D866" s="162"/>
      <c r="E866" s="162"/>
      <c r="F866" s="162"/>
      <c r="G866" s="162"/>
      <c r="H866" s="162"/>
      <c r="I866" s="162"/>
      <c r="J866" s="162"/>
      <c r="K866" s="162"/>
      <c r="L866" s="162"/>
      <c r="M866" s="162"/>
      <c r="N866" s="162"/>
      <c r="O866" s="162"/>
      <c r="P866" s="162"/>
      <c r="Q866" s="162"/>
      <c r="R866" s="162"/>
      <c r="S866" s="162"/>
      <c r="T866" s="162"/>
      <c r="U866" s="162"/>
      <c r="V866" s="162"/>
      <c r="W866" s="162"/>
      <c r="X866" s="162"/>
      <c r="Y866" s="162"/>
      <c r="Z866" s="162"/>
    </row>
    <row r="867">
      <c r="A867" s="162"/>
      <c r="B867" s="162"/>
      <c r="C867" s="162"/>
      <c r="D867" s="162"/>
      <c r="E867" s="162"/>
      <c r="F867" s="162"/>
      <c r="G867" s="162"/>
      <c r="H867" s="162"/>
      <c r="I867" s="162"/>
      <c r="J867" s="162"/>
      <c r="K867" s="162"/>
      <c r="L867" s="162"/>
      <c r="M867" s="162"/>
      <c r="N867" s="162"/>
      <c r="O867" s="162"/>
      <c r="P867" s="162"/>
      <c r="Q867" s="162"/>
      <c r="R867" s="162"/>
      <c r="S867" s="162"/>
      <c r="T867" s="162"/>
      <c r="U867" s="162"/>
      <c r="V867" s="162"/>
      <c r="W867" s="162"/>
      <c r="X867" s="162"/>
      <c r="Y867" s="162"/>
      <c r="Z867" s="162"/>
    </row>
    <row r="868">
      <c r="A868" s="162"/>
      <c r="B868" s="162"/>
      <c r="C868" s="162"/>
      <c r="D868" s="162"/>
      <c r="E868" s="162"/>
      <c r="F868" s="162"/>
      <c r="G868" s="162"/>
      <c r="H868" s="162"/>
      <c r="I868" s="162"/>
      <c r="J868" s="162"/>
      <c r="K868" s="162"/>
      <c r="L868" s="162"/>
      <c r="M868" s="162"/>
      <c r="N868" s="162"/>
      <c r="O868" s="162"/>
      <c r="P868" s="162"/>
      <c r="Q868" s="162"/>
      <c r="R868" s="162"/>
      <c r="S868" s="162"/>
      <c r="T868" s="162"/>
      <c r="U868" s="162"/>
      <c r="V868" s="162"/>
      <c r="W868" s="162"/>
      <c r="X868" s="162"/>
      <c r="Y868" s="162"/>
      <c r="Z868" s="162"/>
    </row>
    <row r="869">
      <c r="A869" s="162"/>
      <c r="B869" s="162"/>
      <c r="C869" s="162"/>
      <c r="D869" s="162"/>
      <c r="E869" s="162"/>
      <c r="F869" s="162"/>
      <c r="G869" s="162"/>
      <c r="H869" s="162"/>
      <c r="I869" s="162"/>
      <c r="J869" s="162"/>
      <c r="K869" s="162"/>
      <c r="L869" s="162"/>
      <c r="M869" s="162"/>
      <c r="N869" s="162"/>
      <c r="O869" s="162"/>
      <c r="P869" s="162"/>
      <c r="Q869" s="162"/>
      <c r="R869" s="162"/>
      <c r="S869" s="162"/>
      <c r="T869" s="162"/>
      <c r="U869" s="162"/>
      <c r="V869" s="162"/>
      <c r="W869" s="162"/>
      <c r="X869" s="162"/>
      <c r="Y869" s="162"/>
      <c r="Z869" s="162"/>
    </row>
    <row r="870">
      <c r="A870" s="162"/>
      <c r="B870" s="162"/>
      <c r="C870" s="162"/>
      <c r="D870" s="162"/>
      <c r="E870" s="162"/>
      <c r="F870" s="162"/>
      <c r="G870" s="162"/>
      <c r="H870" s="162"/>
      <c r="I870" s="162"/>
      <c r="J870" s="162"/>
      <c r="K870" s="162"/>
      <c r="L870" s="162"/>
      <c r="M870" s="162"/>
      <c r="N870" s="162"/>
      <c r="O870" s="162"/>
      <c r="P870" s="162"/>
      <c r="Q870" s="162"/>
      <c r="R870" s="162"/>
      <c r="S870" s="162"/>
      <c r="T870" s="162"/>
      <c r="U870" s="162"/>
      <c r="V870" s="162"/>
      <c r="W870" s="162"/>
      <c r="X870" s="162"/>
      <c r="Y870" s="162"/>
      <c r="Z870" s="162"/>
    </row>
    <row r="871">
      <c r="A871" s="162"/>
      <c r="B871" s="162"/>
      <c r="C871" s="162"/>
      <c r="D871" s="162"/>
      <c r="E871" s="162"/>
      <c r="F871" s="162"/>
      <c r="G871" s="162"/>
      <c r="H871" s="162"/>
      <c r="I871" s="162"/>
      <c r="J871" s="162"/>
      <c r="K871" s="162"/>
      <c r="L871" s="162"/>
      <c r="M871" s="162"/>
      <c r="N871" s="162"/>
      <c r="O871" s="162"/>
      <c r="P871" s="162"/>
      <c r="Q871" s="162"/>
      <c r="R871" s="162"/>
      <c r="S871" s="162"/>
      <c r="T871" s="162"/>
      <c r="U871" s="162"/>
      <c r="V871" s="162"/>
      <c r="W871" s="162"/>
      <c r="X871" s="162"/>
      <c r="Y871" s="162"/>
      <c r="Z871" s="162"/>
    </row>
    <row r="872">
      <c r="A872" s="162"/>
      <c r="B872" s="162"/>
      <c r="C872" s="162"/>
      <c r="D872" s="162"/>
      <c r="E872" s="162"/>
      <c r="F872" s="162"/>
      <c r="G872" s="162"/>
      <c r="H872" s="162"/>
      <c r="I872" s="162"/>
      <c r="J872" s="162"/>
      <c r="K872" s="162"/>
      <c r="L872" s="162"/>
      <c r="M872" s="162"/>
      <c r="N872" s="162"/>
      <c r="O872" s="162"/>
      <c r="P872" s="162"/>
      <c r="Q872" s="162"/>
      <c r="R872" s="162"/>
      <c r="S872" s="162"/>
      <c r="T872" s="162"/>
      <c r="U872" s="162"/>
      <c r="V872" s="162"/>
      <c r="W872" s="162"/>
      <c r="X872" s="162"/>
      <c r="Y872" s="162"/>
      <c r="Z872" s="162"/>
    </row>
    <row r="873">
      <c r="A873" s="162"/>
      <c r="B873" s="162"/>
      <c r="C873" s="162"/>
      <c r="D873" s="162"/>
      <c r="E873" s="162"/>
      <c r="F873" s="162"/>
      <c r="G873" s="162"/>
      <c r="H873" s="162"/>
      <c r="I873" s="162"/>
      <c r="J873" s="162"/>
      <c r="K873" s="162"/>
      <c r="L873" s="162"/>
      <c r="M873" s="162"/>
      <c r="N873" s="162"/>
      <c r="O873" s="162"/>
      <c r="P873" s="162"/>
      <c r="Q873" s="162"/>
      <c r="R873" s="162"/>
      <c r="S873" s="162"/>
      <c r="T873" s="162"/>
      <c r="U873" s="162"/>
      <c r="V873" s="162"/>
      <c r="W873" s="162"/>
      <c r="X873" s="162"/>
      <c r="Y873" s="162"/>
      <c r="Z873" s="162"/>
    </row>
    <row r="874">
      <c r="A874" s="162"/>
      <c r="B874" s="162"/>
      <c r="C874" s="162"/>
      <c r="D874" s="162"/>
      <c r="E874" s="162"/>
      <c r="F874" s="162"/>
      <c r="G874" s="162"/>
      <c r="H874" s="162"/>
      <c r="I874" s="162"/>
      <c r="J874" s="162"/>
      <c r="K874" s="162"/>
      <c r="L874" s="162"/>
      <c r="M874" s="162"/>
      <c r="N874" s="162"/>
      <c r="O874" s="162"/>
      <c r="P874" s="162"/>
      <c r="Q874" s="162"/>
      <c r="R874" s="162"/>
      <c r="S874" s="162"/>
      <c r="T874" s="162"/>
      <c r="U874" s="162"/>
      <c r="V874" s="162"/>
      <c r="W874" s="162"/>
      <c r="X874" s="162"/>
      <c r="Y874" s="162"/>
      <c r="Z874" s="162"/>
    </row>
    <row r="875">
      <c r="A875" s="162"/>
      <c r="B875" s="162"/>
      <c r="C875" s="162"/>
      <c r="D875" s="162"/>
      <c r="E875" s="162"/>
      <c r="F875" s="162"/>
      <c r="G875" s="162"/>
      <c r="H875" s="162"/>
      <c r="I875" s="162"/>
      <c r="J875" s="162"/>
      <c r="K875" s="162"/>
      <c r="L875" s="162"/>
      <c r="M875" s="162"/>
      <c r="N875" s="162"/>
      <c r="O875" s="162"/>
      <c r="P875" s="162"/>
      <c r="Q875" s="162"/>
      <c r="R875" s="162"/>
      <c r="S875" s="162"/>
      <c r="T875" s="162"/>
      <c r="U875" s="162"/>
      <c r="V875" s="162"/>
      <c r="W875" s="162"/>
      <c r="X875" s="162"/>
      <c r="Y875" s="162"/>
      <c r="Z875" s="162"/>
    </row>
    <row r="876">
      <c r="A876" s="162"/>
      <c r="B876" s="162"/>
      <c r="C876" s="162"/>
      <c r="D876" s="162"/>
      <c r="E876" s="162"/>
      <c r="F876" s="162"/>
      <c r="G876" s="162"/>
      <c r="H876" s="162"/>
      <c r="I876" s="162"/>
      <c r="J876" s="162"/>
      <c r="K876" s="162"/>
      <c r="L876" s="162"/>
      <c r="M876" s="162"/>
      <c r="N876" s="162"/>
      <c r="O876" s="162"/>
      <c r="P876" s="162"/>
      <c r="Q876" s="162"/>
      <c r="R876" s="162"/>
      <c r="S876" s="162"/>
      <c r="T876" s="162"/>
      <c r="U876" s="162"/>
      <c r="V876" s="162"/>
      <c r="W876" s="162"/>
      <c r="X876" s="162"/>
      <c r="Y876" s="162"/>
      <c r="Z876" s="162"/>
    </row>
    <row r="877">
      <c r="A877" s="162"/>
      <c r="B877" s="162"/>
      <c r="C877" s="162"/>
      <c r="D877" s="162"/>
      <c r="E877" s="162"/>
      <c r="F877" s="162"/>
      <c r="G877" s="162"/>
      <c r="H877" s="162"/>
      <c r="I877" s="162"/>
      <c r="J877" s="162"/>
      <c r="K877" s="162"/>
      <c r="L877" s="162"/>
      <c r="M877" s="162"/>
      <c r="N877" s="162"/>
      <c r="O877" s="162"/>
      <c r="P877" s="162"/>
      <c r="Q877" s="162"/>
      <c r="R877" s="162"/>
      <c r="S877" s="162"/>
      <c r="T877" s="162"/>
      <c r="U877" s="162"/>
      <c r="V877" s="162"/>
      <c r="W877" s="162"/>
      <c r="X877" s="162"/>
      <c r="Y877" s="162"/>
      <c r="Z877" s="162"/>
    </row>
    <row r="878">
      <c r="A878" s="162"/>
      <c r="B878" s="162"/>
      <c r="C878" s="162"/>
      <c r="D878" s="162"/>
      <c r="E878" s="162"/>
      <c r="F878" s="162"/>
      <c r="G878" s="162"/>
      <c r="H878" s="162"/>
      <c r="I878" s="162"/>
      <c r="J878" s="162"/>
      <c r="K878" s="162"/>
      <c r="L878" s="162"/>
      <c r="M878" s="162"/>
      <c r="N878" s="162"/>
      <c r="O878" s="162"/>
      <c r="P878" s="162"/>
      <c r="Q878" s="162"/>
      <c r="R878" s="162"/>
      <c r="S878" s="162"/>
      <c r="T878" s="162"/>
      <c r="U878" s="162"/>
      <c r="V878" s="162"/>
      <c r="W878" s="162"/>
      <c r="X878" s="162"/>
      <c r="Y878" s="162"/>
      <c r="Z878" s="162"/>
    </row>
    <row r="879">
      <c r="A879" s="162"/>
      <c r="B879" s="162"/>
      <c r="C879" s="162"/>
      <c r="D879" s="162"/>
      <c r="E879" s="162"/>
      <c r="F879" s="162"/>
      <c r="G879" s="162"/>
      <c r="H879" s="162"/>
      <c r="I879" s="162"/>
      <c r="J879" s="162"/>
      <c r="K879" s="162"/>
      <c r="L879" s="162"/>
      <c r="M879" s="162"/>
      <c r="N879" s="162"/>
      <c r="O879" s="162"/>
      <c r="P879" s="162"/>
      <c r="Q879" s="162"/>
      <c r="R879" s="162"/>
      <c r="S879" s="162"/>
      <c r="T879" s="162"/>
      <c r="U879" s="162"/>
      <c r="V879" s="162"/>
      <c r="W879" s="162"/>
      <c r="X879" s="162"/>
      <c r="Y879" s="162"/>
      <c r="Z879" s="162"/>
    </row>
    <row r="880">
      <c r="A880" s="162"/>
      <c r="B880" s="162"/>
      <c r="C880" s="162"/>
      <c r="D880" s="162"/>
      <c r="E880" s="162"/>
      <c r="F880" s="162"/>
      <c r="G880" s="162"/>
      <c r="H880" s="162"/>
      <c r="I880" s="162"/>
      <c r="J880" s="162"/>
      <c r="K880" s="162"/>
      <c r="L880" s="162"/>
      <c r="M880" s="162"/>
      <c r="N880" s="162"/>
      <c r="O880" s="162"/>
      <c r="P880" s="162"/>
      <c r="Q880" s="162"/>
      <c r="R880" s="162"/>
      <c r="S880" s="162"/>
      <c r="T880" s="162"/>
      <c r="U880" s="162"/>
      <c r="V880" s="162"/>
      <c r="W880" s="162"/>
      <c r="X880" s="162"/>
      <c r="Y880" s="162"/>
      <c r="Z880" s="162"/>
    </row>
    <row r="881">
      <c r="A881" s="162"/>
      <c r="B881" s="162"/>
      <c r="C881" s="162"/>
      <c r="D881" s="162"/>
      <c r="E881" s="162"/>
      <c r="F881" s="162"/>
      <c r="G881" s="162"/>
      <c r="H881" s="162"/>
      <c r="I881" s="162"/>
      <c r="J881" s="162"/>
      <c r="K881" s="162"/>
      <c r="L881" s="162"/>
      <c r="M881" s="162"/>
      <c r="N881" s="162"/>
      <c r="O881" s="162"/>
      <c r="P881" s="162"/>
      <c r="Q881" s="162"/>
      <c r="R881" s="162"/>
      <c r="S881" s="162"/>
      <c r="T881" s="162"/>
      <c r="U881" s="162"/>
      <c r="V881" s="162"/>
      <c r="W881" s="162"/>
      <c r="X881" s="162"/>
      <c r="Y881" s="162"/>
      <c r="Z881" s="162"/>
    </row>
    <row r="882">
      <c r="A882" s="162"/>
      <c r="B882" s="162"/>
      <c r="C882" s="162"/>
      <c r="D882" s="162"/>
      <c r="E882" s="162"/>
      <c r="F882" s="162"/>
      <c r="G882" s="162"/>
      <c r="H882" s="162"/>
      <c r="I882" s="162"/>
      <c r="J882" s="162"/>
      <c r="K882" s="162"/>
      <c r="L882" s="162"/>
      <c r="M882" s="162"/>
      <c r="N882" s="162"/>
      <c r="O882" s="162"/>
      <c r="P882" s="162"/>
      <c r="Q882" s="162"/>
      <c r="R882" s="162"/>
      <c r="S882" s="162"/>
      <c r="T882" s="162"/>
      <c r="U882" s="162"/>
      <c r="V882" s="162"/>
      <c r="W882" s="162"/>
      <c r="X882" s="162"/>
      <c r="Y882" s="162"/>
      <c r="Z882" s="162"/>
    </row>
    <row r="883">
      <c r="A883" s="162"/>
      <c r="B883" s="162"/>
      <c r="C883" s="162"/>
      <c r="D883" s="162"/>
      <c r="E883" s="162"/>
      <c r="F883" s="162"/>
      <c r="G883" s="162"/>
      <c r="H883" s="162"/>
      <c r="I883" s="162"/>
      <c r="J883" s="162"/>
      <c r="K883" s="162"/>
      <c r="L883" s="162"/>
      <c r="M883" s="162"/>
      <c r="N883" s="162"/>
      <c r="O883" s="162"/>
      <c r="P883" s="162"/>
      <c r="Q883" s="162"/>
      <c r="R883" s="162"/>
      <c r="S883" s="162"/>
      <c r="T883" s="162"/>
      <c r="U883" s="162"/>
      <c r="V883" s="162"/>
      <c r="W883" s="162"/>
      <c r="X883" s="162"/>
      <c r="Y883" s="162"/>
      <c r="Z883" s="162"/>
    </row>
    <row r="884">
      <c r="A884" s="162"/>
      <c r="B884" s="162"/>
      <c r="C884" s="162"/>
      <c r="D884" s="162"/>
      <c r="E884" s="162"/>
      <c r="F884" s="162"/>
      <c r="G884" s="162"/>
      <c r="H884" s="162"/>
      <c r="I884" s="162"/>
      <c r="J884" s="162"/>
      <c r="K884" s="162"/>
      <c r="L884" s="162"/>
      <c r="M884" s="162"/>
      <c r="N884" s="162"/>
      <c r="O884" s="162"/>
      <c r="P884" s="162"/>
      <c r="Q884" s="162"/>
      <c r="R884" s="162"/>
      <c r="S884" s="162"/>
      <c r="T884" s="162"/>
      <c r="U884" s="162"/>
      <c r="V884" s="162"/>
      <c r="W884" s="162"/>
      <c r="X884" s="162"/>
      <c r="Y884" s="162"/>
      <c r="Z884" s="162"/>
    </row>
    <row r="885">
      <c r="A885" s="162"/>
      <c r="B885" s="162"/>
      <c r="C885" s="162"/>
      <c r="D885" s="162"/>
      <c r="E885" s="162"/>
      <c r="F885" s="162"/>
      <c r="G885" s="162"/>
      <c r="H885" s="162"/>
      <c r="I885" s="162"/>
      <c r="J885" s="162"/>
      <c r="K885" s="162"/>
      <c r="L885" s="162"/>
      <c r="M885" s="162"/>
      <c r="N885" s="162"/>
      <c r="O885" s="162"/>
      <c r="P885" s="162"/>
      <c r="Q885" s="162"/>
      <c r="R885" s="162"/>
      <c r="S885" s="162"/>
      <c r="T885" s="162"/>
      <c r="U885" s="162"/>
      <c r="V885" s="162"/>
      <c r="W885" s="162"/>
      <c r="X885" s="162"/>
      <c r="Y885" s="162"/>
      <c r="Z885" s="162"/>
    </row>
    <row r="886">
      <c r="A886" s="162"/>
      <c r="B886" s="162"/>
      <c r="C886" s="162"/>
      <c r="D886" s="162"/>
      <c r="E886" s="162"/>
      <c r="F886" s="162"/>
      <c r="G886" s="162"/>
      <c r="H886" s="162"/>
      <c r="I886" s="162"/>
      <c r="J886" s="162"/>
      <c r="K886" s="162"/>
      <c r="L886" s="162"/>
      <c r="M886" s="162"/>
      <c r="N886" s="162"/>
      <c r="O886" s="162"/>
      <c r="P886" s="162"/>
      <c r="Q886" s="162"/>
      <c r="R886" s="162"/>
      <c r="S886" s="162"/>
      <c r="T886" s="162"/>
      <c r="U886" s="162"/>
      <c r="V886" s="162"/>
      <c r="W886" s="162"/>
      <c r="X886" s="162"/>
      <c r="Y886" s="162"/>
      <c r="Z886" s="162"/>
    </row>
    <row r="887">
      <c r="A887" s="162"/>
      <c r="B887" s="162"/>
      <c r="C887" s="162"/>
      <c r="D887" s="162"/>
      <c r="E887" s="162"/>
      <c r="F887" s="162"/>
      <c r="G887" s="162"/>
      <c r="H887" s="162"/>
      <c r="I887" s="162"/>
      <c r="J887" s="162"/>
      <c r="K887" s="162"/>
      <c r="L887" s="162"/>
      <c r="M887" s="162"/>
      <c r="N887" s="162"/>
      <c r="O887" s="162"/>
      <c r="P887" s="162"/>
      <c r="Q887" s="162"/>
      <c r="R887" s="162"/>
      <c r="S887" s="162"/>
      <c r="T887" s="162"/>
      <c r="U887" s="162"/>
      <c r="V887" s="162"/>
      <c r="W887" s="162"/>
      <c r="X887" s="162"/>
      <c r="Y887" s="162"/>
      <c r="Z887" s="162"/>
    </row>
    <row r="888">
      <c r="A888" s="162"/>
      <c r="B888" s="162"/>
      <c r="C888" s="162"/>
      <c r="D888" s="162"/>
      <c r="E888" s="162"/>
      <c r="F888" s="162"/>
      <c r="G888" s="162"/>
      <c r="H888" s="162"/>
      <c r="I888" s="162"/>
      <c r="J888" s="162"/>
      <c r="K888" s="162"/>
      <c r="L888" s="162"/>
      <c r="M888" s="162"/>
      <c r="N888" s="162"/>
      <c r="O888" s="162"/>
      <c r="P888" s="162"/>
      <c r="Q888" s="162"/>
      <c r="R888" s="162"/>
      <c r="S888" s="162"/>
      <c r="T888" s="162"/>
      <c r="U888" s="162"/>
      <c r="V888" s="162"/>
      <c r="W888" s="162"/>
      <c r="X888" s="162"/>
      <c r="Y888" s="162"/>
      <c r="Z888" s="162"/>
    </row>
    <row r="889">
      <c r="A889" s="162"/>
      <c r="B889" s="162"/>
      <c r="C889" s="162"/>
      <c r="D889" s="162"/>
      <c r="E889" s="162"/>
      <c r="F889" s="162"/>
      <c r="G889" s="162"/>
      <c r="H889" s="162"/>
      <c r="I889" s="162"/>
      <c r="J889" s="162"/>
      <c r="K889" s="162"/>
      <c r="L889" s="162"/>
      <c r="M889" s="162"/>
      <c r="N889" s="162"/>
      <c r="O889" s="162"/>
      <c r="P889" s="162"/>
      <c r="Q889" s="162"/>
      <c r="R889" s="162"/>
      <c r="S889" s="162"/>
      <c r="T889" s="162"/>
      <c r="U889" s="162"/>
      <c r="V889" s="162"/>
      <c r="W889" s="162"/>
      <c r="X889" s="162"/>
      <c r="Y889" s="162"/>
      <c r="Z889" s="162"/>
    </row>
    <row r="890">
      <c r="A890" s="162"/>
      <c r="B890" s="162"/>
      <c r="C890" s="162"/>
      <c r="D890" s="162"/>
      <c r="E890" s="162"/>
      <c r="F890" s="162"/>
      <c r="G890" s="162"/>
      <c r="H890" s="162"/>
      <c r="I890" s="162"/>
      <c r="J890" s="162"/>
      <c r="K890" s="162"/>
      <c r="L890" s="162"/>
      <c r="M890" s="162"/>
      <c r="N890" s="162"/>
      <c r="O890" s="162"/>
      <c r="P890" s="162"/>
      <c r="Q890" s="162"/>
      <c r="R890" s="162"/>
      <c r="S890" s="162"/>
      <c r="T890" s="162"/>
      <c r="U890" s="162"/>
      <c r="V890" s="162"/>
      <c r="W890" s="162"/>
      <c r="X890" s="162"/>
      <c r="Y890" s="162"/>
      <c r="Z890" s="162"/>
    </row>
    <row r="891">
      <c r="A891" s="162"/>
      <c r="B891" s="162"/>
      <c r="C891" s="162"/>
      <c r="D891" s="162"/>
      <c r="E891" s="162"/>
      <c r="F891" s="162"/>
      <c r="G891" s="162"/>
      <c r="H891" s="162"/>
      <c r="I891" s="162"/>
      <c r="J891" s="162"/>
      <c r="K891" s="162"/>
      <c r="L891" s="162"/>
      <c r="M891" s="162"/>
      <c r="N891" s="162"/>
      <c r="O891" s="162"/>
      <c r="P891" s="162"/>
      <c r="Q891" s="162"/>
      <c r="R891" s="162"/>
      <c r="S891" s="162"/>
      <c r="T891" s="162"/>
      <c r="U891" s="162"/>
      <c r="V891" s="162"/>
      <c r="W891" s="162"/>
      <c r="X891" s="162"/>
      <c r="Y891" s="162"/>
      <c r="Z891" s="162"/>
    </row>
    <row r="892">
      <c r="A892" s="162"/>
      <c r="B892" s="162"/>
      <c r="C892" s="162"/>
      <c r="D892" s="162"/>
      <c r="E892" s="162"/>
      <c r="F892" s="162"/>
      <c r="G892" s="162"/>
      <c r="H892" s="162"/>
      <c r="I892" s="162"/>
      <c r="J892" s="162"/>
      <c r="K892" s="162"/>
      <c r="L892" s="162"/>
      <c r="M892" s="162"/>
      <c r="N892" s="162"/>
      <c r="O892" s="162"/>
      <c r="P892" s="162"/>
      <c r="Q892" s="162"/>
      <c r="R892" s="162"/>
      <c r="S892" s="162"/>
      <c r="T892" s="162"/>
      <c r="U892" s="162"/>
      <c r="V892" s="162"/>
      <c r="W892" s="162"/>
      <c r="X892" s="162"/>
      <c r="Y892" s="162"/>
      <c r="Z892" s="162"/>
    </row>
    <row r="893">
      <c r="A893" s="162"/>
      <c r="B893" s="162"/>
      <c r="C893" s="162"/>
      <c r="D893" s="162"/>
      <c r="E893" s="162"/>
      <c r="F893" s="162"/>
      <c r="G893" s="162"/>
      <c r="H893" s="162"/>
      <c r="I893" s="162"/>
      <c r="J893" s="162"/>
      <c r="K893" s="162"/>
      <c r="L893" s="162"/>
      <c r="M893" s="162"/>
      <c r="N893" s="162"/>
      <c r="O893" s="162"/>
      <c r="P893" s="162"/>
      <c r="Q893" s="162"/>
      <c r="R893" s="162"/>
      <c r="S893" s="162"/>
      <c r="T893" s="162"/>
      <c r="U893" s="162"/>
      <c r="V893" s="162"/>
      <c r="W893" s="162"/>
      <c r="X893" s="162"/>
      <c r="Y893" s="162"/>
      <c r="Z893" s="162"/>
    </row>
    <row r="894">
      <c r="A894" s="162"/>
      <c r="B894" s="162"/>
      <c r="C894" s="162"/>
      <c r="D894" s="162"/>
      <c r="E894" s="162"/>
      <c r="F894" s="162"/>
      <c r="G894" s="162"/>
      <c r="H894" s="162"/>
      <c r="I894" s="162"/>
      <c r="J894" s="162"/>
      <c r="K894" s="162"/>
      <c r="L894" s="162"/>
      <c r="M894" s="162"/>
      <c r="N894" s="162"/>
      <c r="O894" s="162"/>
      <c r="P894" s="162"/>
      <c r="Q894" s="162"/>
      <c r="R894" s="162"/>
      <c r="S894" s="162"/>
      <c r="T894" s="162"/>
      <c r="U894" s="162"/>
      <c r="V894" s="162"/>
      <c r="W894" s="162"/>
      <c r="X894" s="162"/>
      <c r="Y894" s="162"/>
      <c r="Z894" s="162"/>
    </row>
    <row r="895">
      <c r="A895" s="162"/>
      <c r="B895" s="162"/>
      <c r="C895" s="162"/>
      <c r="D895" s="162"/>
      <c r="E895" s="162"/>
      <c r="F895" s="162"/>
      <c r="G895" s="162"/>
      <c r="H895" s="162"/>
      <c r="I895" s="162"/>
      <c r="J895" s="162"/>
      <c r="K895" s="162"/>
      <c r="L895" s="162"/>
      <c r="M895" s="162"/>
      <c r="N895" s="162"/>
      <c r="O895" s="162"/>
      <c r="P895" s="162"/>
      <c r="Q895" s="162"/>
      <c r="R895" s="162"/>
      <c r="S895" s="162"/>
      <c r="T895" s="162"/>
      <c r="U895" s="162"/>
      <c r="V895" s="162"/>
      <c r="W895" s="162"/>
      <c r="X895" s="162"/>
      <c r="Y895" s="162"/>
      <c r="Z895" s="162"/>
    </row>
    <row r="896">
      <c r="A896" s="162"/>
      <c r="B896" s="162"/>
      <c r="C896" s="162"/>
      <c r="D896" s="162"/>
      <c r="E896" s="162"/>
      <c r="F896" s="162"/>
      <c r="G896" s="162"/>
      <c r="H896" s="162"/>
      <c r="I896" s="162"/>
      <c r="J896" s="162"/>
      <c r="K896" s="162"/>
      <c r="L896" s="162"/>
      <c r="M896" s="162"/>
      <c r="N896" s="162"/>
      <c r="O896" s="162"/>
      <c r="P896" s="162"/>
      <c r="Q896" s="162"/>
      <c r="R896" s="162"/>
      <c r="S896" s="162"/>
      <c r="T896" s="162"/>
      <c r="U896" s="162"/>
      <c r="V896" s="162"/>
      <c r="W896" s="162"/>
      <c r="X896" s="162"/>
      <c r="Y896" s="162"/>
      <c r="Z896" s="162"/>
    </row>
    <row r="897">
      <c r="A897" s="162"/>
      <c r="B897" s="162"/>
      <c r="C897" s="162"/>
      <c r="D897" s="162"/>
      <c r="E897" s="162"/>
      <c r="F897" s="162"/>
      <c r="G897" s="162"/>
      <c r="H897" s="162"/>
      <c r="I897" s="162"/>
      <c r="J897" s="162"/>
      <c r="K897" s="162"/>
      <c r="L897" s="162"/>
      <c r="M897" s="162"/>
      <c r="N897" s="162"/>
      <c r="O897" s="162"/>
      <c r="P897" s="162"/>
      <c r="Q897" s="162"/>
      <c r="R897" s="162"/>
      <c r="S897" s="162"/>
      <c r="T897" s="162"/>
      <c r="U897" s="162"/>
      <c r="V897" s="162"/>
      <c r="W897" s="162"/>
      <c r="X897" s="162"/>
      <c r="Y897" s="162"/>
      <c r="Z897" s="162"/>
    </row>
    <row r="898">
      <c r="A898" s="162"/>
      <c r="B898" s="162"/>
      <c r="C898" s="162"/>
      <c r="D898" s="162"/>
      <c r="E898" s="162"/>
      <c r="F898" s="162"/>
      <c r="G898" s="162"/>
      <c r="H898" s="162"/>
      <c r="I898" s="162"/>
      <c r="J898" s="162"/>
      <c r="K898" s="162"/>
      <c r="L898" s="162"/>
      <c r="M898" s="162"/>
      <c r="N898" s="162"/>
      <c r="O898" s="162"/>
      <c r="P898" s="162"/>
      <c r="Q898" s="162"/>
      <c r="R898" s="162"/>
      <c r="S898" s="162"/>
      <c r="T898" s="162"/>
      <c r="U898" s="162"/>
      <c r="V898" s="162"/>
      <c r="W898" s="162"/>
      <c r="X898" s="162"/>
      <c r="Y898" s="162"/>
      <c r="Z898" s="162"/>
    </row>
    <row r="899">
      <c r="A899" s="162"/>
      <c r="B899" s="162"/>
      <c r="C899" s="162"/>
      <c r="D899" s="162"/>
      <c r="E899" s="162"/>
      <c r="F899" s="162"/>
      <c r="G899" s="162"/>
      <c r="H899" s="162"/>
      <c r="I899" s="162"/>
      <c r="J899" s="162"/>
      <c r="K899" s="162"/>
      <c r="L899" s="162"/>
      <c r="M899" s="162"/>
      <c r="N899" s="162"/>
      <c r="O899" s="162"/>
      <c r="P899" s="162"/>
      <c r="Q899" s="162"/>
      <c r="R899" s="162"/>
      <c r="S899" s="162"/>
      <c r="T899" s="162"/>
      <c r="U899" s="162"/>
      <c r="V899" s="162"/>
      <c r="W899" s="162"/>
      <c r="X899" s="162"/>
      <c r="Y899" s="162"/>
      <c r="Z899" s="162"/>
    </row>
    <row r="900">
      <c r="A900" s="162"/>
      <c r="B900" s="162"/>
      <c r="C900" s="162"/>
      <c r="D900" s="162"/>
      <c r="E900" s="162"/>
      <c r="F900" s="162"/>
      <c r="G900" s="162"/>
      <c r="H900" s="162"/>
      <c r="I900" s="162"/>
      <c r="J900" s="162"/>
      <c r="K900" s="162"/>
      <c r="L900" s="162"/>
      <c r="M900" s="162"/>
      <c r="N900" s="162"/>
      <c r="O900" s="162"/>
      <c r="P900" s="162"/>
      <c r="Q900" s="162"/>
      <c r="R900" s="162"/>
      <c r="S900" s="162"/>
      <c r="T900" s="162"/>
      <c r="U900" s="162"/>
      <c r="V900" s="162"/>
      <c r="W900" s="162"/>
      <c r="X900" s="162"/>
      <c r="Y900" s="162"/>
      <c r="Z900" s="162"/>
    </row>
    <row r="901">
      <c r="A901" s="162"/>
      <c r="B901" s="162"/>
      <c r="C901" s="162"/>
      <c r="D901" s="162"/>
      <c r="E901" s="162"/>
      <c r="F901" s="162"/>
      <c r="G901" s="162"/>
      <c r="H901" s="162"/>
      <c r="I901" s="162"/>
      <c r="J901" s="162"/>
      <c r="K901" s="162"/>
      <c r="L901" s="162"/>
      <c r="M901" s="162"/>
      <c r="N901" s="162"/>
      <c r="O901" s="162"/>
      <c r="P901" s="162"/>
      <c r="Q901" s="162"/>
      <c r="R901" s="162"/>
      <c r="S901" s="162"/>
      <c r="T901" s="162"/>
      <c r="U901" s="162"/>
      <c r="V901" s="162"/>
      <c r="W901" s="162"/>
      <c r="X901" s="162"/>
      <c r="Y901" s="162"/>
      <c r="Z901" s="162"/>
    </row>
    <row r="902">
      <c r="A902" s="162"/>
      <c r="B902" s="162"/>
      <c r="C902" s="162"/>
      <c r="D902" s="162"/>
      <c r="E902" s="162"/>
      <c r="F902" s="162"/>
      <c r="G902" s="162"/>
      <c r="H902" s="162"/>
      <c r="I902" s="162"/>
      <c r="J902" s="162"/>
      <c r="K902" s="162"/>
      <c r="L902" s="162"/>
      <c r="M902" s="162"/>
      <c r="N902" s="162"/>
      <c r="O902" s="162"/>
      <c r="P902" s="162"/>
      <c r="Q902" s="162"/>
      <c r="R902" s="162"/>
      <c r="S902" s="162"/>
      <c r="T902" s="162"/>
      <c r="U902" s="162"/>
      <c r="V902" s="162"/>
      <c r="W902" s="162"/>
      <c r="X902" s="162"/>
      <c r="Y902" s="162"/>
      <c r="Z902" s="162"/>
    </row>
    <row r="903">
      <c r="A903" s="162"/>
      <c r="B903" s="162"/>
      <c r="C903" s="162"/>
      <c r="D903" s="162"/>
      <c r="E903" s="162"/>
      <c r="F903" s="162"/>
      <c r="G903" s="162"/>
      <c r="H903" s="162"/>
      <c r="I903" s="162"/>
      <c r="J903" s="162"/>
      <c r="K903" s="162"/>
      <c r="L903" s="162"/>
      <c r="M903" s="162"/>
      <c r="N903" s="162"/>
      <c r="O903" s="162"/>
      <c r="P903" s="162"/>
      <c r="Q903" s="162"/>
      <c r="R903" s="162"/>
      <c r="S903" s="162"/>
      <c r="T903" s="162"/>
      <c r="U903" s="162"/>
      <c r="V903" s="162"/>
      <c r="W903" s="162"/>
      <c r="X903" s="162"/>
      <c r="Y903" s="162"/>
      <c r="Z903" s="162"/>
    </row>
    <row r="904">
      <c r="A904" s="162"/>
      <c r="B904" s="162"/>
      <c r="C904" s="162"/>
      <c r="D904" s="162"/>
      <c r="E904" s="162"/>
      <c r="F904" s="162"/>
      <c r="G904" s="162"/>
      <c r="H904" s="162"/>
      <c r="I904" s="162"/>
      <c r="J904" s="162"/>
      <c r="K904" s="162"/>
      <c r="L904" s="162"/>
      <c r="M904" s="162"/>
      <c r="N904" s="162"/>
      <c r="O904" s="162"/>
      <c r="P904" s="162"/>
      <c r="Q904" s="162"/>
      <c r="R904" s="162"/>
      <c r="S904" s="162"/>
      <c r="T904" s="162"/>
      <c r="U904" s="162"/>
      <c r="V904" s="162"/>
      <c r="W904" s="162"/>
      <c r="X904" s="162"/>
      <c r="Y904" s="162"/>
      <c r="Z904" s="162"/>
    </row>
    <row r="905">
      <c r="A905" s="162"/>
      <c r="B905" s="162"/>
      <c r="C905" s="162"/>
      <c r="D905" s="162"/>
      <c r="E905" s="162"/>
      <c r="F905" s="162"/>
      <c r="G905" s="162"/>
      <c r="H905" s="162"/>
      <c r="I905" s="162"/>
      <c r="J905" s="162"/>
      <c r="K905" s="162"/>
      <c r="L905" s="162"/>
      <c r="M905" s="162"/>
      <c r="N905" s="162"/>
      <c r="O905" s="162"/>
      <c r="P905" s="162"/>
      <c r="Q905" s="162"/>
      <c r="R905" s="162"/>
      <c r="S905" s="162"/>
      <c r="T905" s="162"/>
      <c r="U905" s="162"/>
      <c r="V905" s="162"/>
      <c r="W905" s="162"/>
      <c r="X905" s="162"/>
      <c r="Y905" s="162"/>
      <c r="Z905" s="162"/>
    </row>
    <row r="906">
      <c r="A906" s="162"/>
      <c r="B906" s="162"/>
      <c r="C906" s="162"/>
      <c r="D906" s="162"/>
      <c r="E906" s="162"/>
      <c r="F906" s="162"/>
      <c r="G906" s="162"/>
      <c r="H906" s="162"/>
      <c r="I906" s="162"/>
      <c r="J906" s="162"/>
      <c r="K906" s="162"/>
      <c r="L906" s="162"/>
      <c r="M906" s="162"/>
      <c r="N906" s="162"/>
      <c r="O906" s="162"/>
      <c r="P906" s="162"/>
      <c r="Q906" s="162"/>
      <c r="R906" s="162"/>
      <c r="S906" s="162"/>
      <c r="T906" s="162"/>
      <c r="U906" s="162"/>
      <c r="V906" s="162"/>
      <c r="W906" s="162"/>
      <c r="X906" s="162"/>
      <c r="Y906" s="162"/>
      <c r="Z906" s="162"/>
    </row>
    <row r="907">
      <c r="A907" s="162"/>
      <c r="B907" s="162"/>
      <c r="C907" s="162"/>
      <c r="D907" s="162"/>
      <c r="E907" s="162"/>
      <c r="F907" s="162"/>
      <c r="G907" s="162"/>
      <c r="H907" s="162"/>
      <c r="I907" s="162"/>
      <c r="J907" s="162"/>
      <c r="K907" s="162"/>
      <c r="L907" s="162"/>
      <c r="M907" s="162"/>
      <c r="N907" s="162"/>
      <c r="O907" s="162"/>
      <c r="P907" s="162"/>
      <c r="Q907" s="162"/>
      <c r="R907" s="162"/>
      <c r="S907" s="162"/>
      <c r="T907" s="162"/>
      <c r="U907" s="162"/>
      <c r="V907" s="162"/>
      <c r="W907" s="162"/>
      <c r="X907" s="162"/>
      <c r="Y907" s="162"/>
      <c r="Z907" s="162"/>
    </row>
    <row r="908">
      <c r="A908" s="162"/>
      <c r="B908" s="162"/>
      <c r="C908" s="162"/>
      <c r="D908" s="162"/>
      <c r="E908" s="162"/>
      <c r="F908" s="162"/>
      <c r="G908" s="162"/>
      <c r="H908" s="162"/>
      <c r="I908" s="162"/>
      <c r="J908" s="162"/>
      <c r="K908" s="162"/>
      <c r="L908" s="162"/>
      <c r="M908" s="162"/>
      <c r="N908" s="162"/>
      <c r="O908" s="162"/>
      <c r="P908" s="162"/>
      <c r="Q908" s="162"/>
      <c r="R908" s="162"/>
      <c r="S908" s="162"/>
      <c r="T908" s="162"/>
      <c r="U908" s="162"/>
      <c r="V908" s="162"/>
      <c r="W908" s="162"/>
      <c r="X908" s="162"/>
      <c r="Y908" s="162"/>
      <c r="Z908" s="162"/>
    </row>
    <row r="909">
      <c r="A909" s="162"/>
      <c r="B909" s="162"/>
      <c r="C909" s="162"/>
      <c r="D909" s="162"/>
      <c r="E909" s="162"/>
      <c r="F909" s="162"/>
      <c r="G909" s="162"/>
      <c r="H909" s="162"/>
      <c r="I909" s="162"/>
      <c r="J909" s="162"/>
      <c r="K909" s="162"/>
      <c r="L909" s="162"/>
      <c r="M909" s="162"/>
      <c r="N909" s="162"/>
      <c r="O909" s="162"/>
      <c r="P909" s="162"/>
      <c r="Q909" s="162"/>
      <c r="R909" s="162"/>
      <c r="S909" s="162"/>
      <c r="T909" s="162"/>
      <c r="U909" s="162"/>
      <c r="V909" s="162"/>
      <c r="W909" s="162"/>
      <c r="X909" s="162"/>
      <c r="Y909" s="162"/>
      <c r="Z909" s="162"/>
    </row>
    <row r="910">
      <c r="A910" s="162"/>
      <c r="B910" s="162"/>
      <c r="C910" s="162"/>
      <c r="D910" s="162"/>
      <c r="E910" s="162"/>
      <c r="F910" s="162"/>
      <c r="G910" s="162"/>
      <c r="H910" s="162"/>
      <c r="I910" s="162"/>
      <c r="J910" s="162"/>
      <c r="K910" s="162"/>
      <c r="L910" s="162"/>
      <c r="M910" s="162"/>
      <c r="N910" s="162"/>
      <c r="O910" s="162"/>
      <c r="P910" s="162"/>
      <c r="Q910" s="162"/>
      <c r="R910" s="162"/>
      <c r="S910" s="162"/>
      <c r="T910" s="162"/>
      <c r="U910" s="162"/>
      <c r="V910" s="162"/>
      <c r="W910" s="162"/>
      <c r="X910" s="162"/>
      <c r="Y910" s="162"/>
      <c r="Z910" s="162"/>
    </row>
    <row r="911">
      <c r="A911" s="162"/>
      <c r="B911" s="162"/>
      <c r="C911" s="162"/>
      <c r="D911" s="162"/>
      <c r="E911" s="162"/>
      <c r="F911" s="162"/>
      <c r="G911" s="162"/>
      <c r="H911" s="162"/>
      <c r="I911" s="162"/>
      <c r="J911" s="162"/>
      <c r="K911" s="162"/>
      <c r="L911" s="162"/>
      <c r="M911" s="162"/>
      <c r="N911" s="162"/>
      <c r="O911" s="162"/>
      <c r="P911" s="162"/>
      <c r="Q911" s="162"/>
      <c r="R911" s="162"/>
      <c r="S911" s="162"/>
      <c r="T911" s="162"/>
      <c r="U911" s="162"/>
      <c r="V911" s="162"/>
      <c r="W911" s="162"/>
      <c r="X911" s="162"/>
      <c r="Y911" s="162"/>
      <c r="Z911" s="162"/>
    </row>
    <row r="912">
      <c r="A912" s="162"/>
      <c r="B912" s="162"/>
      <c r="C912" s="162"/>
      <c r="D912" s="162"/>
      <c r="E912" s="162"/>
      <c r="F912" s="162"/>
      <c r="G912" s="162"/>
      <c r="H912" s="162"/>
      <c r="I912" s="162"/>
      <c r="J912" s="162"/>
      <c r="K912" s="162"/>
      <c r="L912" s="162"/>
      <c r="M912" s="162"/>
      <c r="N912" s="162"/>
      <c r="O912" s="162"/>
      <c r="P912" s="162"/>
      <c r="Q912" s="162"/>
      <c r="R912" s="162"/>
      <c r="S912" s="162"/>
      <c r="T912" s="162"/>
      <c r="U912" s="162"/>
      <c r="V912" s="162"/>
      <c r="W912" s="162"/>
      <c r="X912" s="162"/>
      <c r="Y912" s="162"/>
      <c r="Z912" s="162"/>
    </row>
    <row r="913">
      <c r="A913" s="162"/>
      <c r="B913" s="162"/>
      <c r="C913" s="162"/>
      <c r="D913" s="162"/>
      <c r="E913" s="162"/>
      <c r="F913" s="162"/>
      <c r="G913" s="162"/>
      <c r="H913" s="162"/>
      <c r="I913" s="162"/>
      <c r="J913" s="162"/>
      <c r="K913" s="162"/>
      <c r="L913" s="162"/>
      <c r="M913" s="162"/>
      <c r="N913" s="162"/>
      <c r="O913" s="162"/>
      <c r="P913" s="162"/>
      <c r="Q913" s="162"/>
      <c r="R913" s="162"/>
      <c r="S913" s="162"/>
      <c r="T913" s="162"/>
      <c r="U913" s="162"/>
      <c r="V913" s="162"/>
      <c r="W913" s="162"/>
      <c r="X913" s="162"/>
      <c r="Y913" s="162"/>
      <c r="Z913" s="162"/>
    </row>
    <row r="914">
      <c r="A914" s="162"/>
      <c r="B914" s="162"/>
      <c r="C914" s="162"/>
      <c r="D914" s="162"/>
      <c r="E914" s="162"/>
      <c r="F914" s="162"/>
      <c r="G914" s="162"/>
      <c r="H914" s="162"/>
      <c r="I914" s="162"/>
      <c r="J914" s="162"/>
      <c r="K914" s="162"/>
      <c r="L914" s="162"/>
      <c r="M914" s="162"/>
      <c r="N914" s="162"/>
      <c r="O914" s="162"/>
      <c r="P914" s="162"/>
      <c r="Q914" s="162"/>
      <c r="R914" s="162"/>
      <c r="S914" s="162"/>
      <c r="T914" s="162"/>
      <c r="U914" s="162"/>
      <c r="V914" s="162"/>
      <c r="W914" s="162"/>
      <c r="X914" s="162"/>
      <c r="Y914" s="162"/>
      <c r="Z914" s="162"/>
    </row>
    <row r="915">
      <c r="A915" s="162"/>
      <c r="B915" s="162"/>
      <c r="C915" s="162"/>
      <c r="D915" s="162"/>
      <c r="E915" s="162"/>
      <c r="F915" s="162"/>
      <c r="G915" s="162"/>
      <c r="H915" s="162"/>
      <c r="I915" s="162"/>
      <c r="J915" s="162"/>
      <c r="K915" s="162"/>
      <c r="L915" s="162"/>
      <c r="M915" s="162"/>
      <c r="N915" s="162"/>
      <c r="O915" s="162"/>
      <c r="P915" s="162"/>
      <c r="Q915" s="162"/>
      <c r="R915" s="162"/>
      <c r="S915" s="162"/>
      <c r="T915" s="162"/>
      <c r="U915" s="162"/>
      <c r="V915" s="162"/>
      <c r="W915" s="162"/>
      <c r="X915" s="162"/>
      <c r="Y915" s="162"/>
      <c r="Z915" s="162"/>
    </row>
    <row r="916">
      <c r="A916" s="162"/>
      <c r="B916" s="162"/>
      <c r="C916" s="162"/>
      <c r="D916" s="162"/>
      <c r="E916" s="162"/>
      <c r="F916" s="162"/>
      <c r="G916" s="162"/>
      <c r="H916" s="162"/>
      <c r="I916" s="162"/>
      <c r="J916" s="162"/>
      <c r="K916" s="162"/>
      <c r="L916" s="162"/>
      <c r="M916" s="162"/>
      <c r="N916" s="162"/>
      <c r="O916" s="162"/>
      <c r="P916" s="162"/>
      <c r="Q916" s="162"/>
      <c r="R916" s="162"/>
      <c r="S916" s="162"/>
      <c r="T916" s="162"/>
      <c r="U916" s="162"/>
      <c r="V916" s="162"/>
      <c r="W916" s="162"/>
      <c r="X916" s="162"/>
      <c r="Y916" s="162"/>
      <c r="Z916" s="162"/>
    </row>
    <row r="917">
      <c r="A917" s="162"/>
      <c r="B917" s="162"/>
      <c r="C917" s="162"/>
      <c r="D917" s="162"/>
      <c r="E917" s="162"/>
      <c r="F917" s="162"/>
      <c r="G917" s="162"/>
      <c r="H917" s="162"/>
      <c r="I917" s="162"/>
      <c r="J917" s="162"/>
      <c r="K917" s="162"/>
      <c r="L917" s="162"/>
      <c r="M917" s="162"/>
      <c r="N917" s="162"/>
      <c r="O917" s="162"/>
      <c r="P917" s="162"/>
      <c r="Q917" s="162"/>
      <c r="R917" s="162"/>
      <c r="S917" s="162"/>
      <c r="T917" s="162"/>
      <c r="U917" s="162"/>
      <c r="V917" s="162"/>
      <c r="W917" s="162"/>
      <c r="X917" s="162"/>
      <c r="Y917" s="162"/>
      <c r="Z917" s="162"/>
    </row>
    <row r="918">
      <c r="A918" s="162"/>
      <c r="B918" s="162"/>
      <c r="C918" s="162"/>
      <c r="D918" s="162"/>
      <c r="E918" s="162"/>
      <c r="F918" s="162"/>
      <c r="G918" s="162"/>
      <c r="H918" s="162"/>
      <c r="I918" s="162"/>
      <c r="J918" s="162"/>
      <c r="K918" s="162"/>
      <c r="L918" s="162"/>
      <c r="M918" s="162"/>
      <c r="N918" s="162"/>
      <c r="O918" s="162"/>
      <c r="P918" s="162"/>
      <c r="Q918" s="162"/>
      <c r="R918" s="162"/>
      <c r="S918" s="162"/>
      <c r="T918" s="162"/>
      <c r="U918" s="162"/>
      <c r="V918" s="162"/>
      <c r="W918" s="162"/>
      <c r="X918" s="162"/>
      <c r="Y918" s="162"/>
      <c r="Z918" s="162"/>
    </row>
    <row r="919">
      <c r="A919" s="162"/>
      <c r="B919" s="162"/>
      <c r="C919" s="162"/>
      <c r="D919" s="162"/>
      <c r="E919" s="162"/>
      <c r="F919" s="162"/>
      <c r="G919" s="162"/>
      <c r="H919" s="162"/>
      <c r="I919" s="162"/>
      <c r="J919" s="162"/>
      <c r="K919" s="162"/>
      <c r="L919" s="162"/>
      <c r="M919" s="162"/>
      <c r="N919" s="162"/>
      <c r="O919" s="162"/>
      <c r="P919" s="162"/>
      <c r="Q919" s="162"/>
      <c r="R919" s="162"/>
      <c r="S919" s="162"/>
      <c r="T919" s="162"/>
      <c r="U919" s="162"/>
      <c r="V919" s="162"/>
      <c r="W919" s="162"/>
      <c r="X919" s="162"/>
      <c r="Y919" s="162"/>
      <c r="Z919" s="162"/>
    </row>
    <row r="920">
      <c r="A920" s="162"/>
      <c r="B920" s="162"/>
      <c r="C920" s="162"/>
      <c r="D920" s="162"/>
      <c r="E920" s="162"/>
      <c r="F920" s="162"/>
      <c r="G920" s="162"/>
      <c r="H920" s="162"/>
      <c r="I920" s="162"/>
      <c r="J920" s="162"/>
      <c r="K920" s="162"/>
      <c r="L920" s="162"/>
      <c r="M920" s="162"/>
      <c r="N920" s="162"/>
      <c r="O920" s="162"/>
      <c r="P920" s="162"/>
      <c r="Q920" s="162"/>
      <c r="R920" s="162"/>
      <c r="S920" s="162"/>
      <c r="T920" s="162"/>
      <c r="U920" s="162"/>
      <c r="V920" s="162"/>
      <c r="W920" s="162"/>
      <c r="X920" s="162"/>
      <c r="Y920" s="162"/>
      <c r="Z920" s="162"/>
    </row>
    <row r="921">
      <c r="A921" s="162"/>
      <c r="B921" s="162"/>
      <c r="C921" s="162"/>
      <c r="D921" s="162"/>
      <c r="E921" s="162"/>
      <c r="F921" s="162"/>
      <c r="G921" s="162"/>
      <c r="H921" s="162"/>
      <c r="I921" s="162"/>
      <c r="J921" s="162"/>
      <c r="K921" s="162"/>
      <c r="L921" s="162"/>
      <c r="M921" s="162"/>
      <c r="N921" s="162"/>
      <c r="O921" s="162"/>
      <c r="P921" s="162"/>
      <c r="Q921" s="162"/>
      <c r="R921" s="162"/>
      <c r="S921" s="162"/>
      <c r="T921" s="162"/>
      <c r="U921" s="162"/>
      <c r="V921" s="162"/>
      <c r="W921" s="162"/>
      <c r="X921" s="162"/>
      <c r="Y921" s="162"/>
      <c r="Z921" s="162"/>
    </row>
    <row r="922">
      <c r="A922" s="162"/>
      <c r="B922" s="162"/>
      <c r="C922" s="162"/>
      <c r="D922" s="162"/>
      <c r="E922" s="162"/>
      <c r="F922" s="162"/>
      <c r="G922" s="162"/>
      <c r="H922" s="162"/>
      <c r="I922" s="162"/>
      <c r="J922" s="162"/>
      <c r="K922" s="162"/>
      <c r="L922" s="162"/>
      <c r="M922" s="162"/>
      <c r="N922" s="162"/>
      <c r="O922" s="162"/>
      <c r="P922" s="162"/>
      <c r="Q922" s="162"/>
      <c r="R922" s="162"/>
      <c r="S922" s="162"/>
      <c r="T922" s="162"/>
      <c r="U922" s="162"/>
      <c r="V922" s="162"/>
      <c r="W922" s="162"/>
      <c r="X922" s="162"/>
      <c r="Y922" s="162"/>
      <c r="Z922" s="162"/>
    </row>
    <row r="923">
      <c r="A923" s="162"/>
      <c r="B923" s="162"/>
      <c r="C923" s="162"/>
      <c r="D923" s="162"/>
      <c r="E923" s="162"/>
      <c r="F923" s="162"/>
      <c r="G923" s="162"/>
      <c r="H923" s="162"/>
      <c r="I923" s="162"/>
      <c r="J923" s="162"/>
      <c r="K923" s="162"/>
      <c r="L923" s="162"/>
      <c r="M923" s="162"/>
      <c r="N923" s="162"/>
      <c r="O923" s="162"/>
      <c r="P923" s="162"/>
      <c r="Q923" s="162"/>
      <c r="R923" s="162"/>
      <c r="S923" s="162"/>
      <c r="T923" s="162"/>
      <c r="U923" s="162"/>
      <c r="V923" s="162"/>
      <c r="W923" s="162"/>
      <c r="X923" s="162"/>
      <c r="Y923" s="162"/>
      <c r="Z923" s="162"/>
    </row>
    <row r="924">
      <c r="A924" s="162"/>
      <c r="B924" s="162"/>
      <c r="C924" s="162"/>
      <c r="D924" s="162"/>
      <c r="E924" s="162"/>
      <c r="F924" s="162"/>
      <c r="G924" s="162"/>
      <c r="H924" s="162"/>
      <c r="I924" s="162"/>
      <c r="J924" s="162"/>
      <c r="K924" s="162"/>
      <c r="L924" s="162"/>
      <c r="M924" s="162"/>
      <c r="N924" s="162"/>
      <c r="O924" s="162"/>
      <c r="P924" s="162"/>
      <c r="Q924" s="162"/>
      <c r="R924" s="162"/>
      <c r="S924" s="162"/>
      <c r="T924" s="162"/>
      <c r="U924" s="162"/>
      <c r="V924" s="162"/>
      <c r="W924" s="162"/>
      <c r="X924" s="162"/>
      <c r="Y924" s="162"/>
      <c r="Z924" s="162"/>
    </row>
    <row r="925">
      <c r="A925" s="162"/>
      <c r="B925" s="162"/>
      <c r="C925" s="162"/>
      <c r="D925" s="162"/>
      <c r="E925" s="162"/>
      <c r="F925" s="162"/>
      <c r="G925" s="162"/>
      <c r="H925" s="162"/>
      <c r="I925" s="162"/>
      <c r="J925" s="162"/>
      <c r="K925" s="162"/>
      <c r="L925" s="162"/>
      <c r="M925" s="162"/>
      <c r="N925" s="162"/>
      <c r="O925" s="162"/>
      <c r="P925" s="162"/>
      <c r="Q925" s="162"/>
      <c r="R925" s="162"/>
      <c r="S925" s="162"/>
      <c r="T925" s="162"/>
      <c r="U925" s="162"/>
      <c r="V925" s="162"/>
      <c r="W925" s="162"/>
      <c r="X925" s="162"/>
      <c r="Y925" s="162"/>
      <c r="Z925" s="162"/>
    </row>
    <row r="926">
      <c r="A926" s="162"/>
      <c r="B926" s="162"/>
      <c r="C926" s="162"/>
      <c r="D926" s="162"/>
      <c r="E926" s="162"/>
      <c r="F926" s="162"/>
      <c r="G926" s="162"/>
      <c r="H926" s="162"/>
      <c r="I926" s="162"/>
      <c r="J926" s="162"/>
      <c r="K926" s="162"/>
      <c r="L926" s="162"/>
      <c r="M926" s="162"/>
      <c r="N926" s="162"/>
      <c r="O926" s="162"/>
      <c r="P926" s="162"/>
      <c r="Q926" s="162"/>
      <c r="R926" s="162"/>
      <c r="S926" s="162"/>
      <c r="T926" s="162"/>
      <c r="U926" s="162"/>
      <c r="V926" s="162"/>
      <c r="W926" s="162"/>
      <c r="X926" s="162"/>
      <c r="Y926" s="162"/>
      <c r="Z926" s="162"/>
    </row>
    <row r="927">
      <c r="A927" s="162"/>
      <c r="B927" s="162"/>
      <c r="C927" s="162"/>
      <c r="D927" s="162"/>
      <c r="E927" s="162"/>
      <c r="F927" s="162"/>
      <c r="G927" s="162"/>
      <c r="H927" s="162"/>
      <c r="I927" s="162"/>
      <c r="J927" s="162"/>
      <c r="K927" s="162"/>
      <c r="L927" s="162"/>
      <c r="M927" s="162"/>
      <c r="N927" s="162"/>
      <c r="O927" s="162"/>
      <c r="P927" s="162"/>
      <c r="Q927" s="162"/>
      <c r="R927" s="162"/>
      <c r="S927" s="162"/>
      <c r="T927" s="162"/>
      <c r="U927" s="162"/>
      <c r="V927" s="162"/>
      <c r="W927" s="162"/>
      <c r="X927" s="162"/>
      <c r="Y927" s="162"/>
      <c r="Z927" s="162"/>
    </row>
    <row r="928">
      <c r="A928" s="162"/>
      <c r="B928" s="162"/>
      <c r="C928" s="162"/>
      <c r="D928" s="162"/>
      <c r="E928" s="162"/>
      <c r="F928" s="162"/>
      <c r="G928" s="162"/>
      <c r="H928" s="162"/>
      <c r="I928" s="162"/>
      <c r="J928" s="162"/>
      <c r="K928" s="162"/>
      <c r="L928" s="162"/>
      <c r="M928" s="162"/>
      <c r="N928" s="162"/>
      <c r="O928" s="162"/>
      <c r="P928" s="162"/>
      <c r="Q928" s="162"/>
      <c r="R928" s="162"/>
      <c r="S928" s="162"/>
      <c r="T928" s="162"/>
      <c r="U928" s="162"/>
      <c r="V928" s="162"/>
      <c r="W928" s="162"/>
      <c r="X928" s="162"/>
      <c r="Y928" s="162"/>
      <c r="Z928" s="162"/>
    </row>
    <row r="929">
      <c r="A929" s="162"/>
      <c r="B929" s="162"/>
      <c r="C929" s="162"/>
      <c r="D929" s="162"/>
      <c r="E929" s="162"/>
      <c r="F929" s="162"/>
      <c r="G929" s="162"/>
      <c r="H929" s="162"/>
      <c r="I929" s="162"/>
      <c r="J929" s="162"/>
      <c r="K929" s="162"/>
      <c r="L929" s="162"/>
      <c r="M929" s="162"/>
      <c r="N929" s="162"/>
      <c r="O929" s="162"/>
      <c r="P929" s="162"/>
      <c r="Q929" s="162"/>
      <c r="R929" s="162"/>
      <c r="S929" s="162"/>
      <c r="T929" s="162"/>
      <c r="U929" s="162"/>
      <c r="V929" s="162"/>
      <c r="W929" s="162"/>
      <c r="X929" s="162"/>
      <c r="Y929" s="162"/>
      <c r="Z929" s="162"/>
    </row>
    <row r="930">
      <c r="A930" s="162"/>
      <c r="B930" s="162"/>
      <c r="C930" s="162"/>
      <c r="D930" s="162"/>
      <c r="E930" s="162"/>
      <c r="F930" s="162"/>
      <c r="G930" s="162"/>
      <c r="H930" s="162"/>
      <c r="I930" s="162"/>
      <c r="J930" s="162"/>
      <c r="K930" s="162"/>
      <c r="L930" s="162"/>
      <c r="M930" s="162"/>
      <c r="N930" s="162"/>
      <c r="O930" s="162"/>
      <c r="P930" s="162"/>
      <c r="Q930" s="162"/>
      <c r="R930" s="162"/>
      <c r="S930" s="162"/>
      <c r="T930" s="162"/>
      <c r="U930" s="162"/>
      <c r="V930" s="162"/>
      <c r="W930" s="162"/>
      <c r="X930" s="162"/>
      <c r="Y930" s="162"/>
      <c r="Z930" s="162"/>
    </row>
    <row r="931">
      <c r="A931" s="162"/>
      <c r="B931" s="162"/>
      <c r="C931" s="162"/>
      <c r="D931" s="162"/>
      <c r="E931" s="162"/>
      <c r="F931" s="162"/>
      <c r="G931" s="162"/>
      <c r="H931" s="162"/>
      <c r="I931" s="162"/>
      <c r="J931" s="162"/>
      <c r="K931" s="162"/>
      <c r="L931" s="162"/>
      <c r="M931" s="162"/>
      <c r="N931" s="162"/>
      <c r="O931" s="162"/>
      <c r="P931" s="162"/>
      <c r="Q931" s="162"/>
      <c r="R931" s="162"/>
      <c r="S931" s="162"/>
      <c r="T931" s="162"/>
      <c r="U931" s="162"/>
      <c r="V931" s="162"/>
      <c r="W931" s="162"/>
      <c r="X931" s="162"/>
      <c r="Y931" s="162"/>
      <c r="Z931" s="162"/>
    </row>
    <row r="932">
      <c r="A932" s="162"/>
      <c r="B932" s="162"/>
      <c r="C932" s="162"/>
      <c r="D932" s="162"/>
      <c r="E932" s="162"/>
      <c r="F932" s="162"/>
      <c r="G932" s="162"/>
      <c r="H932" s="162"/>
      <c r="I932" s="162"/>
      <c r="J932" s="162"/>
      <c r="K932" s="162"/>
      <c r="L932" s="162"/>
      <c r="M932" s="162"/>
      <c r="N932" s="162"/>
      <c r="O932" s="162"/>
      <c r="P932" s="162"/>
      <c r="Q932" s="162"/>
      <c r="R932" s="162"/>
      <c r="S932" s="162"/>
      <c r="T932" s="162"/>
      <c r="U932" s="162"/>
      <c r="V932" s="162"/>
      <c r="W932" s="162"/>
      <c r="X932" s="162"/>
      <c r="Y932" s="162"/>
      <c r="Z932" s="162"/>
    </row>
    <row r="933">
      <c r="A933" s="162"/>
      <c r="B933" s="162"/>
      <c r="C933" s="162"/>
      <c r="D933" s="162"/>
      <c r="E933" s="162"/>
      <c r="F933" s="162"/>
      <c r="G933" s="162"/>
      <c r="H933" s="162"/>
      <c r="I933" s="162"/>
      <c r="J933" s="162"/>
      <c r="K933" s="162"/>
      <c r="L933" s="162"/>
      <c r="M933" s="162"/>
      <c r="N933" s="162"/>
      <c r="O933" s="162"/>
      <c r="P933" s="162"/>
      <c r="Q933" s="162"/>
      <c r="R933" s="162"/>
      <c r="S933" s="162"/>
      <c r="T933" s="162"/>
      <c r="U933" s="162"/>
      <c r="V933" s="162"/>
      <c r="W933" s="162"/>
      <c r="X933" s="162"/>
      <c r="Y933" s="162"/>
      <c r="Z933" s="162"/>
    </row>
    <row r="934">
      <c r="A934" s="162"/>
      <c r="B934" s="162"/>
      <c r="C934" s="162"/>
      <c r="D934" s="162"/>
      <c r="E934" s="162"/>
      <c r="F934" s="162"/>
      <c r="G934" s="162"/>
      <c r="H934" s="162"/>
      <c r="I934" s="162"/>
      <c r="J934" s="162"/>
      <c r="K934" s="162"/>
      <c r="L934" s="162"/>
      <c r="M934" s="162"/>
      <c r="N934" s="162"/>
      <c r="O934" s="162"/>
      <c r="P934" s="162"/>
      <c r="Q934" s="162"/>
      <c r="R934" s="162"/>
      <c r="S934" s="162"/>
      <c r="T934" s="162"/>
      <c r="U934" s="162"/>
      <c r="V934" s="162"/>
      <c r="W934" s="162"/>
      <c r="X934" s="162"/>
      <c r="Y934" s="162"/>
      <c r="Z934" s="162"/>
    </row>
    <row r="935">
      <c r="A935" s="162"/>
      <c r="B935" s="162"/>
      <c r="C935" s="162"/>
      <c r="D935" s="162"/>
      <c r="E935" s="162"/>
      <c r="F935" s="162"/>
      <c r="G935" s="162"/>
      <c r="H935" s="162"/>
      <c r="I935" s="162"/>
      <c r="J935" s="162"/>
      <c r="K935" s="162"/>
      <c r="L935" s="162"/>
      <c r="M935" s="162"/>
      <c r="N935" s="162"/>
      <c r="O935" s="162"/>
      <c r="P935" s="162"/>
      <c r="Q935" s="162"/>
      <c r="R935" s="162"/>
      <c r="S935" s="162"/>
      <c r="T935" s="162"/>
      <c r="U935" s="162"/>
      <c r="V935" s="162"/>
      <c r="W935" s="162"/>
      <c r="X935" s="162"/>
      <c r="Y935" s="162"/>
      <c r="Z935" s="162"/>
    </row>
    <row r="936">
      <c r="A936" s="162"/>
      <c r="B936" s="162"/>
      <c r="C936" s="162"/>
      <c r="D936" s="162"/>
      <c r="E936" s="162"/>
      <c r="F936" s="162"/>
      <c r="G936" s="162"/>
      <c r="H936" s="162"/>
      <c r="I936" s="162"/>
      <c r="J936" s="162"/>
      <c r="K936" s="162"/>
      <c r="L936" s="162"/>
      <c r="M936" s="162"/>
      <c r="N936" s="162"/>
      <c r="O936" s="162"/>
      <c r="P936" s="162"/>
      <c r="Q936" s="162"/>
      <c r="R936" s="162"/>
      <c r="S936" s="162"/>
      <c r="T936" s="162"/>
      <c r="U936" s="162"/>
      <c r="V936" s="162"/>
      <c r="W936" s="162"/>
      <c r="X936" s="162"/>
      <c r="Y936" s="162"/>
      <c r="Z936" s="162"/>
    </row>
    <row r="937">
      <c r="A937" s="162"/>
      <c r="B937" s="162"/>
      <c r="C937" s="162"/>
      <c r="D937" s="162"/>
      <c r="E937" s="162"/>
      <c r="F937" s="162"/>
      <c r="G937" s="162"/>
      <c r="H937" s="162"/>
      <c r="I937" s="162"/>
      <c r="J937" s="162"/>
      <c r="K937" s="162"/>
      <c r="L937" s="162"/>
      <c r="M937" s="162"/>
      <c r="N937" s="162"/>
      <c r="O937" s="162"/>
      <c r="P937" s="162"/>
      <c r="Q937" s="162"/>
      <c r="R937" s="162"/>
      <c r="S937" s="162"/>
      <c r="T937" s="162"/>
      <c r="U937" s="162"/>
      <c r="V937" s="162"/>
      <c r="W937" s="162"/>
      <c r="X937" s="162"/>
      <c r="Y937" s="162"/>
      <c r="Z937" s="162"/>
    </row>
    <row r="938">
      <c r="A938" s="162"/>
      <c r="B938" s="162"/>
      <c r="C938" s="162"/>
      <c r="D938" s="162"/>
      <c r="E938" s="162"/>
      <c r="F938" s="162"/>
      <c r="G938" s="162"/>
      <c r="H938" s="162"/>
      <c r="I938" s="162"/>
      <c r="J938" s="162"/>
      <c r="K938" s="162"/>
      <c r="L938" s="162"/>
      <c r="M938" s="162"/>
      <c r="N938" s="162"/>
      <c r="O938" s="162"/>
      <c r="P938" s="162"/>
      <c r="Q938" s="162"/>
      <c r="R938" s="162"/>
      <c r="S938" s="162"/>
      <c r="T938" s="162"/>
      <c r="U938" s="162"/>
      <c r="V938" s="162"/>
      <c r="W938" s="162"/>
      <c r="X938" s="162"/>
      <c r="Y938" s="162"/>
      <c r="Z938" s="162"/>
    </row>
    <row r="939">
      <c r="A939" s="162"/>
      <c r="B939" s="162"/>
      <c r="C939" s="162"/>
      <c r="D939" s="162"/>
      <c r="E939" s="162"/>
      <c r="F939" s="162"/>
      <c r="G939" s="162"/>
      <c r="H939" s="162"/>
      <c r="I939" s="162"/>
      <c r="J939" s="162"/>
      <c r="K939" s="162"/>
      <c r="L939" s="162"/>
      <c r="M939" s="162"/>
      <c r="N939" s="162"/>
      <c r="O939" s="162"/>
      <c r="P939" s="162"/>
      <c r="Q939" s="162"/>
      <c r="R939" s="162"/>
      <c r="S939" s="162"/>
      <c r="T939" s="162"/>
      <c r="U939" s="162"/>
      <c r="V939" s="162"/>
      <c r="W939" s="162"/>
      <c r="X939" s="162"/>
      <c r="Y939" s="162"/>
      <c r="Z939" s="162"/>
    </row>
    <row r="940">
      <c r="A940" s="162"/>
      <c r="B940" s="162"/>
      <c r="C940" s="162"/>
      <c r="D940" s="162"/>
      <c r="E940" s="162"/>
      <c r="F940" s="162"/>
      <c r="G940" s="162"/>
      <c r="H940" s="162"/>
      <c r="I940" s="162"/>
      <c r="J940" s="162"/>
      <c r="K940" s="162"/>
      <c r="L940" s="162"/>
      <c r="M940" s="162"/>
      <c r="N940" s="162"/>
      <c r="O940" s="162"/>
      <c r="P940" s="162"/>
      <c r="Q940" s="162"/>
      <c r="R940" s="162"/>
      <c r="S940" s="162"/>
      <c r="T940" s="162"/>
      <c r="U940" s="162"/>
      <c r="V940" s="162"/>
      <c r="W940" s="162"/>
      <c r="X940" s="162"/>
      <c r="Y940" s="162"/>
      <c r="Z940" s="162"/>
    </row>
    <row r="941">
      <c r="A941" s="162"/>
      <c r="B941" s="162"/>
      <c r="C941" s="162"/>
      <c r="D941" s="162"/>
      <c r="E941" s="162"/>
      <c r="F941" s="162"/>
      <c r="G941" s="162"/>
      <c r="H941" s="162"/>
      <c r="I941" s="162"/>
      <c r="J941" s="162"/>
      <c r="K941" s="162"/>
      <c r="L941" s="162"/>
      <c r="M941" s="162"/>
      <c r="N941" s="162"/>
      <c r="O941" s="162"/>
      <c r="P941" s="162"/>
      <c r="Q941" s="162"/>
      <c r="R941" s="162"/>
      <c r="S941" s="162"/>
      <c r="T941" s="162"/>
      <c r="U941" s="162"/>
      <c r="V941" s="162"/>
      <c r="W941" s="162"/>
      <c r="X941" s="162"/>
      <c r="Y941" s="162"/>
      <c r="Z941" s="162"/>
    </row>
    <row r="942">
      <c r="A942" s="162"/>
      <c r="B942" s="162"/>
      <c r="C942" s="162"/>
      <c r="D942" s="162"/>
      <c r="E942" s="162"/>
      <c r="F942" s="162"/>
      <c r="G942" s="162"/>
      <c r="H942" s="162"/>
      <c r="I942" s="162"/>
      <c r="J942" s="162"/>
      <c r="K942" s="162"/>
      <c r="L942" s="162"/>
      <c r="M942" s="162"/>
      <c r="N942" s="162"/>
      <c r="O942" s="162"/>
      <c r="P942" s="162"/>
      <c r="Q942" s="162"/>
      <c r="R942" s="162"/>
      <c r="S942" s="162"/>
      <c r="T942" s="162"/>
      <c r="U942" s="162"/>
      <c r="V942" s="162"/>
      <c r="W942" s="162"/>
      <c r="X942" s="162"/>
      <c r="Y942" s="162"/>
      <c r="Z942" s="162"/>
    </row>
    <row r="943">
      <c r="A943" s="162"/>
      <c r="B943" s="162"/>
      <c r="C943" s="162"/>
      <c r="D943" s="162"/>
      <c r="E943" s="162"/>
      <c r="F943" s="162"/>
      <c r="G943" s="162"/>
      <c r="H943" s="162"/>
      <c r="I943" s="162"/>
      <c r="J943" s="162"/>
      <c r="K943" s="162"/>
      <c r="L943" s="162"/>
      <c r="M943" s="162"/>
      <c r="N943" s="162"/>
      <c r="O943" s="162"/>
      <c r="P943" s="162"/>
      <c r="Q943" s="162"/>
      <c r="R943" s="162"/>
      <c r="S943" s="162"/>
      <c r="T943" s="162"/>
      <c r="U943" s="162"/>
      <c r="V943" s="162"/>
      <c r="W943" s="162"/>
      <c r="X943" s="162"/>
      <c r="Y943" s="162"/>
      <c r="Z943" s="162"/>
    </row>
    <row r="944">
      <c r="A944" s="162"/>
      <c r="B944" s="162"/>
      <c r="C944" s="162"/>
      <c r="D944" s="162"/>
      <c r="E944" s="162"/>
      <c r="F944" s="162"/>
      <c r="G944" s="162"/>
      <c r="H944" s="162"/>
      <c r="I944" s="162"/>
      <c r="J944" s="162"/>
      <c r="K944" s="162"/>
      <c r="L944" s="162"/>
      <c r="M944" s="162"/>
      <c r="N944" s="162"/>
      <c r="O944" s="162"/>
      <c r="P944" s="162"/>
      <c r="Q944" s="162"/>
      <c r="R944" s="162"/>
      <c r="S944" s="162"/>
      <c r="T944" s="162"/>
      <c r="U944" s="162"/>
      <c r="V944" s="162"/>
      <c r="W944" s="162"/>
      <c r="X944" s="162"/>
      <c r="Y944" s="162"/>
      <c r="Z944" s="162"/>
    </row>
    <row r="945">
      <c r="A945" s="162"/>
      <c r="B945" s="162"/>
      <c r="C945" s="162"/>
      <c r="D945" s="162"/>
      <c r="E945" s="162"/>
      <c r="F945" s="162"/>
      <c r="G945" s="162"/>
      <c r="H945" s="162"/>
      <c r="I945" s="162"/>
      <c r="J945" s="162"/>
      <c r="K945" s="162"/>
      <c r="L945" s="162"/>
      <c r="M945" s="162"/>
      <c r="N945" s="162"/>
      <c r="O945" s="162"/>
      <c r="P945" s="162"/>
      <c r="Q945" s="162"/>
      <c r="R945" s="162"/>
      <c r="S945" s="162"/>
      <c r="T945" s="162"/>
      <c r="U945" s="162"/>
      <c r="V945" s="162"/>
      <c r="W945" s="162"/>
      <c r="X945" s="162"/>
      <c r="Y945" s="162"/>
      <c r="Z945" s="162"/>
    </row>
    <row r="946">
      <c r="A946" s="162"/>
      <c r="B946" s="162"/>
      <c r="C946" s="162"/>
      <c r="D946" s="162"/>
      <c r="E946" s="162"/>
      <c r="F946" s="162"/>
      <c r="G946" s="162"/>
      <c r="H946" s="162"/>
      <c r="I946" s="162"/>
      <c r="J946" s="162"/>
      <c r="K946" s="162"/>
      <c r="L946" s="162"/>
      <c r="M946" s="162"/>
      <c r="N946" s="162"/>
      <c r="O946" s="162"/>
      <c r="P946" s="162"/>
      <c r="Q946" s="162"/>
      <c r="R946" s="162"/>
      <c r="S946" s="162"/>
      <c r="T946" s="162"/>
      <c r="U946" s="162"/>
      <c r="V946" s="162"/>
      <c r="W946" s="162"/>
      <c r="X946" s="162"/>
      <c r="Y946" s="162"/>
      <c r="Z946" s="162"/>
    </row>
    <row r="947">
      <c r="A947" s="162"/>
      <c r="B947" s="162"/>
      <c r="C947" s="162"/>
      <c r="D947" s="162"/>
      <c r="E947" s="162"/>
      <c r="F947" s="162"/>
      <c r="G947" s="162"/>
      <c r="H947" s="162"/>
      <c r="I947" s="162"/>
      <c r="J947" s="162"/>
      <c r="K947" s="162"/>
      <c r="L947" s="162"/>
      <c r="M947" s="162"/>
      <c r="N947" s="162"/>
      <c r="O947" s="162"/>
      <c r="P947" s="162"/>
      <c r="Q947" s="162"/>
      <c r="R947" s="162"/>
      <c r="S947" s="162"/>
      <c r="T947" s="162"/>
      <c r="U947" s="162"/>
      <c r="V947" s="162"/>
      <c r="W947" s="162"/>
      <c r="X947" s="162"/>
      <c r="Y947" s="162"/>
      <c r="Z947" s="162"/>
    </row>
    <row r="948">
      <c r="A948" s="162"/>
      <c r="B948" s="162"/>
      <c r="C948" s="162"/>
      <c r="D948" s="162"/>
      <c r="E948" s="162"/>
      <c r="F948" s="162"/>
      <c r="G948" s="162"/>
      <c r="H948" s="162"/>
      <c r="I948" s="162"/>
      <c r="J948" s="162"/>
      <c r="K948" s="162"/>
      <c r="L948" s="162"/>
      <c r="M948" s="162"/>
      <c r="N948" s="162"/>
      <c r="O948" s="162"/>
      <c r="P948" s="162"/>
      <c r="Q948" s="162"/>
      <c r="R948" s="162"/>
      <c r="S948" s="162"/>
      <c r="T948" s="162"/>
      <c r="U948" s="162"/>
      <c r="V948" s="162"/>
      <c r="W948" s="162"/>
      <c r="X948" s="162"/>
      <c r="Y948" s="162"/>
      <c r="Z948" s="162"/>
    </row>
    <row r="949">
      <c r="A949" s="162"/>
      <c r="B949" s="162"/>
      <c r="C949" s="162"/>
      <c r="D949" s="162"/>
      <c r="E949" s="162"/>
      <c r="F949" s="162"/>
      <c r="G949" s="162"/>
      <c r="H949" s="162"/>
      <c r="I949" s="162"/>
      <c r="J949" s="162"/>
      <c r="K949" s="162"/>
      <c r="L949" s="162"/>
      <c r="M949" s="162"/>
      <c r="N949" s="162"/>
      <c r="O949" s="162"/>
      <c r="P949" s="162"/>
      <c r="Q949" s="162"/>
      <c r="R949" s="162"/>
      <c r="S949" s="162"/>
      <c r="T949" s="162"/>
      <c r="U949" s="162"/>
      <c r="V949" s="162"/>
      <c r="W949" s="162"/>
      <c r="X949" s="162"/>
      <c r="Y949" s="162"/>
      <c r="Z949" s="162"/>
    </row>
    <row r="950">
      <c r="A950" s="162"/>
      <c r="B950" s="162"/>
      <c r="C950" s="162"/>
      <c r="D950" s="162"/>
      <c r="E950" s="162"/>
      <c r="F950" s="162"/>
      <c r="G950" s="162"/>
      <c r="H950" s="162"/>
      <c r="I950" s="162"/>
      <c r="J950" s="162"/>
      <c r="K950" s="162"/>
      <c r="L950" s="162"/>
      <c r="M950" s="162"/>
      <c r="N950" s="162"/>
      <c r="O950" s="162"/>
      <c r="P950" s="162"/>
      <c r="Q950" s="162"/>
      <c r="R950" s="162"/>
      <c r="S950" s="162"/>
      <c r="T950" s="162"/>
      <c r="U950" s="162"/>
      <c r="V950" s="162"/>
      <c r="W950" s="162"/>
      <c r="X950" s="162"/>
      <c r="Y950" s="162"/>
      <c r="Z950" s="162"/>
    </row>
    <row r="951">
      <c r="A951" s="162"/>
      <c r="B951" s="162"/>
      <c r="C951" s="162"/>
      <c r="D951" s="162"/>
      <c r="E951" s="162"/>
      <c r="F951" s="162"/>
      <c r="G951" s="162"/>
      <c r="H951" s="162"/>
      <c r="I951" s="162"/>
      <c r="J951" s="162"/>
      <c r="K951" s="162"/>
      <c r="L951" s="162"/>
      <c r="M951" s="162"/>
      <c r="N951" s="162"/>
      <c r="O951" s="162"/>
      <c r="P951" s="162"/>
      <c r="Q951" s="162"/>
      <c r="R951" s="162"/>
      <c r="S951" s="162"/>
      <c r="T951" s="162"/>
      <c r="U951" s="162"/>
      <c r="V951" s="162"/>
      <c r="W951" s="162"/>
      <c r="X951" s="162"/>
      <c r="Y951" s="162"/>
      <c r="Z951" s="162"/>
    </row>
    <row r="952">
      <c r="A952" s="162"/>
      <c r="B952" s="162"/>
      <c r="C952" s="162"/>
      <c r="D952" s="162"/>
      <c r="E952" s="162"/>
      <c r="F952" s="162"/>
      <c r="G952" s="162"/>
      <c r="H952" s="162"/>
      <c r="I952" s="162"/>
      <c r="J952" s="162"/>
      <c r="K952" s="162"/>
      <c r="L952" s="162"/>
      <c r="M952" s="162"/>
      <c r="N952" s="162"/>
      <c r="O952" s="162"/>
      <c r="P952" s="162"/>
      <c r="Q952" s="162"/>
      <c r="R952" s="162"/>
      <c r="S952" s="162"/>
      <c r="T952" s="162"/>
      <c r="U952" s="162"/>
      <c r="V952" s="162"/>
      <c r="W952" s="162"/>
      <c r="X952" s="162"/>
      <c r="Y952" s="162"/>
      <c r="Z952" s="162"/>
    </row>
    <row r="953">
      <c r="A953" s="162"/>
      <c r="B953" s="162"/>
      <c r="C953" s="162"/>
      <c r="D953" s="162"/>
      <c r="E953" s="162"/>
      <c r="F953" s="162"/>
      <c r="G953" s="162"/>
      <c r="H953" s="162"/>
      <c r="I953" s="162"/>
      <c r="J953" s="162"/>
      <c r="K953" s="162"/>
      <c r="L953" s="162"/>
      <c r="M953" s="162"/>
      <c r="N953" s="162"/>
      <c r="O953" s="162"/>
      <c r="P953" s="162"/>
      <c r="Q953" s="162"/>
      <c r="R953" s="162"/>
      <c r="S953" s="162"/>
      <c r="T953" s="162"/>
      <c r="U953" s="162"/>
      <c r="V953" s="162"/>
      <c r="W953" s="162"/>
      <c r="X953" s="162"/>
      <c r="Y953" s="162"/>
      <c r="Z953" s="162"/>
    </row>
    <row r="954">
      <c r="A954" s="162"/>
      <c r="B954" s="162"/>
      <c r="C954" s="162"/>
      <c r="D954" s="162"/>
      <c r="E954" s="162"/>
      <c r="F954" s="162"/>
      <c r="G954" s="162"/>
      <c r="H954" s="162"/>
      <c r="I954" s="162"/>
      <c r="J954" s="162"/>
      <c r="K954" s="162"/>
      <c r="L954" s="162"/>
      <c r="M954" s="162"/>
      <c r="N954" s="162"/>
      <c r="O954" s="162"/>
      <c r="P954" s="162"/>
      <c r="Q954" s="162"/>
      <c r="R954" s="162"/>
      <c r="S954" s="162"/>
      <c r="T954" s="162"/>
      <c r="U954" s="162"/>
      <c r="V954" s="162"/>
      <c r="W954" s="162"/>
      <c r="X954" s="162"/>
      <c r="Y954" s="162"/>
      <c r="Z954" s="162"/>
    </row>
    <row r="955">
      <c r="A955" s="162"/>
      <c r="B955" s="162"/>
      <c r="C955" s="162"/>
      <c r="D955" s="162"/>
      <c r="E955" s="162"/>
      <c r="F955" s="162"/>
      <c r="G955" s="162"/>
      <c r="H955" s="162"/>
      <c r="I955" s="162"/>
      <c r="J955" s="162"/>
      <c r="K955" s="162"/>
      <c r="L955" s="162"/>
      <c r="M955" s="162"/>
      <c r="N955" s="162"/>
      <c r="O955" s="162"/>
      <c r="P955" s="162"/>
      <c r="Q955" s="162"/>
      <c r="R955" s="162"/>
      <c r="S955" s="162"/>
      <c r="T955" s="162"/>
      <c r="U955" s="162"/>
      <c r="V955" s="162"/>
      <c r="W955" s="162"/>
      <c r="X955" s="162"/>
      <c r="Y955" s="162"/>
      <c r="Z955" s="162"/>
    </row>
    <row r="956">
      <c r="A956" s="162"/>
      <c r="B956" s="162"/>
      <c r="C956" s="162"/>
      <c r="D956" s="162"/>
      <c r="E956" s="162"/>
      <c r="F956" s="162"/>
      <c r="G956" s="162"/>
      <c r="H956" s="162"/>
      <c r="I956" s="162"/>
      <c r="J956" s="162"/>
      <c r="K956" s="162"/>
      <c r="L956" s="162"/>
      <c r="M956" s="162"/>
      <c r="N956" s="162"/>
      <c r="O956" s="162"/>
      <c r="P956" s="162"/>
      <c r="Q956" s="162"/>
      <c r="R956" s="162"/>
      <c r="S956" s="162"/>
      <c r="T956" s="162"/>
      <c r="U956" s="162"/>
      <c r="V956" s="162"/>
      <c r="W956" s="162"/>
      <c r="X956" s="162"/>
      <c r="Y956" s="162"/>
      <c r="Z956" s="162"/>
    </row>
    <row r="957">
      <c r="A957" s="162"/>
      <c r="B957" s="162"/>
      <c r="C957" s="162"/>
      <c r="D957" s="162"/>
      <c r="E957" s="162"/>
      <c r="F957" s="162"/>
      <c r="G957" s="162"/>
      <c r="H957" s="162"/>
      <c r="I957" s="162"/>
      <c r="J957" s="162"/>
      <c r="K957" s="162"/>
      <c r="L957" s="162"/>
      <c r="M957" s="162"/>
      <c r="N957" s="162"/>
      <c r="O957" s="162"/>
      <c r="P957" s="162"/>
      <c r="Q957" s="162"/>
      <c r="R957" s="162"/>
      <c r="S957" s="162"/>
      <c r="T957" s="162"/>
      <c r="U957" s="162"/>
      <c r="V957" s="162"/>
      <c r="W957" s="162"/>
      <c r="X957" s="162"/>
      <c r="Y957" s="162"/>
      <c r="Z957" s="162"/>
    </row>
    <row r="958">
      <c r="A958" s="162"/>
      <c r="B958" s="162"/>
      <c r="C958" s="162"/>
      <c r="D958" s="162"/>
      <c r="E958" s="162"/>
      <c r="F958" s="162"/>
      <c r="G958" s="162"/>
      <c r="H958" s="162"/>
      <c r="I958" s="162"/>
      <c r="J958" s="162"/>
      <c r="K958" s="162"/>
      <c r="L958" s="162"/>
      <c r="M958" s="162"/>
      <c r="N958" s="162"/>
      <c r="O958" s="162"/>
      <c r="P958" s="162"/>
      <c r="Q958" s="162"/>
      <c r="R958" s="162"/>
      <c r="S958" s="162"/>
      <c r="T958" s="162"/>
      <c r="U958" s="162"/>
      <c r="V958" s="162"/>
      <c r="W958" s="162"/>
      <c r="X958" s="162"/>
      <c r="Y958" s="162"/>
      <c r="Z958" s="162"/>
    </row>
    <row r="959">
      <c r="A959" s="162"/>
      <c r="B959" s="162"/>
      <c r="C959" s="162"/>
      <c r="D959" s="162"/>
      <c r="E959" s="162"/>
      <c r="F959" s="162"/>
      <c r="G959" s="162"/>
      <c r="H959" s="162"/>
      <c r="I959" s="162"/>
      <c r="J959" s="162"/>
      <c r="K959" s="162"/>
      <c r="L959" s="162"/>
      <c r="M959" s="162"/>
      <c r="N959" s="162"/>
      <c r="O959" s="162"/>
      <c r="P959" s="162"/>
      <c r="Q959" s="162"/>
      <c r="R959" s="162"/>
      <c r="S959" s="162"/>
      <c r="T959" s="162"/>
      <c r="U959" s="162"/>
      <c r="V959" s="162"/>
      <c r="W959" s="162"/>
      <c r="X959" s="162"/>
      <c r="Y959" s="162"/>
      <c r="Z959" s="162"/>
    </row>
    <row r="960">
      <c r="A960" s="162"/>
      <c r="B960" s="162"/>
      <c r="C960" s="162"/>
      <c r="D960" s="162"/>
      <c r="E960" s="162"/>
      <c r="F960" s="162"/>
      <c r="G960" s="162"/>
      <c r="H960" s="162"/>
      <c r="I960" s="162"/>
      <c r="J960" s="162"/>
      <c r="K960" s="162"/>
      <c r="L960" s="162"/>
      <c r="M960" s="162"/>
      <c r="N960" s="162"/>
      <c r="O960" s="162"/>
      <c r="P960" s="162"/>
      <c r="Q960" s="162"/>
      <c r="R960" s="162"/>
      <c r="S960" s="162"/>
      <c r="T960" s="162"/>
      <c r="U960" s="162"/>
      <c r="V960" s="162"/>
      <c r="W960" s="162"/>
      <c r="X960" s="162"/>
      <c r="Y960" s="162"/>
      <c r="Z960" s="162"/>
    </row>
    <row r="961">
      <c r="A961" s="162"/>
      <c r="B961" s="162"/>
      <c r="C961" s="162"/>
      <c r="D961" s="162"/>
      <c r="E961" s="162"/>
      <c r="F961" s="162"/>
      <c r="G961" s="162"/>
      <c r="H961" s="162"/>
      <c r="I961" s="162"/>
      <c r="J961" s="162"/>
      <c r="K961" s="162"/>
      <c r="L961" s="162"/>
      <c r="M961" s="162"/>
      <c r="N961" s="162"/>
      <c r="O961" s="162"/>
      <c r="P961" s="162"/>
      <c r="Q961" s="162"/>
      <c r="R961" s="162"/>
      <c r="S961" s="162"/>
      <c r="T961" s="162"/>
      <c r="U961" s="162"/>
      <c r="V961" s="162"/>
      <c r="W961" s="162"/>
      <c r="X961" s="162"/>
      <c r="Y961" s="162"/>
      <c r="Z961" s="162"/>
    </row>
    <row r="962">
      <c r="A962" s="162"/>
      <c r="B962" s="162"/>
      <c r="C962" s="162"/>
      <c r="D962" s="162"/>
      <c r="E962" s="162"/>
      <c r="F962" s="162"/>
      <c r="G962" s="162"/>
      <c r="H962" s="162"/>
      <c r="I962" s="162"/>
      <c r="J962" s="162"/>
      <c r="K962" s="162"/>
      <c r="L962" s="162"/>
      <c r="M962" s="162"/>
      <c r="N962" s="162"/>
      <c r="O962" s="162"/>
      <c r="P962" s="162"/>
      <c r="Q962" s="162"/>
      <c r="R962" s="162"/>
      <c r="S962" s="162"/>
      <c r="T962" s="162"/>
      <c r="U962" s="162"/>
      <c r="V962" s="162"/>
      <c r="W962" s="162"/>
      <c r="X962" s="162"/>
      <c r="Y962" s="162"/>
      <c r="Z962" s="162"/>
    </row>
    <row r="963">
      <c r="A963" s="162"/>
      <c r="B963" s="162"/>
      <c r="C963" s="162"/>
      <c r="D963" s="162"/>
      <c r="E963" s="162"/>
      <c r="F963" s="162"/>
      <c r="G963" s="162"/>
      <c r="H963" s="162"/>
      <c r="I963" s="162"/>
      <c r="J963" s="162"/>
      <c r="K963" s="162"/>
      <c r="L963" s="162"/>
      <c r="M963" s="162"/>
      <c r="N963" s="162"/>
      <c r="O963" s="162"/>
      <c r="P963" s="162"/>
      <c r="Q963" s="162"/>
      <c r="R963" s="162"/>
      <c r="S963" s="162"/>
      <c r="T963" s="162"/>
      <c r="U963" s="162"/>
      <c r="V963" s="162"/>
      <c r="W963" s="162"/>
      <c r="X963" s="162"/>
      <c r="Y963" s="162"/>
      <c r="Z963" s="162"/>
    </row>
    <row r="964">
      <c r="A964" s="162"/>
      <c r="B964" s="162"/>
      <c r="C964" s="162"/>
      <c r="D964" s="162"/>
      <c r="E964" s="162"/>
      <c r="F964" s="162"/>
      <c r="G964" s="162"/>
      <c r="H964" s="162"/>
      <c r="I964" s="162"/>
      <c r="J964" s="162"/>
      <c r="K964" s="162"/>
      <c r="L964" s="162"/>
      <c r="M964" s="162"/>
      <c r="N964" s="162"/>
      <c r="O964" s="162"/>
      <c r="P964" s="162"/>
      <c r="Q964" s="162"/>
      <c r="R964" s="162"/>
      <c r="S964" s="162"/>
      <c r="T964" s="162"/>
      <c r="U964" s="162"/>
      <c r="V964" s="162"/>
      <c r="W964" s="162"/>
      <c r="X964" s="162"/>
      <c r="Y964" s="162"/>
      <c r="Z964" s="162"/>
    </row>
    <row r="965">
      <c r="A965" s="162"/>
      <c r="B965" s="162"/>
      <c r="C965" s="162"/>
      <c r="D965" s="162"/>
      <c r="E965" s="162"/>
      <c r="F965" s="162"/>
      <c r="G965" s="162"/>
      <c r="H965" s="162"/>
      <c r="I965" s="162"/>
      <c r="J965" s="162"/>
      <c r="K965" s="162"/>
      <c r="L965" s="162"/>
      <c r="M965" s="162"/>
      <c r="N965" s="162"/>
      <c r="O965" s="162"/>
      <c r="P965" s="162"/>
      <c r="Q965" s="162"/>
      <c r="R965" s="162"/>
      <c r="S965" s="162"/>
      <c r="T965" s="162"/>
      <c r="U965" s="162"/>
      <c r="V965" s="162"/>
      <c r="W965" s="162"/>
      <c r="X965" s="162"/>
      <c r="Y965" s="162"/>
      <c r="Z965" s="162"/>
    </row>
    <row r="966">
      <c r="A966" s="162"/>
      <c r="B966" s="162"/>
      <c r="C966" s="162"/>
      <c r="D966" s="162"/>
      <c r="E966" s="162"/>
      <c r="F966" s="162"/>
      <c r="G966" s="162"/>
      <c r="H966" s="162"/>
      <c r="I966" s="162"/>
      <c r="J966" s="162"/>
      <c r="K966" s="162"/>
      <c r="L966" s="162"/>
      <c r="M966" s="162"/>
      <c r="N966" s="162"/>
      <c r="O966" s="162"/>
      <c r="P966" s="162"/>
      <c r="Q966" s="162"/>
      <c r="R966" s="162"/>
      <c r="S966" s="162"/>
      <c r="T966" s="162"/>
      <c r="U966" s="162"/>
      <c r="V966" s="162"/>
      <c r="W966" s="162"/>
      <c r="X966" s="162"/>
      <c r="Y966" s="162"/>
      <c r="Z966" s="162"/>
    </row>
    <row r="967">
      <c r="A967" s="162"/>
      <c r="B967" s="162"/>
      <c r="C967" s="162"/>
      <c r="D967" s="162"/>
      <c r="E967" s="162"/>
      <c r="F967" s="162"/>
      <c r="G967" s="162"/>
      <c r="H967" s="162"/>
      <c r="I967" s="162"/>
      <c r="J967" s="162"/>
      <c r="K967" s="162"/>
      <c r="L967" s="162"/>
      <c r="M967" s="162"/>
      <c r="N967" s="162"/>
      <c r="O967" s="162"/>
      <c r="P967" s="162"/>
      <c r="Q967" s="162"/>
      <c r="R967" s="162"/>
      <c r="S967" s="162"/>
      <c r="T967" s="162"/>
      <c r="U967" s="162"/>
      <c r="V967" s="162"/>
      <c r="W967" s="162"/>
      <c r="X967" s="162"/>
      <c r="Y967" s="162"/>
      <c r="Z967" s="162"/>
    </row>
    <row r="968">
      <c r="A968" s="162"/>
      <c r="B968" s="162"/>
      <c r="C968" s="162"/>
      <c r="D968" s="162"/>
      <c r="E968" s="162"/>
      <c r="F968" s="162"/>
      <c r="G968" s="162"/>
      <c r="H968" s="162"/>
      <c r="I968" s="162"/>
      <c r="J968" s="162"/>
      <c r="K968" s="162"/>
      <c r="L968" s="162"/>
      <c r="M968" s="162"/>
      <c r="N968" s="162"/>
      <c r="O968" s="162"/>
      <c r="P968" s="162"/>
      <c r="Q968" s="162"/>
      <c r="R968" s="162"/>
      <c r="S968" s="162"/>
      <c r="T968" s="162"/>
      <c r="U968" s="162"/>
      <c r="V968" s="162"/>
      <c r="W968" s="162"/>
      <c r="X968" s="162"/>
      <c r="Y968" s="162"/>
      <c r="Z968" s="162"/>
    </row>
    <row r="969">
      <c r="A969" s="162"/>
      <c r="B969" s="162"/>
      <c r="C969" s="162"/>
      <c r="D969" s="162"/>
      <c r="E969" s="162"/>
      <c r="F969" s="162"/>
      <c r="G969" s="162"/>
      <c r="H969" s="162"/>
      <c r="I969" s="162"/>
      <c r="J969" s="162"/>
      <c r="K969" s="162"/>
      <c r="L969" s="162"/>
      <c r="M969" s="162"/>
      <c r="N969" s="162"/>
      <c r="O969" s="162"/>
      <c r="P969" s="162"/>
      <c r="Q969" s="162"/>
      <c r="R969" s="162"/>
      <c r="S969" s="162"/>
      <c r="T969" s="162"/>
      <c r="U969" s="162"/>
      <c r="V969" s="162"/>
      <c r="W969" s="162"/>
      <c r="X969" s="162"/>
      <c r="Y969" s="162"/>
      <c r="Z969" s="162"/>
    </row>
    <row r="970">
      <c r="A970" s="162"/>
      <c r="B970" s="162"/>
      <c r="C970" s="162"/>
      <c r="D970" s="162"/>
      <c r="E970" s="162"/>
      <c r="F970" s="162"/>
      <c r="G970" s="162"/>
      <c r="H970" s="162"/>
      <c r="I970" s="162"/>
      <c r="J970" s="162"/>
      <c r="K970" s="162"/>
      <c r="L970" s="162"/>
      <c r="M970" s="162"/>
      <c r="N970" s="162"/>
      <c r="O970" s="162"/>
      <c r="P970" s="162"/>
      <c r="Q970" s="162"/>
      <c r="R970" s="162"/>
      <c r="S970" s="162"/>
      <c r="T970" s="162"/>
      <c r="U970" s="162"/>
      <c r="V970" s="162"/>
      <c r="W970" s="162"/>
      <c r="X970" s="162"/>
      <c r="Y970" s="162"/>
      <c r="Z970" s="162"/>
    </row>
    <row r="971">
      <c r="A971" s="162"/>
      <c r="B971" s="162"/>
      <c r="C971" s="162"/>
      <c r="D971" s="162"/>
      <c r="E971" s="162"/>
      <c r="F971" s="162"/>
      <c r="G971" s="162"/>
      <c r="H971" s="162"/>
      <c r="I971" s="162"/>
      <c r="J971" s="162"/>
      <c r="K971" s="162"/>
      <c r="L971" s="162"/>
      <c r="M971" s="162"/>
      <c r="N971" s="162"/>
      <c r="O971" s="162"/>
      <c r="P971" s="162"/>
      <c r="Q971" s="162"/>
      <c r="R971" s="162"/>
      <c r="S971" s="162"/>
      <c r="T971" s="162"/>
      <c r="U971" s="162"/>
      <c r="V971" s="162"/>
      <c r="W971" s="162"/>
      <c r="X971" s="162"/>
      <c r="Y971" s="162"/>
      <c r="Z971" s="162"/>
    </row>
    <row r="972">
      <c r="A972" s="162"/>
      <c r="B972" s="162"/>
      <c r="C972" s="162"/>
      <c r="D972" s="162"/>
      <c r="E972" s="162"/>
      <c r="F972" s="162"/>
      <c r="G972" s="162"/>
      <c r="H972" s="162"/>
      <c r="I972" s="162"/>
      <c r="J972" s="162"/>
      <c r="K972" s="162"/>
      <c r="L972" s="162"/>
      <c r="M972" s="162"/>
      <c r="N972" s="162"/>
      <c r="O972" s="162"/>
      <c r="P972" s="162"/>
      <c r="Q972" s="162"/>
      <c r="R972" s="162"/>
      <c r="S972" s="162"/>
      <c r="T972" s="162"/>
      <c r="U972" s="162"/>
      <c r="V972" s="162"/>
      <c r="W972" s="162"/>
      <c r="X972" s="162"/>
      <c r="Y972" s="162"/>
      <c r="Z972" s="162"/>
    </row>
    <row r="973">
      <c r="A973" s="162"/>
      <c r="B973" s="162"/>
      <c r="C973" s="162"/>
      <c r="D973" s="162"/>
      <c r="E973" s="162"/>
      <c r="F973" s="162"/>
      <c r="G973" s="162"/>
      <c r="H973" s="162"/>
      <c r="I973" s="162"/>
      <c r="J973" s="162"/>
      <c r="K973" s="162"/>
      <c r="L973" s="162"/>
      <c r="M973" s="162"/>
      <c r="N973" s="162"/>
      <c r="O973" s="162"/>
      <c r="P973" s="162"/>
      <c r="Q973" s="162"/>
      <c r="R973" s="162"/>
      <c r="S973" s="162"/>
      <c r="T973" s="162"/>
      <c r="U973" s="162"/>
      <c r="V973" s="162"/>
      <c r="W973" s="162"/>
      <c r="X973" s="162"/>
      <c r="Y973" s="162"/>
      <c r="Z973" s="162"/>
    </row>
    <row r="974">
      <c r="A974" s="162"/>
      <c r="B974" s="162"/>
      <c r="C974" s="162"/>
      <c r="D974" s="162"/>
      <c r="E974" s="162"/>
      <c r="F974" s="162"/>
      <c r="G974" s="162"/>
      <c r="H974" s="162"/>
      <c r="I974" s="162"/>
      <c r="J974" s="162"/>
      <c r="K974" s="162"/>
      <c r="L974" s="162"/>
      <c r="M974" s="162"/>
      <c r="N974" s="162"/>
      <c r="O974" s="162"/>
      <c r="P974" s="162"/>
      <c r="Q974" s="162"/>
      <c r="R974" s="162"/>
      <c r="S974" s="162"/>
      <c r="T974" s="162"/>
      <c r="U974" s="162"/>
      <c r="V974" s="162"/>
      <c r="W974" s="162"/>
      <c r="X974" s="162"/>
      <c r="Y974" s="162"/>
      <c r="Z974" s="162"/>
    </row>
    <row r="975">
      <c r="A975" s="162"/>
      <c r="B975" s="162"/>
      <c r="C975" s="162"/>
      <c r="D975" s="162"/>
      <c r="E975" s="162"/>
      <c r="F975" s="162"/>
      <c r="G975" s="162"/>
      <c r="H975" s="162"/>
      <c r="I975" s="162"/>
      <c r="J975" s="162"/>
      <c r="K975" s="162"/>
      <c r="L975" s="162"/>
      <c r="M975" s="162"/>
      <c r="N975" s="162"/>
      <c r="O975" s="162"/>
      <c r="P975" s="162"/>
      <c r="Q975" s="162"/>
      <c r="R975" s="162"/>
      <c r="S975" s="162"/>
      <c r="T975" s="162"/>
      <c r="U975" s="162"/>
      <c r="V975" s="162"/>
      <c r="W975" s="162"/>
      <c r="X975" s="162"/>
      <c r="Y975" s="162"/>
      <c r="Z975" s="162"/>
    </row>
    <row r="976">
      <c r="A976" s="162"/>
      <c r="B976" s="162"/>
      <c r="C976" s="162"/>
      <c r="D976" s="162"/>
      <c r="E976" s="162"/>
      <c r="F976" s="162"/>
      <c r="G976" s="162"/>
      <c r="H976" s="162"/>
      <c r="I976" s="162"/>
      <c r="J976" s="162"/>
      <c r="K976" s="162"/>
      <c r="L976" s="162"/>
      <c r="M976" s="162"/>
      <c r="N976" s="162"/>
      <c r="O976" s="162"/>
      <c r="P976" s="162"/>
      <c r="Q976" s="162"/>
      <c r="R976" s="162"/>
      <c r="S976" s="162"/>
      <c r="T976" s="162"/>
      <c r="U976" s="162"/>
      <c r="V976" s="162"/>
      <c r="W976" s="162"/>
      <c r="X976" s="162"/>
      <c r="Y976" s="162"/>
      <c r="Z976" s="162"/>
    </row>
    <row r="977">
      <c r="A977" s="162"/>
      <c r="B977" s="162"/>
      <c r="C977" s="162"/>
      <c r="D977" s="162"/>
      <c r="E977" s="162"/>
      <c r="F977" s="162"/>
      <c r="G977" s="162"/>
      <c r="H977" s="162"/>
      <c r="I977" s="162"/>
      <c r="J977" s="162"/>
      <c r="K977" s="162"/>
      <c r="L977" s="162"/>
      <c r="M977" s="162"/>
      <c r="N977" s="162"/>
      <c r="O977" s="162"/>
      <c r="P977" s="162"/>
      <c r="Q977" s="162"/>
      <c r="R977" s="162"/>
      <c r="S977" s="162"/>
      <c r="T977" s="162"/>
      <c r="U977" s="162"/>
      <c r="V977" s="162"/>
      <c r="W977" s="162"/>
      <c r="X977" s="162"/>
      <c r="Y977" s="162"/>
      <c r="Z977" s="162"/>
    </row>
    <row r="978">
      <c r="A978" s="162"/>
      <c r="B978" s="162"/>
      <c r="C978" s="162"/>
      <c r="D978" s="162"/>
      <c r="E978" s="162"/>
      <c r="F978" s="162"/>
      <c r="G978" s="162"/>
      <c r="H978" s="162"/>
      <c r="I978" s="162"/>
      <c r="J978" s="162"/>
      <c r="K978" s="162"/>
      <c r="L978" s="162"/>
      <c r="M978" s="162"/>
      <c r="N978" s="162"/>
      <c r="O978" s="162"/>
      <c r="P978" s="162"/>
      <c r="Q978" s="162"/>
      <c r="R978" s="162"/>
      <c r="S978" s="162"/>
      <c r="T978" s="162"/>
      <c r="U978" s="162"/>
      <c r="V978" s="162"/>
      <c r="W978" s="162"/>
      <c r="X978" s="162"/>
      <c r="Y978" s="162"/>
      <c r="Z978" s="162"/>
    </row>
    <row r="979">
      <c r="A979" s="162"/>
      <c r="B979" s="162"/>
      <c r="C979" s="162"/>
      <c r="D979" s="162"/>
      <c r="E979" s="162"/>
      <c r="F979" s="162"/>
      <c r="G979" s="162"/>
      <c r="H979" s="162"/>
      <c r="I979" s="162"/>
      <c r="J979" s="162"/>
      <c r="K979" s="162"/>
      <c r="L979" s="162"/>
      <c r="M979" s="162"/>
      <c r="N979" s="162"/>
      <c r="O979" s="162"/>
      <c r="P979" s="162"/>
      <c r="Q979" s="162"/>
      <c r="R979" s="162"/>
      <c r="S979" s="162"/>
      <c r="T979" s="162"/>
      <c r="U979" s="162"/>
      <c r="V979" s="162"/>
      <c r="W979" s="162"/>
      <c r="X979" s="162"/>
      <c r="Y979" s="162"/>
      <c r="Z979" s="162"/>
    </row>
    <row r="980">
      <c r="A980" s="162"/>
      <c r="B980" s="162"/>
      <c r="C980" s="162"/>
      <c r="D980" s="162"/>
      <c r="E980" s="162"/>
      <c r="F980" s="162"/>
      <c r="G980" s="162"/>
      <c r="H980" s="162"/>
      <c r="I980" s="162"/>
      <c r="J980" s="162"/>
      <c r="K980" s="162"/>
      <c r="L980" s="162"/>
      <c r="M980" s="162"/>
      <c r="N980" s="162"/>
      <c r="O980" s="162"/>
      <c r="P980" s="162"/>
      <c r="Q980" s="162"/>
      <c r="R980" s="162"/>
      <c r="S980" s="162"/>
      <c r="T980" s="162"/>
      <c r="U980" s="162"/>
      <c r="V980" s="162"/>
      <c r="W980" s="162"/>
      <c r="X980" s="162"/>
      <c r="Y980" s="162"/>
      <c r="Z980" s="162"/>
    </row>
    <row r="981">
      <c r="A981" s="162"/>
      <c r="B981" s="162"/>
      <c r="C981" s="162"/>
      <c r="D981" s="162"/>
      <c r="E981" s="162"/>
      <c r="F981" s="162"/>
      <c r="G981" s="162"/>
      <c r="H981" s="162"/>
      <c r="I981" s="162"/>
      <c r="J981" s="162"/>
      <c r="K981" s="162"/>
      <c r="L981" s="162"/>
      <c r="M981" s="162"/>
      <c r="N981" s="162"/>
      <c r="O981" s="162"/>
      <c r="P981" s="162"/>
      <c r="Q981" s="162"/>
      <c r="R981" s="162"/>
      <c r="S981" s="162"/>
      <c r="T981" s="162"/>
      <c r="U981" s="162"/>
      <c r="V981" s="162"/>
      <c r="W981" s="162"/>
      <c r="X981" s="162"/>
      <c r="Y981" s="162"/>
      <c r="Z981" s="162"/>
    </row>
    <row r="982">
      <c r="A982" s="162"/>
      <c r="B982" s="162"/>
      <c r="C982" s="162"/>
      <c r="D982" s="162"/>
      <c r="E982" s="162"/>
      <c r="F982" s="162"/>
      <c r="G982" s="162"/>
      <c r="H982" s="162"/>
      <c r="I982" s="162"/>
      <c r="J982" s="162"/>
      <c r="K982" s="162"/>
      <c r="L982" s="162"/>
      <c r="M982" s="162"/>
      <c r="N982" s="162"/>
      <c r="O982" s="162"/>
      <c r="P982" s="162"/>
      <c r="Q982" s="162"/>
      <c r="R982" s="162"/>
      <c r="S982" s="162"/>
      <c r="T982" s="162"/>
      <c r="U982" s="162"/>
      <c r="V982" s="162"/>
      <c r="W982" s="162"/>
      <c r="X982" s="162"/>
      <c r="Y982" s="162"/>
      <c r="Z982" s="162"/>
    </row>
    <row r="983">
      <c r="A983" s="162"/>
      <c r="B983" s="162"/>
      <c r="C983" s="162"/>
      <c r="D983" s="162"/>
      <c r="E983" s="162"/>
      <c r="F983" s="162"/>
      <c r="G983" s="162"/>
      <c r="H983" s="162"/>
      <c r="I983" s="162"/>
      <c r="J983" s="162"/>
      <c r="K983" s="162"/>
      <c r="L983" s="162"/>
      <c r="M983" s="162"/>
      <c r="N983" s="162"/>
      <c r="O983" s="162"/>
      <c r="P983" s="162"/>
      <c r="Q983" s="162"/>
      <c r="R983" s="162"/>
      <c r="S983" s="162"/>
      <c r="T983" s="162"/>
      <c r="U983" s="162"/>
      <c r="V983" s="162"/>
      <c r="W983" s="162"/>
      <c r="X983" s="162"/>
      <c r="Y983" s="162"/>
      <c r="Z983" s="162"/>
    </row>
    <row r="984">
      <c r="A984" s="162"/>
      <c r="B984" s="162"/>
      <c r="C984" s="162"/>
      <c r="D984" s="162"/>
      <c r="E984" s="162"/>
      <c r="F984" s="162"/>
      <c r="G984" s="162"/>
      <c r="H984" s="162"/>
      <c r="I984" s="162"/>
      <c r="J984" s="162"/>
      <c r="K984" s="162"/>
      <c r="L984" s="162"/>
      <c r="M984" s="162"/>
      <c r="N984" s="162"/>
      <c r="O984" s="162"/>
      <c r="P984" s="162"/>
      <c r="Q984" s="162"/>
      <c r="R984" s="162"/>
      <c r="S984" s="162"/>
      <c r="T984" s="162"/>
      <c r="U984" s="162"/>
      <c r="V984" s="162"/>
      <c r="W984" s="162"/>
      <c r="X984" s="162"/>
      <c r="Y984" s="162"/>
      <c r="Z984" s="162"/>
    </row>
    <row r="985">
      <c r="A985" s="162"/>
      <c r="B985" s="162"/>
      <c r="C985" s="162"/>
      <c r="D985" s="162"/>
      <c r="E985" s="162"/>
      <c r="F985" s="162"/>
      <c r="G985" s="162"/>
      <c r="H985" s="162"/>
      <c r="I985" s="162"/>
      <c r="J985" s="162"/>
      <c r="K985" s="162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2"/>
      <c r="X985" s="162"/>
      <c r="Y985" s="162"/>
      <c r="Z985" s="162"/>
    </row>
    <row r="986">
      <c r="A986" s="162"/>
      <c r="B986" s="162"/>
      <c r="C986" s="162"/>
      <c r="D986" s="162"/>
      <c r="E986" s="162"/>
      <c r="F986" s="162"/>
      <c r="G986" s="162"/>
      <c r="H986" s="162"/>
      <c r="I986" s="162"/>
      <c r="J986" s="162"/>
      <c r="K986" s="162"/>
      <c r="L986" s="162"/>
      <c r="M986" s="162"/>
      <c r="N986" s="162"/>
      <c r="O986" s="162"/>
      <c r="P986" s="162"/>
      <c r="Q986" s="162"/>
      <c r="R986" s="162"/>
      <c r="S986" s="162"/>
      <c r="T986" s="162"/>
      <c r="U986" s="162"/>
      <c r="V986" s="162"/>
      <c r="W986" s="162"/>
      <c r="X986" s="162"/>
      <c r="Y986" s="162"/>
      <c r="Z986" s="162"/>
    </row>
    <row r="987">
      <c r="A987" s="162"/>
      <c r="B987" s="162"/>
      <c r="C987" s="162"/>
      <c r="D987" s="162"/>
      <c r="E987" s="162"/>
      <c r="F987" s="162"/>
      <c r="G987" s="162"/>
      <c r="H987" s="162"/>
      <c r="I987" s="162"/>
      <c r="J987" s="162"/>
      <c r="K987" s="162"/>
      <c r="L987" s="162"/>
      <c r="M987" s="162"/>
      <c r="N987" s="162"/>
      <c r="O987" s="162"/>
      <c r="P987" s="162"/>
      <c r="Q987" s="162"/>
      <c r="R987" s="162"/>
      <c r="S987" s="162"/>
      <c r="T987" s="162"/>
      <c r="U987" s="162"/>
      <c r="V987" s="162"/>
      <c r="W987" s="162"/>
      <c r="X987" s="162"/>
      <c r="Y987" s="162"/>
      <c r="Z987" s="162"/>
    </row>
    <row r="988">
      <c r="A988" s="162"/>
      <c r="B988" s="162"/>
      <c r="C988" s="162"/>
      <c r="D988" s="162"/>
      <c r="E988" s="162"/>
      <c r="F988" s="162"/>
      <c r="G988" s="162"/>
      <c r="H988" s="162"/>
      <c r="I988" s="162"/>
      <c r="J988" s="162"/>
      <c r="K988" s="162"/>
      <c r="L988" s="162"/>
      <c r="M988" s="162"/>
      <c r="N988" s="162"/>
      <c r="O988" s="162"/>
      <c r="P988" s="162"/>
      <c r="Q988" s="162"/>
      <c r="R988" s="162"/>
      <c r="S988" s="162"/>
      <c r="T988" s="162"/>
      <c r="U988" s="162"/>
      <c r="V988" s="162"/>
      <c r="W988" s="162"/>
      <c r="X988" s="162"/>
      <c r="Y988" s="162"/>
      <c r="Z988" s="162"/>
    </row>
    <row r="989">
      <c r="A989" s="162"/>
      <c r="B989" s="162"/>
      <c r="C989" s="162"/>
      <c r="D989" s="162"/>
      <c r="E989" s="162"/>
      <c r="F989" s="162"/>
      <c r="G989" s="162"/>
      <c r="H989" s="162"/>
      <c r="I989" s="162"/>
      <c r="J989" s="162"/>
      <c r="K989" s="162"/>
      <c r="L989" s="162"/>
      <c r="M989" s="162"/>
      <c r="N989" s="162"/>
      <c r="O989" s="162"/>
      <c r="P989" s="162"/>
      <c r="Q989" s="162"/>
      <c r="R989" s="162"/>
      <c r="S989" s="162"/>
      <c r="T989" s="162"/>
      <c r="U989" s="162"/>
      <c r="V989" s="162"/>
      <c r="W989" s="162"/>
      <c r="X989" s="162"/>
      <c r="Y989" s="162"/>
      <c r="Z989" s="162"/>
    </row>
    <row r="990">
      <c r="A990" s="162"/>
      <c r="B990" s="162"/>
      <c r="C990" s="162"/>
      <c r="D990" s="162"/>
      <c r="E990" s="162"/>
      <c r="F990" s="162"/>
      <c r="G990" s="162"/>
      <c r="H990" s="162"/>
      <c r="I990" s="162"/>
      <c r="J990" s="162"/>
      <c r="K990" s="162"/>
      <c r="L990" s="162"/>
      <c r="M990" s="162"/>
      <c r="N990" s="162"/>
      <c r="O990" s="162"/>
      <c r="P990" s="162"/>
      <c r="Q990" s="162"/>
      <c r="R990" s="162"/>
      <c r="S990" s="162"/>
      <c r="T990" s="162"/>
      <c r="U990" s="162"/>
      <c r="V990" s="162"/>
      <c r="W990" s="162"/>
      <c r="X990" s="162"/>
      <c r="Y990" s="162"/>
      <c r="Z990" s="162"/>
    </row>
    <row r="991">
      <c r="A991" s="162"/>
      <c r="B991" s="162"/>
      <c r="C991" s="162"/>
      <c r="D991" s="162"/>
      <c r="E991" s="162"/>
      <c r="F991" s="162"/>
      <c r="G991" s="162"/>
      <c r="H991" s="162"/>
      <c r="I991" s="162"/>
      <c r="J991" s="162"/>
      <c r="K991" s="162"/>
      <c r="L991" s="162"/>
      <c r="M991" s="162"/>
      <c r="N991" s="162"/>
      <c r="O991" s="162"/>
      <c r="P991" s="162"/>
      <c r="Q991" s="162"/>
      <c r="R991" s="162"/>
      <c r="S991" s="162"/>
      <c r="T991" s="162"/>
      <c r="U991" s="162"/>
      <c r="V991" s="162"/>
      <c r="W991" s="162"/>
      <c r="X991" s="162"/>
      <c r="Y991" s="162"/>
      <c r="Z991" s="162"/>
    </row>
    <row r="992">
      <c r="A992" s="162"/>
      <c r="B992" s="162"/>
      <c r="C992" s="162"/>
      <c r="D992" s="162"/>
      <c r="E992" s="162"/>
      <c r="F992" s="162"/>
      <c r="G992" s="162"/>
      <c r="H992" s="162"/>
      <c r="I992" s="162"/>
      <c r="J992" s="162"/>
      <c r="K992" s="162"/>
      <c r="L992" s="162"/>
      <c r="M992" s="162"/>
      <c r="N992" s="162"/>
      <c r="O992" s="162"/>
      <c r="P992" s="162"/>
      <c r="Q992" s="162"/>
      <c r="R992" s="162"/>
      <c r="S992" s="162"/>
      <c r="T992" s="162"/>
      <c r="U992" s="162"/>
      <c r="V992" s="162"/>
      <c r="W992" s="162"/>
      <c r="X992" s="162"/>
      <c r="Y992" s="162"/>
      <c r="Z992" s="162"/>
    </row>
    <row r="993">
      <c r="A993" s="162"/>
      <c r="B993" s="162"/>
      <c r="C993" s="162"/>
      <c r="D993" s="162"/>
      <c r="E993" s="162"/>
      <c r="F993" s="162"/>
      <c r="G993" s="162"/>
      <c r="H993" s="162"/>
      <c r="I993" s="162"/>
      <c r="J993" s="162"/>
      <c r="K993" s="162"/>
      <c r="L993" s="162"/>
      <c r="M993" s="162"/>
      <c r="N993" s="162"/>
      <c r="O993" s="162"/>
      <c r="P993" s="162"/>
      <c r="Q993" s="162"/>
      <c r="R993" s="162"/>
      <c r="S993" s="162"/>
      <c r="T993" s="162"/>
      <c r="U993" s="162"/>
      <c r="V993" s="162"/>
      <c r="W993" s="162"/>
      <c r="X993" s="162"/>
      <c r="Y993" s="162"/>
      <c r="Z993" s="162"/>
    </row>
    <row r="994">
      <c r="A994" s="162"/>
      <c r="B994" s="162"/>
      <c r="C994" s="162"/>
      <c r="D994" s="162"/>
      <c r="E994" s="162"/>
      <c r="F994" s="162"/>
      <c r="G994" s="162"/>
      <c r="H994" s="162"/>
      <c r="I994" s="162"/>
      <c r="J994" s="162"/>
      <c r="K994" s="162"/>
      <c r="L994" s="162"/>
      <c r="M994" s="162"/>
      <c r="N994" s="162"/>
      <c r="O994" s="162"/>
      <c r="P994" s="162"/>
      <c r="Q994" s="162"/>
      <c r="R994" s="162"/>
      <c r="S994" s="162"/>
      <c r="T994" s="162"/>
      <c r="U994" s="162"/>
      <c r="V994" s="162"/>
      <c r="W994" s="162"/>
      <c r="X994" s="162"/>
      <c r="Y994" s="162"/>
      <c r="Z994" s="162"/>
    </row>
    <row r="995">
      <c r="A995" s="162"/>
      <c r="B995" s="162"/>
      <c r="C995" s="162"/>
      <c r="D995" s="162"/>
      <c r="E995" s="162"/>
      <c r="F995" s="162"/>
      <c r="G995" s="162"/>
      <c r="H995" s="162"/>
      <c r="I995" s="162"/>
      <c r="J995" s="162"/>
      <c r="K995" s="162"/>
      <c r="L995" s="162"/>
      <c r="M995" s="162"/>
      <c r="N995" s="162"/>
      <c r="O995" s="162"/>
      <c r="P995" s="162"/>
      <c r="Q995" s="162"/>
      <c r="R995" s="162"/>
      <c r="S995" s="162"/>
      <c r="T995" s="162"/>
      <c r="U995" s="162"/>
      <c r="V995" s="162"/>
      <c r="W995" s="162"/>
      <c r="X995" s="162"/>
      <c r="Y995" s="162"/>
      <c r="Z995" s="162"/>
    </row>
    <row r="996">
      <c r="A996" s="162"/>
      <c r="B996" s="162"/>
      <c r="C996" s="162"/>
      <c r="D996" s="162"/>
      <c r="E996" s="162"/>
      <c r="F996" s="162"/>
      <c r="G996" s="162"/>
      <c r="H996" s="162"/>
      <c r="I996" s="162"/>
      <c r="J996" s="162"/>
      <c r="K996" s="162"/>
      <c r="L996" s="162"/>
      <c r="M996" s="162"/>
      <c r="N996" s="162"/>
      <c r="O996" s="162"/>
      <c r="P996" s="162"/>
      <c r="Q996" s="162"/>
      <c r="R996" s="162"/>
      <c r="S996" s="162"/>
      <c r="T996" s="162"/>
      <c r="U996" s="162"/>
      <c r="V996" s="162"/>
      <c r="W996" s="162"/>
      <c r="X996" s="162"/>
      <c r="Y996" s="162"/>
      <c r="Z996" s="162"/>
    </row>
    <row r="997">
      <c r="A997" s="162"/>
      <c r="B997" s="162"/>
      <c r="C997" s="162"/>
      <c r="D997" s="162"/>
      <c r="E997" s="162"/>
      <c r="F997" s="162"/>
      <c r="G997" s="162"/>
      <c r="H997" s="162"/>
      <c r="I997" s="162"/>
      <c r="J997" s="162"/>
      <c r="K997" s="162"/>
      <c r="L997" s="162"/>
      <c r="M997" s="162"/>
      <c r="N997" s="162"/>
      <c r="O997" s="162"/>
      <c r="P997" s="162"/>
      <c r="Q997" s="162"/>
      <c r="R997" s="162"/>
      <c r="S997" s="162"/>
      <c r="T997" s="162"/>
      <c r="U997" s="162"/>
      <c r="V997" s="162"/>
      <c r="W997" s="162"/>
      <c r="X997" s="162"/>
      <c r="Y997" s="162"/>
      <c r="Z997" s="162"/>
    </row>
    <row r="998">
      <c r="A998" s="162"/>
      <c r="B998" s="162"/>
      <c r="C998" s="162"/>
      <c r="D998" s="162"/>
      <c r="E998" s="162"/>
      <c r="F998" s="162"/>
      <c r="G998" s="162"/>
      <c r="H998" s="162"/>
      <c r="I998" s="162"/>
      <c r="J998" s="162"/>
      <c r="K998" s="162"/>
      <c r="L998" s="162"/>
      <c r="M998" s="162"/>
      <c r="N998" s="162"/>
      <c r="O998" s="162"/>
      <c r="P998" s="162"/>
      <c r="Q998" s="162"/>
      <c r="R998" s="162"/>
      <c r="S998" s="162"/>
      <c r="T998" s="162"/>
      <c r="U998" s="162"/>
      <c r="V998" s="162"/>
      <c r="W998" s="162"/>
      <c r="X998" s="162"/>
      <c r="Y998" s="162"/>
      <c r="Z998" s="162"/>
    </row>
    <row r="999">
      <c r="A999" s="162"/>
      <c r="B999" s="162"/>
      <c r="C999" s="162"/>
      <c r="D999" s="162"/>
      <c r="E999" s="162"/>
      <c r="F999" s="162"/>
      <c r="G999" s="162"/>
      <c r="H999" s="162"/>
      <c r="I999" s="162"/>
      <c r="J999" s="162"/>
      <c r="K999" s="162"/>
      <c r="L999" s="162"/>
      <c r="M999" s="162"/>
      <c r="N999" s="162"/>
      <c r="O999" s="162"/>
      <c r="P999" s="162"/>
      <c r="Q999" s="162"/>
      <c r="R999" s="162"/>
      <c r="S999" s="162"/>
      <c r="T999" s="162"/>
      <c r="U999" s="162"/>
      <c r="V999" s="162"/>
      <c r="W999" s="162"/>
      <c r="X999" s="162"/>
      <c r="Y999" s="162"/>
      <c r="Z999" s="162"/>
    </row>
    <row r="1000">
      <c r="A1000" s="162"/>
      <c r="B1000" s="162"/>
      <c r="C1000" s="162"/>
      <c r="D1000" s="162"/>
      <c r="E1000" s="162"/>
      <c r="F1000" s="162"/>
      <c r="G1000" s="162"/>
      <c r="H1000" s="162"/>
      <c r="I1000" s="162"/>
      <c r="J1000" s="162"/>
      <c r="K1000" s="162"/>
      <c r="L1000" s="162"/>
      <c r="M1000" s="162"/>
      <c r="N1000" s="162"/>
      <c r="O1000" s="162"/>
      <c r="P1000" s="162"/>
      <c r="Q1000" s="162"/>
      <c r="R1000" s="162"/>
      <c r="S1000" s="162"/>
      <c r="T1000" s="162"/>
      <c r="U1000" s="162"/>
      <c r="V1000" s="162"/>
      <c r="W1000" s="162"/>
      <c r="X1000" s="162"/>
      <c r="Y1000" s="162"/>
      <c r="Z1000" s="162"/>
    </row>
  </sheetData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5.0"/>
    <col customWidth="1" min="3" max="3" width="20.13"/>
    <col customWidth="1" min="6" max="6" width="78.75"/>
    <col customWidth="1" min="7" max="7" width="3.88"/>
  </cols>
  <sheetData>
    <row r="1">
      <c r="A1" s="172"/>
      <c r="B1" s="531"/>
      <c r="C1" s="531"/>
      <c r="D1" s="531"/>
      <c r="E1" s="531"/>
      <c r="F1" s="533"/>
      <c r="G1" s="172"/>
    </row>
    <row r="2">
      <c r="A2" s="529"/>
      <c r="B2" s="528" t="s">
        <v>113</v>
      </c>
      <c r="C2" s="528" t="s">
        <v>110</v>
      </c>
      <c r="D2" s="528" t="s">
        <v>902</v>
      </c>
      <c r="E2" s="528" t="s">
        <v>903</v>
      </c>
      <c r="F2" s="270" t="s">
        <v>904</v>
      </c>
      <c r="G2" s="529"/>
    </row>
    <row r="3">
      <c r="A3" s="102"/>
      <c r="B3" s="139" t="s">
        <v>7935</v>
      </c>
      <c r="C3" s="139" t="s">
        <v>165</v>
      </c>
      <c r="D3" s="140">
        <v>40085.0</v>
      </c>
      <c r="E3" s="139" t="s">
        <v>15</v>
      </c>
      <c r="F3" s="139" t="s">
        <v>6247</v>
      </c>
      <c r="G3" s="102"/>
    </row>
    <row r="4">
      <c r="A4" s="102"/>
      <c r="B4" s="141" t="s">
        <v>6277</v>
      </c>
      <c r="C4" s="141" t="s">
        <v>4974</v>
      </c>
      <c r="D4" s="150"/>
      <c r="E4" s="150"/>
      <c r="F4" s="150"/>
      <c r="G4" s="102"/>
    </row>
    <row r="5">
      <c r="A5" s="102"/>
      <c r="B5" s="139" t="s">
        <v>7678</v>
      </c>
      <c r="C5" s="139" t="s">
        <v>277</v>
      </c>
      <c r="D5" s="140">
        <v>40183.0</v>
      </c>
      <c r="E5" s="139" t="s">
        <v>15</v>
      </c>
      <c r="F5" s="139" t="s">
        <v>12804</v>
      </c>
      <c r="G5" s="102"/>
    </row>
    <row r="6">
      <c r="A6" s="102"/>
      <c r="B6" s="139" t="s">
        <v>918</v>
      </c>
      <c r="C6" s="139" t="s">
        <v>919</v>
      </c>
      <c r="D6" s="140">
        <v>39406.0</v>
      </c>
      <c r="E6" s="139" t="s">
        <v>4268</v>
      </c>
      <c r="F6" s="139" t="s">
        <v>4595</v>
      </c>
      <c r="G6" s="102"/>
    </row>
    <row r="7">
      <c r="A7" s="102"/>
      <c r="B7" s="139" t="s">
        <v>6327</v>
      </c>
      <c r="C7" s="139" t="s">
        <v>925</v>
      </c>
      <c r="D7" s="140">
        <v>39532.0</v>
      </c>
      <c r="E7" s="139" t="s">
        <v>15</v>
      </c>
      <c r="F7" s="139" t="s">
        <v>4984</v>
      </c>
      <c r="G7" s="102"/>
    </row>
    <row r="8">
      <c r="A8" s="102"/>
      <c r="B8" s="139" t="s">
        <v>12805</v>
      </c>
      <c r="C8" s="139" t="s">
        <v>1050</v>
      </c>
      <c r="D8" s="140">
        <v>40792.0</v>
      </c>
      <c r="E8" s="139" t="s">
        <v>15</v>
      </c>
      <c r="F8" s="139" t="s">
        <v>9765</v>
      </c>
      <c r="G8" s="102"/>
    </row>
    <row r="9">
      <c r="A9" s="102"/>
      <c r="B9" s="141" t="s">
        <v>12806</v>
      </c>
      <c r="C9" s="141" t="s">
        <v>12807</v>
      </c>
      <c r="D9" s="150"/>
      <c r="E9" s="150"/>
      <c r="F9" s="150"/>
      <c r="G9" s="102"/>
    </row>
    <row r="10">
      <c r="A10" s="102"/>
      <c r="B10" s="141" t="s">
        <v>3442</v>
      </c>
      <c r="C10" s="141" t="s">
        <v>1273</v>
      </c>
      <c r="D10" s="150"/>
      <c r="E10" s="150"/>
      <c r="F10" s="150"/>
      <c r="G10" s="102"/>
    </row>
    <row r="11">
      <c r="A11" s="102"/>
      <c r="B11" s="141" t="s">
        <v>8166</v>
      </c>
      <c r="C11" s="141" t="s">
        <v>501</v>
      </c>
      <c r="D11" s="150"/>
      <c r="E11" s="150"/>
      <c r="F11" s="150"/>
      <c r="G11" s="102"/>
    </row>
    <row r="12">
      <c r="A12" s="102"/>
      <c r="B12" s="141" t="s">
        <v>12808</v>
      </c>
      <c r="C12" s="141" t="s">
        <v>12768</v>
      </c>
      <c r="D12" s="150"/>
      <c r="E12" s="150"/>
      <c r="F12" s="150"/>
      <c r="G12" s="102"/>
    </row>
    <row r="13">
      <c r="A13" s="102"/>
      <c r="B13" s="141" t="s">
        <v>12809</v>
      </c>
      <c r="C13" s="141" t="s">
        <v>938</v>
      </c>
      <c r="D13" s="150"/>
      <c r="E13" s="150"/>
      <c r="F13" s="150"/>
      <c r="G13" s="102"/>
    </row>
    <row r="14">
      <c r="A14" s="102"/>
      <c r="B14" s="141" t="s">
        <v>12810</v>
      </c>
      <c r="C14" s="141" t="s">
        <v>12811</v>
      </c>
      <c r="D14" s="150"/>
      <c r="E14" s="150"/>
      <c r="F14" s="150"/>
      <c r="G14" s="102"/>
    </row>
    <row r="15">
      <c r="A15" s="102"/>
      <c r="B15" s="139" t="s">
        <v>5841</v>
      </c>
      <c r="C15" s="139" t="s">
        <v>940</v>
      </c>
      <c r="D15" s="140">
        <v>39574.0</v>
      </c>
      <c r="E15" s="139" t="s">
        <v>15</v>
      </c>
      <c r="F15" s="139" t="s">
        <v>12812</v>
      </c>
      <c r="G15" s="102"/>
    </row>
    <row r="16">
      <c r="A16" s="102"/>
      <c r="B16" s="139" t="s">
        <v>6961</v>
      </c>
      <c r="C16" s="139" t="s">
        <v>733</v>
      </c>
      <c r="D16" s="140">
        <v>40120.0</v>
      </c>
      <c r="E16" s="139" t="s">
        <v>15</v>
      </c>
      <c r="F16" s="139" t="s">
        <v>4339</v>
      </c>
      <c r="G16" s="102"/>
    </row>
    <row r="17">
      <c r="A17" s="102"/>
      <c r="B17" s="139" t="s">
        <v>7169</v>
      </c>
      <c r="C17" s="139" t="s">
        <v>7170</v>
      </c>
      <c r="D17" s="140">
        <v>39728.0</v>
      </c>
      <c r="E17" s="139" t="s">
        <v>15</v>
      </c>
      <c r="F17" s="139" t="s">
        <v>12813</v>
      </c>
      <c r="G17" s="102"/>
    </row>
    <row r="18">
      <c r="A18" s="102"/>
      <c r="B18" s="141" t="s">
        <v>12814</v>
      </c>
      <c r="C18" s="141" t="s">
        <v>12286</v>
      </c>
      <c r="D18" s="150"/>
      <c r="E18" s="150"/>
      <c r="F18" s="150"/>
      <c r="G18" s="102"/>
    </row>
    <row r="19">
      <c r="A19" s="102"/>
      <c r="B19" s="141" t="s">
        <v>6524</v>
      </c>
      <c r="C19" s="141" t="s">
        <v>1201</v>
      </c>
      <c r="D19" s="150"/>
      <c r="E19" s="150"/>
      <c r="F19" s="150"/>
      <c r="G19" s="102"/>
    </row>
    <row r="20">
      <c r="A20" s="102"/>
      <c r="B20" s="139" t="s">
        <v>6551</v>
      </c>
      <c r="C20" s="139" t="s">
        <v>1088</v>
      </c>
      <c r="D20" s="140">
        <v>40309.0</v>
      </c>
      <c r="E20" s="139" t="s">
        <v>15</v>
      </c>
      <c r="F20" s="139" t="s">
        <v>12815</v>
      </c>
      <c r="G20" s="102"/>
    </row>
    <row r="21">
      <c r="A21" s="102"/>
      <c r="B21" s="139" t="s">
        <v>6554</v>
      </c>
      <c r="C21" s="139" t="s">
        <v>1088</v>
      </c>
      <c r="D21" s="209">
        <v>39560.0</v>
      </c>
      <c r="E21" s="186" t="s">
        <v>15</v>
      </c>
      <c r="F21" s="139" t="s">
        <v>5016</v>
      </c>
      <c r="G21" s="102"/>
    </row>
    <row r="22">
      <c r="A22" s="102"/>
      <c r="B22" s="141" t="s">
        <v>12816</v>
      </c>
      <c r="C22" s="141" t="s">
        <v>5344</v>
      </c>
      <c r="D22" s="372"/>
      <c r="E22" s="150"/>
      <c r="F22" s="150"/>
      <c r="G22" s="102"/>
    </row>
    <row r="23">
      <c r="A23" s="102"/>
      <c r="B23" s="139" t="s">
        <v>958</v>
      </c>
      <c r="C23" s="139" t="s">
        <v>459</v>
      </c>
      <c r="D23" s="209">
        <v>39406.0</v>
      </c>
      <c r="E23" s="151" t="s">
        <v>4268</v>
      </c>
      <c r="F23" s="151" t="s">
        <v>5229</v>
      </c>
      <c r="G23" s="102"/>
    </row>
    <row r="24">
      <c r="A24" s="102"/>
      <c r="B24" s="139" t="s">
        <v>7110</v>
      </c>
      <c r="C24" s="139" t="s">
        <v>1109</v>
      </c>
      <c r="D24" s="140">
        <v>42283.0</v>
      </c>
      <c r="E24" s="139" t="s">
        <v>4323</v>
      </c>
      <c r="F24" s="139" t="s">
        <v>4324</v>
      </c>
      <c r="G24" s="102"/>
    </row>
    <row r="25">
      <c r="A25" s="102"/>
      <c r="B25" s="139" t="s">
        <v>6946</v>
      </c>
      <c r="C25" s="139" t="s">
        <v>1112</v>
      </c>
      <c r="D25" s="209">
        <v>39705.0</v>
      </c>
      <c r="E25" s="151" t="s">
        <v>4243</v>
      </c>
      <c r="F25" s="151" t="s">
        <v>5025</v>
      </c>
      <c r="G25" s="102"/>
    </row>
    <row r="26">
      <c r="A26" s="102"/>
      <c r="B26" s="141" t="s">
        <v>12817</v>
      </c>
      <c r="C26" s="141" t="s">
        <v>431</v>
      </c>
      <c r="D26" s="150"/>
      <c r="E26" s="150"/>
      <c r="F26" s="150"/>
      <c r="G26" s="102"/>
    </row>
    <row r="27">
      <c r="A27" s="102"/>
      <c r="B27" s="139" t="s">
        <v>12818</v>
      </c>
      <c r="C27" s="139" t="s">
        <v>800</v>
      </c>
      <c r="D27" s="140">
        <v>40148.0</v>
      </c>
      <c r="E27" s="139" t="s">
        <v>15</v>
      </c>
      <c r="F27" s="139" t="s">
        <v>12343</v>
      </c>
      <c r="G27" s="102"/>
    </row>
    <row r="28">
      <c r="A28" s="102"/>
      <c r="B28" s="141" t="s">
        <v>12819</v>
      </c>
      <c r="C28" s="141" t="s">
        <v>12820</v>
      </c>
      <c r="D28" s="150"/>
      <c r="E28" s="150"/>
      <c r="F28" s="150"/>
      <c r="G28" s="102"/>
    </row>
    <row r="29">
      <c r="A29" s="102"/>
      <c r="B29" s="220" t="s">
        <v>1122</v>
      </c>
      <c r="C29" s="220" t="s">
        <v>1123</v>
      </c>
      <c r="D29" s="238">
        <v>39705.0</v>
      </c>
      <c r="E29" s="220" t="s">
        <v>4300</v>
      </c>
      <c r="F29" s="220" t="s">
        <v>12821</v>
      </c>
      <c r="G29" s="102"/>
    </row>
    <row r="30">
      <c r="A30" s="102"/>
      <c r="B30" s="139" t="s">
        <v>4522</v>
      </c>
      <c r="C30" s="139" t="s">
        <v>4371</v>
      </c>
      <c r="D30" s="140">
        <v>40953.0</v>
      </c>
      <c r="E30" s="139" t="s">
        <v>15</v>
      </c>
      <c r="F30" s="139" t="s">
        <v>12822</v>
      </c>
      <c r="G30" s="102"/>
    </row>
    <row r="31">
      <c r="A31" s="102"/>
      <c r="B31" s="139" t="s">
        <v>982</v>
      </c>
      <c r="C31" s="139" t="s">
        <v>161</v>
      </c>
      <c r="D31" s="209">
        <v>39406.0</v>
      </c>
      <c r="E31" s="151" t="s">
        <v>4268</v>
      </c>
      <c r="F31" s="151" t="s">
        <v>4960</v>
      </c>
      <c r="G31" s="102"/>
    </row>
    <row r="32">
      <c r="A32" s="102"/>
      <c r="B32" s="141" t="s">
        <v>12823</v>
      </c>
      <c r="C32" s="141" t="s">
        <v>6703</v>
      </c>
      <c r="D32" s="150"/>
      <c r="E32" s="150"/>
      <c r="F32" s="150"/>
      <c r="G32" s="102"/>
    </row>
    <row r="33">
      <c r="A33" s="102"/>
      <c r="B33" s="139" t="s">
        <v>985</v>
      </c>
      <c r="C33" s="139" t="s">
        <v>143</v>
      </c>
      <c r="D33" s="140">
        <v>39406.0</v>
      </c>
      <c r="E33" s="139" t="s">
        <v>4268</v>
      </c>
      <c r="F33" s="151" t="s">
        <v>8698</v>
      </c>
      <c r="G33" s="102"/>
    </row>
    <row r="34">
      <c r="A34" s="102"/>
      <c r="B34" s="220" t="s">
        <v>986</v>
      </c>
      <c r="C34" s="220" t="s">
        <v>987</v>
      </c>
      <c r="D34" s="238">
        <v>39406.0</v>
      </c>
      <c r="E34" s="220" t="s">
        <v>4758</v>
      </c>
      <c r="F34" s="220" t="s">
        <v>8850</v>
      </c>
      <c r="G34" s="102"/>
    </row>
    <row r="35">
      <c r="A35" s="102"/>
      <c r="B35" s="141" t="s">
        <v>12824</v>
      </c>
      <c r="C35" s="141" t="s">
        <v>12825</v>
      </c>
      <c r="D35" s="150"/>
      <c r="E35" s="150"/>
      <c r="F35" s="150"/>
      <c r="G35" s="102"/>
    </row>
    <row r="36">
      <c r="A36" s="102"/>
      <c r="B36" s="141" t="s">
        <v>6722</v>
      </c>
      <c r="C36" s="141" t="s">
        <v>6723</v>
      </c>
      <c r="D36" s="150"/>
      <c r="E36" s="150"/>
      <c r="F36" s="150"/>
      <c r="G36" s="102"/>
    </row>
    <row r="37">
      <c r="A37" s="102"/>
      <c r="B37" s="141" t="s">
        <v>12826</v>
      </c>
      <c r="C37" s="141" t="s">
        <v>12827</v>
      </c>
      <c r="D37" s="150"/>
      <c r="E37" s="150"/>
      <c r="F37" s="150"/>
      <c r="G37" s="102"/>
    </row>
    <row r="38">
      <c r="A38" s="102"/>
      <c r="B38" s="141" t="s">
        <v>12828</v>
      </c>
      <c r="C38" s="141" t="s">
        <v>6082</v>
      </c>
      <c r="D38" s="150"/>
      <c r="E38" s="150"/>
      <c r="F38" s="150"/>
      <c r="G38" s="102"/>
    </row>
    <row r="39">
      <c r="A39" s="102"/>
      <c r="B39" s="141" t="s">
        <v>12829</v>
      </c>
      <c r="C39" s="141" t="s">
        <v>12830</v>
      </c>
      <c r="D39" s="150"/>
      <c r="E39" s="150"/>
      <c r="F39" s="150"/>
      <c r="G39" s="102"/>
    </row>
    <row r="40">
      <c r="A40" s="102"/>
      <c r="B40" s="141" t="s">
        <v>8825</v>
      </c>
      <c r="C40" s="141" t="s">
        <v>6753</v>
      </c>
      <c r="D40" s="150"/>
      <c r="E40" s="150"/>
      <c r="F40" s="150"/>
      <c r="G40" s="102"/>
    </row>
    <row r="41">
      <c r="A41" s="102"/>
      <c r="B41" s="141" t="s">
        <v>12831</v>
      </c>
      <c r="C41" s="141" t="s">
        <v>12832</v>
      </c>
      <c r="D41" s="150"/>
      <c r="E41" s="150"/>
      <c r="F41" s="150"/>
      <c r="G41" s="102"/>
    </row>
    <row r="42">
      <c r="A42" s="102"/>
      <c r="B42" s="139" t="s">
        <v>7804</v>
      </c>
      <c r="C42" s="139" t="s">
        <v>397</v>
      </c>
      <c r="D42" s="140">
        <v>43951.0</v>
      </c>
      <c r="E42" s="139" t="s">
        <v>15</v>
      </c>
      <c r="F42" s="176" t="s">
        <v>3214</v>
      </c>
      <c r="G42" s="102"/>
    </row>
    <row r="43">
      <c r="A43" s="102"/>
      <c r="B43" s="139" t="s">
        <v>998</v>
      </c>
      <c r="C43" s="139" t="s">
        <v>999</v>
      </c>
      <c r="D43" s="140">
        <v>39406.0</v>
      </c>
      <c r="E43" s="139" t="s">
        <v>4268</v>
      </c>
      <c r="F43" s="151" t="s">
        <v>4260</v>
      </c>
      <c r="G43" s="102"/>
    </row>
    <row r="44">
      <c r="A44" s="102"/>
      <c r="B44" s="139" t="s">
        <v>5474</v>
      </c>
      <c r="C44" s="139" t="s">
        <v>5475</v>
      </c>
      <c r="D44" s="140">
        <v>41212.0</v>
      </c>
      <c r="E44" s="139" t="s">
        <v>15</v>
      </c>
      <c r="F44" s="139" t="s">
        <v>5476</v>
      </c>
      <c r="G44" s="102"/>
    </row>
    <row r="45">
      <c r="A45" s="102"/>
      <c r="B45" s="139" t="s">
        <v>8882</v>
      </c>
      <c r="C45" s="139" t="s">
        <v>8883</v>
      </c>
      <c r="D45" s="140">
        <v>40253.0</v>
      </c>
      <c r="E45" s="139" t="s">
        <v>15</v>
      </c>
      <c r="F45" s="139" t="s">
        <v>928</v>
      </c>
      <c r="G45" s="102"/>
    </row>
    <row r="46">
      <c r="A46" s="102"/>
      <c r="B46" s="220" t="s">
        <v>1374</v>
      </c>
      <c r="C46" s="220" t="s">
        <v>1245</v>
      </c>
      <c r="D46" s="238">
        <v>40477.0</v>
      </c>
      <c r="E46" s="220" t="s">
        <v>4380</v>
      </c>
      <c r="F46" s="220" t="s">
        <v>4381</v>
      </c>
      <c r="G46" s="102"/>
    </row>
    <row r="47">
      <c r="A47" s="102"/>
      <c r="B47" s="139" t="s">
        <v>4898</v>
      </c>
      <c r="C47" s="139" t="s">
        <v>1161</v>
      </c>
      <c r="D47" s="140">
        <v>40491.0</v>
      </c>
      <c r="E47" s="139" t="s">
        <v>15</v>
      </c>
      <c r="F47" s="139" t="s">
        <v>12833</v>
      </c>
      <c r="G47" s="102"/>
    </row>
    <row r="48">
      <c r="A48" s="102"/>
      <c r="B48" s="139" t="s">
        <v>7135</v>
      </c>
      <c r="C48" s="139" t="s">
        <v>7136</v>
      </c>
      <c r="D48" s="140">
        <v>42598.0</v>
      </c>
      <c r="E48" s="139" t="s">
        <v>15</v>
      </c>
      <c r="F48" s="139" t="s">
        <v>928</v>
      </c>
      <c r="G48" s="102"/>
    </row>
    <row r="49">
      <c r="A49" s="102"/>
      <c r="B49" s="139" t="s">
        <v>6818</v>
      </c>
      <c r="C49" s="139" t="s">
        <v>5152</v>
      </c>
      <c r="D49" s="140">
        <v>42521.0</v>
      </c>
      <c r="E49" s="139" t="s">
        <v>15</v>
      </c>
      <c r="F49" s="139" t="s">
        <v>928</v>
      </c>
      <c r="G49" s="102"/>
    </row>
    <row r="50">
      <c r="A50" s="102"/>
      <c r="B50" s="141" t="s">
        <v>12834</v>
      </c>
      <c r="C50" s="141" t="s">
        <v>1013</v>
      </c>
      <c r="D50" s="150"/>
      <c r="E50" s="150"/>
      <c r="F50" s="150"/>
      <c r="G50" s="102"/>
    </row>
    <row r="51">
      <c r="A51" s="102"/>
      <c r="B51" s="139" t="s">
        <v>8992</v>
      </c>
      <c r="C51" s="139" t="s">
        <v>1397</v>
      </c>
      <c r="D51" s="140">
        <v>40720.0</v>
      </c>
      <c r="E51" s="139" t="s">
        <v>15</v>
      </c>
      <c r="F51" s="139" t="s">
        <v>8990</v>
      </c>
      <c r="G51" s="102"/>
    </row>
    <row r="52">
      <c r="A52" s="102"/>
      <c r="B52" s="141" t="s">
        <v>6185</v>
      </c>
      <c r="C52" s="141" t="s">
        <v>5048</v>
      </c>
      <c r="D52" s="150"/>
      <c r="E52" s="150"/>
      <c r="F52" s="150"/>
      <c r="G52" s="102"/>
    </row>
    <row r="53">
      <c r="A53" s="102"/>
      <c r="B53" s="143"/>
      <c r="C53" s="143"/>
      <c r="D53" s="143"/>
      <c r="E53" s="143"/>
      <c r="F53" s="143"/>
      <c r="G53" s="102"/>
    </row>
    <row r="54">
      <c r="A54" s="102"/>
      <c r="B54" s="143"/>
      <c r="C54" s="143"/>
      <c r="D54" s="143"/>
      <c r="E54" s="143"/>
      <c r="F54" s="143"/>
      <c r="G54" s="102"/>
    </row>
    <row r="55">
      <c r="A55" s="102"/>
      <c r="B55" s="534" t="s">
        <v>1</v>
      </c>
      <c r="C55" s="535">
        <f>COUNT(D:D)</f>
        <v>28</v>
      </c>
      <c r="D55" s="143"/>
      <c r="E55" s="143"/>
      <c r="F55" s="143"/>
      <c r="G55" s="102"/>
    </row>
    <row r="56">
      <c r="A56" s="102"/>
      <c r="B56" s="534" t="s">
        <v>2</v>
      </c>
      <c r="C56" s="536">
        <v>50.0</v>
      </c>
      <c r="D56" s="143"/>
      <c r="E56" s="143"/>
      <c r="F56" s="143"/>
      <c r="G56" s="102"/>
    </row>
    <row r="57">
      <c r="A57" s="102"/>
      <c r="B57" s="534" t="s">
        <v>1014</v>
      </c>
      <c r="C57" s="537">
        <f>IFERROR(__xludf.DUMMYFUNCTION("TO_PERCENT(C55/C56)"),0.56)</f>
        <v>0.56</v>
      </c>
      <c r="D57" s="143"/>
      <c r="E57" s="143"/>
      <c r="F57" s="143"/>
      <c r="G57" s="102"/>
    </row>
    <row r="58">
      <c r="A58" s="102"/>
      <c r="B58" s="143"/>
      <c r="C58" s="143"/>
      <c r="D58" s="143"/>
      <c r="E58" s="143"/>
      <c r="F58" s="143"/>
      <c r="G58" s="102"/>
    </row>
    <row r="59">
      <c r="A59" s="102"/>
      <c r="B59" s="143"/>
      <c r="C59" s="143"/>
      <c r="D59" s="143"/>
      <c r="E59" s="143"/>
      <c r="F59" s="143"/>
      <c r="G59" s="102"/>
    </row>
    <row r="60">
      <c r="A60" s="102"/>
      <c r="B60" s="143"/>
      <c r="C60" s="143"/>
      <c r="D60" s="143"/>
      <c r="E60" s="143"/>
      <c r="F60" s="143"/>
      <c r="G60" s="102"/>
    </row>
    <row r="61">
      <c r="A61" s="102"/>
      <c r="B61" s="143"/>
      <c r="C61" s="143"/>
      <c r="D61" s="143"/>
      <c r="E61" s="143"/>
      <c r="F61" s="143"/>
      <c r="G61" s="102"/>
    </row>
    <row r="62">
      <c r="A62" s="102"/>
      <c r="B62" s="242"/>
      <c r="C62" s="242"/>
      <c r="D62" s="242"/>
      <c r="E62" s="242"/>
      <c r="F62" s="242"/>
      <c r="G62" s="102"/>
    </row>
  </sheetData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13.63"/>
    <col customWidth="1" min="5" max="5" width="31.0"/>
  </cols>
  <sheetData>
    <row r="1">
      <c r="A1" s="517" t="s">
        <v>113</v>
      </c>
      <c r="B1" s="517" t="s">
        <v>110</v>
      </c>
      <c r="C1" s="517" t="s">
        <v>902</v>
      </c>
      <c r="D1" s="517" t="s">
        <v>903</v>
      </c>
      <c r="E1" s="113" t="s">
        <v>904</v>
      </c>
      <c r="F1" s="518"/>
      <c r="G1" s="518"/>
      <c r="H1" s="518"/>
      <c r="I1" s="518"/>
      <c r="J1" s="518"/>
      <c r="K1" s="518"/>
      <c r="L1" s="518"/>
      <c r="M1" s="518"/>
      <c r="N1" s="518"/>
      <c r="O1" s="518"/>
      <c r="P1" s="518"/>
      <c r="Q1" s="518"/>
      <c r="R1" s="518"/>
      <c r="S1" s="518"/>
      <c r="T1" s="518"/>
      <c r="U1" s="518"/>
      <c r="V1" s="518"/>
      <c r="W1" s="518"/>
      <c r="X1" s="518"/>
      <c r="Y1" s="518"/>
      <c r="Z1" s="518"/>
    </row>
    <row r="2">
      <c r="A2" s="112" t="s">
        <v>9012</v>
      </c>
      <c r="B2" s="112" t="s">
        <v>9013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</row>
    <row r="3">
      <c r="A3" s="112" t="s">
        <v>11791</v>
      </c>
      <c r="B3" s="112" t="s">
        <v>11792</v>
      </c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</row>
    <row r="4">
      <c r="A4" s="112" t="s">
        <v>12835</v>
      </c>
      <c r="B4" s="112" t="s">
        <v>12836</v>
      </c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</row>
    <row r="5">
      <c r="A5" s="112" t="s">
        <v>7964</v>
      </c>
      <c r="B5" s="112" t="s">
        <v>651</v>
      </c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</row>
    <row r="6">
      <c r="A6" s="103" t="s">
        <v>9098</v>
      </c>
      <c r="B6" s="103" t="s">
        <v>925</v>
      </c>
      <c r="C6" s="239">
        <v>39532.0</v>
      </c>
      <c r="D6" s="103" t="s">
        <v>15</v>
      </c>
      <c r="E6" s="103" t="s">
        <v>4984</v>
      </c>
      <c r="F6" s="452"/>
      <c r="G6" s="452"/>
      <c r="H6" s="452"/>
      <c r="I6" s="452"/>
      <c r="J6" s="452"/>
      <c r="K6" s="452"/>
      <c r="L6" s="452"/>
      <c r="M6" s="452"/>
      <c r="N6" s="452"/>
      <c r="O6" s="452"/>
      <c r="P6" s="452"/>
      <c r="Q6" s="452"/>
      <c r="R6" s="452"/>
      <c r="S6" s="452"/>
      <c r="T6" s="452"/>
      <c r="U6" s="452"/>
      <c r="V6" s="452"/>
      <c r="W6" s="452"/>
      <c r="X6" s="452"/>
      <c r="Y6" s="452"/>
      <c r="Z6" s="452"/>
    </row>
    <row r="7">
      <c r="A7" s="112" t="s">
        <v>9108</v>
      </c>
      <c r="B7" s="112" t="s">
        <v>9109</v>
      </c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</row>
    <row r="8">
      <c r="A8" s="112" t="s">
        <v>11373</v>
      </c>
      <c r="B8" s="112" t="s">
        <v>8086</v>
      </c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</row>
    <row r="9">
      <c r="A9" s="103" t="s">
        <v>11829</v>
      </c>
      <c r="B9" s="103" t="s">
        <v>11799</v>
      </c>
      <c r="C9" s="239">
        <v>41128.0</v>
      </c>
      <c r="D9" s="103" t="s">
        <v>15</v>
      </c>
      <c r="E9" s="103" t="s">
        <v>928</v>
      </c>
      <c r="F9" s="452"/>
      <c r="G9" s="452"/>
      <c r="H9" s="452"/>
      <c r="I9" s="452"/>
      <c r="J9" s="452"/>
      <c r="K9" s="452"/>
      <c r="L9" s="452"/>
      <c r="M9" s="452"/>
      <c r="N9" s="452"/>
      <c r="O9" s="452"/>
      <c r="P9" s="452"/>
      <c r="Q9" s="452"/>
      <c r="R9" s="452"/>
      <c r="S9" s="452"/>
      <c r="T9" s="452"/>
      <c r="U9" s="452"/>
      <c r="V9" s="452"/>
      <c r="W9" s="452"/>
      <c r="X9" s="452"/>
      <c r="Y9" s="452"/>
      <c r="Z9" s="452"/>
    </row>
    <row r="10">
      <c r="A10" s="103" t="s">
        <v>12210</v>
      </c>
      <c r="B10" s="103" t="s">
        <v>9166</v>
      </c>
      <c r="C10" s="239">
        <v>42684.0</v>
      </c>
      <c r="D10" s="103" t="s">
        <v>15</v>
      </c>
      <c r="E10" s="103" t="s">
        <v>928</v>
      </c>
      <c r="F10" s="452"/>
      <c r="G10" s="452"/>
      <c r="H10" s="452"/>
      <c r="I10" s="452"/>
      <c r="J10" s="452"/>
      <c r="K10" s="452"/>
      <c r="L10" s="452"/>
      <c r="M10" s="452"/>
      <c r="N10" s="452"/>
      <c r="O10" s="452"/>
      <c r="P10" s="452"/>
      <c r="Q10" s="452"/>
      <c r="R10" s="452"/>
      <c r="S10" s="452"/>
      <c r="T10" s="452"/>
      <c r="U10" s="452"/>
      <c r="V10" s="452"/>
      <c r="W10" s="452"/>
      <c r="X10" s="452"/>
      <c r="Y10" s="452"/>
      <c r="Z10" s="452"/>
    </row>
    <row r="11">
      <c r="A11" s="112" t="s">
        <v>8216</v>
      </c>
      <c r="B11" s="112" t="s">
        <v>1060</v>
      </c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</row>
    <row r="12">
      <c r="A12" s="112" t="s">
        <v>12837</v>
      </c>
      <c r="B12" s="112" t="s">
        <v>1192</v>
      </c>
      <c r="C12" s="162"/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</row>
    <row r="13">
      <c r="A13" s="103" t="s">
        <v>8362</v>
      </c>
      <c r="B13" s="103" t="s">
        <v>191</v>
      </c>
      <c r="C13" s="239">
        <v>40953.0</v>
      </c>
      <c r="D13" s="103" t="s">
        <v>15</v>
      </c>
      <c r="E13" s="103" t="s">
        <v>4523</v>
      </c>
      <c r="F13" s="452"/>
      <c r="G13" s="452"/>
      <c r="H13" s="452"/>
      <c r="I13" s="452"/>
      <c r="J13" s="452"/>
      <c r="K13" s="452"/>
      <c r="L13" s="452"/>
      <c r="M13" s="452"/>
      <c r="N13" s="452"/>
      <c r="O13" s="452"/>
      <c r="P13" s="452"/>
      <c r="Q13" s="452"/>
      <c r="R13" s="452"/>
      <c r="S13" s="452"/>
      <c r="T13" s="452"/>
      <c r="U13" s="452"/>
      <c r="V13" s="452"/>
      <c r="W13" s="452"/>
      <c r="X13" s="452"/>
      <c r="Y13" s="452"/>
      <c r="Z13" s="452"/>
    </row>
    <row r="14">
      <c r="A14" s="112" t="s">
        <v>12838</v>
      </c>
      <c r="B14" s="112" t="s">
        <v>12839</v>
      </c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</row>
    <row r="15">
      <c r="A15" s="112" t="s">
        <v>12840</v>
      </c>
      <c r="B15" s="112" t="s">
        <v>12841</v>
      </c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</row>
    <row r="16">
      <c r="A16" s="112" t="s">
        <v>12842</v>
      </c>
      <c r="B16" s="112" t="s">
        <v>12843</v>
      </c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</row>
    <row r="17">
      <c r="A17" s="112" t="s">
        <v>12844</v>
      </c>
      <c r="B17" s="112" t="s">
        <v>12845</v>
      </c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</row>
    <row r="18">
      <c r="A18" s="103" t="s">
        <v>12846</v>
      </c>
      <c r="B18" s="103" t="s">
        <v>12847</v>
      </c>
      <c r="C18" s="239">
        <v>40953.0</v>
      </c>
      <c r="D18" s="103" t="s">
        <v>15</v>
      </c>
      <c r="E18" s="103" t="s">
        <v>4523</v>
      </c>
      <c r="F18" s="452"/>
      <c r="G18" s="452"/>
      <c r="H18" s="452"/>
      <c r="I18" s="452"/>
      <c r="J18" s="452"/>
      <c r="K18" s="452"/>
      <c r="L18" s="452"/>
      <c r="M18" s="452"/>
      <c r="N18" s="452"/>
      <c r="O18" s="452"/>
      <c r="P18" s="452"/>
      <c r="Q18" s="452"/>
      <c r="R18" s="452"/>
      <c r="S18" s="452"/>
      <c r="T18" s="452"/>
      <c r="U18" s="452"/>
      <c r="V18" s="452"/>
      <c r="W18" s="452"/>
      <c r="X18" s="452"/>
      <c r="Y18" s="452"/>
      <c r="Z18" s="452"/>
    </row>
    <row r="19">
      <c r="A19" s="112" t="s">
        <v>11499</v>
      </c>
      <c r="B19" s="112" t="s">
        <v>12848</v>
      </c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</row>
    <row r="20">
      <c r="A20" s="112" t="s">
        <v>12849</v>
      </c>
      <c r="B20" s="112" t="s">
        <v>12848</v>
      </c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</row>
    <row r="21">
      <c r="A21" s="103" t="s">
        <v>5668</v>
      </c>
      <c r="B21" s="103" t="s">
        <v>431</v>
      </c>
      <c r="C21" s="218">
        <v>40869.0</v>
      </c>
      <c r="D21" s="388" t="s">
        <v>15</v>
      </c>
      <c r="E21" s="232" t="s">
        <v>5669</v>
      </c>
      <c r="F21" s="452"/>
      <c r="G21" s="452"/>
      <c r="H21" s="452"/>
      <c r="I21" s="452"/>
      <c r="J21" s="452"/>
      <c r="K21" s="452"/>
      <c r="L21" s="452"/>
      <c r="M21" s="452"/>
      <c r="N21" s="452"/>
      <c r="O21" s="452"/>
      <c r="P21" s="452"/>
      <c r="Q21" s="452"/>
      <c r="R21" s="452"/>
      <c r="S21" s="452"/>
      <c r="T21" s="452"/>
      <c r="U21" s="452"/>
      <c r="V21" s="452"/>
      <c r="W21" s="452"/>
      <c r="X21" s="452"/>
      <c r="Y21" s="452"/>
      <c r="Z21" s="452"/>
    </row>
    <row r="22">
      <c r="A22" s="112" t="s">
        <v>12850</v>
      </c>
      <c r="B22" s="112" t="s">
        <v>12851</v>
      </c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</row>
    <row r="23">
      <c r="A23" s="103" t="s">
        <v>4522</v>
      </c>
      <c r="B23" s="103" t="s">
        <v>4371</v>
      </c>
      <c r="C23" s="239">
        <v>40953.0</v>
      </c>
      <c r="D23" s="103" t="s">
        <v>15</v>
      </c>
      <c r="E23" s="103" t="s">
        <v>4523</v>
      </c>
      <c r="F23" s="452"/>
      <c r="G23" s="452"/>
      <c r="H23" s="452"/>
      <c r="I23" s="452"/>
      <c r="J23" s="452"/>
      <c r="K23" s="452"/>
      <c r="L23" s="452"/>
      <c r="M23" s="452"/>
      <c r="N23" s="452"/>
      <c r="O23" s="452"/>
      <c r="P23" s="452"/>
      <c r="Q23" s="452"/>
      <c r="R23" s="452"/>
      <c r="S23" s="452"/>
      <c r="T23" s="452"/>
      <c r="U23" s="452"/>
      <c r="V23" s="452"/>
      <c r="W23" s="452"/>
      <c r="X23" s="452"/>
      <c r="Y23" s="452"/>
      <c r="Z23" s="452"/>
    </row>
    <row r="24">
      <c r="A24" s="103" t="s">
        <v>12852</v>
      </c>
      <c r="B24" s="103" t="s">
        <v>1225</v>
      </c>
      <c r="C24" s="239">
        <v>40883.0</v>
      </c>
      <c r="D24" s="103" t="s">
        <v>15</v>
      </c>
      <c r="E24" s="103" t="s">
        <v>8683</v>
      </c>
      <c r="F24" s="452"/>
      <c r="G24" s="452"/>
      <c r="H24" s="452"/>
      <c r="I24" s="452"/>
      <c r="J24" s="452"/>
      <c r="K24" s="452"/>
      <c r="L24" s="452"/>
      <c r="M24" s="452"/>
      <c r="N24" s="452"/>
      <c r="O24" s="452"/>
      <c r="P24" s="452"/>
      <c r="Q24" s="452"/>
      <c r="R24" s="452"/>
      <c r="S24" s="452"/>
      <c r="T24" s="452"/>
      <c r="U24" s="452"/>
      <c r="V24" s="452"/>
      <c r="W24" s="452"/>
      <c r="X24" s="452"/>
      <c r="Y24" s="452"/>
      <c r="Z24" s="452"/>
    </row>
    <row r="25">
      <c r="A25" s="112" t="s">
        <v>12853</v>
      </c>
      <c r="B25" s="112" t="s">
        <v>1360</v>
      </c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</row>
    <row r="26">
      <c r="A26" s="112" t="s">
        <v>12854</v>
      </c>
      <c r="B26" s="112" t="s">
        <v>1360</v>
      </c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</row>
    <row r="27">
      <c r="A27" s="112" t="s">
        <v>12855</v>
      </c>
      <c r="B27" s="112" t="s">
        <v>6765</v>
      </c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</row>
    <row r="28">
      <c r="A28" s="112" t="s">
        <v>12856</v>
      </c>
      <c r="B28" s="112" t="s">
        <v>11897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</row>
    <row r="29">
      <c r="A29" s="112" t="s">
        <v>12857</v>
      </c>
      <c r="B29" s="112" t="s">
        <v>12858</v>
      </c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</row>
    <row r="30">
      <c r="A30" s="103" t="s">
        <v>3463</v>
      </c>
      <c r="B30" s="103" t="s">
        <v>8922</v>
      </c>
      <c r="C30" s="239">
        <v>42549.0</v>
      </c>
      <c r="D30" s="103" t="s">
        <v>15</v>
      </c>
      <c r="E30" s="151" t="s">
        <v>932</v>
      </c>
      <c r="F30" s="452"/>
      <c r="G30" s="452"/>
      <c r="H30" s="452"/>
      <c r="I30" s="452"/>
      <c r="J30" s="452"/>
      <c r="K30" s="452"/>
      <c r="L30" s="452"/>
      <c r="M30" s="452"/>
      <c r="N30" s="452"/>
      <c r="O30" s="452"/>
      <c r="P30" s="452"/>
      <c r="Q30" s="452"/>
      <c r="R30" s="452"/>
      <c r="S30" s="452"/>
      <c r="T30" s="452"/>
      <c r="U30" s="452"/>
      <c r="V30" s="452"/>
      <c r="W30" s="452"/>
      <c r="X30" s="452"/>
      <c r="Y30" s="452"/>
      <c r="Z30" s="452"/>
    </row>
    <row r="31">
      <c r="A31" s="112" t="s">
        <v>12859</v>
      </c>
      <c r="B31" s="112" t="s">
        <v>12860</v>
      </c>
      <c r="C31" s="162"/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</row>
    <row r="32">
      <c r="A32" s="162"/>
      <c r="B32" s="162"/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</row>
    <row r="33">
      <c r="A33" s="162"/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</row>
    <row r="34">
      <c r="A34" s="551" t="s">
        <v>1</v>
      </c>
      <c r="B34" s="552">
        <f>COUNT(C:C)</f>
        <v>9</v>
      </c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</row>
    <row r="35">
      <c r="A35" s="551" t="s">
        <v>2</v>
      </c>
      <c r="B35" s="554">
        <v>30.0</v>
      </c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</row>
    <row r="36">
      <c r="A36" s="551" t="s">
        <v>1014</v>
      </c>
      <c r="B36" s="553">
        <f>IFERROR(__xludf.DUMMYFUNCTION("TO_PERCENT(B34/B35)"),0.3)</f>
        <v>0.3</v>
      </c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</row>
    <row r="37">
      <c r="A37" s="162"/>
      <c r="B37" s="162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</row>
    <row r="38">
      <c r="A38" s="162"/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</row>
    <row r="39">
      <c r="A39" s="162"/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</row>
    <row r="40">
      <c r="A40" s="162"/>
      <c r="B40" s="162"/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</row>
    <row r="41">
      <c r="A41" s="162"/>
      <c r="B41" s="162"/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</row>
    <row r="42">
      <c r="A42" s="162"/>
      <c r="B42" s="162"/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</row>
    <row r="43">
      <c r="A43" s="162"/>
      <c r="B43" s="162"/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</row>
    <row r="44">
      <c r="A44" s="162"/>
      <c r="B44" s="162"/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</row>
    <row r="45">
      <c r="A45" s="162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</row>
    <row r="46">
      <c r="A46" s="162"/>
      <c r="B46" s="162"/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</row>
    <row r="47">
      <c r="A47" s="162"/>
      <c r="B47" s="162"/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</row>
    <row r="48">
      <c r="A48" s="162"/>
      <c r="B48" s="162"/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</row>
    <row r="49">
      <c r="A49" s="162"/>
      <c r="B49" s="162"/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</row>
    <row r="50">
      <c r="A50" s="162"/>
      <c r="B50" s="162"/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</row>
    <row r="51">
      <c r="A51" s="162"/>
      <c r="B51" s="162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</row>
    <row r="52">
      <c r="A52" s="162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</row>
    <row r="53">
      <c r="A53" s="162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</row>
    <row r="54">
      <c r="A54" s="162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</row>
    <row r="55">
      <c r="A55" s="162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</row>
    <row r="56">
      <c r="A56" s="162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</row>
    <row r="57">
      <c r="A57" s="162"/>
      <c r="B57" s="162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</row>
    <row r="58">
      <c r="A58" s="162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</row>
    <row r="59">
      <c r="A59" s="162"/>
      <c r="B59" s="162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</row>
    <row r="60">
      <c r="A60" s="162"/>
      <c r="B60" s="162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</row>
    <row r="61">
      <c r="A61" s="162"/>
      <c r="B61" s="162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</row>
    <row r="62">
      <c r="A62" s="162"/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</row>
    <row r="63">
      <c r="A63" s="162"/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</row>
    <row r="64">
      <c r="A64" s="162"/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</row>
    <row r="65">
      <c r="A65" s="162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</row>
    <row r="66">
      <c r="A66" s="162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</row>
    <row r="67">
      <c r="A67" s="162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</row>
    <row r="68">
      <c r="A68" s="162"/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</row>
    <row r="69">
      <c r="A69" s="162"/>
      <c r="B69" s="162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</row>
    <row r="70">
      <c r="A70" s="162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</row>
    <row r="71">
      <c r="A71" s="162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</row>
    <row r="72">
      <c r="A72" s="162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</row>
    <row r="73">
      <c r="A73" s="162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</row>
    <row r="74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</row>
    <row r="75">
      <c r="A75" s="162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</row>
    <row r="76">
      <c r="A76" s="162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</row>
    <row r="77">
      <c r="A77" s="162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</row>
    <row r="78">
      <c r="A78" s="162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</row>
    <row r="79">
      <c r="A79" s="162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</row>
    <row r="80">
      <c r="A80" s="162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</row>
    <row r="81">
      <c r="A81" s="162"/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</row>
    <row r="82">
      <c r="A82" s="162"/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</row>
    <row r="83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</row>
    <row r="84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</row>
    <row r="85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</row>
    <row r="86">
      <c r="A86" s="162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</row>
    <row r="87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</row>
    <row r="88">
      <c r="A88" s="162"/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</row>
    <row r="89">
      <c r="A89" s="162"/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</row>
    <row r="90">
      <c r="A90" s="162"/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</row>
    <row r="91">
      <c r="A91" s="162"/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</row>
    <row r="92">
      <c r="A92" s="162"/>
      <c r="B92" s="162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</row>
    <row r="93">
      <c r="A93" s="162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</row>
    <row r="94">
      <c r="A94" s="162"/>
      <c r="B94" s="162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</row>
    <row r="95">
      <c r="A95" s="162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</row>
    <row r="96">
      <c r="A96" s="162"/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</row>
    <row r="97">
      <c r="A97" s="162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</row>
    <row r="98">
      <c r="A98" s="162"/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</row>
    <row r="99">
      <c r="A99" s="162"/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</row>
    <row r="100">
      <c r="A100" s="162"/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</row>
    <row r="101">
      <c r="A101" s="162"/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</row>
    <row r="102">
      <c r="A102" s="162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</row>
    <row r="103">
      <c r="A103" s="162"/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</row>
    <row r="104">
      <c r="A104" s="162"/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</row>
    <row r="105">
      <c r="A105" s="162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</row>
    <row r="106">
      <c r="A106" s="162"/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</row>
    <row r="107">
      <c r="A107" s="162"/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</row>
    <row r="108">
      <c r="A108" s="162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</row>
    <row r="109">
      <c r="A109" s="162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</row>
    <row r="110">
      <c r="A110" s="162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</row>
    <row r="111">
      <c r="A111" s="162"/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</row>
    <row r="112">
      <c r="A112" s="162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</row>
    <row r="113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</row>
    <row r="114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</row>
    <row r="115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</row>
    <row r="116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</row>
    <row r="117">
      <c r="A117" s="162"/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</row>
    <row r="118">
      <c r="A118" s="162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</row>
    <row r="119">
      <c r="A119" s="162"/>
      <c r="B119" s="162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</row>
    <row r="120">
      <c r="A120" s="162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</row>
    <row r="121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</row>
    <row r="122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</row>
    <row r="123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</row>
    <row r="124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</row>
    <row r="125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</row>
    <row r="126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</row>
    <row r="127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</row>
    <row r="128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</row>
    <row r="129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</row>
    <row r="130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</row>
    <row r="131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</row>
    <row r="132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</row>
    <row r="133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</row>
    <row r="134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</row>
    <row r="135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</row>
    <row r="136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</row>
    <row r="137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</row>
    <row r="138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</row>
    <row r="139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</row>
    <row r="140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</row>
    <row r="141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</row>
    <row r="142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</row>
    <row r="143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</row>
    <row r="144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</row>
    <row r="145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</row>
    <row r="146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</row>
    <row r="147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</row>
    <row r="148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</row>
    <row r="149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</row>
    <row r="150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</row>
    <row r="15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</row>
    <row r="152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</row>
    <row r="153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</row>
    <row r="154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</row>
    <row r="155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</row>
    <row r="156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</row>
    <row r="157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</row>
    <row r="158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</row>
    <row r="159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</row>
    <row r="160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</row>
    <row r="16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</row>
    <row r="162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</row>
    <row r="163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</row>
    <row r="164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</row>
    <row r="165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</row>
    <row r="166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</row>
    <row r="167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</row>
    <row r="168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</row>
    <row r="169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</row>
    <row r="170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</row>
    <row r="17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</row>
    <row r="172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</row>
    <row r="173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</row>
    <row r="174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</row>
    <row r="175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</row>
    <row r="176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</row>
    <row r="177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</row>
    <row r="178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</row>
    <row r="179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</row>
    <row r="180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</row>
    <row r="18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</row>
    <row r="182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</row>
    <row r="183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</row>
    <row r="184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</row>
    <row r="185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</row>
    <row r="186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</row>
    <row r="187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</row>
    <row r="188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</row>
    <row r="189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</row>
    <row r="190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</row>
    <row r="191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</row>
    <row r="192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</row>
    <row r="193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</row>
    <row r="194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</row>
    <row r="195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</row>
    <row r="196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</row>
    <row r="197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</row>
    <row r="198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</row>
    <row r="199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</row>
    <row r="200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</row>
    <row r="201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</row>
    <row r="202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</row>
    <row r="203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</row>
    <row r="204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</row>
    <row r="205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</row>
    <row r="206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</row>
    <row r="207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</row>
    <row r="208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</row>
    <row r="209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</row>
    <row r="210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</row>
    <row r="211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</row>
    <row r="212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</row>
    <row r="213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</row>
    <row r="214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</row>
    <row r="215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</row>
    <row r="216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</row>
    <row r="217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</row>
    <row r="218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</row>
    <row r="219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</row>
    <row r="220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</row>
    <row r="221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</row>
    <row r="222">
      <c r="A222" s="162"/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</row>
    <row r="223">
      <c r="A223" s="162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</row>
    <row r="224">
      <c r="A224" s="162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</row>
    <row r="225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</row>
    <row r="226">
      <c r="A226" s="162"/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</row>
    <row r="227">
      <c r="A227" s="162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</row>
    <row r="228">
      <c r="A228" s="162"/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</row>
    <row r="229">
      <c r="A229" s="162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</row>
    <row r="230">
      <c r="A230" s="162"/>
      <c r="B230" s="162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</row>
    <row r="231">
      <c r="A231" s="162"/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</row>
    <row r="232">
      <c r="A232" s="162"/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</row>
    <row r="233">
      <c r="A233" s="162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</row>
    <row r="234">
      <c r="A234" s="162"/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</row>
    <row r="235">
      <c r="A235" s="162"/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</row>
    <row r="236">
      <c r="A236" s="162"/>
      <c r="B236" s="162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</row>
    <row r="237">
      <c r="A237" s="162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</row>
    <row r="238">
      <c r="A238" s="162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</row>
    <row r="239">
      <c r="A239" s="162"/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</row>
    <row r="240">
      <c r="A240" s="162"/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</row>
    <row r="241">
      <c r="A241" s="162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</row>
    <row r="242">
      <c r="A242" s="162"/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</row>
    <row r="243">
      <c r="A243" s="162"/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</row>
    <row r="244">
      <c r="A244" s="162"/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</row>
    <row r="245">
      <c r="A245" s="162"/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</row>
    <row r="246">
      <c r="A246" s="162"/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</row>
    <row r="247">
      <c r="A247" s="162"/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</row>
    <row r="248">
      <c r="A248" s="162"/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</row>
    <row r="249">
      <c r="A249" s="162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</row>
    <row r="250">
      <c r="A250" s="162"/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</row>
    <row r="251">
      <c r="A251" s="162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</row>
    <row r="252">
      <c r="A252" s="162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</row>
    <row r="253">
      <c r="A253" s="162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</row>
    <row r="254">
      <c r="A254" s="162"/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</row>
    <row r="255">
      <c r="A255" s="162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</row>
    <row r="256">
      <c r="A256" s="162"/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</row>
    <row r="257">
      <c r="A257" s="162"/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</row>
    <row r="258">
      <c r="A258" s="162"/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</row>
    <row r="259">
      <c r="A259" s="162"/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</row>
    <row r="260">
      <c r="A260" s="162"/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</row>
    <row r="261">
      <c r="A261" s="162"/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</row>
    <row r="262">
      <c r="A262" s="162"/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</row>
    <row r="263">
      <c r="A263" s="162"/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</row>
    <row r="264">
      <c r="A264" s="162"/>
      <c r="B264" s="16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</row>
    <row r="265">
      <c r="A265" s="162"/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</row>
    <row r="266">
      <c r="A266" s="162"/>
      <c r="B266" s="162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</row>
    <row r="267">
      <c r="A267" s="162"/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</row>
    <row r="268">
      <c r="A268" s="162"/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</row>
    <row r="269">
      <c r="A269" s="162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</row>
    <row r="270">
      <c r="A270" s="162"/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</row>
    <row r="271">
      <c r="A271" s="162"/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</row>
    <row r="272">
      <c r="A272" s="162"/>
      <c r="B272" s="162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</row>
    <row r="273">
      <c r="A273" s="162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</row>
    <row r="274">
      <c r="A274" s="162"/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</row>
    <row r="275">
      <c r="A275" s="162"/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</row>
    <row r="276">
      <c r="A276" s="162"/>
      <c r="B276" s="162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</row>
    <row r="277">
      <c r="A277" s="162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</row>
    <row r="278">
      <c r="A278" s="162"/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</row>
    <row r="279">
      <c r="A279" s="162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</row>
    <row r="280">
      <c r="A280" s="162"/>
      <c r="B280" s="162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</row>
    <row r="281">
      <c r="A281" s="162"/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</row>
    <row r="282">
      <c r="A282" s="162"/>
      <c r="B282" s="162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</row>
    <row r="283">
      <c r="A283" s="162"/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</row>
    <row r="284">
      <c r="A284" s="162"/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</row>
    <row r="285">
      <c r="A285" s="162"/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</row>
    <row r="286">
      <c r="A286" s="162"/>
      <c r="B286" s="162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</row>
    <row r="287">
      <c r="A287" s="162"/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</row>
    <row r="288">
      <c r="A288" s="162"/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</row>
    <row r="289">
      <c r="A289" s="162"/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</row>
    <row r="290">
      <c r="A290" s="162"/>
      <c r="B290" s="16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</row>
    <row r="291">
      <c r="A291" s="162"/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</row>
    <row r="292">
      <c r="A292" s="162"/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</row>
    <row r="293">
      <c r="A293" s="162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</row>
    <row r="294">
      <c r="A294" s="162"/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</row>
    <row r="295">
      <c r="A295" s="162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</row>
    <row r="296">
      <c r="A296" s="162"/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</row>
    <row r="297">
      <c r="A297" s="162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</row>
    <row r="298">
      <c r="A298" s="162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</row>
    <row r="299">
      <c r="A299" s="162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</row>
    <row r="300">
      <c r="A300" s="162"/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</row>
    <row r="301">
      <c r="A301" s="162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</row>
    <row r="302">
      <c r="A302" s="162"/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</row>
    <row r="303">
      <c r="A303" s="162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</row>
    <row r="304">
      <c r="A304" s="162"/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</row>
    <row r="305">
      <c r="A305" s="162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</row>
    <row r="306">
      <c r="A306" s="162"/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</row>
    <row r="307">
      <c r="A307" s="162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</row>
    <row r="308">
      <c r="A308" s="162"/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</row>
    <row r="309">
      <c r="A309" s="162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</row>
    <row r="310">
      <c r="A310" s="162"/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</row>
    <row r="311">
      <c r="A311" s="162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</row>
    <row r="312">
      <c r="A312" s="162"/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</row>
    <row r="313">
      <c r="A313" s="162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</row>
    <row r="314">
      <c r="A314" s="162"/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</row>
    <row r="315">
      <c r="A315" s="162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</row>
    <row r="316">
      <c r="A316" s="162"/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</row>
    <row r="317">
      <c r="A317" s="162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</row>
    <row r="318">
      <c r="A318" s="162"/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</row>
    <row r="319">
      <c r="A319" s="162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</row>
    <row r="320">
      <c r="A320" s="162"/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</row>
    <row r="321">
      <c r="A321" s="162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</row>
    <row r="322">
      <c r="A322" s="162"/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</row>
    <row r="323">
      <c r="A323" s="162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</row>
    <row r="324">
      <c r="A324" s="162"/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</row>
    <row r="325">
      <c r="A325" s="162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</row>
    <row r="326">
      <c r="A326" s="162"/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</row>
    <row r="327">
      <c r="A327" s="162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</row>
    <row r="328">
      <c r="A328" s="162"/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</row>
    <row r="329">
      <c r="A329" s="162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</row>
    <row r="330">
      <c r="A330" s="162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</row>
    <row r="331">
      <c r="A331" s="162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</row>
    <row r="332">
      <c r="A332" s="162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</row>
    <row r="333">
      <c r="A333" s="162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</row>
    <row r="334">
      <c r="A334" s="162"/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</row>
    <row r="335">
      <c r="A335" s="162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</row>
    <row r="336">
      <c r="A336" s="162"/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</row>
    <row r="337">
      <c r="A337" s="162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</row>
    <row r="338">
      <c r="A338" s="162"/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</row>
    <row r="339">
      <c r="A339" s="162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</row>
    <row r="340">
      <c r="A340" s="162"/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</row>
    <row r="341">
      <c r="A341" s="162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</row>
    <row r="342">
      <c r="A342" s="162"/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</row>
    <row r="343">
      <c r="A343" s="162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</row>
    <row r="344">
      <c r="A344" s="162"/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</row>
    <row r="345">
      <c r="A345" s="162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</row>
    <row r="346">
      <c r="A346" s="162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</row>
    <row r="347">
      <c r="A347" s="162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</row>
    <row r="348">
      <c r="A348" s="162"/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</row>
    <row r="349">
      <c r="A349" s="162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</row>
    <row r="350">
      <c r="A350" s="162"/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</row>
    <row r="351">
      <c r="A351" s="162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</row>
    <row r="352">
      <c r="A352" s="162"/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</row>
    <row r="353">
      <c r="A353" s="162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</row>
    <row r="354">
      <c r="A354" s="162"/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</row>
    <row r="355">
      <c r="A355" s="162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</row>
    <row r="356">
      <c r="A356" s="162"/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</row>
    <row r="357">
      <c r="A357" s="162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</row>
    <row r="358">
      <c r="A358" s="162"/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</row>
    <row r="359">
      <c r="A359" s="162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</row>
    <row r="360">
      <c r="A360" s="162"/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</row>
    <row r="361">
      <c r="A361" s="162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</row>
    <row r="362">
      <c r="A362" s="162"/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</row>
    <row r="363">
      <c r="A363" s="162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</row>
    <row r="364">
      <c r="A364" s="162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</row>
    <row r="365">
      <c r="A365" s="162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</row>
    <row r="366">
      <c r="A366" s="162"/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</row>
    <row r="367">
      <c r="A367" s="162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</row>
    <row r="368">
      <c r="A368" s="162"/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</row>
    <row r="369">
      <c r="A369" s="162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</row>
    <row r="370">
      <c r="A370" s="162"/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</row>
    <row r="371">
      <c r="A371" s="162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</row>
    <row r="372">
      <c r="A372" s="162"/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</row>
    <row r="373">
      <c r="A373" s="162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</row>
    <row r="374">
      <c r="A374" s="162"/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</row>
    <row r="375">
      <c r="A375" s="162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</row>
    <row r="376">
      <c r="A376" s="162"/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</row>
    <row r="377">
      <c r="A377" s="162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</row>
    <row r="378">
      <c r="A378" s="162"/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</row>
    <row r="379">
      <c r="A379" s="162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</row>
    <row r="380">
      <c r="A380" s="162"/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</row>
    <row r="381">
      <c r="A381" s="162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</row>
    <row r="382">
      <c r="A382" s="162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</row>
    <row r="383">
      <c r="A383" s="162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</row>
    <row r="384">
      <c r="A384" s="162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</row>
    <row r="385">
      <c r="A385" s="162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</row>
    <row r="386">
      <c r="A386" s="162"/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</row>
    <row r="387">
      <c r="A387" s="162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</row>
    <row r="388">
      <c r="A388" s="162"/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</row>
    <row r="389">
      <c r="A389" s="162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</row>
    <row r="390">
      <c r="A390" s="162"/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</row>
    <row r="391">
      <c r="A391" s="162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</row>
    <row r="392">
      <c r="A392" s="162"/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</row>
    <row r="393">
      <c r="A393" s="162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</row>
    <row r="394">
      <c r="A394" s="162"/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</row>
    <row r="395">
      <c r="A395" s="162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</row>
    <row r="396">
      <c r="A396" s="162"/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</row>
    <row r="397">
      <c r="A397" s="162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</row>
    <row r="398">
      <c r="A398" s="162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</row>
    <row r="399">
      <c r="A399" s="162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</row>
    <row r="400">
      <c r="A400" s="162"/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</row>
    <row r="401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</row>
    <row r="402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</row>
    <row r="403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</row>
    <row r="404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</row>
    <row r="405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</row>
    <row r="406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</row>
    <row r="407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</row>
    <row r="408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</row>
    <row r="409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</row>
    <row r="410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</row>
    <row r="411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</row>
    <row r="412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</row>
    <row r="413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</row>
    <row r="414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</row>
    <row r="415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</row>
    <row r="416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</row>
    <row r="417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</row>
    <row r="418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</row>
    <row r="419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</row>
    <row r="420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</row>
    <row r="421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</row>
    <row r="422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</row>
    <row r="423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</row>
    <row r="424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</row>
    <row r="425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</row>
    <row r="426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</row>
    <row r="427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</row>
    <row r="428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</row>
    <row r="429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</row>
    <row r="430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</row>
    <row r="431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</row>
    <row r="432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</row>
    <row r="433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</row>
    <row r="434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</row>
    <row r="435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</row>
    <row r="436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</row>
    <row r="437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</row>
    <row r="438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</row>
    <row r="439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</row>
    <row r="440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</row>
    <row r="441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</row>
    <row r="442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</row>
    <row r="443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</row>
    <row r="444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</row>
    <row r="445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</row>
    <row r="446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</row>
    <row r="447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</row>
    <row r="448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</row>
    <row r="449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</row>
    <row r="450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</row>
    <row r="451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</row>
    <row r="452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</row>
    <row r="453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</row>
    <row r="454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</row>
    <row r="455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</row>
    <row r="456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</row>
    <row r="457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</row>
    <row r="458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</row>
    <row r="459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</row>
    <row r="460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</row>
    <row r="461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</row>
    <row r="462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</row>
    <row r="463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</row>
    <row r="464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</row>
    <row r="465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</row>
    <row r="466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</row>
    <row r="467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</row>
    <row r="468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</row>
    <row r="469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</row>
    <row r="470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</row>
    <row r="471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</row>
    <row r="472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</row>
    <row r="473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</row>
    <row r="474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</row>
    <row r="475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</row>
    <row r="476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</row>
    <row r="477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</row>
    <row r="478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</row>
    <row r="479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</row>
    <row r="480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</row>
    <row r="481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</row>
    <row r="482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</row>
    <row r="483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</row>
    <row r="484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</row>
    <row r="485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</row>
    <row r="486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</row>
    <row r="487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</row>
    <row r="488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</row>
    <row r="489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</row>
    <row r="490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</row>
    <row r="491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</row>
    <row r="492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</row>
    <row r="493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</row>
    <row r="494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</row>
    <row r="495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</row>
    <row r="496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</row>
    <row r="497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</row>
    <row r="498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</row>
    <row r="499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</row>
    <row r="500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</row>
    <row r="501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</row>
    <row r="502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</row>
    <row r="503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</row>
    <row r="504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</row>
    <row r="505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</row>
    <row r="506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</row>
    <row r="507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</row>
    <row r="508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</row>
    <row r="509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</row>
    <row r="510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</row>
    <row r="511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</row>
    <row r="512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</row>
    <row r="513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</row>
    <row r="514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</row>
    <row r="515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</row>
    <row r="516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</row>
    <row r="517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</row>
    <row r="518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</row>
    <row r="519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</row>
    <row r="520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</row>
    <row r="521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</row>
    <row r="522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</row>
    <row r="523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</row>
    <row r="524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</row>
    <row r="525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</row>
    <row r="526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</row>
    <row r="527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</row>
    <row r="528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</row>
    <row r="529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</row>
    <row r="530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</row>
    <row r="531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</row>
    <row r="532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</row>
    <row r="533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</row>
    <row r="534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</row>
    <row r="535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</row>
    <row r="536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</row>
    <row r="537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</row>
    <row r="538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</row>
    <row r="539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</row>
    <row r="540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</row>
    <row r="541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</row>
    <row r="542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</row>
    <row r="543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</row>
    <row r="544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</row>
    <row r="545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</row>
    <row r="546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</row>
    <row r="547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</row>
    <row r="548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</row>
    <row r="549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</row>
    <row r="550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</row>
    <row r="551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</row>
    <row r="552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</row>
    <row r="553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</row>
    <row r="554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</row>
    <row r="555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</row>
    <row r="556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</row>
    <row r="557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</row>
    <row r="558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</row>
    <row r="559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</row>
    <row r="560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</row>
    <row r="561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</row>
    <row r="562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</row>
    <row r="563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</row>
    <row r="564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</row>
    <row r="565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</row>
    <row r="566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</row>
    <row r="567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</row>
    <row r="568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</row>
    <row r="569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</row>
    <row r="570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</row>
    <row r="571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</row>
    <row r="572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</row>
    <row r="573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</row>
    <row r="574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</row>
    <row r="575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</row>
    <row r="576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</row>
    <row r="577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</row>
    <row r="578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</row>
    <row r="579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</row>
    <row r="580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</row>
    <row r="581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</row>
    <row r="582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</row>
    <row r="583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</row>
    <row r="584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</row>
    <row r="585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</row>
    <row r="586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</row>
    <row r="587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</row>
    <row r="588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</row>
    <row r="589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</row>
    <row r="590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</row>
    <row r="591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</row>
    <row r="592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</row>
    <row r="593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</row>
    <row r="594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</row>
    <row r="595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</row>
    <row r="596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</row>
    <row r="597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</row>
    <row r="598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</row>
    <row r="599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</row>
    <row r="600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</row>
    <row r="601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</row>
    <row r="602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</row>
    <row r="603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</row>
    <row r="604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</row>
    <row r="605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</row>
    <row r="606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</row>
    <row r="607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</row>
    <row r="608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</row>
    <row r="609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</row>
    <row r="610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</row>
    <row r="611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</row>
    <row r="612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</row>
    <row r="613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</row>
    <row r="614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</row>
    <row r="615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</row>
    <row r="616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</row>
    <row r="617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</row>
    <row r="618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</row>
    <row r="619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</row>
    <row r="620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</row>
    <row r="621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</row>
    <row r="622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</row>
    <row r="623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</row>
    <row r="624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</row>
    <row r="625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</row>
    <row r="626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</row>
    <row r="627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</row>
    <row r="628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</row>
    <row r="629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</row>
    <row r="630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</row>
    <row r="631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</row>
    <row r="632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</row>
    <row r="633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</row>
    <row r="634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</row>
    <row r="635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</row>
    <row r="636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</row>
    <row r="637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</row>
    <row r="638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</row>
    <row r="639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</row>
    <row r="640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</row>
    <row r="641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</row>
    <row r="642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</row>
    <row r="643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</row>
    <row r="644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</row>
    <row r="645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</row>
    <row r="646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</row>
    <row r="647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</row>
    <row r="648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</row>
    <row r="649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</row>
    <row r="650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</row>
    <row r="651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</row>
    <row r="652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</row>
    <row r="653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</row>
    <row r="654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</row>
    <row r="655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</row>
    <row r="656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</row>
    <row r="657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</row>
    <row r="658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</row>
    <row r="659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</row>
    <row r="660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</row>
    <row r="661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</row>
    <row r="662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</row>
    <row r="663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</row>
    <row r="664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</row>
    <row r="665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</row>
    <row r="666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</row>
    <row r="667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</row>
    <row r="668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</row>
    <row r="669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</row>
    <row r="670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</row>
    <row r="671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</row>
    <row r="672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</row>
    <row r="673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</row>
    <row r="674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</row>
    <row r="675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</row>
    <row r="676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</row>
    <row r="677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</row>
    <row r="678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</row>
    <row r="679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</row>
    <row r="680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</row>
    <row r="681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</row>
    <row r="682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</row>
    <row r="683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</row>
    <row r="684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</row>
    <row r="685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</row>
    <row r="686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</row>
    <row r="687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</row>
    <row r="688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</row>
    <row r="689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</row>
    <row r="690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</row>
    <row r="691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</row>
    <row r="692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</row>
    <row r="693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</row>
    <row r="694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</row>
    <row r="695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</row>
    <row r="696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</row>
    <row r="697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</row>
    <row r="698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</row>
    <row r="699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</row>
    <row r="700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</row>
    <row r="701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</row>
    <row r="702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</row>
    <row r="703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</row>
    <row r="704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</row>
    <row r="705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</row>
    <row r="706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</row>
    <row r="707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</row>
    <row r="708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</row>
    <row r="709">
      <c r="A709" s="162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</row>
    <row r="710">
      <c r="A710" s="162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</row>
    <row r="711">
      <c r="A711" s="162"/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</row>
    <row r="712">
      <c r="A712" s="162"/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</row>
    <row r="713">
      <c r="A713" s="162"/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</row>
    <row r="714">
      <c r="A714" s="162"/>
      <c r="B714" s="162"/>
      <c r="C714" s="162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</row>
    <row r="715">
      <c r="A715" s="162"/>
      <c r="B715" s="162"/>
      <c r="C715" s="162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</row>
    <row r="716">
      <c r="A716" s="162"/>
      <c r="B716" s="162"/>
      <c r="C716" s="162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</row>
    <row r="717">
      <c r="A717" s="162"/>
      <c r="B717" s="162"/>
      <c r="C717" s="162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</row>
    <row r="718">
      <c r="A718" s="162"/>
      <c r="B718" s="162"/>
      <c r="C718" s="162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</row>
    <row r="719">
      <c r="A719" s="162"/>
      <c r="B719" s="162"/>
      <c r="C719" s="162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</row>
    <row r="720">
      <c r="A720" s="162"/>
      <c r="B720" s="162"/>
      <c r="C720" s="162"/>
      <c r="D720" s="162"/>
      <c r="E720" s="162"/>
      <c r="F720" s="162"/>
      <c r="G720" s="162"/>
      <c r="H720" s="162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  <c r="W720" s="162"/>
      <c r="X720" s="162"/>
      <c r="Y720" s="162"/>
      <c r="Z720" s="162"/>
    </row>
    <row r="721">
      <c r="A721" s="162"/>
      <c r="B721" s="162"/>
      <c r="C721" s="162"/>
      <c r="D721" s="162"/>
      <c r="E721" s="162"/>
      <c r="F721" s="162"/>
      <c r="G721" s="162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  <c r="X721" s="162"/>
      <c r="Y721" s="162"/>
      <c r="Z721" s="162"/>
    </row>
    <row r="722">
      <c r="A722" s="162"/>
      <c r="B722" s="162"/>
      <c r="C722" s="162"/>
      <c r="D722" s="162"/>
      <c r="E722" s="162"/>
      <c r="F722" s="162"/>
      <c r="G722" s="162"/>
      <c r="H722" s="162"/>
      <c r="I722" s="162"/>
      <c r="J722" s="162"/>
      <c r="K722" s="162"/>
      <c r="L722" s="162"/>
      <c r="M722" s="162"/>
      <c r="N722" s="162"/>
      <c r="O722" s="162"/>
      <c r="P722" s="162"/>
      <c r="Q722" s="162"/>
      <c r="R722" s="162"/>
      <c r="S722" s="162"/>
      <c r="T722" s="162"/>
      <c r="U722" s="162"/>
      <c r="V722" s="162"/>
      <c r="W722" s="162"/>
      <c r="X722" s="162"/>
      <c r="Y722" s="162"/>
      <c r="Z722" s="162"/>
    </row>
    <row r="723">
      <c r="A723" s="162"/>
      <c r="B723" s="162"/>
      <c r="C723" s="162"/>
      <c r="D723" s="162"/>
      <c r="E723" s="162"/>
      <c r="F723" s="162"/>
      <c r="G723" s="162"/>
      <c r="H723" s="162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  <c r="W723" s="162"/>
      <c r="X723" s="162"/>
      <c r="Y723" s="162"/>
      <c r="Z723" s="162"/>
    </row>
    <row r="724">
      <c r="A724" s="162"/>
      <c r="B724" s="162"/>
      <c r="C724" s="162"/>
      <c r="D724" s="162"/>
      <c r="E724" s="162"/>
      <c r="F724" s="162"/>
      <c r="G724" s="162"/>
      <c r="H724" s="162"/>
      <c r="I724" s="162"/>
      <c r="J724" s="162"/>
      <c r="K724" s="162"/>
      <c r="L724" s="162"/>
      <c r="M724" s="162"/>
      <c r="N724" s="162"/>
      <c r="O724" s="162"/>
      <c r="P724" s="162"/>
      <c r="Q724" s="162"/>
      <c r="R724" s="162"/>
      <c r="S724" s="162"/>
      <c r="T724" s="162"/>
      <c r="U724" s="162"/>
      <c r="V724" s="162"/>
      <c r="W724" s="162"/>
      <c r="X724" s="162"/>
      <c r="Y724" s="162"/>
      <c r="Z724" s="162"/>
    </row>
    <row r="725">
      <c r="A725" s="162"/>
      <c r="B725" s="162"/>
      <c r="C725" s="162"/>
      <c r="D725" s="162"/>
      <c r="E725" s="162"/>
      <c r="F725" s="162"/>
      <c r="G725" s="162"/>
      <c r="H725" s="162"/>
      <c r="I725" s="162"/>
      <c r="J725" s="162"/>
      <c r="K725" s="162"/>
      <c r="L725" s="162"/>
      <c r="M725" s="162"/>
      <c r="N725" s="162"/>
      <c r="O725" s="162"/>
      <c r="P725" s="162"/>
      <c r="Q725" s="162"/>
      <c r="R725" s="162"/>
      <c r="S725" s="162"/>
      <c r="T725" s="162"/>
      <c r="U725" s="162"/>
      <c r="V725" s="162"/>
      <c r="W725" s="162"/>
      <c r="X725" s="162"/>
      <c r="Y725" s="162"/>
      <c r="Z725" s="162"/>
    </row>
    <row r="726">
      <c r="A726" s="162"/>
      <c r="B726" s="162"/>
      <c r="C726" s="162"/>
      <c r="D726" s="162"/>
      <c r="E726" s="162"/>
      <c r="F726" s="162"/>
      <c r="G726" s="162"/>
      <c r="H726" s="162"/>
      <c r="I726" s="162"/>
      <c r="J726" s="162"/>
      <c r="K726" s="162"/>
      <c r="L726" s="162"/>
      <c r="M726" s="162"/>
      <c r="N726" s="162"/>
      <c r="O726" s="162"/>
      <c r="P726" s="162"/>
      <c r="Q726" s="162"/>
      <c r="R726" s="162"/>
      <c r="S726" s="162"/>
      <c r="T726" s="162"/>
      <c r="U726" s="162"/>
      <c r="V726" s="162"/>
      <c r="W726" s="162"/>
      <c r="X726" s="162"/>
      <c r="Y726" s="162"/>
      <c r="Z726" s="162"/>
    </row>
    <row r="727">
      <c r="A727" s="162"/>
      <c r="B727" s="162"/>
      <c r="C727" s="162"/>
      <c r="D727" s="162"/>
      <c r="E727" s="162"/>
      <c r="F727" s="162"/>
      <c r="G727" s="162"/>
      <c r="H727" s="162"/>
      <c r="I727" s="162"/>
      <c r="J727" s="162"/>
      <c r="K727" s="162"/>
      <c r="L727" s="162"/>
      <c r="M727" s="162"/>
      <c r="N727" s="162"/>
      <c r="O727" s="162"/>
      <c r="P727" s="162"/>
      <c r="Q727" s="162"/>
      <c r="R727" s="162"/>
      <c r="S727" s="162"/>
      <c r="T727" s="162"/>
      <c r="U727" s="162"/>
      <c r="V727" s="162"/>
      <c r="W727" s="162"/>
      <c r="X727" s="162"/>
      <c r="Y727" s="162"/>
      <c r="Z727" s="162"/>
    </row>
    <row r="728">
      <c r="A728" s="162"/>
      <c r="B728" s="162"/>
      <c r="C728" s="162"/>
      <c r="D728" s="162"/>
      <c r="E728" s="162"/>
      <c r="F728" s="162"/>
      <c r="G728" s="162"/>
      <c r="H728" s="162"/>
      <c r="I728" s="162"/>
      <c r="J728" s="162"/>
      <c r="K728" s="162"/>
      <c r="L728" s="162"/>
      <c r="M728" s="162"/>
      <c r="N728" s="162"/>
      <c r="O728" s="162"/>
      <c r="P728" s="162"/>
      <c r="Q728" s="162"/>
      <c r="R728" s="162"/>
      <c r="S728" s="162"/>
      <c r="T728" s="162"/>
      <c r="U728" s="162"/>
      <c r="V728" s="162"/>
      <c r="W728" s="162"/>
      <c r="X728" s="162"/>
      <c r="Y728" s="162"/>
      <c r="Z728" s="162"/>
    </row>
    <row r="729">
      <c r="A729" s="162"/>
      <c r="B729" s="162"/>
      <c r="C729" s="162"/>
      <c r="D729" s="162"/>
      <c r="E729" s="162"/>
      <c r="F729" s="162"/>
      <c r="G729" s="162"/>
      <c r="H729" s="162"/>
      <c r="I729" s="162"/>
      <c r="J729" s="162"/>
      <c r="K729" s="162"/>
      <c r="L729" s="162"/>
      <c r="M729" s="162"/>
      <c r="N729" s="162"/>
      <c r="O729" s="162"/>
      <c r="P729" s="162"/>
      <c r="Q729" s="162"/>
      <c r="R729" s="162"/>
      <c r="S729" s="162"/>
      <c r="T729" s="162"/>
      <c r="U729" s="162"/>
      <c r="V729" s="162"/>
      <c r="W729" s="162"/>
      <c r="X729" s="162"/>
      <c r="Y729" s="162"/>
      <c r="Z729" s="162"/>
    </row>
    <row r="730">
      <c r="A730" s="162"/>
      <c r="B730" s="162"/>
      <c r="C730" s="162"/>
      <c r="D730" s="162"/>
      <c r="E730" s="162"/>
      <c r="F730" s="162"/>
      <c r="G730" s="162"/>
      <c r="H730" s="162"/>
      <c r="I730" s="162"/>
      <c r="J730" s="162"/>
      <c r="K730" s="162"/>
      <c r="L730" s="162"/>
      <c r="M730" s="162"/>
      <c r="N730" s="162"/>
      <c r="O730" s="162"/>
      <c r="P730" s="162"/>
      <c r="Q730" s="162"/>
      <c r="R730" s="162"/>
      <c r="S730" s="162"/>
      <c r="T730" s="162"/>
      <c r="U730" s="162"/>
      <c r="V730" s="162"/>
      <c r="W730" s="162"/>
      <c r="X730" s="162"/>
      <c r="Y730" s="162"/>
      <c r="Z730" s="162"/>
    </row>
    <row r="731">
      <c r="A731" s="162"/>
      <c r="B731" s="162"/>
      <c r="C731" s="162"/>
      <c r="D731" s="162"/>
      <c r="E731" s="162"/>
      <c r="F731" s="162"/>
      <c r="G731" s="162"/>
      <c r="H731" s="162"/>
      <c r="I731" s="162"/>
      <c r="J731" s="162"/>
      <c r="K731" s="162"/>
      <c r="L731" s="162"/>
      <c r="M731" s="162"/>
      <c r="N731" s="162"/>
      <c r="O731" s="162"/>
      <c r="P731" s="162"/>
      <c r="Q731" s="162"/>
      <c r="R731" s="162"/>
      <c r="S731" s="162"/>
      <c r="T731" s="162"/>
      <c r="U731" s="162"/>
      <c r="V731" s="162"/>
      <c r="W731" s="162"/>
      <c r="X731" s="162"/>
      <c r="Y731" s="162"/>
      <c r="Z731" s="162"/>
    </row>
    <row r="732">
      <c r="A732" s="162"/>
      <c r="B732" s="162"/>
      <c r="C732" s="162"/>
      <c r="D732" s="162"/>
      <c r="E732" s="162"/>
      <c r="F732" s="162"/>
      <c r="G732" s="162"/>
      <c r="H732" s="162"/>
      <c r="I732" s="162"/>
      <c r="J732" s="162"/>
      <c r="K732" s="162"/>
      <c r="L732" s="162"/>
      <c r="M732" s="162"/>
      <c r="N732" s="162"/>
      <c r="O732" s="162"/>
      <c r="P732" s="162"/>
      <c r="Q732" s="162"/>
      <c r="R732" s="162"/>
      <c r="S732" s="162"/>
      <c r="T732" s="162"/>
      <c r="U732" s="162"/>
      <c r="V732" s="162"/>
      <c r="W732" s="162"/>
      <c r="X732" s="162"/>
      <c r="Y732" s="162"/>
      <c r="Z732" s="162"/>
    </row>
    <row r="733">
      <c r="A733" s="162"/>
      <c r="B733" s="162"/>
      <c r="C733" s="162"/>
      <c r="D733" s="162"/>
      <c r="E733" s="162"/>
      <c r="F733" s="162"/>
      <c r="G733" s="162"/>
      <c r="H733" s="162"/>
      <c r="I733" s="162"/>
      <c r="J733" s="162"/>
      <c r="K733" s="162"/>
      <c r="L733" s="162"/>
      <c r="M733" s="162"/>
      <c r="N733" s="162"/>
      <c r="O733" s="162"/>
      <c r="P733" s="162"/>
      <c r="Q733" s="162"/>
      <c r="R733" s="162"/>
      <c r="S733" s="162"/>
      <c r="T733" s="162"/>
      <c r="U733" s="162"/>
      <c r="V733" s="162"/>
      <c r="W733" s="162"/>
      <c r="X733" s="162"/>
      <c r="Y733" s="162"/>
      <c r="Z733" s="162"/>
    </row>
    <row r="734">
      <c r="A734" s="162"/>
      <c r="B734" s="162"/>
      <c r="C734" s="162"/>
      <c r="D734" s="162"/>
      <c r="E734" s="162"/>
      <c r="F734" s="162"/>
      <c r="G734" s="162"/>
      <c r="H734" s="162"/>
      <c r="I734" s="162"/>
      <c r="J734" s="162"/>
      <c r="K734" s="162"/>
      <c r="L734" s="162"/>
      <c r="M734" s="162"/>
      <c r="N734" s="162"/>
      <c r="O734" s="162"/>
      <c r="P734" s="162"/>
      <c r="Q734" s="162"/>
      <c r="R734" s="162"/>
      <c r="S734" s="162"/>
      <c r="T734" s="162"/>
      <c r="U734" s="162"/>
      <c r="V734" s="162"/>
      <c r="W734" s="162"/>
      <c r="X734" s="162"/>
      <c r="Y734" s="162"/>
      <c r="Z734" s="162"/>
    </row>
    <row r="735">
      <c r="A735" s="162"/>
      <c r="B735" s="162"/>
      <c r="C735" s="162"/>
      <c r="D735" s="162"/>
      <c r="E735" s="162"/>
      <c r="F735" s="162"/>
      <c r="G735" s="162"/>
      <c r="H735" s="162"/>
      <c r="I735" s="162"/>
      <c r="J735" s="162"/>
      <c r="K735" s="162"/>
      <c r="L735" s="162"/>
      <c r="M735" s="162"/>
      <c r="N735" s="162"/>
      <c r="O735" s="162"/>
      <c r="P735" s="162"/>
      <c r="Q735" s="162"/>
      <c r="R735" s="162"/>
      <c r="S735" s="162"/>
      <c r="T735" s="162"/>
      <c r="U735" s="162"/>
      <c r="V735" s="162"/>
      <c r="W735" s="162"/>
      <c r="X735" s="162"/>
      <c r="Y735" s="162"/>
      <c r="Z735" s="162"/>
    </row>
    <row r="736">
      <c r="A736" s="162"/>
      <c r="B736" s="162"/>
      <c r="C736" s="162"/>
      <c r="D736" s="162"/>
      <c r="E736" s="162"/>
      <c r="F736" s="162"/>
      <c r="G736" s="162"/>
      <c r="H736" s="162"/>
      <c r="I736" s="162"/>
      <c r="J736" s="162"/>
      <c r="K736" s="162"/>
      <c r="L736" s="162"/>
      <c r="M736" s="162"/>
      <c r="N736" s="162"/>
      <c r="O736" s="162"/>
      <c r="P736" s="162"/>
      <c r="Q736" s="162"/>
      <c r="R736" s="162"/>
      <c r="S736" s="162"/>
      <c r="T736" s="162"/>
      <c r="U736" s="162"/>
      <c r="V736" s="162"/>
      <c r="W736" s="162"/>
      <c r="X736" s="162"/>
      <c r="Y736" s="162"/>
      <c r="Z736" s="162"/>
    </row>
    <row r="737">
      <c r="A737" s="162"/>
      <c r="B737" s="162"/>
      <c r="C737" s="162"/>
      <c r="D737" s="162"/>
      <c r="E737" s="162"/>
      <c r="F737" s="162"/>
      <c r="G737" s="162"/>
      <c r="H737" s="162"/>
      <c r="I737" s="162"/>
      <c r="J737" s="162"/>
      <c r="K737" s="162"/>
      <c r="L737" s="162"/>
      <c r="M737" s="162"/>
      <c r="N737" s="162"/>
      <c r="O737" s="162"/>
      <c r="P737" s="162"/>
      <c r="Q737" s="162"/>
      <c r="R737" s="162"/>
      <c r="S737" s="162"/>
      <c r="T737" s="162"/>
      <c r="U737" s="162"/>
      <c r="V737" s="162"/>
      <c r="W737" s="162"/>
      <c r="X737" s="162"/>
      <c r="Y737" s="162"/>
      <c r="Z737" s="162"/>
    </row>
    <row r="738">
      <c r="A738" s="162"/>
      <c r="B738" s="162"/>
      <c r="C738" s="162"/>
      <c r="D738" s="162"/>
      <c r="E738" s="162"/>
      <c r="F738" s="162"/>
      <c r="G738" s="162"/>
      <c r="H738" s="162"/>
      <c r="I738" s="162"/>
      <c r="J738" s="162"/>
      <c r="K738" s="162"/>
      <c r="L738" s="162"/>
      <c r="M738" s="162"/>
      <c r="N738" s="162"/>
      <c r="O738" s="162"/>
      <c r="P738" s="162"/>
      <c r="Q738" s="162"/>
      <c r="R738" s="162"/>
      <c r="S738" s="162"/>
      <c r="T738" s="162"/>
      <c r="U738" s="162"/>
      <c r="V738" s="162"/>
      <c r="W738" s="162"/>
      <c r="X738" s="162"/>
      <c r="Y738" s="162"/>
      <c r="Z738" s="162"/>
    </row>
    <row r="739">
      <c r="A739" s="162"/>
      <c r="B739" s="162"/>
      <c r="C739" s="162"/>
      <c r="D739" s="162"/>
      <c r="E739" s="162"/>
      <c r="F739" s="162"/>
      <c r="G739" s="162"/>
      <c r="H739" s="162"/>
      <c r="I739" s="162"/>
      <c r="J739" s="162"/>
      <c r="K739" s="162"/>
      <c r="L739" s="162"/>
      <c r="M739" s="162"/>
      <c r="N739" s="162"/>
      <c r="O739" s="162"/>
      <c r="P739" s="162"/>
      <c r="Q739" s="162"/>
      <c r="R739" s="162"/>
      <c r="S739" s="162"/>
      <c r="T739" s="162"/>
      <c r="U739" s="162"/>
      <c r="V739" s="162"/>
      <c r="W739" s="162"/>
      <c r="X739" s="162"/>
      <c r="Y739" s="162"/>
      <c r="Z739" s="162"/>
    </row>
    <row r="740">
      <c r="A740" s="162"/>
      <c r="B740" s="162"/>
      <c r="C740" s="162"/>
      <c r="D740" s="162"/>
      <c r="E740" s="162"/>
      <c r="F740" s="162"/>
      <c r="G740" s="162"/>
      <c r="H740" s="162"/>
      <c r="I740" s="162"/>
      <c r="J740" s="162"/>
      <c r="K740" s="162"/>
      <c r="L740" s="162"/>
      <c r="M740" s="162"/>
      <c r="N740" s="162"/>
      <c r="O740" s="162"/>
      <c r="P740" s="162"/>
      <c r="Q740" s="162"/>
      <c r="R740" s="162"/>
      <c r="S740" s="162"/>
      <c r="T740" s="162"/>
      <c r="U740" s="162"/>
      <c r="V740" s="162"/>
      <c r="W740" s="162"/>
      <c r="X740" s="162"/>
      <c r="Y740" s="162"/>
      <c r="Z740" s="162"/>
    </row>
    <row r="741">
      <c r="A741" s="162"/>
      <c r="B741" s="162"/>
      <c r="C741" s="162"/>
      <c r="D741" s="162"/>
      <c r="E741" s="162"/>
      <c r="F741" s="162"/>
      <c r="G741" s="162"/>
      <c r="H741" s="162"/>
      <c r="I741" s="162"/>
      <c r="J741" s="162"/>
      <c r="K741" s="162"/>
      <c r="L741" s="162"/>
      <c r="M741" s="162"/>
      <c r="N741" s="162"/>
      <c r="O741" s="162"/>
      <c r="P741" s="162"/>
      <c r="Q741" s="162"/>
      <c r="R741" s="162"/>
      <c r="S741" s="162"/>
      <c r="T741" s="162"/>
      <c r="U741" s="162"/>
      <c r="V741" s="162"/>
      <c r="W741" s="162"/>
      <c r="X741" s="162"/>
      <c r="Y741" s="162"/>
      <c r="Z741" s="162"/>
    </row>
    <row r="742">
      <c r="A742" s="162"/>
      <c r="B742" s="162"/>
      <c r="C742" s="162"/>
      <c r="D742" s="162"/>
      <c r="E742" s="162"/>
      <c r="F742" s="162"/>
      <c r="G742" s="162"/>
      <c r="H742" s="162"/>
      <c r="I742" s="162"/>
      <c r="J742" s="162"/>
      <c r="K742" s="162"/>
      <c r="L742" s="162"/>
      <c r="M742" s="162"/>
      <c r="N742" s="162"/>
      <c r="O742" s="162"/>
      <c r="P742" s="162"/>
      <c r="Q742" s="162"/>
      <c r="R742" s="162"/>
      <c r="S742" s="162"/>
      <c r="T742" s="162"/>
      <c r="U742" s="162"/>
      <c r="V742" s="162"/>
      <c r="W742" s="162"/>
      <c r="X742" s="162"/>
      <c r="Y742" s="162"/>
      <c r="Z742" s="162"/>
    </row>
    <row r="743">
      <c r="A743" s="162"/>
      <c r="B743" s="162"/>
      <c r="C743" s="162"/>
      <c r="D743" s="162"/>
      <c r="E743" s="162"/>
      <c r="F743" s="162"/>
      <c r="G743" s="162"/>
      <c r="H743" s="162"/>
      <c r="I743" s="162"/>
      <c r="J743" s="162"/>
      <c r="K743" s="162"/>
      <c r="L743" s="162"/>
      <c r="M743" s="162"/>
      <c r="N743" s="162"/>
      <c r="O743" s="162"/>
      <c r="P743" s="162"/>
      <c r="Q743" s="162"/>
      <c r="R743" s="162"/>
      <c r="S743" s="162"/>
      <c r="T743" s="162"/>
      <c r="U743" s="162"/>
      <c r="V743" s="162"/>
      <c r="W743" s="162"/>
      <c r="X743" s="162"/>
      <c r="Y743" s="162"/>
      <c r="Z743" s="162"/>
    </row>
    <row r="744">
      <c r="A744" s="162"/>
      <c r="B744" s="162"/>
      <c r="C744" s="162"/>
      <c r="D744" s="162"/>
      <c r="E744" s="162"/>
      <c r="F744" s="162"/>
      <c r="G744" s="162"/>
      <c r="H744" s="162"/>
      <c r="I744" s="162"/>
      <c r="J744" s="162"/>
      <c r="K744" s="162"/>
      <c r="L744" s="162"/>
      <c r="M744" s="162"/>
      <c r="N744" s="162"/>
      <c r="O744" s="162"/>
      <c r="P744" s="162"/>
      <c r="Q744" s="162"/>
      <c r="R744" s="162"/>
      <c r="S744" s="162"/>
      <c r="T744" s="162"/>
      <c r="U744" s="162"/>
      <c r="V744" s="162"/>
      <c r="W744" s="162"/>
      <c r="X744" s="162"/>
      <c r="Y744" s="162"/>
      <c r="Z744" s="162"/>
    </row>
    <row r="745">
      <c r="A745" s="162"/>
      <c r="B745" s="162"/>
      <c r="C745" s="162"/>
      <c r="D745" s="162"/>
      <c r="E745" s="162"/>
      <c r="F745" s="162"/>
      <c r="G745" s="162"/>
      <c r="H745" s="162"/>
      <c r="I745" s="162"/>
      <c r="J745" s="162"/>
      <c r="K745" s="162"/>
      <c r="L745" s="162"/>
      <c r="M745" s="162"/>
      <c r="N745" s="162"/>
      <c r="O745" s="162"/>
      <c r="P745" s="162"/>
      <c r="Q745" s="162"/>
      <c r="R745" s="162"/>
      <c r="S745" s="162"/>
      <c r="T745" s="162"/>
      <c r="U745" s="162"/>
      <c r="V745" s="162"/>
      <c r="W745" s="162"/>
      <c r="X745" s="162"/>
      <c r="Y745" s="162"/>
      <c r="Z745" s="162"/>
    </row>
    <row r="746">
      <c r="A746" s="162"/>
      <c r="B746" s="162"/>
      <c r="C746" s="162"/>
      <c r="D746" s="162"/>
      <c r="E746" s="162"/>
      <c r="F746" s="162"/>
      <c r="G746" s="162"/>
      <c r="H746" s="162"/>
      <c r="I746" s="162"/>
      <c r="J746" s="162"/>
      <c r="K746" s="162"/>
      <c r="L746" s="162"/>
      <c r="M746" s="162"/>
      <c r="N746" s="162"/>
      <c r="O746" s="162"/>
      <c r="P746" s="162"/>
      <c r="Q746" s="162"/>
      <c r="R746" s="162"/>
      <c r="S746" s="162"/>
      <c r="T746" s="162"/>
      <c r="U746" s="162"/>
      <c r="V746" s="162"/>
      <c r="W746" s="162"/>
      <c r="X746" s="162"/>
      <c r="Y746" s="162"/>
      <c r="Z746" s="162"/>
    </row>
    <row r="747">
      <c r="A747" s="162"/>
      <c r="B747" s="162"/>
      <c r="C747" s="162"/>
      <c r="D747" s="162"/>
      <c r="E747" s="162"/>
      <c r="F747" s="162"/>
      <c r="G747" s="162"/>
      <c r="H747" s="162"/>
      <c r="I747" s="162"/>
      <c r="J747" s="162"/>
      <c r="K747" s="162"/>
      <c r="L747" s="162"/>
      <c r="M747" s="162"/>
      <c r="N747" s="162"/>
      <c r="O747" s="162"/>
      <c r="P747" s="162"/>
      <c r="Q747" s="162"/>
      <c r="R747" s="162"/>
      <c r="S747" s="162"/>
      <c r="T747" s="162"/>
      <c r="U747" s="162"/>
      <c r="V747" s="162"/>
      <c r="W747" s="162"/>
      <c r="X747" s="162"/>
      <c r="Y747" s="162"/>
      <c r="Z747" s="162"/>
    </row>
    <row r="748">
      <c r="A748" s="162"/>
      <c r="B748" s="162"/>
      <c r="C748" s="162"/>
      <c r="D748" s="162"/>
      <c r="E748" s="162"/>
      <c r="F748" s="162"/>
      <c r="G748" s="162"/>
      <c r="H748" s="162"/>
      <c r="I748" s="162"/>
      <c r="J748" s="162"/>
      <c r="K748" s="162"/>
      <c r="L748" s="162"/>
      <c r="M748" s="162"/>
      <c r="N748" s="162"/>
      <c r="O748" s="162"/>
      <c r="P748" s="162"/>
      <c r="Q748" s="162"/>
      <c r="R748" s="162"/>
      <c r="S748" s="162"/>
      <c r="T748" s="162"/>
      <c r="U748" s="162"/>
      <c r="V748" s="162"/>
      <c r="W748" s="162"/>
      <c r="X748" s="162"/>
      <c r="Y748" s="162"/>
      <c r="Z748" s="162"/>
    </row>
    <row r="749">
      <c r="A749" s="162"/>
      <c r="B749" s="162"/>
      <c r="C749" s="162"/>
      <c r="D749" s="162"/>
      <c r="E749" s="162"/>
      <c r="F749" s="162"/>
      <c r="G749" s="162"/>
      <c r="H749" s="162"/>
      <c r="I749" s="162"/>
      <c r="J749" s="162"/>
      <c r="K749" s="162"/>
      <c r="L749" s="162"/>
      <c r="M749" s="162"/>
      <c r="N749" s="162"/>
      <c r="O749" s="162"/>
      <c r="P749" s="162"/>
      <c r="Q749" s="162"/>
      <c r="R749" s="162"/>
      <c r="S749" s="162"/>
      <c r="T749" s="162"/>
      <c r="U749" s="162"/>
      <c r="V749" s="162"/>
      <c r="W749" s="162"/>
      <c r="X749" s="162"/>
      <c r="Y749" s="162"/>
      <c r="Z749" s="162"/>
    </row>
    <row r="750">
      <c r="A750" s="162"/>
      <c r="B750" s="162"/>
      <c r="C750" s="162"/>
      <c r="D750" s="162"/>
      <c r="E750" s="162"/>
      <c r="F750" s="162"/>
      <c r="G750" s="162"/>
      <c r="H750" s="162"/>
      <c r="I750" s="162"/>
      <c r="J750" s="162"/>
      <c r="K750" s="162"/>
      <c r="L750" s="162"/>
      <c r="M750" s="162"/>
      <c r="N750" s="162"/>
      <c r="O750" s="162"/>
      <c r="P750" s="162"/>
      <c r="Q750" s="162"/>
      <c r="R750" s="162"/>
      <c r="S750" s="162"/>
      <c r="T750" s="162"/>
      <c r="U750" s="162"/>
      <c r="V750" s="162"/>
      <c r="W750" s="162"/>
      <c r="X750" s="162"/>
      <c r="Y750" s="162"/>
      <c r="Z750" s="162"/>
    </row>
    <row r="751">
      <c r="A751" s="162"/>
      <c r="B751" s="162"/>
      <c r="C751" s="162"/>
      <c r="D751" s="162"/>
      <c r="E751" s="162"/>
      <c r="F751" s="162"/>
      <c r="G751" s="162"/>
      <c r="H751" s="162"/>
      <c r="I751" s="162"/>
      <c r="J751" s="162"/>
      <c r="K751" s="162"/>
      <c r="L751" s="162"/>
      <c r="M751" s="162"/>
      <c r="N751" s="162"/>
      <c r="O751" s="162"/>
      <c r="P751" s="162"/>
      <c r="Q751" s="162"/>
      <c r="R751" s="162"/>
      <c r="S751" s="162"/>
      <c r="T751" s="162"/>
      <c r="U751" s="162"/>
      <c r="V751" s="162"/>
      <c r="W751" s="162"/>
      <c r="X751" s="162"/>
      <c r="Y751" s="162"/>
      <c r="Z751" s="162"/>
    </row>
    <row r="752">
      <c r="A752" s="162"/>
      <c r="B752" s="162"/>
      <c r="C752" s="162"/>
      <c r="D752" s="162"/>
      <c r="E752" s="162"/>
      <c r="F752" s="162"/>
      <c r="G752" s="162"/>
      <c r="H752" s="162"/>
      <c r="I752" s="162"/>
      <c r="J752" s="162"/>
      <c r="K752" s="162"/>
      <c r="L752" s="162"/>
      <c r="M752" s="162"/>
      <c r="N752" s="162"/>
      <c r="O752" s="162"/>
      <c r="P752" s="162"/>
      <c r="Q752" s="162"/>
      <c r="R752" s="162"/>
      <c r="S752" s="162"/>
      <c r="T752" s="162"/>
      <c r="U752" s="162"/>
      <c r="V752" s="162"/>
      <c r="W752" s="162"/>
      <c r="X752" s="162"/>
      <c r="Y752" s="162"/>
      <c r="Z752" s="162"/>
    </row>
    <row r="753">
      <c r="A753" s="162"/>
      <c r="B753" s="162"/>
      <c r="C753" s="162"/>
      <c r="D753" s="162"/>
      <c r="E753" s="162"/>
      <c r="F753" s="162"/>
      <c r="G753" s="162"/>
      <c r="H753" s="162"/>
      <c r="I753" s="162"/>
      <c r="J753" s="162"/>
      <c r="K753" s="162"/>
      <c r="L753" s="162"/>
      <c r="M753" s="162"/>
      <c r="N753" s="162"/>
      <c r="O753" s="162"/>
      <c r="P753" s="162"/>
      <c r="Q753" s="162"/>
      <c r="R753" s="162"/>
      <c r="S753" s="162"/>
      <c r="T753" s="162"/>
      <c r="U753" s="162"/>
      <c r="V753" s="162"/>
      <c r="W753" s="162"/>
      <c r="X753" s="162"/>
      <c r="Y753" s="162"/>
      <c r="Z753" s="162"/>
    </row>
    <row r="754">
      <c r="A754" s="162"/>
      <c r="B754" s="162"/>
      <c r="C754" s="162"/>
      <c r="D754" s="162"/>
      <c r="E754" s="162"/>
      <c r="F754" s="162"/>
      <c r="G754" s="162"/>
      <c r="H754" s="162"/>
      <c r="I754" s="162"/>
      <c r="J754" s="162"/>
      <c r="K754" s="162"/>
      <c r="L754" s="162"/>
      <c r="M754" s="162"/>
      <c r="N754" s="162"/>
      <c r="O754" s="162"/>
      <c r="P754" s="162"/>
      <c r="Q754" s="162"/>
      <c r="R754" s="162"/>
      <c r="S754" s="162"/>
      <c r="T754" s="162"/>
      <c r="U754" s="162"/>
      <c r="V754" s="162"/>
      <c r="W754" s="162"/>
      <c r="X754" s="162"/>
      <c r="Y754" s="162"/>
      <c r="Z754" s="162"/>
    </row>
    <row r="755">
      <c r="A755" s="162"/>
      <c r="B755" s="162"/>
      <c r="C755" s="162"/>
      <c r="D755" s="162"/>
      <c r="E755" s="162"/>
      <c r="F755" s="162"/>
      <c r="G755" s="162"/>
      <c r="H755" s="162"/>
      <c r="I755" s="162"/>
      <c r="J755" s="162"/>
      <c r="K755" s="162"/>
      <c r="L755" s="162"/>
      <c r="M755" s="162"/>
      <c r="N755" s="162"/>
      <c r="O755" s="162"/>
      <c r="P755" s="162"/>
      <c r="Q755" s="162"/>
      <c r="R755" s="162"/>
      <c r="S755" s="162"/>
      <c r="T755" s="162"/>
      <c r="U755" s="162"/>
      <c r="V755" s="162"/>
      <c r="W755" s="162"/>
      <c r="X755" s="162"/>
      <c r="Y755" s="162"/>
      <c r="Z755" s="162"/>
    </row>
    <row r="756">
      <c r="A756" s="162"/>
      <c r="B756" s="162"/>
      <c r="C756" s="162"/>
      <c r="D756" s="162"/>
      <c r="E756" s="162"/>
      <c r="F756" s="162"/>
      <c r="G756" s="162"/>
      <c r="H756" s="162"/>
      <c r="I756" s="162"/>
      <c r="J756" s="162"/>
      <c r="K756" s="162"/>
      <c r="L756" s="162"/>
      <c r="M756" s="162"/>
      <c r="N756" s="162"/>
      <c r="O756" s="162"/>
      <c r="P756" s="162"/>
      <c r="Q756" s="162"/>
      <c r="R756" s="162"/>
      <c r="S756" s="162"/>
      <c r="T756" s="162"/>
      <c r="U756" s="162"/>
      <c r="V756" s="162"/>
      <c r="W756" s="162"/>
      <c r="X756" s="162"/>
      <c r="Y756" s="162"/>
      <c r="Z756" s="162"/>
    </row>
    <row r="757">
      <c r="A757" s="162"/>
      <c r="B757" s="162"/>
      <c r="C757" s="162"/>
      <c r="D757" s="162"/>
      <c r="E757" s="162"/>
      <c r="F757" s="162"/>
      <c r="G757" s="162"/>
      <c r="H757" s="162"/>
      <c r="I757" s="162"/>
      <c r="J757" s="162"/>
      <c r="K757" s="162"/>
      <c r="L757" s="162"/>
      <c r="M757" s="162"/>
      <c r="N757" s="162"/>
      <c r="O757" s="162"/>
      <c r="P757" s="162"/>
      <c r="Q757" s="162"/>
      <c r="R757" s="162"/>
      <c r="S757" s="162"/>
      <c r="T757" s="162"/>
      <c r="U757" s="162"/>
      <c r="V757" s="162"/>
      <c r="W757" s="162"/>
      <c r="X757" s="162"/>
      <c r="Y757" s="162"/>
      <c r="Z757" s="162"/>
    </row>
    <row r="758">
      <c r="A758" s="162"/>
      <c r="B758" s="162"/>
      <c r="C758" s="162"/>
      <c r="D758" s="162"/>
      <c r="E758" s="162"/>
      <c r="F758" s="162"/>
      <c r="G758" s="162"/>
      <c r="H758" s="162"/>
      <c r="I758" s="162"/>
      <c r="J758" s="162"/>
      <c r="K758" s="162"/>
      <c r="L758" s="162"/>
      <c r="M758" s="162"/>
      <c r="N758" s="162"/>
      <c r="O758" s="162"/>
      <c r="P758" s="162"/>
      <c r="Q758" s="162"/>
      <c r="R758" s="162"/>
      <c r="S758" s="162"/>
      <c r="T758" s="162"/>
      <c r="U758" s="162"/>
      <c r="V758" s="162"/>
      <c r="W758" s="162"/>
      <c r="X758" s="162"/>
      <c r="Y758" s="162"/>
      <c r="Z758" s="162"/>
    </row>
    <row r="759">
      <c r="A759" s="162"/>
      <c r="B759" s="162"/>
      <c r="C759" s="162"/>
      <c r="D759" s="162"/>
      <c r="E759" s="162"/>
      <c r="F759" s="162"/>
      <c r="G759" s="162"/>
      <c r="H759" s="162"/>
      <c r="I759" s="162"/>
      <c r="J759" s="162"/>
      <c r="K759" s="162"/>
      <c r="L759" s="162"/>
      <c r="M759" s="162"/>
      <c r="N759" s="162"/>
      <c r="O759" s="162"/>
      <c r="P759" s="162"/>
      <c r="Q759" s="162"/>
      <c r="R759" s="162"/>
      <c r="S759" s="162"/>
      <c r="T759" s="162"/>
      <c r="U759" s="162"/>
      <c r="V759" s="162"/>
      <c r="W759" s="162"/>
      <c r="X759" s="162"/>
      <c r="Y759" s="162"/>
      <c r="Z759" s="162"/>
    </row>
    <row r="760">
      <c r="A760" s="162"/>
      <c r="B760" s="162"/>
      <c r="C760" s="162"/>
      <c r="D760" s="162"/>
      <c r="E760" s="162"/>
      <c r="F760" s="162"/>
      <c r="G760" s="162"/>
      <c r="H760" s="162"/>
      <c r="I760" s="162"/>
      <c r="J760" s="162"/>
      <c r="K760" s="162"/>
      <c r="L760" s="162"/>
      <c r="M760" s="162"/>
      <c r="N760" s="162"/>
      <c r="O760" s="162"/>
      <c r="P760" s="162"/>
      <c r="Q760" s="162"/>
      <c r="R760" s="162"/>
      <c r="S760" s="162"/>
      <c r="T760" s="162"/>
      <c r="U760" s="162"/>
      <c r="V760" s="162"/>
      <c r="W760" s="162"/>
      <c r="X760" s="162"/>
      <c r="Y760" s="162"/>
      <c r="Z760" s="162"/>
    </row>
    <row r="761">
      <c r="A761" s="162"/>
      <c r="B761" s="162"/>
      <c r="C761" s="162"/>
      <c r="D761" s="162"/>
      <c r="E761" s="162"/>
      <c r="F761" s="162"/>
      <c r="G761" s="162"/>
      <c r="H761" s="162"/>
      <c r="I761" s="162"/>
      <c r="J761" s="162"/>
      <c r="K761" s="162"/>
      <c r="L761" s="162"/>
      <c r="M761" s="162"/>
      <c r="N761" s="162"/>
      <c r="O761" s="162"/>
      <c r="P761" s="162"/>
      <c r="Q761" s="162"/>
      <c r="R761" s="162"/>
      <c r="S761" s="162"/>
      <c r="T761" s="162"/>
      <c r="U761" s="162"/>
      <c r="V761" s="162"/>
      <c r="W761" s="162"/>
      <c r="X761" s="162"/>
      <c r="Y761" s="162"/>
      <c r="Z761" s="162"/>
    </row>
    <row r="762">
      <c r="A762" s="162"/>
      <c r="B762" s="162"/>
      <c r="C762" s="162"/>
      <c r="D762" s="162"/>
      <c r="E762" s="162"/>
      <c r="F762" s="162"/>
      <c r="G762" s="162"/>
      <c r="H762" s="162"/>
      <c r="I762" s="162"/>
      <c r="J762" s="162"/>
      <c r="K762" s="162"/>
      <c r="L762" s="162"/>
      <c r="M762" s="162"/>
      <c r="N762" s="162"/>
      <c r="O762" s="162"/>
      <c r="P762" s="162"/>
      <c r="Q762" s="162"/>
      <c r="R762" s="162"/>
      <c r="S762" s="162"/>
      <c r="T762" s="162"/>
      <c r="U762" s="162"/>
      <c r="V762" s="162"/>
      <c r="W762" s="162"/>
      <c r="X762" s="162"/>
      <c r="Y762" s="162"/>
      <c r="Z762" s="162"/>
    </row>
    <row r="763">
      <c r="A763" s="162"/>
      <c r="B763" s="162"/>
      <c r="C763" s="162"/>
      <c r="D763" s="162"/>
      <c r="E763" s="162"/>
      <c r="F763" s="162"/>
      <c r="G763" s="162"/>
      <c r="H763" s="162"/>
      <c r="I763" s="162"/>
      <c r="J763" s="162"/>
      <c r="K763" s="162"/>
      <c r="L763" s="162"/>
      <c r="M763" s="162"/>
      <c r="N763" s="162"/>
      <c r="O763" s="162"/>
      <c r="P763" s="162"/>
      <c r="Q763" s="162"/>
      <c r="R763" s="162"/>
      <c r="S763" s="162"/>
      <c r="T763" s="162"/>
      <c r="U763" s="162"/>
      <c r="V763" s="162"/>
      <c r="W763" s="162"/>
      <c r="X763" s="162"/>
      <c r="Y763" s="162"/>
      <c r="Z763" s="162"/>
    </row>
    <row r="764">
      <c r="A764" s="162"/>
      <c r="B764" s="162"/>
      <c r="C764" s="162"/>
      <c r="D764" s="162"/>
      <c r="E764" s="162"/>
      <c r="F764" s="162"/>
      <c r="G764" s="162"/>
      <c r="H764" s="162"/>
      <c r="I764" s="162"/>
      <c r="J764" s="162"/>
      <c r="K764" s="162"/>
      <c r="L764" s="162"/>
      <c r="M764" s="162"/>
      <c r="N764" s="162"/>
      <c r="O764" s="162"/>
      <c r="P764" s="162"/>
      <c r="Q764" s="162"/>
      <c r="R764" s="162"/>
      <c r="S764" s="162"/>
      <c r="T764" s="162"/>
      <c r="U764" s="162"/>
      <c r="V764" s="162"/>
      <c r="W764" s="162"/>
      <c r="X764" s="162"/>
      <c r="Y764" s="162"/>
      <c r="Z764" s="162"/>
    </row>
    <row r="765">
      <c r="A765" s="162"/>
      <c r="B765" s="162"/>
      <c r="C765" s="162"/>
      <c r="D765" s="162"/>
      <c r="E765" s="162"/>
      <c r="F765" s="162"/>
      <c r="G765" s="162"/>
      <c r="H765" s="162"/>
      <c r="I765" s="162"/>
      <c r="J765" s="162"/>
      <c r="K765" s="162"/>
      <c r="L765" s="162"/>
      <c r="M765" s="162"/>
      <c r="N765" s="162"/>
      <c r="O765" s="162"/>
      <c r="P765" s="162"/>
      <c r="Q765" s="162"/>
      <c r="R765" s="162"/>
      <c r="S765" s="162"/>
      <c r="T765" s="162"/>
      <c r="U765" s="162"/>
      <c r="V765" s="162"/>
      <c r="W765" s="162"/>
      <c r="X765" s="162"/>
      <c r="Y765" s="162"/>
      <c r="Z765" s="162"/>
    </row>
    <row r="766">
      <c r="A766" s="162"/>
      <c r="B766" s="162"/>
      <c r="C766" s="162"/>
      <c r="D766" s="162"/>
      <c r="E766" s="162"/>
      <c r="F766" s="162"/>
      <c r="G766" s="162"/>
      <c r="H766" s="162"/>
      <c r="I766" s="162"/>
      <c r="J766" s="162"/>
      <c r="K766" s="162"/>
      <c r="L766" s="162"/>
      <c r="M766" s="162"/>
      <c r="N766" s="162"/>
      <c r="O766" s="162"/>
      <c r="P766" s="162"/>
      <c r="Q766" s="162"/>
      <c r="R766" s="162"/>
      <c r="S766" s="162"/>
      <c r="T766" s="162"/>
      <c r="U766" s="162"/>
      <c r="V766" s="162"/>
      <c r="W766" s="162"/>
      <c r="X766" s="162"/>
      <c r="Y766" s="162"/>
      <c r="Z766" s="162"/>
    </row>
    <row r="767">
      <c r="A767" s="162"/>
      <c r="B767" s="162"/>
      <c r="C767" s="162"/>
      <c r="D767" s="162"/>
      <c r="E767" s="162"/>
      <c r="F767" s="162"/>
      <c r="G767" s="162"/>
      <c r="H767" s="162"/>
      <c r="I767" s="162"/>
      <c r="J767" s="162"/>
      <c r="K767" s="162"/>
      <c r="L767" s="162"/>
      <c r="M767" s="162"/>
      <c r="N767" s="162"/>
      <c r="O767" s="162"/>
      <c r="P767" s="162"/>
      <c r="Q767" s="162"/>
      <c r="R767" s="162"/>
      <c r="S767" s="162"/>
      <c r="T767" s="162"/>
      <c r="U767" s="162"/>
      <c r="V767" s="162"/>
      <c r="W767" s="162"/>
      <c r="X767" s="162"/>
      <c r="Y767" s="162"/>
      <c r="Z767" s="162"/>
    </row>
    <row r="768">
      <c r="A768" s="162"/>
      <c r="B768" s="162"/>
      <c r="C768" s="162"/>
      <c r="D768" s="162"/>
      <c r="E768" s="162"/>
      <c r="F768" s="162"/>
      <c r="G768" s="162"/>
      <c r="H768" s="162"/>
      <c r="I768" s="162"/>
      <c r="J768" s="162"/>
      <c r="K768" s="162"/>
      <c r="L768" s="162"/>
      <c r="M768" s="162"/>
      <c r="N768" s="162"/>
      <c r="O768" s="162"/>
      <c r="P768" s="162"/>
      <c r="Q768" s="162"/>
      <c r="R768" s="162"/>
      <c r="S768" s="162"/>
      <c r="T768" s="162"/>
      <c r="U768" s="162"/>
      <c r="V768" s="162"/>
      <c r="W768" s="162"/>
      <c r="X768" s="162"/>
      <c r="Y768" s="162"/>
      <c r="Z768" s="162"/>
    </row>
    <row r="769">
      <c r="A769" s="162"/>
      <c r="B769" s="162"/>
      <c r="C769" s="162"/>
      <c r="D769" s="162"/>
      <c r="E769" s="162"/>
      <c r="F769" s="162"/>
      <c r="G769" s="162"/>
      <c r="H769" s="162"/>
      <c r="I769" s="162"/>
      <c r="J769" s="162"/>
      <c r="K769" s="162"/>
      <c r="L769" s="162"/>
      <c r="M769" s="162"/>
      <c r="N769" s="162"/>
      <c r="O769" s="162"/>
      <c r="P769" s="162"/>
      <c r="Q769" s="162"/>
      <c r="R769" s="162"/>
      <c r="S769" s="162"/>
      <c r="T769" s="162"/>
      <c r="U769" s="162"/>
      <c r="V769" s="162"/>
      <c r="W769" s="162"/>
      <c r="X769" s="162"/>
      <c r="Y769" s="162"/>
      <c r="Z769" s="162"/>
    </row>
    <row r="770">
      <c r="A770" s="162"/>
      <c r="B770" s="162"/>
      <c r="C770" s="162"/>
      <c r="D770" s="162"/>
      <c r="E770" s="162"/>
      <c r="F770" s="162"/>
      <c r="G770" s="162"/>
      <c r="H770" s="162"/>
      <c r="I770" s="162"/>
      <c r="J770" s="162"/>
      <c r="K770" s="162"/>
      <c r="L770" s="162"/>
      <c r="M770" s="162"/>
      <c r="N770" s="162"/>
      <c r="O770" s="162"/>
      <c r="P770" s="162"/>
      <c r="Q770" s="162"/>
      <c r="R770" s="162"/>
      <c r="S770" s="162"/>
      <c r="T770" s="162"/>
      <c r="U770" s="162"/>
      <c r="V770" s="162"/>
      <c r="W770" s="162"/>
      <c r="X770" s="162"/>
      <c r="Y770" s="162"/>
      <c r="Z770" s="162"/>
    </row>
    <row r="771">
      <c r="A771" s="162"/>
      <c r="B771" s="162"/>
      <c r="C771" s="162"/>
      <c r="D771" s="162"/>
      <c r="E771" s="162"/>
      <c r="F771" s="162"/>
      <c r="G771" s="162"/>
      <c r="H771" s="162"/>
      <c r="I771" s="162"/>
      <c r="J771" s="162"/>
      <c r="K771" s="162"/>
      <c r="L771" s="162"/>
      <c r="M771" s="162"/>
      <c r="N771" s="162"/>
      <c r="O771" s="162"/>
      <c r="P771" s="162"/>
      <c r="Q771" s="162"/>
      <c r="R771" s="162"/>
      <c r="S771" s="162"/>
      <c r="T771" s="162"/>
      <c r="U771" s="162"/>
      <c r="V771" s="162"/>
      <c r="W771" s="162"/>
      <c r="X771" s="162"/>
      <c r="Y771" s="162"/>
      <c r="Z771" s="162"/>
    </row>
    <row r="772">
      <c r="A772" s="162"/>
      <c r="B772" s="162"/>
      <c r="C772" s="162"/>
      <c r="D772" s="162"/>
      <c r="E772" s="162"/>
      <c r="F772" s="162"/>
      <c r="G772" s="162"/>
      <c r="H772" s="162"/>
      <c r="I772" s="162"/>
      <c r="J772" s="162"/>
      <c r="K772" s="162"/>
      <c r="L772" s="162"/>
      <c r="M772" s="162"/>
      <c r="N772" s="162"/>
      <c r="O772" s="162"/>
      <c r="P772" s="162"/>
      <c r="Q772" s="162"/>
      <c r="R772" s="162"/>
      <c r="S772" s="162"/>
      <c r="T772" s="162"/>
      <c r="U772" s="162"/>
      <c r="V772" s="162"/>
      <c r="W772" s="162"/>
      <c r="X772" s="162"/>
      <c r="Y772" s="162"/>
      <c r="Z772" s="162"/>
    </row>
    <row r="773">
      <c r="A773" s="162"/>
      <c r="B773" s="162"/>
      <c r="C773" s="162"/>
      <c r="D773" s="162"/>
      <c r="E773" s="162"/>
      <c r="F773" s="162"/>
      <c r="G773" s="162"/>
      <c r="H773" s="162"/>
      <c r="I773" s="162"/>
      <c r="J773" s="162"/>
      <c r="K773" s="162"/>
      <c r="L773" s="162"/>
      <c r="M773" s="162"/>
      <c r="N773" s="162"/>
      <c r="O773" s="162"/>
      <c r="P773" s="162"/>
      <c r="Q773" s="162"/>
      <c r="R773" s="162"/>
      <c r="S773" s="162"/>
      <c r="T773" s="162"/>
      <c r="U773" s="162"/>
      <c r="V773" s="162"/>
      <c r="W773" s="162"/>
      <c r="X773" s="162"/>
      <c r="Y773" s="162"/>
      <c r="Z773" s="162"/>
    </row>
    <row r="774">
      <c r="A774" s="162"/>
      <c r="B774" s="162"/>
      <c r="C774" s="162"/>
      <c r="D774" s="162"/>
      <c r="E774" s="162"/>
      <c r="F774" s="162"/>
      <c r="G774" s="162"/>
      <c r="H774" s="162"/>
      <c r="I774" s="162"/>
      <c r="J774" s="162"/>
      <c r="K774" s="162"/>
      <c r="L774" s="162"/>
      <c r="M774" s="162"/>
      <c r="N774" s="162"/>
      <c r="O774" s="162"/>
      <c r="P774" s="162"/>
      <c r="Q774" s="162"/>
      <c r="R774" s="162"/>
      <c r="S774" s="162"/>
      <c r="T774" s="162"/>
      <c r="U774" s="162"/>
      <c r="V774" s="162"/>
      <c r="W774" s="162"/>
      <c r="X774" s="162"/>
      <c r="Y774" s="162"/>
      <c r="Z774" s="162"/>
    </row>
    <row r="775">
      <c r="A775" s="162"/>
      <c r="B775" s="162"/>
      <c r="C775" s="162"/>
      <c r="D775" s="162"/>
      <c r="E775" s="162"/>
      <c r="F775" s="162"/>
      <c r="G775" s="162"/>
      <c r="H775" s="162"/>
      <c r="I775" s="162"/>
      <c r="J775" s="162"/>
      <c r="K775" s="162"/>
      <c r="L775" s="162"/>
      <c r="M775" s="162"/>
      <c r="N775" s="162"/>
      <c r="O775" s="162"/>
      <c r="P775" s="162"/>
      <c r="Q775" s="162"/>
      <c r="R775" s="162"/>
      <c r="S775" s="162"/>
      <c r="T775" s="162"/>
      <c r="U775" s="162"/>
      <c r="V775" s="162"/>
      <c r="W775" s="162"/>
      <c r="X775" s="162"/>
      <c r="Y775" s="162"/>
      <c r="Z775" s="162"/>
    </row>
    <row r="776">
      <c r="A776" s="162"/>
      <c r="B776" s="162"/>
      <c r="C776" s="162"/>
      <c r="D776" s="162"/>
      <c r="E776" s="162"/>
      <c r="F776" s="162"/>
      <c r="G776" s="162"/>
      <c r="H776" s="162"/>
      <c r="I776" s="162"/>
      <c r="J776" s="162"/>
      <c r="K776" s="162"/>
      <c r="L776" s="162"/>
      <c r="M776" s="162"/>
      <c r="N776" s="162"/>
      <c r="O776" s="162"/>
      <c r="P776" s="162"/>
      <c r="Q776" s="162"/>
      <c r="R776" s="162"/>
      <c r="S776" s="162"/>
      <c r="T776" s="162"/>
      <c r="U776" s="162"/>
      <c r="V776" s="162"/>
      <c r="W776" s="162"/>
      <c r="X776" s="162"/>
      <c r="Y776" s="162"/>
      <c r="Z776" s="162"/>
    </row>
    <row r="777">
      <c r="A777" s="162"/>
      <c r="B777" s="162"/>
      <c r="C777" s="162"/>
      <c r="D777" s="162"/>
      <c r="E777" s="162"/>
      <c r="F777" s="162"/>
      <c r="G777" s="162"/>
      <c r="H777" s="162"/>
      <c r="I777" s="162"/>
      <c r="J777" s="162"/>
      <c r="K777" s="162"/>
      <c r="L777" s="162"/>
      <c r="M777" s="162"/>
      <c r="N777" s="162"/>
      <c r="O777" s="162"/>
      <c r="P777" s="162"/>
      <c r="Q777" s="162"/>
      <c r="R777" s="162"/>
      <c r="S777" s="162"/>
      <c r="T777" s="162"/>
      <c r="U777" s="162"/>
      <c r="V777" s="162"/>
      <c r="W777" s="162"/>
      <c r="X777" s="162"/>
      <c r="Y777" s="162"/>
      <c r="Z777" s="162"/>
    </row>
    <row r="778">
      <c r="A778" s="162"/>
      <c r="B778" s="162"/>
      <c r="C778" s="162"/>
      <c r="D778" s="162"/>
      <c r="E778" s="162"/>
      <c r="F778" s="162"/>
      <c r="G778" s="162"/>
      <c r="H778" s="162"/>
      <c r="I778" s="162"/>
      <c r="J778" s="162"/>
      <c r="K778" s="162"/>
      <c r="L778" s="162"/>
      <c r="M778" s="162"/>
      <c r="N778" s="162"/>
      <c r="O778" s="162"/>
      <c r="P778" s="162"/>
      <c r="Q778" s="162"/>
      <c r="R778" s="162"/>
      <c r="S778" s="162"/>
      <c r="T778" s="162"/>
      <c r="U778" s="162"/>
      <c r="V778" s="162"/>
      <c r="W778" s="162"/>
      <c r="X778" s="162"/>
      <c r="Y778" s="162"/>
      <c r="Z778" s="162"/>
    </row>
    <row r="779">
      <c r="A779" s="162"/>
      <c r="B779" s="162"/>
      <c r="C779" s="162"/>
      <c r="D779" s="162"/>
      <c r="E779" s="162"/>
      <c r="F779" s="162"/>
      <c r="G779" s="162"/>
      <c r="H779" s="162"/>
      <c r="I779" s="162"/>
      <c r="J779" s="162"/>
      <c r="K779" s="162"/>
      <c r="L779" s="162"/>
      <c r="M779" s="162"/>
      <c r="N779" s="162"/>
      <c r="O779" s="162"/>
      <c r="P779" s="162"/>
      <c r="Q779" s="162"/>
      <c r="R779" s="162"/>
      <c r="S779" s="162"/>
      <c r="T779" s="162"/>
      <c r="U779" s="162"/>
      <c r="V779" s="162"/>
      <c r="W779" s="162"/>
      <c r="X779" s="162"/>
      <c r="Y779" s="162"/>
      <c r="Z779" s="162"/>
    </row>
    <row r="780">
      <c r="A780" s="162"/>
      <c r="B780" s="162"/>
      <c r="C780" s="162"/>
      <c r="D780" s="162"/>
      <c r="E780" s="162"/>
      <c r="F780" s="162"/>
      <c r="G780" s="162"/>
      <c r="H780" s="162"/>
      <c r="I780" s="162"/>
      <c r="J780" s="162"/>
      <c r="K780" s="162"/>
      <c r="L780" s="162"/>
      <c r="M780" s="162"/>
      <c r="N780" s="162"/>
      <c r="O780" s="162"/>
      <c r="P780" s="162"/>
      <c r="Q780" s="162"/>
      <c r="R780" s="162"/>
      <c r="S780" s="162"/>
      <c r="T780" s="162"/>
      <c r="U780" s="162"/>
      <c r="V780" s="162"/>
      <c r="W780" s="162"/>
      <c r="X780" s="162"/>
      <c r="Y780" s="162"/>
      <c r="Z780" s="162"/>
    </row>
    <row r="781">
      <c r="A781" s="162"/>
      <c r="B781" s="162"/>
      <c r="C781" s="162"/>
      <c r="D781" s="162"/>
      <c r="E781" s="162"/>
      <c r="F781" s="162"/>
      <c r="G781" s="162"/>
      <c r="H781" s="162"/>
      <c r="I781" s="162"/>
      <c r="J781" s="162"/>
      <c r="K781" s="162"/>
      <c r="L781" s="162"/>
      <c r="M781" s="162"/>
      <c r="N781" s="162"/>
      <c r="O781" s="162"/>
      <c r="P781" s="162"/>
      <c r="Q781" s="162"/>
      <c r="R781" s="162"/>
      <c r="S781" s="162"/>
      <c r="T781" s="162"/>
      <c r="U781" s="162"/>
      <c r="V781" s="162"/>
      <c r="W781" s="162"/>
      <c r="X781" s="162"/>
      <c r="Y781" s="162"/>
      <c r="Z781" s="162"/>
    </row>
    <row r="782">
      <c r="A782" s="162"/>
      <c r="B782" s="162"/>
      <c r="C782" s="162"/>
      <c r="D782" s="162"/>
      <c r="E782" s="162"/>
      <c r="F782" s="162"/>
      <c r="G782" s="162"/>
      <c r="H782" s="162"/>
      <c r="I782" s="162"/>
      <c r="J782" s="162"/>
      <c r="K782" s="162"/>
      <c r="L782" s="162"/>
      <c r="M782" s="162"/>
      <c r="N782" s="162"/>
      <c r="O782" s="162"/>
      <c r="P782" s="162"/>
      <c r="Q782" s="162"/>
      <c r="R782" s="162"/>
      <c r="S782" s="162"/>
      <c r="T782" s="162"/>
      <c r="U782" s="162"/>
      <c r="V782" s="162"/>
      <c r="W782" s="162"/>
      <c r="X782" s="162"/>
      <c r="Y782" s="162"/>
      <c r="Z782" s="162"/>
    </row>
    <row r="783">
      <c r="A783" s="162"/>
      <c r="B783" s="162"/>
      <c r="C783" s="162"/>
      <c r="D783" s="162"/>
      <c r="E783" s="162"/>
      <c r="F783" s="162"/>
      <c r="G783" s="162"/>
      <c r="H783" s="162"/>
      <c r="I783" s="162"/>
      <c r="J783" s="162"/>
      <c r="K783" s="162"/>
      <c r="L783" s="162"/>
      <c r="M783" s="162"/>
      <c r="N783" s="162"/>
      <c r="O783" s="162"/>
      <c r="P783" s="162"/>
      <c r="Q783" s="162"/>
      <c r="R783" s="162"/>
      <c r="S783" s="162"/>
      <c r="T783" s="162"/>
      <c r="U783" s="162"/>
      <c r="V783" s="162"/>
      <c r="W783" s="162"/>
      <c r="X783" s="162"/>
      <c r="Y783" s="162"/>
      <c r="Z783" s="162"/>
    </row>
    <row r="784">
      <c r="A784" s="162"/>
      <c r="B784" s="162"/>
      <c r="C784" s="162"/>
      <c r="D784" s="162"/>
      <c r="E784" s="162"/>
      <c r="F784" s="162"/>
      <c r="G784" s="162"/>
      <c r="H784" s="162"/>
      <c r="I784" s="162"/>
      <c r="J784" s="162"/>
      <c r="K784" s="162"/>
      <c r="L784" s="162"/>
      <c r="M784" s="162"/>
      <c r="N784" s="162"/>
      <c r="O784" s="162"/>
      <c r="P784" s="162"/>
      <c r="Q784" s="162"/>
      <c r="R784" s="162"/>
      <c r="S784" s="162"/>
      <c r="T784" s="162"/>
      <c r="U784" s="162"/>
      <c r="V784" s="162"/>
      <c r="W784" s="162"/>
      <c r="X784" s="162"/>
      <c r="Y784" s="162"/>
      <c r="Z784" s="162"/>
    </row>
    <row r="785">
      <c r="A785" s="162"/>
      <c r="B785" s="162"/>
      <c r="C785" s="162"/>
      <c r="D785" s="162"/>
      <c r="E785" s="162"/>
      <c r="F785" s="162"/>
      <c r="G785" s="162"/>
      <c r="H785" s="162"/>
      <c r="I785" s="162"/>
      <c r="J785" s="162"/>
      <c r="K785" s="162"/>
      <c r="L785" s="162"/>
      <c r="M785" s="162"/>
      <c r="N785" s="162"/>
      <c r="O785" s="162"/>
      <c r="P785" s="162"/>
      <c r="Q785" s="162"/>
      <c r="R785" s="162"/>
      <c r="S785" s="162"/>
      <c r="T785" s="162"/>
      <c r="U785" s="162"/>
      <c r="V785" s="162"/>
      <c r="W785" s="162"/>
      <c r="X785" s="162"/>
      <c r="Y785" s="162"/>
      <c r="Z785" s="162"/>
    </row>
    <row r="786">
      <c r="A786" s="162"/>
      <c r="B786" s="162"/>
      <c r="C786" s="162"/>
      <c r="D786" s="162"/>
      <c r="E786" s="162"/>
      <c r="F786" s="162"/>
      <c r="G786" s="162"/>
      <c r="H786" s="162"/>
      <c r="I786" s="162"/>
      <c r="J786" s="162"/>
      <c r="K786" s="162"/>
      <c r="L786" s="162"/>
      <c r="M786" s="162"/>
      <c r="N786" s="162"/>
      <c r="O786" s="162"/>
      <c r="P786" s="162"/>
      <c r="Q786" s="162"/>
      <c r="R786" s="162"/>
      <c r="S786" s="162"/>
      <c r="T786" s="162"/>
      <c r="U786" s="162"/>
      <c r="V786" s="162"/>
      <c r="W786" s="162"/>
      <c r="X786" s="162"/>
      <c r="Y786" s="162"/>
      <c r="Z786" s="162"/>
    </row>
    <row r="787">
      <c r="A787" s="162"/>
      <c r="B787" s="162"/>
      <c r="C787" s="162"/>
      <c r="D787" s="162"/>
      <c r="E787" s="162"/>
      <c r="F787" s="162"/>
      <c r="G787" s="162"/>
      <c r="H787" s="162"/>
      <c r="I787" s="162"/>
      <c r="J787" s="162"/>
      <c r="K787" s="162"/>
      <c r="L787" s="162"/>
      <c r="M787" s="162"/>
      <c r="N787" s="162"/>
      <c r="O787" s="162"/>
      <c r="P787" s="162"/>
      <c r="Q787" s="162"/>
      <c r="R787" s="162"/>
      <c r="S787" s="162"/>
      <c r="T787" s="162"/>
      <c r="U787" s="162"/>
      <c r="V787" s="162"/>
      <c r="W787" s="162"/>
      <c r="X787" s="162"/>
      <c r="Y787" s="162"/>
      <c r="Z787" s="162"/>
    </row>
    <row r="788">
      <c r="A788" s="162"/>
      <c r="B788" s="162"/>
      <c r="C788" s="162"/>
      <c r="D788" s="162"/>
      <c r="E788" s="162"/>
      <c r="F788" s="162"/>
      <c r="G788" s="162"/>
      <c r="H788" s="162"/>
      <c r="I788" s="162"/>
      <c r="J788" s="162"/>
      <c r="K788" s="162"/>
      <c r="L788" s="162"/>
      <c r="M788" s="162"/>
      <c r="N788" s="162"/>
      <c r="O788" s="162"/>
      <c r="P788" s="162"/>
      <c r="Q788" s="162"/>
      <c r="R788" s="162"/>
      <c r="S788" s="162"/>
      <c r="T788" s="162"/>
      <c r="U788" s="162"/>
      <c r="V788" s="162"/>
      <c r="W788" s="162"/>
      <c r="X788" s="162"/>
      <c r="Y788" s="162"/>
      <c r="Z788" s="162"/>
    </row>
    <row r="789">
      <c r="A789" s="162"/>
      <c r="B789" s="162"/>
      <c r="C789" s="162"/>
      <c r="D789" s="162"/>
      <c r="E789" s="162"/>
      <c r="F789" s="162"/>
      <c r="G789" s="162"/>
      <c r="H789" s="162"/>
      <c r="I789" s="162"/>
      <c r="J789" s="162"/>
      <c r="K789" s="162"/>
      <c r="L789" s="162"/>
      <c r="M789" s="162"/>
      <c r="N789" s="162"/>
      <c r="O789" s="162"/>
      <c r="P789" s="162"/>
      <c r="Q789" s="162"/>
      <c r="R789" s="162"/>
      <c r="S789" s="162"/>
      <c r="T789" s="162"/>
      <c r="U789" s="162"/>
      <c r="V789" s="162"/>
      <c r="W789" s="162"/>
      <c r="X789" s="162"/>
      <c r="Y789" s="162"/>
      <c r="Z789" s="162"/>
    </row>
    <row r="790">
      <c r="A790" s="162"/>
      <c r="B790" s="162"/>
      <c r="C790" s="162"/>
      <c r="D790" s="162"/>
      <c r="E790" s="162"/>
      <c r="F790" s="162"/>
      <c r="G790" s="162"/>
      <c r="H790" s="162"/>
      <c r="I790" s="162"/>
      <c r="J790" s="162"/>
      <c r="K790" s="162"/>
      <c r="L790" s="162"/>
      <c r="M790" s="162"/>
      <c r="N790" s="162"/>
      <c r="O790" s="162"/>
      <c r="P790" s="162"/>
      <c r="Q790" s="162"/>
      <c r="R790" s="162"/>
      <c r="S790" s="162"/>
      <c r="T790" s="162"/>
      <c r="U790" s="162"/>
      <c r="V790" s="162"/>
      <c r="W790" s="162"/>
      <c r="X790" s="162"/>
      <c r="Y790" s="162"/>
      <c r="Z790" s="162"/>
    </row>
    <row r="791">
      <c r="A791" s="162"/>
      <c r="B791" s="162"/>
      <c r="C791" s="162"/>
      <c r="D791" s="162"/>
      <c r="E791" s="162"/>
      <c r="F791" s="162"/>
      <c r="G791" s="162"/>
      <c r="H791" s="162"/>
      <c r="I791" s="162"/>
      <c r="J791" s="162"/>
      <c r="K791" s="162"/>
      <c r="L791" s="162"/>
      <c r="M791" s="162"/>
      <c r="N791" s="162"/>
      <c r="O791" s="162"/>
      <c r="P791" s="162"/>
      <c r="Q791" s="162"/>
      <c r="R791" s="162"/>
      <c r="S791" s="162"/>
      <c r="T791" s="162"/>
      <c r="U791" s="162"/>
      <c r="V791" s="162"/>
      <c r="W791" s="162"/>
      <c r="X791" s="162"/>
      <c r="Y791" s="162"/>
      <c r="Z791" s="162"/>
    </row>
    <row r="792">
      <c r="A792" s="162"/>
      <c r="B792" s="162"/>
      <c r="C792" s="162"/>
      <c r="D792" s="162"/>
      <c r="E792" s="162"/>
      <c r="F792" s="162"/>
      <c r="G792" s="162"/>
      <c r="H792" s="162"/>
      <c r="I792" s="162"/>
      <c r="J792" s="162"/>
      <c r="K792" s="162"/>
      <c r="L792" s="162"/>
      <c r="M792" s="162"/>
      <c r="N792" s="162"/>
      <c r="O792" s="162"/>
      <c r="P792" s="162"/>
      <c r="Q792" s="162"/>
      <c r="R792" s="162"/>
      <c r="S792" s="162"/>
      <c r="T792" s="162"/>
      <c r="U792" s="162"/>
      <c r="V792" s="162"/>
      <c r="W792" s="162"/>
      <c r="X792" s="162"/>
      <c r="Y792" s="162"/>
      <c r="Z792" s="162"/>
    </row>
    <row r="793">
      <c r="A793" s="162"/>
      <c r="B793" s="162"/>
      <c r="C793" s="162"/>
      <c r="D793" s="162"/>
      <c r="E793" s="162"/>
      <c r="F793" s="162"/>
      <c r="G793" s="162"/>
      <c r="H793" s="162"/>
      <c r="I793" s="162"/>
      <c r="J793" s="162"/>
      <c r="K793" s="162"/>
      <c r="L793" s="162"/>
      <c r="M793" s="162"/>
      <c r="N793" s="162"/>
      <c r="O793" s="162"/>
      <c r="P793" s="162"/>
      <c r="Q793" s="162"/>
      <c r="R793" s="162"/>
      <c r="S793" s="162"/>
      <c r="T793" s="162"/>
      <c r="U793" s="162"/>
      <c r="V793" s="162"/>
      <c r="W793" s="162"/>
      <c r="X793" s="162"/>
      <c r="Y793" s="162"/>
      <c r="Z793" s="162"/>
    </row>
    <row r="794">
      <c r="A794" s="162"/>
      <c r="B794" s="162"/>
      <c r="C794" s="162"/>
      <c r="D794" s="162"/>
      <c r="E794" s="162"/>
      <c r="F794" s="162"/>
      <c r="G794" s="162"/>
      <c r="H794" s="162"/>
      <c r="I794" s="162"/>
      <c r="J794" s="162"/>
      <c r="K794" s="162"/>
      <c r="L794" s="162"/>
      <c r="M794" s="162"/>
      <c r="N794" s="162"/>
      <c r="O794" s="162"/>
      <c r="P794" s="162"/>
      <c r="Q794" s="162"/>
      <c r="R794" s="162"/>
      <c r="S794" s="162"/>
      <c r="T794" s="162"/>
      <c r="U794" s="162"/>
      <c r="V794" s="162"/>
      <c r="W794" s="162"/>
      <c r="X794" s="162"/>
      <c r="Y794" s="162"/>
      <c r="Z794" s="162"/>
    </row>
    <row r="795">
      <c r="A795" s="162"/>
      <c r="B795" s="162"/>
      <c r="C795" s="162"/>
      <c r="D795" s="162"/>
      <c r="E795" s="162"/>
      <c r="F795" s="162"/>
      <c r="G795" s="162"/>
      <c r="H795" s="162"/>
      <c r="I795" s="162"/>
      <c r="J795" s="162"/>
      <c r="K795" s="162"/>
      <c r="L795" s="162"/>
      <c r="M795" s="162"/>
      <c r="N795" s="162"/>
      <c r="O795" s="162"/>
      <c r="P795" s="162"/>
      <c r="Q795" s="162"/>
      <c r="R795" s="162"/>
      <c r="S795" s="162"/>
      <c r="T795" s="162"/>
      <c r="U795" s="162"/>
      <c r="V795" s="162"/>
      <c r="W795" s="162"/>
      <c r="X795" s="162"/>
      <c r="Y795" s="162"/>
      <c r="Z795" s="162"/>
    </row>
    <row r="796">
      <c r="A796" s="162"/>
      <c r="B796" s="162"/>
      <c r="C796" s="162"/>
      <c r="D796" s="162"/>
      <c r="E796" s="162"/>
      <c r="F796" s="162"/>
      <c r="G796" s="162"/>
      <c r="H796" s="162"/>
      <c r="I796" s="162"/>
      <c r="J796" s="162"/>
      <c r="K796" s="162"/>
      <c r="L796" s="162"/>
      <c r="M796" s="162"/>
      <c r="N796" s="162"/>
      <c r="O796" s="162"/>
      <c r="P796" s="162"/>
      <c r="Q796" s="162"/>
      <c r="R796" s="162"/>
      <c r="S796" s="162"/>
      <c r="T796" s="162"/>
      <c r="U796" s="162"/>
      <c r="V796" s="162"/>
      <c r="W796" s="162"/>
      <c r="X796" s="162"/>
      <c r="Y796" s="162"/>
      <c r="Z796" s="162"/>
    </row>
    <row r="797">
      <c r="A797" s="162"/>
      <c r="B797" s="162"/>
      <c r="C797" s="162"/>
      <c r="D797" s="162"/>
      <c r="E797" s="162"/>
      <c r="F797" s="162"/>
      <c r="G797" s="162"/>
      <c r="H797" s="162"/>
      <c r="I797" s="162"/>
      <c r="J797" s="162"/>
      <c r="K797" s="162"/>
      <c r="L797" s="162"/>
      <c r="M797" s="162"/>
      <c r="N797" s="162"/>
      <c r="O797" s="162"/>
      <c r="P797" s="162"/>
      <c r="Q797" s="162"/>
      <c r="R797" s="162"/>
      <c r="S797" s="162"/>
      <c r="T797" s="162"/>
      <c r="U797" s="162"/>
      <c r="V797" s="162"/>
      <c r="W797" s="162"/>
      <c r="X797" s="162"/>
      <c r="Y797" s="162"/>
      <c r="Z797" s="162"/>
    </row>
    <row r="798">
      <c r="A798" s="162"/>
      <c r="B798" s="162"/>
      <c r="C798" s="162"/>
      <c r="D798" s="162"/>
      <c r="E798" s="162"/>
      <c r="F798" s="162"/>
      <c r="G798" s="162"/>
      <c r="H798" s="162"/>
      <c r="I798" s="162"/>
      <c r="J798" s="162"/>
      <c r="K798" s="162"/>
      <c r="L798" s="162"/>
      <c r="M798" s="162"/>
      <c r="N798" s="162"/>
      <c r="O798" s="162"/>
      <c r="P798" s="162"/>
      <c r="Q798" s="162"/>
      <c r="R798" s="162"/>
      <c r="S798" s="162"/>
      <c r="T798" s="162"/>
      <c r="U798" s="162"/>
      <c r="V798" s="162"/>
      <c r="W798" s="162"/>
      <c r="X798" s="162"/>
      <c r="Y798" s="162"/>
      <c r="Z798" s="162"/>
    </row>
    <row r="799">
      <c r="A799" s="162"/>
      <c r="B799" s="162"/>
      <c r="C799" s="162"/>
      <c r="D799" s="162"/>
      <c r="E799" s="162"/>
      <c r="F799" s="162"/>
      <c r="G799" s="162"/>
      <c r="H799" s="162"/>
      <c r="I799" s="162"/>
      <c r="J799" s="162"/>
      <c r="K799" s="162"/>
      <c r="L799" s="162"/>
      <c r="M799" s="162"/>
      <c r="N799" s="162"/>
      <c r="O799" s="162"/>
      <c r="P799" s="162"/>
      <c r="Q799" s="162"/>
      <c r="R799" s="162"/>
      <c r="S799" s="162"/>
      <c r="T799" s="162"/>
      <c r="U799" s="162"/>
      <c r="V799" s="162"/>
      <c r="W799" s="162"/>
      <c r="X799" s="162"/>
      <c r="Y799" s="162"/>
      <c r="Z799" s="162"/>
    </row>
    <row r="800">
      <c r="A800" s="162"/>
      <c r="B800" s="162"/>
      <c r="C800" s="162"/>
      <c r="D800" s="162"/>
      <c r="E800" s="162"/>
      <c r="F800" s="162"/>
      <c r="G800" s="162"/>
      <c r="H800" s="162"/>
      <c r="I800" s="162"/>
      <c r="J800" s="162"/>
      <c r="K800" s="162"/>
      <c r="L800" s="162"/>
      <c r="M800" s="162"/>
      <c r="N800" s="162"/>
      <c r="O800" s="162"/>
      <c r="P800" s="162"/>
      <c r="Q800" s="162"/>
      <c r="R800" s="162"/>
      <c r="S800" s="162"/>
      <c r="T800" s="162"/>
      <c r="U800" s="162"/>
      <c r="V800" s="162"/>
      <c r="W800" s="162"/>
      <c r="X800" s="162"/>
      <c r="Y800" s="162"/>
      <c r="Z800" s="162"/>
    </row>
    <row r="801">
      <c r="A801" s="162"/>
      <c r="B801" s="162"/>
      <c r="C801" s="162"/>
      <c r="D801" s="162"/>
      <c r="E801" s="162"/>
      <c r="F801" s="162"/>
      <c r="G801" s="162"/>
      <c r="H801" s="162"/>
      <c r="I801" s="162"/>
      <c r="J801" s="162"/>
      <c r="K801" s="162"/>
      <c r="L801" s="162"/>
      <c r="M801" s="162"/>
      <c r="N801" s="162"/>
      <c r="O801" s="162"/>
      <c r="P801" s="162"/>
      <c r="Q801" s="162"/>
      <c r="R801" s="162"/>
      <c r="S801" s="162"/>
      <c r="T801" s="162"/>
      <c r="U801" s="162"/>
      <c r="V801" s="162"/>
      <c r="W801" s="162"/>
      <c r="X801" s="162"/>
      <c r="Y801" s="162"/>
      <c r="Z801" s="162"/>
    </row>
    <row r="802">
      <c r="A802" s="162"/>
      <c r="B802" s="162"/>
      <c r="C802" s="162"/>
      <c r="D802" s="162"/>
      <c r="E802" s="162"/>
      <c r="F802" s="162"/>
      <c r="G802" s="162"/>
      <c r="H802" s="162"/>
      <c r="I802" s="162"/>
      <c r="J802" s="162"/>
      <c r="K802" s="162"/>
      <c r="L802" s="162"/>
      <c r="M802" s="162"/>
      <c r="N802" s="162"/>
      <c r="O802" s="162"/>
      <c r="P802" s="162"/>
      <c r="Q802" s="162"/>
      <c r="R802" s="162"/>
      <c r="S802" s="162"/>
      <c r="T802" s="162"/>
      <c r="U802" s="162"/>
      <c r="V802" s="162"/>
      <c r="W802" s="162"/>
      <c r="X802" s="162"/>
      <c r="Y802" s="162"/>
      <c r="Z802" s="162"/>
    </row>
    <row r="803">
      <c r="A803" s="162"/>
      <c r="B803" s="162"/>
      <c r="C803" s="162"/>
      <c r="D803" s="162"/>
      <c r="E803" s="162"/>
      <c r="F803" s="162"/>
      <c r="G803" s="162"/>
      <c r="H803" s="162"/>
      <c r="I803" s="162"/>
      <c r="J803" s="162"/>
      <c r="K803" s="162"/>
      <c r="L803" s="162"/>
      <c r="M803" s="162"/>
      <c r="N803" s="162"/>
      <c r="O803" s="162"/>
      <c r="P803" s="162"/>
      <c r="Q803" s="162"/>
      <c r="R803" s="162"/>
      <c r="S803" s="162"/>
      <c r="T803" s="162"/>
      <c r="U803" s="162"/>
      <c r="V803" s="162"/>
      <c r="W803" s="162"/>
      <c r="X803" s="162"/>
      <c r="Y803" s="162"/>
      <c r="Z803" s="162"/>
    </row>
    <row r="804">
      <c r="A804" s="162"/>
      <c r="B804" s="162"/>
      <c r="C804" s="162"/>
      <c r="D804" s="162"/>
      <c r="E804" s="162"/>
      <c r="F804" s="162"/>
      <c r="G804" s="162"/>
      <c r="H804" s="162"/>
      <c r="I804" s="162"/>
      <c r="J804" s="162"/>
      <c r="K804" s="162"/>
      <c r="L804" s="162"/>
      <c r="M804" s="162"/>
      <c r="N804" s="162"/>
      <c r="O804" s="162"/>
      <c r="P804" s="162"/>
      <c r="Q804" s="162"/>
      <c r="R804" s="162"/>
      <c r="S804" s="162"/>
      <c r="T804" s="162"/>
      <c r="U804" s="162"/>
      <c r="V804" s="162"/>
      <c r="W804" s="162"/>
      <c r="X804" s="162"/>
      <c r="Y804" s="162"/>
      <c r="Z804" s="162"/>
    </row>
    <row r="805">
      <c r="A805" s="162"/>
      <c r="B805" s="162"/>
      <c r="C805" s="162"/>
      <c r="D805" s="162"/>
      <c r="E805" s="162"/>
      <c r="F805" s="162"/>
      <c r="G805" s="162"/>
      <c r="H805" s="162"/>
      <c r="I805" s="162"/>
      <c r="J805" s="162"/>
      <c r="K805" s="162"/>
      <c r="L805" s="162"/>
      <c r="M805" s="162"/>
      <c r="N805" s="162"/>
      <c r="O805" s="162"/>
      <c r="P805" s="162"/>
      <c r="Q805" s="162"/>
      <c r="R805" s="162"/>
      <c r="S805" s="162"/>
      <c r="T805" s="162"/>
      <c r="U805" s="162"/>
      <c r="V805" s="162"/>
      <c r="W805" s="162"/>
      <c r="X805" s="162"/>
      <c r="Y805" s="162"/>
      <c r="Z805" s="162"/>
    </row>
    <row r="806">
      <c r="A806" s="162"/>
      <c r="B806" s="162"/>
      <c r="C806" s="162"/>
      <c r="D806" s="162"/>
      <c r="E806" s="162"/>
      <c r="F806" s="162"/>
      <c r="G806" s="162"/>
      <c r="H806" s="162"/>
      <c r="I806" s="162"/>
      <c r="J806" s="162"/>
      <c r="K806" s="162"/>
      <c r="L806" s="162"/>
      <c r="M806" s="162"/>
      <c r="N806" s="162"/>
      <c r="O806" s="162"/>
      <c r="P806" s="162"/>
      <c r="Q806" s="162"/>
      <c r="R806" s="162"/>
      <c r="S806" s="162"/>
      <c r="T806" s="162"/>
      <c r="U806" s="162"/>
      <c r="V806" s="162"/>
      <c r="W806" s="162"/>
      <c r="X806" s="162"/>
      <c r="Y806" s="162"/>
      <c r="Z806" s="162"/>
    </row>
    <row r="807">
      <c r="A807" s="162"/>
      <c r="B807" s="162"/>
      <c r="C807" s="162"/>
      <c r="D807" s="162"/>
      <c r="E807" s="162"/>
      <c r="F807" s="162"/>
      <c r="G807" s="162"/>
      <c r="H807" s="162"/>
      <c r="I807" s="162"/>
      <c r="J807" s="162"/>
      <c r="K807" s="162"/>
      <c r="L807" s="162"/>
      <c r="M807" s="162"/>
      <c r="N807" s="162"/>
      <c r="O807" s="162"/>
      <c r="P807" s="162"/>
      <c r="Q807" s="162"/>
      <c r="R807" s="162"/>
      <c r="S807" s="162"/>
      <c r="T807" s="162"/>
      <c r="U807" s="162"/>
      <c r="V807" s="162"/>
      <c r="W807" s="162"/>
      <c r="X807" s="162"/>
      <c r="Y807" s="162"/>
      <c r="Z807" s="162"/>
    </row>
    <row r="808">
      <c r="A808" s="162"/>
      <c r="B808" s="162"/>
      <c r="C808" s="162"/>
      <c r="D808" s="162"/>
      <c r="E808" s="162"/>
      <c r="F808" s="162"/>
      <c r="G808" s="162"/>
      <c r="H808" s="162"/>
      <c r="I808" s="162"/>
      <c r="J808" s="162"/>
      <c r="K808" s="162"/>
      <c r="L808" s="162"/>
      <c r="M808" s="162"/>
      <c r="N808" s="162"/>
      <c r="O808" s="162"/>
      <c r="P808" s="162"/>
      <c r="Q808" s="162"/>
      <c r="R808" s="162"/>
      <c r="S808" s="162"/>
      <c r="T808" s="162"/>
      <c r="U808" s="162"/>
      <c r="V808" s="162"/>
      <c r="W808" s="162"/>
      <c r="X808" s="162"/>
      <c r="Y808" s="162"/>
      <c r="Z808" s="162"/>
    </row>
    <row r="809">
      <c r="A809" s="162"/>
      <c r="B809" s="162"/>
      <c r="C809" s="162"/>
      <c r="D809" s="162"/>
      <c r="E809" s="162"/>
      <c r="F809" s="162"/>
      <c r="G809" s="162"/>
      <c r="H809" s="162"/>
      <c r="I809" s="162"/>
      <c r="J809" s="162"/>
      <c r="K809" s="162"/>
      <c r="L809" s="162"/>
      <c r="M809" s="162"/>
      <c r="N809" s="162"/>
      <c r="O809" s="162"/>
      <c r="P809" s="162"/>
      <c r="Q809" s="162"/>
      <c r="R809" s="162"/>
      <c r="S809" s="162"/>
      <c r="T809" s="162"/>
      <c r="U809" s="162"/>
      <c r="V809" s="162"/>
      <c r="W809" s="162"/>
      <c r="X809" s="162"/>
      <c r="Y809" s="162"/>
      <c r="Z809" s="162"/>
    </row>
    <row r="810">
      <c r="A810" s="162"/>
      <c r="B810" s="162"/>
      <c r="C810" s="162"/>
      <c r="D810" s="162"/>
      <c r="E810" s="162"/>
      <c r="F810" s="162"/>
      <c r="G810" s="162"/>
      <c r="H810" s="162"/>
      <c r="I810" s="162"/>
      <c r="J810" s="162"/>
      <c r="K810" s="162"/>
      <c r="L810" s="162"/>
      <c r="M810" s="162"/>
      <c r="N810" s="162"/>
      <c r="O810" s="162"/>
      <c r="P810" s="162"/>
      <c r="Q810" s="162"/>
      <c r="R810" s="162"/>
      <c r="S810" s="162"/>
      <c r="T810" s="162"/>
      <c r="U810" s="162"/>
      <c r="V810" s="162"/>
      <c r="W810" s="162"/>
      <c r="X810" s="162"/>
      <c r="Y810" s="162"/>
      <c r="Z810" s="162"/>
    </row>
    <row r="811">
      <c r="A811" s="162"/>
      <c r="B811" s="162"/>
      <c r="C811" s="162"/>
      <c r="D811" s="162"/>
      <c r="E811" s="162"/>
      <c r="F811" s="162"/>
      <c r="G811" s="162"/>
      <c r="H811" s="162"/>
      <c r="I811" s="162"/>
      <c r="J811" s="162"/>
      <c r="K811" s="162"/>
      <c r="L811" s="162"/>
      <c r="M811" s="162"/>
      <c r="N811" s="162"/>
      <c r="O811" s="162"/>
      <c r="P811" s="162"/>
      <c r="Q811" s="162"/>
      <c r="R811" s="162"/>
      <c r="S811" s="162"/>
      <c r="T811" s="162"/>
      <c r="U811" s="162"/>
      <c r="V811" s="162"/>
      <c r="W811" s="162"/>
      <c r="X811" s="162"/>
      <c r="Y811" s="162"/>
      <c r="Z811" s="162"/>
    </row>
    <row r="812">
      <c r="A812" s="162"/>
      <c r="B812" s="162"/>
      <c r="C812" s="162"/>
      <c r="D812" s="162"/>
      <c r="E812" s="162"/>
      <c r="F812" s="162"/>
      <c r="G812" s="162"/>
      <c r="H812" s="162"/>
      <c r="I812" s="162"/>
      <c r="J812" s="162"/>
      <c r="K812" s="162"/>
      <c r="L812" s="162"/>
      <c r="M812" s="162"/>
      <c r="N812" s="162"/>
      <c r="O812" s="162"/>
      <c r="P812" s="162"/>
      <c r="Q812" s="162"/>
      <c r="R812" s="162"/>
      <c r="S812" s="162"/>
      <c r="T812" s="162"/>
      <c r="U812" s="162"/>
      <c r="V812" s="162"/>
      <c r="W812" s="162"/>
      <c r="X812" s="162"/>
      <c r="Y812" s="162"/>
      <c r="Z812" s="162"/>
    </row>
    <row r="813">
      <c r="A813" s="162"/>
      <c r="B813" s="162"/>
      <c r="C813" s="162"/>
      <c r="D813" s="162"/>
      <c r="E813" s="162"/>
      <c r="F813" s="162"/>
      <c r="G813" s="162"/>
      <c r="H813" s="162"/>
      <c r="I813" s="162"/>
      <c r="J813" s="162"/>
      <c r="K813" s="162"/>
      <c r="L813" s="162"/>
      <c r="M813" s="162"/>
      <c r="N813" s="162"/>
      <c r="O813" s="162"/>
      <c r="P813" s="162"/>
      <c r="Q813" s="162"/>
      <c r="R813" s="162"/>
      <c r="S813" s="162"/>
      <c r="T813" s="162"/>
      <c r="U813" s="162"/>
      <c r="V813" s="162"/>
      <c r="W813" s="162"/>
      <c r="X813" s="162"/>
      <c r="Y813" s="162"/>
      <c r="Z813" s="162"/>
    </row>
    <row r="814">
      <c r="A814" s="162"/>
      <c r="B814" s="162"/>
      <c r="C814" s="162"/>
      <c r="D814" s="162"/>
      <c r="E814" s="162"/>
      <c r="F814" s="162"/>
      <c r="G814" s="162"/>
      <c r="H814" s="162"/>
      <c r="I814" s="162"/>
      <c r="J814" s="162"/>
      <c r="K814" s="162"/>
      <c r="L814" s="162"/>
      <c r="M814" s="162"/>
      <c r="N814" s="162"/>
      <c r="O814" s="162"/>
      <c r="P814" s="162"/>
      <c r="Q814" s="162"/>
      <c r="R814" s="162"/>
      <c r="S814" s="162"/>
      <c r="T814" s="162"/>
      <c r="U814" s="162"/>
      <c r="V814" s="162"/>
      <c r="W814" s="162"/>
      <c r="X814" s="162"/>
      <c r="Y814" s="162"/>
      <c r="Z814" s="162"/>
    </row>
    <row r="815">
      <c r="A815" s="162"/>
      <c r="B815" s="162"/>
      <c r="C815" s="162"/>
      <c r="D815" s="162"/>
      <c r="E815" s="162"/>
      <c r="F815" s="162"/>
      <c r="G815" s="162"/>
      <c r="H815" s="162"/>
      <c r="I815" s="162"/>
      <c r="J815" s="162"/>
      <c r="K815" s="162"/>
      <c r="L815" s="162"/>
      <c r="M815" s="162"/>
      <c r="N815" s="162"/>
      <c r="O815" s="162"/>
      <c r="P815" s="162"/>
      <c r="Q815" s="162"/>
      <c r="R815" s="162"/>
      <c r="S815" s="162"/>
      <c r="T815" s="162"/>
      <c r="U815" s="162"/>
      <c r="V815" s="162"/>
      <c r="W815" s="162"/>
      <c r="X815" s="162"/>
      <c r="Y815" s="162"/>
      <c r="Z815" s="162"/>
    </row>
    <row r="816">
      <c r="A816" s="162"/>
      <c r="B816" s="162"/>
      <c r="C816" s="162"/>
      <c r="D816" s="162"/>
      <c r="E816" s="162"/>
      <c r="F816" s="162"/>
      <c r="G816" s="162"/>
      <c r="H816" s="162"/>
      <c r="I816" s="162"/>
      <c r="J816" s="162"/>
      <c r="K816" s="162"/>
      <c r="L816" s="162"/>
      <c r="M816" s="162"/>
      <c r="N816" s="162"/>
      <c r="O816" s="162"/>
      <c r="P816" s="162"/>
      <c r="Q816" s="162"/>
      <c r="R816" s="162"/>
      <c r="S816" s="162"/>
      <c r="T816" s="162"/>
      <c r="U816" s="162"/>
      <c r="V816" s="162"/>
      <c r="W816" s="162"/>
      <c r="X816" s="162"/>
      <c r="Y816" s="162"/>
      <c r="Z816" s="162"/>
    </row>
    <row r="817">
      <c r="A817" s="162"/>
      <c r="B817" s="162"/>
      <c r="C817" s="162"/>
      <c r="D817" s="162"/>
      <c r="E817" s="162"/>
      <c r="F817" s="162"/>
      <c r="G817" s="162"/>
      <c r="H817" s="162"/>
      <c r="I817" s="162"/>
      <c r="J817" s="162"/>
      <c r="K817" s="162"/>
      <c r="L817" s="162"/>
      <c r="M817" s="162"/>
      <c r="N817" s="162"/>
      <c r="O817" s="162"/>
      <c r="P817" s="162"/>
      <c r="Q817" s="162"/>
      <c r="R817" s="162"/>
      <c r="S817" s="162"/>
      <c r="T817" s="162"/>
      <c r="U817" s="162"/>
      <c r="V817" s="162"/>
      <c r="W817" s="162"/>
      <c r="X817" s="162"/>
      <c r="Y817" s="162"/>
      <c r="Z817" s="162"/>
    </row>
    <row r="818">
      <c r="A818" s="162"/>
      <c r="B818" s="162"/>
      <c r="C818" s="162"/>
      <c r="D818" s="162"/>
      <c r="E818" s="162"/>
      <c r="F818" s="162"/>
      <c r="G818" s="162"/>
      <c r="H818" s="162"/>
      <c r="I818" s="162"/>
      <c r="J818" s="162"/>
      <c r="K818" s="162"/>
      <c r="L818" s="162"/>
      <c r="M818" s="162"/>
      <c r="N818" s="162"/>
      <c r="O818" s="162"/>
      <c r="P818" s="162"/>
      <c r="Q818" s="162"/>
      <c r="R818" s="162"/>
      <c r="S818" s="162"/>
      <c r="T818" s="162"/>
      <c r="U818" s="162"/>
      <c r="V818" s="162"/>
      <c r="W818" s="162"/>
      <c r="X818" s="162"/>
      <c r="Y818" s="162"/>
      <c r="Z818" s="162"/>
    </row>
    <row r="819">
      <c r="A819" s="162"/>
      <c r="B819" s="162"/>
      <c r="C819" s="162"/>
      <c r="D819" s="162"/>
      <c r="E819" s="162"/>
      <c r="F819" s="162"/>
      <c r="G819" s="162"/>
      <c r="H819" s="162"/>
      <c r="I819" s="162"/>
      <c r="J819" s="162"/>
      <c r="K819" s="162"/>
      <c r="L819" s="162"/>
      <c r="M819" s="162"/>
      <c r="N819" s="162"/>
      <c r="O819" s="162"/>
      <c r="P819" s="162"/>
      <c r="Q819" s="162"/>
      <c r="R819" s="162"/>
      <c r="S819" s="162"/>
      <c r="T819" s="162"/>
      <c r="U819" s="162"/>
      <c r="V819" s="162"/>
      <c r="W819" s="162"/>
      <c r="X819" s="162"/>
      <c r="Y819" s="162"/>
      <c r="Z819" s="162"/>
    </row>
    <row r="820">
      <c r="A820" s="162"/>
      <c r="B820" s="162"/>
      <c r="C820" s="162"/>
      <c r="D820" s="162"/>
      <c r="E820" s="162"/>
      <c r="F820" s="162"/>
      <c r="G820" s="162"/>
      <c r="H820" s="162"/>
      <c r="I820" s="162"/>
      <c r="J820" s="162"/>
      <c r="K820" s="162"/>
      <c r="L820" s="162"/>
      <c r="M820" s="162"/>
      <c r="N820" s="162"/>
      <c r="O820" s="162"/>
      <c r="P820" s="162"/>
      <c r="Q820" s="162"/>
      <c r="R820" s="162"/>
      <c r="S820" s="162"/>
      <c r="T820" s="162"/>
      <c r="U820" s="162"/>
      <c r="V820" s="162"/>
      <c r="W820" s="162"/>
      <c r="X820" s="162"/>
      <c r="Y820" s="162"/>
      <c r="Z820" s="162"/>
    </row>
    <row r="821">
      <c r="A821" s="162"/>
      <c r="B821" s="162"/>
      <c r="C821" s="162"/>
      <c r="D821" s="162"/>
      <c r="E821" s="162"/>
      <c r="F821" s="162"/>
      <c r="G821" s="162"/>
      <c r="H821" s="162"/>
      <c r="I821" s="162"/>
      <c r="J821" s="162"/>
      <c r="K821" s="162"/>
      <c r="L821" s="162"/>
      <c r="M821" s="162"/>
      <c r="N821" s="162"/>
      <c r="O821" s="162"/>
      <c r="P821" s="162"/>
      <c r="Q821" s="162"/>
      <c r="R821" s="162"/>
      <c r="S821" s="162"/>
      <c r="T821" s="162"/>
      <c r="U821" s="162"/>
      <c r="V821" s="162"/>
      <c r="W821" s="162"/>
      <c r="X821" s="162"/>
      <c r="Y821" s="162"/>
      <c r="Z821" s="162"/>
    </row>
    <row r="822">
      <c r="A822" s="162"/>
      <c r="B822" s="162"/>
      <c r="C822" s="162"/>
      <c r="D822" s="162"/>
      <c r="E822" s="162"/>
      <c r="F822" s="162"/>
      <c r="G822" s="162"/>
      <c r="H822" s="162"/>
      <c r="I822" s="162"/>
      <c r="J822" s="162"/>
      <c r="K822" s="162"/>
      <c r="L822" s="162"/>
      <c r="M822" s="162"/>
      <c r="N822" s="162"/>
      <c r="O822" s="162"/>
      <c r="P822" s="162"/>
      <c r="Q822" s="162"/>
      <c r="R822" s="162"/>
      <c r="S822" s="162"/>
      <c r="T822" s="162"/>
      <c r="U822" s="162"/>
      <c r="V822" s="162"/>
      <c r="W822" s="162"/>
      <c r="X822" s="162"/>
      <c r="Y822" s="162"/>
      <c r="Z822" s="162"/>
    </row>
    <row r="823">
      <c r="A823" s="162"/>
      <c r="B823" s="162"/>
      <c r="C823" s="162"/>
      <c r="D823" s="162"/>
      <c r="E823" s="162"/>
      <c r="F823" s="162"/>
      <c r="G823" s="162"/>
      <c r="H823" s="162"/>
      <c r="I823" s="162"/>
      <c r="J823" s="162"/>
      <c r="K823" s="162"/>
      <c r="L823" s="162"/>
      <c r="M823" s="162"/>
      <c r="N823" s="162"/>
      <c r="O823" s="162"/>
      <c r="P823" s="162"/>
      <c r="Q823" s="162"/>
      <c r="R823" s="162"/>
      <c r="S823" s="162"/>
      <c r="T823" s="162"/>
      <c r="U823" s="162"/>
      <c r="V823" s="162"/>
      <c r="W823" s="162"/>
      <c r="X823" s="162"/>
      <c r="Y823" s="162"/>
      <c r="Z823" s="162"/>
    </row>
    <row r="824">
      <c r="A824" s="162"/>
      <c r="B824" s="162"/>
      <c r="C824" s="162"/>
      <c r="D824" s="162"/>
      <c r="E824" s="162"/>
      <c r="F824" s="162"/>
      <c r="G824" s="162"/>
      <c r="H824" s="162"/>
      <c r="I824" s="162"/>
      <c r="J824" s="162"/>
      <c r="K824" s="162"/>
      <c r="L824" s="162"/>
      <c r="M824" s="162"/>
      <c r="N824" s="162"/>
      <c r="O824" s="162"/>
      <c r="P824" s="162"/>
      <c r="Q824" s="162"/>
      <c r="R824" s="162"/>
      <c r="S824" s="162"/>
      <c r="T824" s="162"/>
      <c r="U824" s="162"/>
      <c r="V824" s="162"/>
      <c r="W824" s="162"/>
      <c r="X824" s="162"/>
      <c r="Y824" s="162"/>
      <c r="Z824" s="162"/>
    </row>
    <row r="825">
      <c r="A825" s="162"/>
      <c r="B825" s="162"/>
      <c r="C825" s="162"/>
      <c r="D825" s="162"/>
      <c r="E825" s="162"/>
      <c r="F825" s="162"/>
      <c r="G825" s="162"/>
      <c r="H825" s="162"/>
      <c r="I825" s="162"/>
      <c r="J825" s="162"/>
      <c r="K825" s="162"/>
      <c r="L825" s="162"/>
      <c r="M825" s="162"/>
      <c r="N825" s="162"/>
      <c r="O825" s="162"/>
      <c r="P825" s="162"/>
      <c r="Q825" s="162"/>
      <c r="R825" s="162"/>
      <c r="S825" s="162"/>
      <c r="T825" s="162"/>
      <c r="U825" s="162"/>
      <c r="V825" s="162"/>
      <c r="W825" s="162"/>
      <c r="X825" s="162"/>
      <c r="Y825" s="162"/>
      <c r="Z825" s="162"/>
    </row>
    <row r="826">
      <c r="A826" s="162"/>
      <c r="B826" s="162"/>
      <c r="C826" s="162"/>
      <c r="D826" s="162"/>
      <c r="E826" s="162"/>
      <c r="F826" s="162"/>
      <c r="G826" s="162"/>
      <c r="H826" s="162"/>
      <c r="I826" s="162"/>
      <c r="J826" s="162"/>
      <c r="K826" s="162"/>
      <c r="L826" s="162"/>
      <c r="M826" s="162"/>
      <c r="N826" s="162"/>
      <c r="O826" s="162"/>
      <c r="P826" s="162"/>
      <c r="Q826" s="162"/>
      <c r="R826" s="162"/>
      <c r="S826" s="162"/>
      <c r="T826" s="162"/>
      <c r="U826" s="162"/>
      <c r="V826" s="162"/>
      <c r="W826" s="162"/>
      <c r="X826" s="162"/>
      <c r="Y826" s="162"/>
      <c r="Z826" s="162"/>
    </row>
    <row r="827">
      <c r="A827" s="162"/>
      <c r="B827" s="162"/>
      <c r="C827" s="162"/>
      <c r="D827" s="162"/>
      <c r="E827" s="162"/>
      <c r="F827" s="162"/>
      <c r="G827" s="162"/>
      <c r="H827" s="162"/>
      <c r="I827" s="162"/>
      <c r="J827" s="162"/>
      <c r="K827" s="162"/>
      <c r="L827" s="162"/>
      <c r="M827" s="162"/>
      <c r="N827" s="162"/>
      <c r="O827" s="162"/>
      <c r="P827" s="162"/>
      <c r="Q827" s="162"/>
      <c r="R827" s="162"/>
      <c r="S827" s="162"/>
      <c r="T827" s="162"/>
      <c r="U827" s="162"/>
      <c r="V827" s="162"/>
      <c r="W827" s="162"/>
      <c r="X827" s="162"/>
      <c r="Y827" s="162"/>
      <c r="Z827" s="162"/>
    </row>
    <row r="828">
      <c r="A828" s="162"/>
      <c r="B828" s="162"/>
      <c r="C828" s="162"/>
      <c r="D828" s="162"/>
      <c r="E828" s="162"/>
      <c r="F828" s="162"/>
      <c r="G828" s="162"/>
      <c r="H828" s="162"/>
      <c r="I828" s="162"/>
      <c r="J828" s="162"/>
      <c r="K828" s="162"/>
      <c r="L828" s="162"/>
      <c r="M828" s="162"/>
      <c r="N828" s="162"/>
      <c r="O828" s="162"/>
      <c r="P828" s="162"/>
      <c r="Q828" s="162"/>
      <c r="R828" s="162"/>
      <c r="S828" s="162"/>
      <c r="T828" s="162"/>
      <c r="U828" s="162"/>
      <c r="V828" s="162"/>
      <c r="W828" s="162"/>
      <c r="X828" s="162"/>
      <c r="Y828" s="162"/>
      <c r="Z828" s="162"/>
    </row>
    <row r="829">
      <c r="A829" s="162"/>
      <c r="B829" s="162"/>
      <c r="C829" s="162"/>
      <c r="D829" s="162"/>
      <c r="E829" s="162"/>
      <c r="F829" s="162"/>
      <c r="G829" s="162"/>
      <c r="H829" s="162"/>
      <c r="I829" s="162"/>
      <c r="J829" s="162"/>
      <c r="K829" s="162"/>
      <c r="L829" s="162"/>
      <c r="M829" s="162"/>
      <c r="N829" s="162"/>
      <c r="O829" s="162"/>
      <c r="P829" s="162"/>
      <c r="Q829" s="162"/>
      <c r="R829" s="162"/>
      <c r="S829" s="162"/>
      <c r="T829" s="162"/>
      <c r="U829" s="162"/>
      <c r="V829" s="162"/>
      <c r="W829" s="162"/>
      <c r="X829" s="162"/>
      <c r="Y829" s="162"/>
      <c r="Z829" s="162"/>
    </row>
    <row r="830">
      <c r="A830" s="162"/>
      <c r="B830" s="162"/>
      <c r="C830" s="162"/>
      <c r="D830" s="162"/>
      <c r="E830" s="162"/>
      <c r="F830" s="162"/>
      <c r="G830" s="162"/>
      <c r="H830" s="162"/>
      <c r="I830" s="162"/>
      <c r="J830" s="162"/>
      <c r="K830" s="162"/>
      <c r="L830" s="162"/>
      <c r="M830" s="162"/>
      <c r="N830" s="162"/>
      <c r="O830" s="162"/>
      <c r="P830" s="162"/>
      <c r="Q830" s="162"/>
      <c r="R830" s="162"/>
      <c r="S830" s="162"/>
      <c r="T830" s="162"/>
      <c r="U830" s="162"/>
      <c r="V830" s="162"/>
      <c r="W830" s="162"/>
      <c r="X830" s="162"/>
      <c r="Y830" s="162"/>
      <c r="Z830" s="162"/>
    </row>
    <row r="831">
      <c r="A831" s="162"/>
      <c r="B831" s="162"/>
      <c r="C831" s="162"/>
      <c r="D831" s="162"/>
      <c r="E831" s="162"/>
      <c r="F831" s="162"/>
      <c r="G831" s="162"/>
      <c r="H831" s="162"/>
      <c r="I831" s="162"/>
      <c r="J831" s="162"/>
      <c r="K831" s="162"/>
      <c r="L831" s="162"/>
      <c r="M831" s="162"/>
      <c r="N831" s="162"/>
      <c r="O831" s="162"/>
      <c r="P831" s="162"/>
      <c r="Q831" s="162"/>
      <c r="R831" s="162"/>
      <c r="S831" s="162"/>
      <c r="T831" s="162"/>
      <c r="U831" s="162"/>
      <c r="V831" s="162"/>
      <c r="W831" s="162"/>
      <c r="X831" s="162"/>
      <c r="Y831" s="162"/>
      <c r="Z831" s="162"/>
    </row>
    <row r="832">
      <c r="A832" s="162"/>
      <c r="B832" s="162"/>
      <c r="C832" s="162"/>
      <c r="D832" s="162"/>
      <c r="E832" s="162"/>
      <c r="F832" s="162"/>
      <c r="G832" s="162"/>
      <c r="H832" s="162"/>
      <c r="I832" s="162"/>
      <c r="J832" s="162"/>
      <c r="K832" s="162"/>
      <c r="L832" s="162"/>
      <c r="M832" s="162"/>
      <c r="N832" s="162"/>
      <c r="O832" s="162"/>
      <c r="P832" s="162"/>
      <c r="Q832" s="162"/>
      <c r="R832" s="162"/>
      <c r="S832" s="162"/>
      <c r="T832" s="162"/>
      <c r="U832" s="162"/>
      <c r="V832" s="162"/>
      <c r="W832" s="162"/>
      <c r="X832" s="162"/>
      <c r="Y832" s="162"/>
      <c r="Z832" s="162"/>
    </row>
    <row r="833">
      <c r="A833" s="162"/>
      <c r="B833" s="162"/>
      <c r="C833" s="162"/>
      <c r="D833" s="162"/>
      <c r="E833" s="162"/>
      <c r="F833" s="162"/>
      <c r="G833" s="162"/>
      <c r="H833" s="162"/>
      <c r="I833" s="162"/>
      <c r="J833" s="162"/>
      <c r="K833" s="162"/>
      <c r="L833" s="162"/>
      <c r="M833" s="162"/>
      <c r="N833" s="162"/>
      <c r="O833" s="162"/>
      <c r="P833" s="162"/>
      <c r="Q833" s="162"/>
      <c r="R833" s="162"/>
      <c r="S833" s="162"/>
      <c r="T833" s="162"/>
      <c r="U833" s="162"/>
      <c r="V833" s="162"/>
      <c r="W833" s="162"/>
      <c r="X833" s="162"/>
      <c r="Y833" s="162"/>
      <c r="Z833" s="162"/>
    </row>
    <row r="834">
      <c r="A834" s="162"/>
      <c r="B834" s="162"/>
      <c r="C834" s="162"/>
      <c r="D834" s="162"/>
      <c r="E834" s="162"/>
      <c r="F834" s="162"/>
      <c r="G834" s="162"/>
      <c r="H834" s="162"/>
      <c r="I834" s="162"/>
      <c r="J834" s="162"/>
      <c r="K834" s="162"/>
      <c r="L834" s="162"/>
      <c r="M834" s="162"/>
      <c r="N834" s="162"/>
      <c r="O834" s="162"/>
      <c r="P834" s="162"/>
      <c r="Q834" s="162"/>
      <c r="R834" s="162"/>
      <c r="S834" s="162"/>
      <c r="T834" s="162"/>
      <c r="U834" s="162"/>
      <c r="V834" s="162"/>
      <c r="W834" s="162"/>
      <c r="X834" s="162"/>
      <c r="Y834" s="162"/>
      <c r="Z834" s="162"/>
    </row>
    <row r="835">
      <c r="A835" s="162"/>
      <c r="B835" s="162"/>
      <c r="C835" s="162"/>
      <c r="D835" s="162"/>
      <c r="E835" s="162"/>
      <c r="F835" s="162"/>
      <c r="G835" s="162"/>
      <c r="H835" s="162"/>
      <c r="I835" s="162"/>
      <c r="J835" s="162"/>
      <c r="K835" s="162"/>
      <c r="L835" s="162"/>
      <c r="M835" s="162"/>
      <c r="N835" s="162"/>
      <c r="O835" s="162"/>
      <c r="P835" s="162"/>
      <c r="Q835" s="162"/>
      <c r="R835" s="162"/>
      <c r="S835" s="162"/>
      <c r="T835" s="162"/>
      <c r="U835" s="162"/>
      <c r="V835" s="162"/>
      <c r="W835" s="162"/>
      <c r="X835" s="162"/>
      <c r="Y835" s="162"/>
      <c r="Z835" s="162"/>
    </row>
    <row r="836">
      <c r="A836" s="162"/>
      <c r="B836" s="162"/>
      <c r="C836" s="162"/>
      <c r="D836" s="162"/>
      <c r="E836" s="162"/>
      <c r="F836" s="162"/>
      <c r="G836" s="162"/>
      <c r="H836" s="162"/>
      <c r="I836" s="162"/>
      <c r="J836" s="162"/>
      <c r="K836" s="162"/>
      <c r="L836" s="162"/>
      <c r="M836" s="162"/>
      <c r="N836" s="162"/>
      <c r="O836" s="162"/>
      <c r="P836" s="162"/>
      <c r="Q836" s="162"/>
      <c r="R836" s="162"/>
      <c r="S836" s="162"/>
      <c r="T836" s="162"/>
      <c r="U836" s="162"/>
      <c r="V836" s="162"/>
      <c r="W836" s="162"/>
      <c r="X836" s="162"/>
      <c r="Y836" s="162"/>
      <c r="Z836" s="162"/>
    </row>
    <row r="837">
      <c r="A837" s="162"/>
      <c r="B837" s="162"/>
      <c r="C837" s="162"/>
      <c r="D837" s="162"/>
      <c r="E837" s="162"/>
      <c r="F837" s="162"/>
      <c r="G837" s="162"/>
      <c r="H837" s="162"/>
      <c r="I837" s="162"/>
      <c r="J837" s="162"/>
      <c r="K837" s="162"/>
      <c r="L837" s="162"/>
      <c r="M837" s="162"/>
      <c r="N837" s="162"/>
      <c r="O837" s="162"/>
      <c r="P837" s="162"/>
      <c r="Q837" s="162"/>
      <c r="R837" s="162"/>
      <c r="S837" s="162"/>
      <c r="T837" s="162"/>
      <c r="U837" s="162"/>
      <c r="V837" s="162"/>
      <c r="W837" s="162"/>
      <c r="X837" s="162"/>
      <c r="Y837" s="162"/>
      <c r="Z837" s="162"/>
    </row>
    <row r="838">
      <c r="A838" s="162"/>
      <c r="B838" s="162"/>
      <c r="C838" s="162"/>
      <c r="D838" s="162"/>
      <c r="E838" s="162"/>
      <c r="F838" s="162"/>
      <c r="G838" s="162"/>
      <c r="H838" s="162"/>
      <c r="I838" s="162"/>
      <c r="J838" s="162"/>
      <c r="K838" s="162"/>
      <c r="L838" s="162"/>
      <c r="M838" s="162"/>
      <c r="N838" s="162"/>
      <c r="O838" s="162"/>
      <c r="P838" s="162"/>
      <c r="Q838" s="162"/>
      <c r="R838" s="162"/>
      <c r="S838" s="162"/>
      <c r="T838" s="162"/>
      <c r="U838" s="162"/>
      <c r="V838" s="162"/>
      <c r="W838" s="162"/>
      <c r="X838" s="162"/>
      <c r="Y838" s="162"/>
      <c r="Z838" s="162"/>
    </row>
    <row r="839">
      <c r="A839" s="162"/>
      <c r="B839" s="162"/>
      <c r="C839" s="162"/>
      <c r="D839" s="162"/>
      <c r="E839" s="162"/>
      <c r="F839" s="162"/>
      <c r="G839" s="162"/>
      <c r="H839" s="162"/>
      <c r="I839" s="162"/>
      <c r="J839" s="162"/>
      <c r="K839" s="162"/>
      <c r="L839" s="162"/>
      <c r="M839" s="162"/>
      <c r="N839" s="162"/>
      <c r="O839" s="162"/>
      <c r="P839" s="162"/>
      <c r="Q839" s="162"/>
      <c r="R839" s="162"/>
      <c r="S839" s="162"/>
      <c r="T839" s="162"/>
      <c r="U839" s="162"/>
      <c r="V839" s="162"/>
      <c r="W839" s="162"/>
      <c r="X839" s="162"/>
      <c r="Y839" s="162"/>
      <c r="Z839" s="162"/>
    </row>
    <row r="840">
      <c r="A840" s="162"/>
      <c r="B840" s="162"/>
      <c r="C840" s="162"/>
      <c r="D840" s="162"/>
      <c r="E840" s="162"/>
      <c r="F840" s="162"/>
      <c r="G840" s="162"/>
      <c r="H840" s="162"/>
      <c r="I840" s="162"/>
      <c r="J840" s="162"/>
      <c r="K840" s="162"/>
      <c r="L840" s="162"/>
      <c r="M840" s="162"/>
      <c r="N840" s="162"/>
      <c r="O840" s="162"/>
      <c r="P840" s="162"/>
      <c r="Q840" s="162"/>
      <c r="R840" s="162"/>
      <c r="S840" s="162"/>
      <c r="T840" s="162"/>
      <c r="U840" s="162"/>
      <c r="V840" s="162"/>
      <c r="W840" s="162"/>
      <c r="X840" s="162"/>
      <c r="Y840" s="162"/>
      <c r="Z840" s="162"/>
    </row>
    <row r="841">
      <c r="A841" s="162"/>
      <c r="B841" s="162"/>
      <c r="C841" s="162"/>
      <c r="D841" s="162"/>
      <c r="E841" s="162"/>
      <c r="F841" s="162"/>
      <c r="G841" s="162"/>
      <c r="H841" s="162"/>
      <c r="I841" s="162"/>
      <c r="J841" s="162"/>
      <c r="K841" s="162"/>
      <c r="L841" s="162"/>
      <c r="M841" s="162"/>
      <c r="N841" s="162"/>
      <c r="O841" s="162"/>
      <c r="P841" s="162"/>
      <c r="Q841" s="162"/>
      <c r="R841" s="162"/>
      <c r="S841" s="162"/>
      <c r="T841" s="162"/>
      <c r="U841" s="162"/>
      <c r="V841" s="162"/>
      <c r="W841" s="162"/>
      <c r="X841" s="162"/>
      <c r="Y841" s="162"/>
      <c r="Z841" s="162"/>
    </row>
    <row r="842">
      <c r="A842" s="162"/>
      <c r="B842" s="162"/>
      <c r="C842" s="162"/>
      <c r="D842" s="162"/>
      <c r="E842" s="162"/>
      <c r="F842" s="162"/>
      <c r="G842" s="162"/>
      <c r="H842" s="162"/>
      <c r="I842" s="162"/>
      <c r="J842" s="162"/>
      <c r="K842" s="162"/>
      <c r="L842" s="162"/>
      <c r="M842" s="162"/>
      <c r="N842" s="162"/>
      <c r="O842" s="162"/>
      <c r="P842" s="162"/>
      <c r="Q842" s="162"/>
      <c r="R842" s="162"/>
      <c r="S842" s="162"/>
      <c r="T842" s="162"/>
      <c r="U842" s="162"/>
      <c r="V842" s="162"/>
      <c r="W842" s="162"/>
      <c r="X842" s="162"/>
      <c r="Y842" s="162"/>
      <c r="Z842" s="162"/>
    </row>
    <row r="843">
      <c r="A843" s="162"/>
      <c r="B843" s="162"/>
      <c r="C843" s="162"/>
      <c r="D843" s="162"/>
      <c r="E843" s="162"/>
      <c r="F843" s="162"/>
      <c r="G843" s="162"/>
      <c r="H843" s="162"/>
      <c r="I843" s="162"/>
      <c r="J843" s="162"/>
      <c r="K843" s="162"/>
      <c r="L843" s="162"/>
      <c r="M843" s="162"/>
      <c r="N843" s="162"/>
      <c r="O843" s="162"/>
      <c r="P843" s="162"/>
      <c r="Q843" s="162"/>
      <c r="R843" s="162"/>
      <c r="S843" s="162"/>
      <c r="T843" s="162"/>
      <c r="U843" s="162"/>
      <c r="V843" s="162"/>
      <c r="W843" s="162"/>
      <c r="X843" s="162"/>
      <c r="Y843" s="162"/>
      <c r="Z843" s="162"/>
    </row>
    <row r="844">
      <c r="A844" s="162"/>
      <c r="B844" s="162"/>
      <c r="C844" s="162"/>
      <c r="D844" s="162"/>
      <c r="E844" s="162"/>
      <c r="F844" s="162"/>
      <c r="G844" s="162"/>
      <c r="H844" s="162"/>
      <c r="I844" s="162"/>
      <c r="J844" s="162"/>
      <c r="K844" s="162"/>
      <c r="L844" s="162"/>
      <c r="M844" s="162"/>
      <c r="N844" s="162"/>
      <c r="O844" s="162"/>
      <c r="P844" s="162"/>
      <c r="Q844" s="162"/>
      <c r="R844" s="162"/>
      <c r="S844" s="162"/>
      <c r="T844" s="162"/>
      <c r="U844" s="162"/>
      <c r="V844" s="162"/>
      <c r="W844" s="162"/>
      <c r="X844" s="162"/>
      <c r="Y844" s="162"/>
      <c r="Z844" s="162"/>
    </row>
    <row r="845">
      <c r="A845" s="162"/>
      <c r="B845" s="162"/>
      <c r="C845" s="162"/>
      <c r="D845" s="162"/>
      <c r="E845" s="162"/>
      <c r="F845" s="162"/>
      <c r="G845" s="162"/>
      <c r="H845" s="162"/>
      <c r="I845" s="162"/>
      <c r="J845" s="162"/>
      <c r="K845" s="162"/>
      <c r="L845" s="162"/>
      <c r="M845" s="162"/>
      <c r="N845" s="162"/>
      <c r="O845" s="162"/>
      <c r="P845" s="162"/>
      <c r="Q845" s="162"/>
      <c r="R845" s="162"/>
      <c r="S845" s="162"/>
      <c r="T845" s="162"/>
      <c r="U845" s="162"/>
      <c r="V845" s="162"/>
      <c r="W845" s="162"/>
      <c r="X845" s="162"/>
      <c r="Y845" s="162"/>
      <c r="Z845" s="162"/>
    </row>
    <row r="846">
      <c r="A846" s="162"/>
      <c r="B846" s="162"/>
      <c r="C846" s="162"/>
      <c r="D846" s="162"/>
      <c r="E846" s="162"/>
      <c r="F846" s="162"/>
      <c r="G846" s="162"/>
      <c r="H846" s="162"/>
      <c r="I846" s="162"/>
      <c r="J846" s="162"/>
      <c r="K846" s="162"/>
      <c r="L846" s="162"/>
      <c r="M846" s="162"/>
      <c r="N846" s="162"/>
      <c r="O846" s="162"/>
      <c r="P846" s="162"/>
      <c r="Q846" s="162"/>
      <c r="R846" s="162"/>
      <c r="S846" s="162"/>
      <c r="T846" s="162"/>
      <c r="U846" s="162"/>
      <c r="V846" s="162"/>
      <c r="W846" s="162"/>
      <c r="X846" s="162"/>
      <c r="Y846" s="162"/>
      <c r="Z846" s="162"/>
    </row>
    <row r="847">
      <c r="A847" s="162"/>
      <c r="B847" s="162"/>
      <c r="C847" s="162"/>
      <c r="D847" s="162"/>
      <c r="E847" s="162"/>
      <c r="F847" s="162"/>
      <c r="G847" s="162"/>
      <c r="H847" s="162"/>
      <c r="I847" s="162"/>
      <c r="J847" s="162"/>
      <c r="K847" s="162"/>
      <c r="L847" s="162"/>
      <c r="M847" s="162"/>
      <c r="N847" s="162"/>
      <c r="O847" s="162"/>
      <c r="P847" s="162"/>
      <c r="Q847" s="162"/>
      <c r="R847" s="162"/>
      <c r="S847" s="162"/>
      <c r="T847" s="162"/>
      <c r="U847" s="162"/>
      <c r="V847" s="162"/>
      <c r="W847" s="162"/>
      <c r="X847" s="162"/>
      <c r="Y847" s="162"/>
      <c r="Z847" s="162"/>
    </row>
    <row r="848">
      <c r="A848" s="162"/>
      <c r="B848" s="162"/>
      <c r="C848" s="162"/>
      <c r="D848" s="162"/>
      <c r="E848" s="162"/>
      <c r="F848" s="162"/>
      <c r="G848" s="162"/>
      <c r="H848" s="162"/>
      <c r="I848" s="162"/>
      <c r="J848" s="162"/>
      <c r="K848" s="162"/>
      <c r="L848" s="162"/>
      <c r="M848" s="162"/>
      <c r="N848" s="162"/>
      <c r="O848" s="162"/>
      <c r="P848" s="162"/>
      <c r="Q848" s="162"/>
      <c r="R848" s="162"/>
      <c r="S848" s="162"/>
      <c r="T848" s="162"/>
      <c r="U848" s="162"/>
      <c r="V848" s="162"/>
      <c r="W848" s="162"/>
      <c r="X848" s="162"/>
      <c r="Y848" s="162"/>
      <c r="Z848" s="162"/>
    </row>
    <row r="849">
      <c r="A849" s="162"/>
      <c r="B849" s="162"/>
      <c r="C849" s="162"/>
      <c r="D849" s="162"/>
      <c r="E849" s="162"/>
      <c r="F849" s="162"/>
      <c r="G849" s="162"/>
      <c r="H849" s="162"/>
      <c r="I849" s="162"/>
      <c r="J849" s="162"/>
      <c r="K849" s="162"/>
      <c r="L849" s="162"/>
      <c r="M849" s="162"/>
      <c r="N849" s="162"/>
      <c r="O849" s="162"/>
      <c r="P849" s="162"/>
      <c r="Q849" s="162"/>
      <c r="R849" s="162"/>
      <c r="S849" s="162"/>
      <c r="T849" s="162"/>
      <c r="U849" s="162"/>
      <c r="V849" s="162"/>
      <c r="W849" s="162"/>
      <c r="X849" s="162"/>
      <c r="Y849" s="162"/>
      <c r="Z849" s="162"/>
    </row>
    <row r="850">
      <c r="A850" s="162"/>
      <c r="B850" s="162"/>
      <c r="C850" s="162"/>
      <c r="D850" s="162"/>
      <c r="E850" s="162"/>
      <c r="F850" s="162"/>
      <c r="G850" s="162"/>
      <c r="H850" s="162"/>
      <c r="I850" s="162"/>
      <c r="J850" s="162"/>
      <c r="K850" s="162"/>
      <c r="L850" s="162"/>
      <c r="M850" s="162"/>
      <c r="N850" s="162"/>
      <c r="O850" s="162"/>
      <c r="P850" s="162"/>
      <c r="Q850" s="162"/>
      <c r="R850" s="162"/>
      <c r="S850" s="162"/>
      <c r="T850" s="162"/>
      <c r="U850" s="162"/>
      <c r="V850" s="162"/>
      <c r="W850" s="162"/>
      <c r="X850" s="162"/>
      <c r="Y850" s="162"/>
      <c r="Z850" s="162"/>
    </row>
    <row r="851">
      <c r="A851" s="162"/>
      <c r="B851" s="162"/>
      <c r="C851" s="162"/>
      <c r="D851" s="162"/>
      <c r="E851" s="162"/>
      <c r="F851" s="162"/>
      <c r="G851" s="162"/>
      <c r="H851" s="162"/>
      <c r="I851" s="162"/>
      <c r="J851" s="162"/>
      <c r="K851" s="162"/>
      <c r="L851" s="162"/>
      <c r="M851" s="162"/>
      <c r="N851" s="162"/>
      <c r="O851" s="162"/>
      <c r="P851" s="162"/>
      <c r="Q851" s="162"/>
      <c r="R851" s="162"/>
      <c r="S851" s="162"/>
      <c r="T851" s="162"/>
      <c r="U851" s="162"/>
      <c r="V851" s="162"/>
      <c r="W851" s="162"/>
      <c r="X851" s="162"/>
      <c r="Y851" s="162"/>
      <c r="Z851" s="162"/>
    </row>
    <row r="852">
      <c r="A852" s="162"/>
      <c r="B852" s="162"/>
      <c r="C852" s="162"/>
      <c r="D852" s="162"/>
      <c r="E852" s="162"/>
      <c r="F852" s="162"/>
      <c r="G852" s="162"/>
      <c r="H852" s="162"/>
      <c r="I852" s="162"/>
      <c r="J852" s="162"/>
      <c r="K852" s="162"/>
      <c r="L852" s="162"/>
      <c r="M852" s="162"/>
      <c r="N852" s="162"/>
      <c r="O852" s="162"/>
      <c r="P852" s="162"/>
      <c r="Q852" s="162"/>
      <c r="R852" s="162"/>
      <c r="S852" s="162"/>
      <c r="T852" s="162"/>
      <c r="U852" s="162"/>
      <c r="V852" s="162"/>
      <c r="W852" s="162"/>
      <c r="X852" s="162"/>
      <c r="Y852" s="162"/>
      <c r="Z852" s="162"/>
    </row>
    <row r="853">
      <c r="A853" s="162"/>
      <c r="B853" s="162"/>
      <c r="C853" s="162"/>
      <c r="D853" s="162"/>
      <c r="E853" s="162"/>
      <c r="F853" s="162"/>
      <c r="G853" s="162"/>
      <c r="H853" s="162"/>
      <c r="I853" s="162"/>
      <c r="J853" s="162"/>
      <c r="K853" s="162"/>
      <c r="L853" s="162"/>
      <c r="M853" s="162"/>
      <c r="N853" s="162"/>
      <c r="O853" s="162"/>
      <c r="P853" s="162"/>
      <c r="Q853" s="162"/>
      <c r="R853" s="162"/>
      <c r="S853" s="162"/>
      <c r="T853" s="162"/>
      <c r="U853" s="162"/>
      <c r="V853" s="162"/>
      <c r="W853" s="162"/>
      <c r="X853" s="162"/>
      <c r="Y853" s="162"/>
      <c r="Z853" s="162"/>
    </row>
    <row r="854">
      <c r="A854" s="162"/>
      <c r="B854" s="162"/>
      <c r="C854" s="162"/>
      <c r="D854" s="162"/>
      <c r="E854" s="162"/>
      <c r="F854" s="162"/>
      <c r="G854" s="162"/>
      <c r="H854" s="162"/>
      <c r="I854" s="162"/>
      <c r="J854" s="162"/>
      <c r="K854" s="162"/>
      <c r="L854" s="162"/>
      <c r="M854" s="162"/>
      <c r="N854" s="162"/>
      <c r="O854" s="162"/>
      <c r="P854" s="162"/>
      <c r="Q854" s="162"/>
      <c r="R854" s="162"/>
      <c r="S854" s="162"/>
      <c r="T854" s="162"/>
      <c r="U854" s="162"/>
      <c r="V854" s="162"/>
      <c r="W854" s="162"/>
      <c r="X854" s="162"/>
      <c r="Y854" s="162"/>
      <c r="Z854" s="162"/>
    </row>
    <row r="855">
      <c r="A855" s="162"/>
      <c r="B855" s="162"/>
      <c r="C855" s="162"/>
      <c r="D855" s="162"/>
      <c r="E855" s="162"/>
      <c r="F855" s="162"/>
      <c r="G855" s="162"/>
      <c r="H855" s="162"/>
      <c r="I855" s="162"/>
      <c r="J855" s="162"/>
      <c r="K855" s="162"/>
      <c r="L855" s="162"/>
      <c r="M855" s="162"/>
      <c r="N855" s="162"/>
      <c r="O855" s="162"/>
      <c r="P855" s="162"/>
      <c r="Q855" s="162"/>
      <c r="R855" s="162"/>
      <c r="S855" s="162"/>
      <c r="T855" s="162"/>
      <c r="U855" s="162"/>
      <c r="V855" s="162"/>
      <c r="W855" s="162"/>
      <c r="X855" s="162"/>
      <c r="Y855" s="162"/>
      <c r="Z855" s="162"/>
    </row>
    <row r="856">
      <c r="A856" s="162"/>
      <c r="B856" s="162"/>
      <c r="C856" s="162"/>
      <c r="D856" s="162"/>
      <c r="E856" s="162"/>
      <c r="F856" s="162"/>
      <c r="G856" s="162"/>
      <c r="H856" s="162"/>
      <c r="I856" s="162"/>
      <c r="J856" s="162"/>
      <c r="K856" s="162"/>
      <c r="L856" s="162"/>
      <c r="M856" s="162"/>
      <c r="N856" s="162"/>
      <c r="O856" s="162"/>
      <c r="P856" s="162"/>
      <c r="Q856" s="162"/>
      <c r="R856" s="162"/>
      <c r="S856" s="162"/>
      <c r="T856" s="162"/>
      <c r="U856" s="162"/>
      <c r="V856" s="162"/>
      <c r="W856" s="162"/>
      <c r="X856" s="162"/>
      <c r="Y856" s="162"/>
      <c r="Z856" s="162"/>
    </row>
    <row r="857">
      <c r="A857" s="162"/>
      <c r="B857" s="162"/>
      <c r="C857" s="162"/>
      <c r="D857" s="162"/>
      <c r="E857" s="162"/>
      <c r="F857" s="162"/>
      <c r="G857" s="162"/>
      <c r="H857" s="162"/>
      <c r="I857" s="162"/>
      <c r="J857" s="162"/>
      <c r="K857" s="162"/>
      <c r="L857" s="162"/>
      <c r="M857" s="162"/>
      <c r="N857" s="162"/>
      <c r="O857" s="162"/>
      <c r="P857" s="162"/>
      <c r="Q857" s="162"/>
      <c r="R857" s="162"/>
      <c r="S857" s="162"/>
      <c r="T857" s="162"/>
      <c r="U857" s="162"/>
      <c r="V857" s="162"/>
      <c r="W857" s="162"/>
      <c r="X857" s="162"/>
      <c r="Y857" s="162"/>
      <c r="Z857" s="162"/>
    </row>
    <row r="858">
      <c r="A858" s="162"/>
      <c r="B858" s="162"/>
      <c r="C858" s="162"/>
      <c r="D858" s="162"/>
      <c r="E858" s="162"/>
      <c r="F858" s="162"/>
      <c r="G858" s="162"/>
      <c r="H858" s="162"/>
      <c r="I858" s="162"/>
      <c r="J858" s="162"/>
      <c r="K858" s="162"/>
      <c r="L858" s="162"/>
      <c r="M858" s="162"/>
      <c r="N858" s="162"/>
      <c r="O858" s="162"/>
      <c r="P858" s="162"/>
      <c r="Q858" s="162"/>
      <c r="R858" s="162"/>
      <c r="S858" s="162"/>
      <c r="T858" s="162"/>
      <c r="U858" s="162"/>
      <c r="V858" s="162"/>
      <c r="W858" s="162"/>
      <c r="X858" s="162"/>
      <c r="Y858" s="162"/>
      <c r="Z858" s="162"/>
    </row>
    <row r="859">
      <c r="A859" s="162"/>
      <c r="B859" s="162"/>
      <c r="C859" s="162"/>
      <c r="D859" s="162"/>
      <c r="E859" s="162"/>
      <c r="F859" s="162"/>
      <c r="G859" s="162"/>
      <c r="H859" s="162"/>
      <c r="I859" s="162"/>
      <c r="J859" s="162"/>
      <c r="K859" s="162"/>
      <c r="L859" s="162"/>
      <c r="M859" s="162"/>
      <c r="N859" s="162"/>
      <c r="O859" s="162"/>
      <c r="P859" s="162"/>
      <c r="Q859" s="162"/>
      <c r="R859" s="162"/>
      <c r="S859" s="162"/>
      <c r="T859" s="162"/>
      <c r="U859" s="162"/>
      <c r="V859" s="162"/>
      <c r="W859" s="162"/>
      <c r="X859" s="162"/>
      <c r="Y859" s="162"/>
      <c r="Z859" s="162"/>
    </row>
    <row r="860">
      <c r="A860" s="162"/>
      <c r="B860" s="162"/>
      <c r="C860" s="162"/>
      <c r="D860" s="162"/>
      <c r="E860" s="162"/>
      <c r="F860" s="162"/>
      <c r="G860" s="162"/>
      <c r="H860" s="162"/>
      <c r="I860" s="162"/>
      <c r="J860" s="162"/>
      <c r="K860" s="162"/>
      <c r="L860" s="162"/>
      <c r="M860" s="162"/>
      <c r="N860" s="162"/>
      <c r="O860" s="162"/>
      <c r="P860" s="162"/>
      <c r="Q860" s="162"/>
      <c r="R860" s="162"/>
      <c r="S860" s="162"/>
      <c r="T860" s="162"/>
      <c r="U860" s="162"/>
      <c r="V860" s="162"/>
      <c r="W860" s="162"/>
      <c r="X860" s="162"/>
      <c r="Y860" s="162"/>
      <c r="Z860" s="162"/>
    </row>
    <row r="861">
      <c r="A861" s="162"/>
      <c r="B861" s="162"/>
      <c r="C861" s="162"/>
      <c r="D861" s="162"/>
      <c r="E861" s="162"/>
      <c r="F861" s="162"/>
      <c r="G861" s="162"/>
      <c r="H861" s="162"/>
      <c r="I861" s="162"/>
      <c r="J861" s="162"/>
      <c r="K861" s="162"/>
      <c r="L861" s="162"/>
      <c r="M861" s="162"/>
      <c r="N861" s="162"/>
      <c r="O861" s="162"/>
      <c r="P861" s="162"/>
      <c r="Q861" s="162"/>
      <c r="R861" s="162"/>
      <c r="S861" s="162"/>
      <c r="T861" s="162"/>
      <c r="U861" s="162"/>
      <c r="V861" s="162"/>
      <c r="W861" s="162"/>
      <c r="X861" s="162"/>
      <c r="Y861" s="162"/>
      <c r="Z861" s="162"/>
    </row>
    <row r="862">
      <c r="A862" s="162"/>
      <c r="B862" s="162"/>
      <c r="C862" s="162"/>
      <c r="D862" s="162"/>
      <c r="E862" s="162"/>
      <c r="F862" s="162"/>
      <c r="G862" s="162"/>
      <c r="H862" s="162"/>
      <c r="I862" s="162"/>
      <c r="J862" s="162"/>
      <c r="K862" s="162"/>
      <c r="L862" s="162"/>
      <c r="M862" s="162"/>
      <c r="N862" s="162"/>
      <c r="O862" s="162"/>
      <c r="P862" s="162"/>
      <c r="Q862" s="162"/>
      <c r="R862" s="162"/>
      <c r="S862" s="162"/>
      <c r="T862" s="162"/>
      <c r="U862" s="162"/>
      <c r="V862" s="162"/>
      <c r="W862" s="162"/>
      <c r="X862" s="162"/>
      <c r="Y862" s="162"/>
      <c r="Z862" s="162"/>
    </row>
    <row r="863">
      <c r="A863" s="162"/>
      <c r="B863" s="162"/>
      <c r="C863" s="162"/>
      <c r="D863" s="162"/>
      <c r="E863" s="162"/>
      <c r="F863" s="162"/>
      <c r="G863" s="162"/>
      <c r="H863" s="162"/>
      <c r="I863" s="162"/>
      <c r="J863" s="162"/>
      <c r="K863" s="162"/>
      <c r="L863" s="162"/>
      <c r="M863" s="162"/>
      <c r="N863" s="162"/>
      <c r="O863" s="162"/>
      <c r="P863" s="162"/>
      <c r="Q863" s="162"/>
      <c r="R863" s="162"/>
      <c r="S863" s="162"/>
      <c r="T863" s="162"/>
      <c r="U863" s="162"/>
      <c r="V863" s="162"/>
      <c r="W863" s="162"/>
      <c r="X863" s="162"/>
      <c r="Y863" s="162"/>
      <c r="Z863" s="162"/>
    </row>
    <row r="864">
      <c r="A864" s="162"/>
      <c r="B864" s="162"/>
      <c r="C864" s="162"/>
      <c r="D864" s="162"/>
      <c r="E864" s="162"/>
      <c r="F864" s="162"/>
      <c r="G864" s="162"/>
      <c r="H864" s="162"/>
      <c r="I864" s="162"/>
      <c r="J864" s="162"/>
      <c r="K864" s="162"/>
      <c r="L864" s="162"/>
      <c r="M864" s="162"/>
      <c r="N864" s="162"/>
      <c r="O864" s="162"/>
      <c r="P864" s="162"/>
      <c r="Q864" s="162"/>
      <c r="R864" s="162"/>
      <c r="S864" s="162"/>
      <c r="T864" s="162"/>
      <c r="U864" s="162"/>
      <c r="V864" s="162"/>
      <c r="W864" s="162"/>
      <c r="X864" s="162"/>
      <c r="Y864" s="162"/>
      <c r="Z864" s="162"/>
    </row>
    <row r="865">
      <c r="A865" s="162"/>
      <c r="B865" s="162"/>
      <c r="C865" s="162"/>
      <c r="D865" s="162"/>
      <c r="E865" s="162"/>
      <c r="F865" s="162"/>
      <c r="G865" s="162"/>
      <c r="H865" s="162"/>
      <c r="I865" s="162"/>
      <c r="J865" s="162"/>
      <c r="K865" s="162"/>
      <c r="L865" s="162"/>
      <c r="M865" s="162"/>
      <c r="N865" s="162"/>
      <c r="O865" s="162"/>
      <c r="P865" s="162"/>
      <c r="Q865" s="162"/>
      <c r="R865" s="162"/>
      <c r="S865" s="162"/>
      <c r="T865" s="162"/>
      <c r="U865" s="162"/>
      <c r="V865" s="162"/>
      <c r="W865" s="162"/>
      <c r="X865" s="162"/>
      <c r="Y865" s="162"/>
      <c r="Z865" s="162"/>
    </row>
    <row r="866">
      <c r="A866" s="162"/>
      <c r="B866" s="162"/>
      <c r="C866" s="162"/>
      <c r="D866" s="162"/>
      <c r="E866" s="162"/>
      <c r="F866" s="162"/>
      <c r="G866" s="162"/>
      <c r="H866" s="162"/>
      <c r="I866" s="162"/>
      <c r="J866" s="162"/>
      <c r="K866" s="162"/>
      <c r="L866" s="162"/>
      <c r="M866" s="162"/>
      <c r="N866" s="162"/>
      <c r="O866" s="162"/>
      <c r="P866" s="162"/>
      <c r="Q866" s="162"/>
      <c r="R866" s="162"/>
      <c r="S866" s="162"/>
      <c r="T866" s="162"/>
      <c r="U866" s="162"/>
      <c r="V866" s="162"/>
      <c r="W866" s="162"/>
      <c r="X866" s="162"/>
      <c r="Y866" s="162"/>
      <c r="Z866" s="162"/>
    </row>
    <row r="867">
      <c r="A867" s="162"/>
      <c r="B867" s="162"/>
      <c r="C867" s="162"/>
      <c r="D867" s="162"/>
      <c r="E867" s="162"/>
      <c r="F867" s="162"/>
      <c r="G867" s="162"/>
      <c r="H867" s="162"/>
      <c r="I867" s="162"/>
      <c r="J867" s="162"/>
      <c r="K867" s="162"/>
      <c r="L867" s="162"/>
      <c r="M867" s="162"/>
      <c r="N867" s="162"/>
      <c r="O867" s="162"/>
      <c r="P867" s="162"/>
      <c r="Q867" s="162"/>
      <c r="R867" s="162"/>
      <c r="S867" s="162"/>
      <c r="T867" s="162"/>
      <c r="U867" s="162"/>
      <c r="V867" s="162"/>
      <c r="W867" s="162"/>
      <c r="X867" s="162"/>
      <c r="Y867" s="162"/>
      <c r="Z867" s="162"/>
    </row>
    <row r="868">
      <c r="A868" s="162"/>
      <c r="B868" s="162"/>
      <c r="C868" s="162"/>
      <c r="D868" s="162"/>
      <c r="E868" s="162"/>
      <c r="F868" s="162"/>
      <c r="G868" s="162"/>
      <c r="H868" s="162"/>
      <c r="I868" s="162"/>
      <c r="J868" s="162"/>
      <c r="K868" s="162"/>
      <c r="L868" s="162"/>
      <c r="M868" s="162"/>
      <c r="N868" s="162"/>
      <c r="O868" s="162"/>
      <c r="P868" s="162"/>
      <c r="Q868" s="162"/>
      <c r="R868" s="162"/>
      <c r="S868" s="162"/>
      <c r="T868" s="162"/>
      <c r="U868" s="162"/>
      <c r="V868" s="162"/>
      <c r="W868" s="162"/>
      <c r="X868" s="162"/>
      <c r="Y868" s="162"/>
      <c r="Z868" s="162"/>
    </row>
    <row r="869">
      <c r="A869" s="162"/>
      <c r="B869" s="162"/>
      <c r="C869" s="162"/>
      <c r="D869" s="162"/>
      <c r="E869" s="162"/>
      <c r="F869" s="162"/>
      <c r="G869" s="162"/>
      <c r="H869" s="162"/>
      <c r="I869" s="162"/>
      <c r="J869" s="162"/>
      <c r="K869" s="162"/>
      <c r="L869" s="162"/>
      <c r="M869" s="162"/>
      <c r="N869" s="162"/>
      <c r="O869" s="162"/>
      <c r="P869" s="162"/>
      <c r="Q869" s="162"/>
      <c r="R869" s="162"/>
      <c r="S869" s="162"/>
      <c r="T869" s="162"/>
      <c r="U869" s="162"/>
      <c r="V869" s="162"/>
      <c r="W869" s="162"/>
      <c r="X869" s="162"/>
      <c r="Y869" s="162"/>
      <c r="Z869" s="162"/>
    </row>
    <row r="870">
      <c r="A870" s="162"/>
      <c r="B870" s="162"/>
      <c r="C870" s="162"/>
      <c r="D870" s="162"/>
      <c r="E870" s="162"/>
      <c r="F870" s="162"/>
      <c r="G870" s="162"/>
      <c r="H870" s="162"/>
      <c r="I870" s="162"/>
      <c r="J870" s="162"/>
      <c r="K870" s="162"/>
      <c r="L870" s="162"/>
      <c r="M870" s="162"/>
      <c r="N870" s="162"/>
      <c r="O870" s="162"/>
      <c r="P870" s="162"/>
      <c r="Q870" s="162"/>
      <c r="R870" s="162"/>
      <c r="S870" s="162"/>
      <c r="T870" s="162"/>
      <c r="U870" s="162"/>
      <c r="V870" s="162"/>
      <c r="W870" s="162"/>
      <c r="X870" s="162"/>
      <c r="Y870" s="162"/>
      <c r="Z870" s="162"/>
    </row>
    <row r="871">
      <c r="A871" s="162"/>
      <c r="B871" s="162"/>
      <c r="C871" s="162"/>
      <c r="D871" s="162"/>
      <c r="E871" s="162"/>
      <c r="F871" s="162"/>
      <c r="G871" s="162"/>
      <c r="H871" s="162"/>
      <c r="I871" s="162"/>
      <c r="J871" s="162"/>
      <c r="K871" s="162"/>
      <c r="L871" s="162"/>
      <c r="M871" s="162"/>
      <c r="N871" s="162"/>
      <c r="O871" s="162"/>
      <c r="P871" s="162"/>
      <c r="Q871" s="162"/>
      <c r="R871" s="162"/>
      <c r="S871" s="162"/>
      <c r="T871" s="162"/>
      <c r="U871" s="162"/>
      <c r="V871" s="162"/>
      <c r="W871" s="162"/>
      <c r="X871" s="162"/>
      <c r="Y871" s="162"/>
      <c r="Z871" s="162"/>
    </row>
    <row r="872">
      <c r="A872" s="162"/>
      <c r="B872" s="162"/>
      <c r="C872" s="162"/>
      <c r="D872" s="162"/>
      <c r="E872" s="162"/>
      <c r="F872" s="162"/>
      <c r="G872" s="162"/>
      <c r="H872" s="162"/>
      <c r="I872" s="162"/>
      <c r="J872" s="162"/>
      <c r="K872" s="162"/>
      <c r="L872" s="162"/>
      <c r="M872" s="162"/>
      <c r="N872" s="162"/>
      <c r="O872" s="162"/>
      <c r="P872" s="162"/>
      <c r="Q872" s="162"/>
      <c r="R872" s="162"/>
      <c r="S872" s="162"/>
      <c r="T872" s="162"/>
      <c r="U872" s="162"/>
      <c r="V872" s="162"/>
      <c r="W872" s="162"/>
      <c r="X872" s="162"/>
      <c r="Y872" s="162"/>
      <c r="Z872" s="162"/>
    </row>
    <row r="873">
      <c r="A873" s="162"/>
      <c r="B873" s="162"/>
      <c r="C873" s="162"/>
      <c r="D873" s="162"/>
      <c r="E873" s="162"/>
      <c r="F873" s="162"/>
      <c r="G873" s="162"/>
      <c r="H873" s="162"/>
      <c r="I873" s="162"/>
      <c r="J873" s="162"/>
      <c r="K873" s="162"/>
      <c r="L873" s="162"/>
      <c r="M873" s="162"/>
      <c r="N873" s="162"/>
      <c r="O873" s="162"/>
      <c r="P873" s="162"/>
      <c r="Q873" s="162"/>
      <c r="R873" s="162"/>
      <c r="S873" s="162"/>
      <c r="T873" s="162"/>
      <c r="U873" s="162"/>
      <c r="V873" s="162"/>
      <c r="W873" s="162"/>
      <c r="X873" s="162"/>
      <c r="Y873" s="162"/>
      <c r="Z873" s="162"/>
    </row>
    <row r="874">
      <c r="A874" s="162"/>
      <c r="B874" s="162"/>
      <c r="C874" s="162"/>
      <c r="D874" s="162"/>
      <c r="E874" s="162"/>
      <c r="F874" s="162"/>
      <c r="G874" s="162"/>
      <c r="H874" s="162"/>
      <c r="I874" s="162"/>
      <c r="J874" s="162"/>
      <c r="K874" s="162"/>
      <c r="L874" s="162"/>
      <c r="M874" s="162"/>
      <c r="N874" s="162"/>
      <c r="O874" s="162"/>
      <c r="P874" s="162"/>
      <c r="Q874" s="162"/>
      <c r="R874" s="162"/>
      <c r="S874" s="162"/>
      <c r="T874" s="162"/>
      <c r="U874" s="162"/>
      <c r="V874" s="162"/>
      <c r="W874" s="162"/>
      <c r="X874" s="162"/>
      <c r="Y874" s="162"/>
      <c r="Z874" s="162"/>
    </row>
    <row r="875">
      <c r="A875" s="162"/>
      <c r="B875" s="162"/>
      <c r="C875" s="162"/>
      <c r="D875" s="162"/>
      <c r="E875" s="162"/>
      <c r="F875" s="162"/>
      <c r="G875" s="162"/>
      <c r="H875" s="162"/>
      <c r="I875" s="162"/>
      <c r="J875" s="162"/>
      <c r="K875" s="162"/>
      <c r="L875" s="162"/>
      <c r="M875" s="162"/>
      <c r="N875" s="162"/>
      <c r="O875" s="162"/>
      <c r="P875" s="162"/>
      <c r="Q875" s="162"/>
      <c r="R875" s="162"/>
      <c r="S875" s="162"/>
      <c r="T875" s="162"/>
      <c r="U875" s="162"/>
      <c r="V875" s="162"/>
      <c r="W875" s="162"/>
      <c r="X875" s="162"/>
      <c r="Y875" s="162"/>
      <c r="Z875" s="162"/>
    </row>
    <row r="876">
      <c r="A876" s="162"/>
      <c r="B876" s="162"/>
      <c r="C876" s="162"/>
      <c r="D876" s="162"/>
      <c r="E876" s="162"/>
      <c r="F876" s="162"/>
      <c r="G876" s="162"/>
      <c r="H876" s="162"/>
      <c r="I876" s="162"/>
      <c r="J876" s="162"/>
      <c r="K876" s="162"/>
      <c r="L876" s="162"/>
      <c r="M876" s="162"/>
      <c r="N876" s="162"/>
      <c r="O876" s="162"/>
      <c r="P876" s="162"/>
      <c r="Q876" s="162"/>
      <c r="R876" s="162"/>
      <c r="S876" s="162"/>
      <c r="T876" s="162"/>
      <c r="U876" s="162"/>
      <c r="V876" s="162"/>
      <c r="W876" s="162"/>
      <c r="X876" s="162"/>
      <c r="Y876" s="162"/>
      <c r="Z876" s="162"/>
    </row>
    <row r="877">
      <c r="A877" s="162"/>
      <c r="B877" s="162"/>
      <c r="C877" s="162"/>
      <c r="D877" s="162"/>
      <c r="E877" s="162"/>
      <c r="F877" s="162"/>
      <c r="G877" s="162"/>
      <c r="H877" s="162"/>
      <c r="I877" s="162"/>
      <c r="J877" s="162"/>
      <c r="K877" s="162"/>
      <c r="L877" s="162"/>
      <c r="M877" s="162"/>
      <c r="N877" s="162"/>
      <c r="O877" s="162"/>
      <c r="P877" s="162"/>
      <c r="Q877" s="162"/>
      <c r="R877" s="162"/>
      <c r="S877" s="162"/>
      <c r="T877" s="162"/>
      <c r="U877" s="162"/>
      <c r="V877" s="162"/>
      <c r="W877" s="162"/>
      <c r="X877" s="162"/>
      <c r="Y877" s="162"/>
      <c r="Z877" s="162"/>
    </row>
    <row r="878">
      <c r="A878" s="162"/>
      <c r="B878" s="162"/>
      <c r="C878" s="162"/>
      <c r="D878" s="162"/>
      <c r="E878" s="162"/>
      <c r="F878" s="162"/>
      <c r="G878" s="162"/>
      <c r="H878" s="162"/>
      <c r="I878" s="162"/>
      <c r="J878" s="162"/>
      <c r="K878" s="162"/>
      <c r="L878" s="162"/>
      <c r="M878" s="162"/>
      <c r="N878" s="162"/>
      <c r="O878" s="162"/>
      <c r="P878" s="162"/>
      <c r="Q878" s="162"/>
      <c r="R878" s="162"/>
      <c r="S878" s="162"/>
      <c r="T878" s="162"/>
      <c r="U878" s="162"/>
      <c r="V878" s="162"/>
      <c r="W878" s="162"/>
      <c r="X878" s="162"/>
      <c r="Y878" s="162"/>
      <c r="Z878" s="162"/>
    </row>
    <row r="879">
      <c r="A879" s="162"/>
      <c r="B879" s="162"/>
      <c r="C879" s="162"/>
      <c r="D879" s="162"/>
      <c r="E879" s="162"/>
      <c r="F879" s="162"/>
      <c r="G879" s="162"/>
      <c r="H879" s="162"/>
      <c r="I879" s="162"/>
      <c r="J879" s="162"/>
      <c r="K879" s="162"/>
      <c r="L879" s="162"/>
      <c r="M879" s="162"/>
      <c r="N879" s="162"/>
      <c r="O879" s="162"/>
      <c r="P879" s="162"/>
      <c r="Q879" s="162"/>
      <c r="R879" s="162"/>
      <c r="S879" s="162"/>
      <c r="T879" s="162"/>
      <c r="U879" s="162"/>
      <c r="V879" s="162"/>
      <c r="W879" s="162"/>
      <c r="X879" s="162"/>
      <c r="Y879" s="162"/>
      <c r="Z879" s="162"/>
    </row>
    <row r="880">
      <c r="A880" s="162"/>
      <c r="B880" s="162"/>
      <c r="C880" s="162"/>
      <c r="D880" s="162"/>
      <c r="E880" s="162"/>
      <c r="F880" s="162"/>
      <c r="G880" s="162"/>
      <c r="H880" s="162"/>
      <c r="I880" s="162"/>
      <c r="J880" s="162"/>
      <c r="K880" s="162"/>
      <c r="L880" s="162"/>
      <c r="M880" s="162"/>
      <c r="N880" s="162"/>
      <c r="O880" s="162"/>
      <c r="P880" s="162"/>
      <c r="Q880" s="162"/>
      <c r="R880" s="162"/>
      <c r="S880" s="162"/>
      <c r="T880" s="162"/>
      <c r="U880" s="162"/>
      <c r="V880" s="162"/>
      <c r="W880" s="162"/>
      <c r="X880" s="162"/>
      <c r="Y880" s="162"/>
      <c r="Z880" s="162"/>
    </row>
    <row r="881">
      <c r="A881" s="162"/>
      <c r="B881" s="162"/>
      <c r="C881" s="162"/>
      <c r="D881" s="162"/>
      <c r="E881" s="162"/>
      <c r="F881" s="162"/>
      <c r="G881" s="162"/>
      <c r="H881" s="162"/>
      <c r="I881" s="162"/>
      <c r="J881" s="162"/>
      <c r="K881" s="162"/>
      <c r="L881" s="162"/>
      <c r="M881" s="162"/>
      <c r="N881" s="162"/>
      <c r="O881" s="162"/>
      <c r="P881" s="162"/>
      <c r="Q881" s="162"/>
      <c r="R881" s="162"/>
      <c r="S881" s="162"/>
      <c r="T881" s="162"/>
      <c r="U881" s="162"/>
      <c r="V881" s="162"/>
      <c r="W881" s="162"/>
      <c r="X881" s="162"/>
      <c r="Y881" s="162"/>
      <c r="Z881" s="162"/>
    </row>
    <row r="882">
      <c r="A882" s="162"/>
      <c r="B882" s="162"/>
      <c r="C882" s="162"/>
      <c r="D882" s="162"/>
      <c r="E882" s="162"/>
      <c r="F882" s="162"/>
      <c r="G882" s="162"/>
      <c r="H882" s="162"/>
      <c r="I882" s="162"/>
      <c r="J882" s="162"/>
      <c r="K882" s="162"/>
      <c r="L882" s="162"/>
      <c r="M882" s="162"/>
      <c r="N882" s="162"/>
      <c r="O882" s="162"/>
      <c r="P882" s="162"/>
      <c r="Q882" s="162"/>
      <c r="R882" s="162"/>
      <c r="S882" s="162"/>
      <c r="T882" s="162"/>
      <c r="U882" s="162"/>
      <c r="V882" s="162"/>
      <c r="W882" s="162"/>
      <c r="X882" s="162"/>
      <c r="Y882" s="162"/>
      <c r="Z882" s="162"/>
    </row>
    <row r="883">
      <c r="A883" s="162"/>
      <c r="B883" s="162"/>
      <c r="C883" s="162"/>
      <c r="D883" s="162"/>
      <c r="E883" s="162"/>
      <c r="F883" s="162"/>
      <c r="G883" s="162"/>
      <c r="H883" s="162"/>
      <c r="I883" s="162"/>
      <c r="J883" s="162"/>
      <c r="K883" s="162"/>
      <c r="L883" s="162"/>
      <c r="M883" s="162"/>
      <c r="N883" s="162"/>
      <c r="O883" s="162"/>
      <c r="P883" s="162"/>
      <c r="Q883" s="162"/>
      <c r="R883" s="162"/>
      <c r="S883" s="162"/>
      <c r="T883" s="162"/>
      <c r="U883" s="162"/>
      <c r="V883" s="162"/>
      <c r="W883" s="162"/>
      <c r="X883" s="162"/>
      <c r="Y883" s="162"/>
      <c r="Z883" s="162"/>
    </row>
    <row r="884">
      <c r="A884" s="162"/>
      <c r="B884" s="162"/>
      <c r="C884" s="162"/>
      <c r="D884" s="162"/>
      <c r="E884" s="162"/>
      <c r="F884" s="162"/>
      <c r="G884" s="162"/>
      <c r="H884" s="162"/>
      <c r="I884" s="162"/>
      <c r="J884" s="162"/>
      <c r="K884" s="162"/>
      <c r="L884" s="162"/>
      <c r="M884" s="162"/>
      <c r="N884" s="162"/>
      <c r="O884" s="162"/>
      <c r="P884" s="162"/>
      <c r="Q884" s="162"/>
      <c r="R884" s="162"/>
      <c r="S884" s="162"/>
      <c r="T884" s="162"/>
      <c r="U884" s="162"/>
      <c r="V884" s="162"/>
      <c r="W884" s="162"/>
      <c r="X884" s="162"/>
      <c r="Y884" s="162"/>
      <c r="Z884" s="162"/>
    </row>
    <row r="885">
      <c r="A885" s="162"/>
      <c r="B885" s="162"/>
      <c r="C885" s="162"/>
      <c r="D885" s="162"/>
      <c r="E885" s="162"/>
      <c r="F885" s="162"/>
      <c r="G885" s="162"/>
      <c r="H885" s="162"/>
      <c r="I885" s="162"/>
      <c r="J885" s="162"/>
      <c r="K885" s="162"/>
      <c r="L885" s="162"/>
      <c r="M885" s="162"/>
      <c r="N885" s="162"/>
      <c r="O885" s="162"/>
      <c r="P885" s="162"/>
      <c r="Q885" s="162"/>
      <c r="R885" s="162"/>
      <c r="S885" s="162"/>
      <c r="T885" s="162"/>
      <c r="U885" s="162"/>
      <c r="V885" s="162"/>
      <c r="W885" s="162"/>
      <c r="X885" s="162"/>
      <c r="Y885" s="162"/>
      <c r="Z885" s="162"/>
    </row>
    <row r="886">
      <c r="A886" s="162"/>
      <c r="B886" s="162"/>
      <c r="C886" s="162"/>
      <c r="D886" s="162"/>
      <c r="E886" s="162"/>
      <c r="F886" s="162"/>
      <c r="G886" s="162"/>
      <c r="H886" s="162"/>
      <c r="I886" s="162"/>
      <c r="J886" s="162"/>
      <c r="K886" s="162"/>
      <c r="L886" s="162"/>
      <c r="M886" s="162"/>
      <c r="N886" s="162"/>
      <c r="O886" s="162"/>
      <c r="P886" s="162"/>
      <c r="Q886" s="162"/>
      <c r="R886" s="162"/>
      <c r="S886" s="162"/>
      <c r="T886" s="162"/>
      <c r="U886" s="162"/>
      <c r="V886" s="162"/>
      <c r="W886" s="162"/>
      <c r="X886" s="162"/>
      <c r="Y886" s="162"/>
      <c r="Z886" s="162"/>
    </row>
    <row r="887">
      <c r="A887" s="162"/>
      <c r="B887" s="162"/>
      <c r="C887" s="162"/>
      <c r="D887" s="162"/>
      <c r="E887" s="162"/>
      <c r="F887" s="162"/>
      <c r="G887" s="162"/>
      <c r="H887" s="162"/>
      <c r="I887" s="162"/>
      <c r="J887" s="162"/>
      <c r="K887" s="162"/>
      <c r="L887" s="162"/>
      <c r="M887" s="162"/>
      <c r="N887" s="162"/>
      <c r="O887" s="162"/>
      <c r="P887" s="162"/>
      <c r="Q887" s="162"/>
      <c r="R887" s="162"/>
      <c r="S887" s="162"/>
      <c r="T887" s="162"/>
      <c r="U887" s="162"/>
      <c r="V887" s="162"/>
      <c r="W887" s="162"/>
      <c r="X887" s="162"/>
      <c r="Y887" s="162"/>
      <c r="Z887" s="162"/>
    </row>
    <row r="888">
      <c r="A888" s="162"/>
      <c r="B888" s="162"/>
      <c r="C888" s="162"/>
      <c r="D888" s="162"/>
      <c r="E888" s="162"/>
      <c r="F888" s="162"/>
      <c r="G888" s="162"/>
      <c r="H888" s="162"/>
      <c r="I888" s="162"/>
      <c r="J888" s="162"/>
      <c r="K888" s="162"/>
      <c r="L888" s="162"/>
      <c r="M888" s="162"/>
      <c r="N888" s="162"/>
      <c r="O888" s="162"/>
      <c r="P888" s="162"/>
      <c r="Q888" s="162"/>
      <c r="R888" s="162"/>
      <c r="S888" s="162"/>
      <c r="T888" s="162"/>
      <c r="U888" s="162"/>
      <c r="V888" s="162"/>
      <c r="W888" s="162"/>
      <c r="X888" s="162"/>
      <c r="Y888" s="162"/>
      <c r="Z888" s="162"/>
    </row>
    <row r="889">
      <c r="A889" s="162"/>
      <c r="B889" s="162"/>
      <c r="C889" s="162"/>
      <c r="D889" s="162"/>
      <c r="E889" s="162"/>
      <c r="F889" s="162"/>
      <c r="G889" s="162"/>
      <c r="H889" s="162"/>
      <c r="I889" s="162"/>
      <c r="J889" s="162"/>
      <c r="K889" s="162"/>
      <c r="L889" s="162"/>
      <c r="M889" s="162"/>
      <c r="N889" s="162"/>
      <c r="O889" s="162"/>
      <c r="P889" s="162"/>
      <c r="Q889" s="162"/>
      <c r="R889" s="162"/>
      <c r="S889" s="162"/>
      <c r="T889" s="162"/>
      <c r="U889" s="162"/>
      <c r="V889" s="162"/>
      <c r="W889" s="162"/>
      <c r="X889" s="162"/>
      <c r="Y889" s="162"/>
      <c r="Z889" s="162"/>
    </row>
    <row r="890">
      <c r="A890" s="162"/>
      <c r="B890" s="162"/>
      <c r="C890" s="162"/>
      <c r="D890" s="162"/>
      <c r="E890" s="162"/>
      <c r="F890" s="162"/>
      <c r="G890" s="162"/>
      <c r="H890" s="162"/>
      <c r="I890" s="162"/>
      <c r="J890" s="162"/>
      <c r="K890" s="162"/>
      <c r="L890" s="162"/>
      <c r="M890" s="162"/>
      <c r="N890" s="162"/>
      <c r="O890" s="162"/>
      <c r="P890" s="162"/>
      <c r="Q890" s="162"/>
      <c r="R890" s="162"/>
      <c r="S890" s="162"/>
      <c r="T890" s="162"/>
      <c r="U890" s="162"/>
      <c r="V890" s="162"/>
      <c r="W890" s="162"/>
      <c r="X890" s="162"/>
      <c r="Y890" s="162"/>
      <c r="Z890" s="162"/>
    </row>
    <row r="891">
      <c r="A891" s="162"/>
      <c r="B891" s="162"/>
      <c r="C891" s="162"/>
      <c r="D891" s="162"/>
      <c r="E891" s="162"/>
      <c r="F891" s="162"/>
      <c r="G891" s="162"/>
      <c r="H891" s="162"/>
      <c r="I891" s="162"/>
      <c r="J891" s="162"/>
      <c r="K891" s="162"/>
      <c r="L891" s="162"/>
      <c r="M891" s="162"/>
      <c r="N891" s="162"/>
      <c r="O891" s="162"/>
      <c r="P891" s="162"/>
      <c r="Q891" s="162"/>
      <c r="R891" s="162"/>
      <c r="S891" s="162"/>
      <c r="T891" s="162"/>
      <c r="U891" s="162"/>
      <c r="V891" s="162"/>
      <c r="W891" s="162"/>
      <c r="X891" s="162"/>
      <c r="Y891" s="162"/>
      <c r="Z891" s="162"/>
    </row>
    <row r="892">
      <c r="A892" s="162"/>
      <c r="B892" s="162"/>
      <c r="C892" s="162"/>
      <c r="D892" s="162"/>
      <c r="E892" s="162"/>
      <c r="F892" s="162"/>
      <c r="G892" s="162"/>
      <c r="H892" s="162"/>
      <c r="I892" s="162"/>
      <c r="J892" s="162"/>
      <c r="K892" s="162"/>
      <c r="L892" s="162"/>
      <c r="M892" s="162"/>
      <c r="N892" s="162"/>
      <c r="O892" s="162"/>
      <c r="P892" s="162"/>
      <c r="Q892" s="162"/>
      <c r="R892" s="162"/>
      <c r="S892" s="162"/>
      <c r="T892" s="162"/>
      <c r="U892" s="162"/>
      <c r="V892" s="162"/>
      <c r="W892" s="162"/>
      <c r="X892" s="162"/>
      <c r="Y892" s="162"/>
      <c r="Z892" s="162"/>
    </row>
    <row r="893">
      <c r="A893" s="162"/>
      <c r="B893" s="162"/>
      <c r="C893" s="162"/>
      <c r="D893" s="162"/>
      <c r="E893" s="162"/>
      <c r="F893" s="162"/>
      <c r="G893" s="162"/>
      <c r="H893" s="162"/>
      <c r="I893" s="162"/>
      <c r="J893" s="162"/>
      <c r="K893" s="162"/>
      <c r="L893" s="162"/>
      <c r="M893" s="162"/>
      <c r="N893" s="162"/>
      <c r="O893" s="162"/>
      <c r="P893" s="162"/>
      <c r="Q893" s="162"/>
      <c r="R893" s="162"/>
      <c r="S893" s="162"/>
      <c r="T893" s="162"/>
      <c r="U893" s="162"/>
      <c r="V893" s="162"/>
      <c r="W893" s="162"/>
      <c r="X893" s="162"/>
      <c r="Y893" s="162"/>
      <c r="Z893" s="162"/>
    </row>
    <row r="894">
      <c r="A894" s="162"/>
      <c r="B894" s="162"/>
      <c r="C894" s="162"/>
      <c r="D894" s="162"/>
      <c r="E894" s="162"/>
      <c r="F894" s="162"/>
      <c r="G894" s="162"/>
      <c r="H894" s="162"/>
      <c r="I894" s="162"/>
      <c r="J894" s="162"/>
      <c r="K894" s="162"/>
      <c r="L894" s="162"/>
      <c r="M894" s="162"/>
      <c r="N894" s="162"/>
      <c r="O894" s="162"/>
      <c r="P894" s="162"/>
      <c r="Q894" s="162"/>
      <c r="R894" s="162"/>
      <c r="S894" s="162"/>
      <c r="T894" s="162"/>
      <c r="U894" s="162"/>
      <c r="V894" s="162"/>
      <c r="W894" s="162"/>
      <c r="X894" s="162"/>
      <c r="Y894" s="162"/>
      <c r="Z894" s="162"/>
    </row>
    <row r="895">
      <c r="A895" s="162"/>
      <c r="B895" s="162"/>
      <c r="C895" s="162"/>
      <c r="D895" s="162"/>
      <c r="E895" s="162"/>
      <c r="F895" s="162"/>
      <c r="G895" s="162"/>
      <c r="H895" s="162"/>
      <c r="I895" s="162"/>
      <c r="J895" s="162"/>
      <c r="K895" s="162"/>
      <c r="L895" s="162"/>
      <c r="M895" s="162"/>
      <c r="N895" s="162"/>
      <c r="O895" s="162"/>
      <c r="P895" s="162"/>
      <c r="Q895" s="162"/>
      <c r="R895" s="162"/>
      <c r="S895" s="162"/>
      <c r="T895" s="162"/>
      <c r="U895" s="162"/>
      <c r="V895" s="162"/>
      <c r="W895" s="162"/>
      <c r="X895" s="162"/>
      <c r="Y895" s="162"/>
      <c r="Z895" s="162"/>
    </row>
    <row r="896">
      <c r="A896" s="162"/>
      <c r="B896" s="162"/>
      <c r="C896" s="162"/>
      <c r="D896" s="162"/>
      <c r="E896" s="162"/>
      <c r="F896" s="162"/>
      <c r="G896" s="162"/>
      <c r="H896" s="162"/>
      <c r="I896" s="162"/>
      <c r="J896" s="162"/>
      <c r="K896" s="162"/>
      <c r="L896" s="162"/>
      <c r="M896" s="162"/>
      <c r="N896" s="162"/>
      <c r="O896" s="162"/>
      <c r="P896" s="162"/>
      <c r="Q896" s="162"/>
      <c r="R896" s="162"/>
      <c r="S896" s="162"/>
      <c r="T896" s="162"/>
      <c r="U896" s="162"/>
      <c r="V896" s="162"/>
      <c r="W896" s="162"/>
      <c r="X896" s="162"/>
      <c r="Y896" s="162"/>
      <c r="Z896" s="162"/>
    </row>
    <row r="897">
      <c r="A897" s="162"/>
      <c r="B897" s="162"/>
      <c r="C897" s="162"/>
      <c r="D897" s="162"/>
      <c r="E897" s="162"/>
      <c r="F897" s="162"/>
      <c r="G897" s="162"/>
      <c r="H897" s="162"/>
      <c r="I897" s="162"/>
      <c r="J897" s="162"/>
      <c r="K897" s="162"/>
      <c r="L897" s="162"/>
      <c r="M897" s="162"/>
      <c r="N897" s="162"/>
      <c r="O897" s="162"/>
      <c r="P897" s="162"/>
      <c r="Q897" s="162"/>
      <c r="R897" s="162"/>
      <c r="S897" s="162"/>
      <c r="T897" s="162"/>
      <c r="U897" s="162"/>
      <c r="V897" s="162"/>
      <c r="W897" s="162"/>
      <c r="X897" s="162"/>
      <c r="Y897" s="162"/>
      <c r="Z897" s="162"/>
    </row>
    <row r="898">
      <c r="A898" s="162"/>
      <c r="B898" s="162"/>
      <c r="C898" s="162"/>
      <c r="D898" s="162"/>
      <c r="E898" s="162"/>
      <c r="F898" s="162"/>
      <c r="G898" s="162"/>
      <c r="H898" s="162"/>
      <c r="I898" s="162"/>
      <c r="J898" s="162"/>
      <c r="K898" s="162"/>
      <c r="L898" s="162"/>
      <c r="M898" s="162"/>
      <c r="N898" s="162"/>
      <c r="O898" s="162"/>
      <c r="P898" s="162"/>
      <c r="Q898" s="162"/>
      <c r="R898" s="162"/>
      <c r="S898" s="162"/>
      <c r="T898" s="162"/>
      <c r="U898" s="162"/>
      <c r="V898" s="162"/>
      <c r="W898" s="162"/>
      <c r="X898" s="162"/>
      <c r="Y898" s="162"/>
      <c r="Z898" s="162"/>
    </row>
    <row r="899">
      <c r="A899" s="162"/>
      <c r="B899" s="162"/>
      <c r="C899" s="162"/>
      <c r="D899" s="162"/>
      <c r="E899" s="162"/>
      <c r="F899" s="162"/>
      <c r="G899" s="162"/>
      <c r="H899" s="162"/>
      <c r="I899" s="162"/>
      <c r="J899" s="162"/>
      <c r="K899" s="162"/>
      <c r="L899" s="162"/>
      <c r="M899" s="162"/>
      <c r="N899" s="162"/>
      <c r="O899" s="162"/>
      <c r="P899" s="162"/>
      <c r="Q899" s="162"/>
      <c r="R899" s="162"/>
      <c r="S899" s="162"/>
      <c r="T899" s="162"/>
      <c r="U899" s="162"/>
      <c r="V899" s="162"/>
      <c r="W899" s="162"/>
      <c r="X899" s="162"/>
      <c r="Y899" s="162"/>
      <c r="Z899" s="162"/>
    </row>
    <row r="900">
      <c r="A900" s="162"/>
      <c r="B900" s="162"/>
      <c r="C900" s="162"/>
      <c r="D900" s="162"/>
      <c r="E900" s="162"/>
      <c r="F900" s="162"/>
      <c r="G900" s="162"/>
      <c r="H900" s="162"/>
      <c r="I900" s="162"/>
      <c r="J900" s="162"/>
      <c r="K900" s="162"/>
      <c r="L900" s="162"/>
      <c r="M900" s="162"/>
      <c r="N900" s="162"/>
      <c r="O900" s="162"/>
      <c r="P900" s="162"/>
      <c r="Q900" s="162"/>
      <c r="R900" s="162"/>
      <c r="S900" s="162"/>
      <c r="T900" s="162"/>
      <c r="U900" s="162"/>
      <c r="V900" s="162"/>
      <c r="W900" s="162"/>
      <c r="X900" s="162"/>
      <c r="Y900" s="162"/>
      <c r="Z900" s="162"/>
    </row>
    <row r="901">
      <c r="A901" s="162"/>
      <c r="B901" s="162"/>
      <c r="C901" s="162"/>
      <c r="D901" s="162"/>
      <c r="E901" s="162"/>
      <c r="F901" s="162"/>
      <c r="G901" s="162"/>
      <c r="H901" s="162"/>
      <c r="I901" s="162"/>
      <c r="J901" s="162"/>
      <c r="K901" s="162"/>
      <c r="L901" s="162"/>
      <c r="M901" s="162"/>
      <c r="N901" s="162"/>
      <c r="O901" s="162"/>
      <c r="P901" s="162"/>
      <c r="Q901" s="162"/>
      <c r="R901" s="162"/>
      <c r="S901" s="162"/>
      <c r="T901" s="162"/>
      <c r="U901" s="162"/>
      <c r="V901" s="162"/>
      <c r="W901" s="162"/>
      <c r="X901" s="162"/>
      <c r="Y901" s="162"/>
      <c r="Z901" s="162"/>
    </row>
    <row r="902">
      <c r="A902" s="162"/>
      <c r="B902" s="162"/>
      <c r="C902" s="162"/>
      <c r="D902" s="162"/>
      <c r="E902" s="162"/>
      <c r="F902" s="162"/>
      <c r="G902" s="162"/>
      <c r="H902" s="162"/>
      <c r="I902" s="162"/>
      <c r="J902" s="162"/>
      <c r="K902" s="162"/>
      <c r="L902" s="162"/>
      <c r="M902" s="162"/>
      <c r="N902" s="162"/>
      <c r="O902" s="162"/>
      <c r="P902" s="162"/>
      <c r="Q902" s="162"/>
      <c r="R902" s="162"/>
      <c r="S902" s="162"/>
      <c r="T902" s="162"/>
      <c r="U902" s="162"/>
      <c r="V902" s="162"/>
      <c r="W902" s="162"/>
      <c r="X902" s="162"/>
      <c r="Y902" s="162"/>
      <c r="Z902" s="162"/>
    </row>
    <row r="903">
      <c r="A903" s="162"/>
      <c r="B903" s="162"/>
      <c r="C903" s="162"/>
      <c r="D903" s="162"/>
      <c r="E903" s="162"/>
      <c r="F903" s="162"/>
      <c r="G903" s="162"/>
      <c r="H903" s="162"/>
      <c r="I903" s="162"/>
      <c r="J903" s="162"/>
      <c r="K903" s="162"/>
      <c r="L903" s="162"/>
      <c r="M903" s="162"/>
      <c r="N903" s="162"/>
      <c r="O903" s="162"/>
      <c r="P903" s="162"/>
      <c r="Q903" s="162"/>
      <c r="R903" s="162"/>
      <c r="S903" s="162"/>
      <c r="T903" s="162"/>
      <c r="U903" s="162"/>
      <c r="V903" s="162"/>
      <c r="W903" s="162"/>
      <c r="X903" s="162"/>
      <c r="Y903" s="162"/>
      <c r="Z903" s="162"/>
    </row>
    <row r="904">
      <c r="A904" s="162"/>
      <c r="B904" s="162"/>
      <c r="C904" s="162"/>
      <c r="D904" s="162"/>
      <c r="E904" s="162"/>
      <c r="F904" s="162"/>
      <c r="G904" s="162"/>
      <c r="H904" s="162"/>
      <c r="I904" s="162"/>
      <c r="J904" s="162"/>
      <c r="K904" s="162"/>
      <c r="L904" s="162"/>
      <c r="M904" s="162"/>
      <c r="N904" s="162"/>
      <c r="O904" s="162"/>
      <c r="P904" s="162"/>
      <c r="Q904" s="162"/>
      <c r="R904" s="162"/>
      <c r="S904" s="162"/>
      <c r="T904" s="162"/>
      <c r="U904" s="162"/>
      <c r="V904" s="162"/>
      <c r="W904" s="162"/>
      <c r="X904" s="162"/>
      <c r="Y904" s="162"/>
      <c r="Z904" s="162"/>
    </row>
    <row r="905">
      <c r="A905" s="162"/>
      <c r="B905" s="162"/>
      <c r="C905" s="162"/>
      <c r="D905" s="162"/>
      <c r="E905" s="162"/>
      <c r="F905" s="162"/>
      <c r="G905" s="162"/>
      <c r="H905" s="162"/>
      <c r="I905" s="162"/>
      <c r="J905" s="162"/>
      <c r="K905" s="162"/>
      <c r="L905" s="162"/>
      <c r="M905" s="162"/>
      <c r="N905" s="162"/>
      <c r="O905" s="162"/>
      <c r="P905" s="162"/>
      <c r="Q905" s="162"/>
      <c r="R905" s="162"/>
      <c r="S905" s="162"/>
      <c r="T905" s="162"/>
      <c r="U905" s="162"/>
      <c r="V905" s="162"/>
      <c r="W905" s="162"/>
      <c r="X905" s="162"/>
      <c r="Y905" s="162"/>
      <c r="Z905" s="162"/>
    </row>
    <row r="906">
      <c r="A906" s="162"/>
      <c r="B906" s="162"/>
      <c r="C906" s="162"/>
      <c r="D906" s="162"/>
      <c r="E906" s="162"/>
      <c r="F906" s="162"/>
      <c r="G906" s="162"/>
      <c r="H906" s="162"/>
      <c r="I906" s="162"/>
      <c r="J906" s="162"/>
      <c r="K906" s="162"/>
      <c r="L906" s="162"/>
      <c r="M906" s="162"/>
      <c r="N906" s="162"/>
      <c r="O906" s="162"/>
      <c r="P906" s="162"/>
      <c r="Q906" s="162"/>
      <c r="R906" s="162"/>
      <c r="S906" s="162"/>
      <c r="T906" s="162"/>
      <c r="U906" s="162"/>
      <c r="V906" s="162"/>
      <c r="W906" s="162"/>
      <c r="X906" s="162"/>
      <c r="Y906" s="162"/>
      <c r="Z906" s="162"/>
    </row>
    <row r="907">
      <c r="A907" s="162"/>
      <c r="B907" s="162"/>
      <c r="C907" s="162"/>
      <c r="D907" s="162"/>
      <c r="E907" s="162"/>
      <c r="F907" s="162"/>
      <c r="G907" s="162"/>
      <c r="H907" s="162"/>
      <c r="I907" s="162"/>
      <c r="J907" s="162"/>
      <c r="K907" s="162"/>
      <c r="L907" s="162"/>
      <c r="M907" s="162"/>
      <c r="N907" s="162"/>
      <c r="O907" s="162"/>
      <c r="P907" s="162"/>
      <c r="Q907" s="162"/>
      <c r="R907" s="162"/>
      <c r="S907" s="162"/>
      <c r="T907" s="162"/>
      <c r="U907" s="162"/>
      <c r="V907" s="162"/>
      <c r="W907" s="162"/>
      <c r="X907" s="162"/>
      <c r="Y907" s="162"/>
      <c r="Z907" s="162"/>
    </row>
    <row r="908">
      <c r="A908" s="162"/>
      <c r="B908" s="162"/>
      <c r="C908" s="162"/>
      <c r="D908" s="162"/>
      <c r="E908" s="162"/>
      <c r="F908" s="162"/>
      <c r="G908" s="162"/>
      <c r="H908" s="162"/>
      <c r="I908" s="162"/>
      <c r="J908" s="162"/>
      <c r="K908" s="162"/>
      <c r="L908" s="162"/>
      <c r="M908" s="162"/>
      <c r="N908" s="162"/>
      <c r="O908" s="162"/>
      <c r="P908" s="162"/>
      <c r="Q908" s="162"/>
      <c r="R908" s="162"/>
      <c r="S908" s="162"/>
      <c r="T908" s="162"/>
      <c r="U908" s="162"/>
      <c r="V908" s="162"/>
      <c r="W908" s="162"/>
      <c r="X908" s="162"/>
      <c r="Y908" s="162"/>
      <c r="Z908" s="162"/>
    </row>
    <row r="909">
      <c r="A909" s="162"/>
      <c r="B909" s="162"/>
      <c r="C909" s="162"/>
      <c r="D909" s="162"/>
      <c r="E909" s="162"/>
      <c r="F909" s="162"/>
      <c r="G909" s="162"/>
      <c r="H909" s="162"/>
      <c r="I909" s="162"/>
      <c r="J909" s="162"/>
      <c r="K909" s="162"/>
      <c r="L909" s="162"/>
      <c r="M909" s="162"/>
      <c r="N909" s="162"/>
      <c r="O909" s="162"/>
      <c r="P909" s="162"/>
      <c r="Q909" s="162"/>
      <c r="R909" s="162"/>
      <c r="S909" s="162"/>
      <c r="T909" s="162"/>
      <c r="U909" s="162"/>
      <c r="V909" s="162"/>
      <c r="W909" s="162"/>
      <c r="X909" s="162"/>
      <c r="Y909" s="162"/>
      <c r="Z909" s="162"/>
    </row>
    <row r="910">
      <c r="A910" s="162"/>
      <c r="B910" s="162"/>
      <c r="C910" s="162"/>
      <c r="D910" s="162"/>
      <c r="E910" s="162"/>
      <c r="F910" s="162"/>
      <c r="G910" s="162"/>
      <c r="H910" s="162"/>
      <c r="I910" s="162"/>
      <c r="J910" s="162"/>
      <c r="K910" s="162"/>
      <c r="L910" s="162"/>
      <c r="M910" s="162"/>
      <c r="N910" s="162"/>
      <c r="O910" s="162"/>
      <c r="P910" s="162"/>
      <c r="Q910" s="162"/>
      <c r="R910" s="162"/>
      <c r="S910" s="162"/>
      <c r="T910" s="162"/>
      <c r="U910" s="162"/>
      <c r="V910" s="162"/>
      <c r="W910" s="162"/>
      <c r="X910" s="162"/>
      <c r="Y910" s="162"/>
      <c r="Z910" s="162"/>
    </row>
    <row r="911">
      <c r="A911" s="162"/>
      <c r="B911" s="162"/>
      <c r="C911" s="162"/>
      <c r="D911" s="162"/>
      <c r="E911" s="162"/>
      <c r="F911" s="162"/>
      <c r="G911" s="162"/>
      <c r="H911" s="162"/>
      <c r="I911" s="162"/>
      <c r="J911" s="162"/>
      <c r="K911" s="162"/>
      <c r="L911" s="162"/>
      <c r="M911" s="162"/>
      <c r="N911" s="162"/>
      <c r="O911" s="162"/>
      <c r="P911" s="162"/>
      <c r="Q911" s="162"/>
      <c r="R911" s="162"/>
      <c r="S911" s="162"/>
      <c r="T911" s="162"/>
      <c r="U911" s="162"/>
      <c r="V911" s="162"/>
      <c r="W911" s="162"/>
      <c r="X911" s="162"/>
      <c r="Y911" s="162"/>
      <c r="Z911" s="162"/>
    </row>
    <row r="912">
      <c r="A912" s="162"/>
      <c r="B912" s="162"/>
      <c r="C912" s="162"/>
      <c r="D912" s="162"/>
      <c r="E912" s="162"/>
      <c r="F912" s="162"/>
      <c r="G912" s="162"/>
      <c r="H912" s="162"/>
      <c r="I912" s="162"/>
      <c r="J912" s="162"/>
      <c r="K912" s="162"/>
      <c r="L912" s="162"/>
      <c r="M912" s="162"/>
      <c r="N912" s="162"/>
      <c r="O912" s="162"/>
      <c r="P912" s="162"/>
      <c r="Q912" s="162"/>
      <c r="R912" s="162"/>
      <c r="S912" s="162"/>
      <c r="T912" s="162"/>
      <c r="U912" s="162"/>
      <c r="V912" s="162"/>
      <c r="W912" s="162"/>
      <c r="X912" s="162"/>
      <c r="Y912" s="162"/>
      <c r="Z912" s="162"/>
    </row>
    <row r="913">
      <c r="A913" s="162"/>
      <c r="B913" s="162"/>
      <c r="C913" s="162"/>
      <c r="D913" s="162"/>
      <c r="E913" s="162"/>
      <c r="F913" s="162"/>
      <c r="G913" s="162"/>
      <c r="H913" s="162"/>
      <c r="I913" s="162"/>
      <c r="J913" s="162"/>
      <c r="K913" s="162"/>
      <c r="L913" s="162"/>
      <c r="M913" s="162"/>
      <c r="N913" s="162"/>
      <c r="O913" s="162"/>
      <c r="P913" s="162"/>
      <c r="Q913" s="162"/>
      <c r="R913" s="162"/>
      <c r="S913" s="162"/>
      <c r="T913" s="162"/>
      <c r="U913" s="162"/>
      <c r="V913" s="162"/>
      <c r="W913" s="162"/>
      <c r="X913" s="162"/>
      <c r="Y913" s="162"/>
      <c r="Z913" s="162"/>
    </row>
    <row r="914">
      <c r="A914" s="162"/>
      <c r="B914" s="162"/>
      <c r="C914" s="162"/>
      <c r="D914" s="162"/>
      <c r="E914" s="162"/>
      <c r="F914" s="162"/>
      <c r="G914" s="162"/>
      <c r="H914" s="162"/>
      <c r="I914" s="162"/>
      <c r="J914" s="162"/>
      <c r="K914" s="162"/>
      <c r="L914" s="162"/>
      <c r="M914" s="162"/>
      <c r="N914" s="162"/>
      <c r="O914" s="162"/>
      <c r="P914" s="162"/>
      <c r="Q914" s="162"/>
      <c r="R914" s="162"/>
      <c r="S914" s="162"/>
      <c r="T914" s="162"/>
      <c r="U914" s="162"/>
      <c r="V914" s="162"/>
      <c r="W914" s="162"/>
      <c r="X914" s="162"/>
      <c r="Y914" s="162"/>
      <c r="Z914" s="162"/>
    </row>
    <row r="915">
      <c r="A915" s="162"/>
      <c r="B915" s="162"/>
      <c r="C915" s="162"/>
      <c r="D915" s="162"/>
      <c r="E915" s="162"/>
      <c r="F915" s="162"/>
      <c r="G915" s="162"/>
      <c r="H915" s="162"/>
      <c r="I915" s="162"/>
      <c r="J915" s="162"/>
      <c r="K915" s="162"/>
      <c r="L915" s="162"/>
      <c r="M915" s="162"/>
      <c r="N915" s="162"/>
      <c r="O915" s="162"/>
      <c r="P915" s="162"/>
      <c r="Q915" s="162"/>
      <c r="R915" s="162"/>
      <c r="S915" s="162"/>
      <c r="T915" s="162"/>
      <c r="U915" s="162"/>
      <c r="V915" s="162"/>
      <c r="W915" s="162"/>
      <c r="X915" s="162"/>
      <c r="Y915" s="162"/>
      <c r="Z915" s="162"/>
    </row>
    <row r="916">
      <c r="A916" s="162"/>
      <c r="B916" s="162"/>
      <c r="C916" s="162"/>
      <c r="D916" s="162"/>
      <c r="E916" s="162"/>
      <c r="F916" s="162"/>
      <c r="G916" s="162"/>
      <c r="H916" s="162"/>
      <c r="I916" s="162"/>
      <c r="J916" s="162"/>
      <c r="K916" s="162"/>
      <c r="L916" s="162"/>
      <c r="M916" s="162"/>
      <c r="N916" s="162"/>
      <c r="O916" s="162"/>
      <c r="P916" s="162"/>
      <c r="Q916" s="162"/>
      <c r="R916" s="162"/>
      <c r="S916" s="162"/>
      <c r="T916" s="162"/>
      <c r="U916" s="162"/>
      <c r="V916" s="162"/>
      <c r="W916" s="162"/>
      <c r="X916" s="162"/>
      <c r="Y916" s="162"/>
      <c r="Z916" s="162"/>
    </row>
    <row r="917">
      <c r="A917" s="162"/>
      <c r="B917" s="162"/>
      <c r="C917" s="162"/>
      <c r="D917" s="162"/>
      <c r="E917" s="162"/>
      <c r="F917" s="162"/>
      <c r="G917" s="162"/>
      <c r="H917" s="162"/>
      <c r="I917" s="162"/>
      <c r="J917" s="162"/>
      <c r="K917" s="162"/>
      <c r="L917" s="162"/>
      <c r="M917" s="162"/>
      <c r="N917" s="162"/>
      <c r="O917" s="162"/>
      <c r="P917" s="162"/>
      <c r="Q917" s="162"/>
      <c r="R917" s="162"/>
      <c r="S917" s="162"/>
      <c r="T917" s="162"/>
      <c r="U917" s="162"/>
      <c r="V917" s="162"/>
      <c r="W917" s="162"/>
      <c r="X917" s="162"/>
      <c r="Y917" s="162"/>
      <c r="Z917" s="162"/>
    </row>
    <row r="918">
      <c r="A918" s="162"/>
      <c r="B918" s="162"/>
      <c r="C918" s="162"/>
      <c r="D918" s="162"/>
      <c r="E918" s="162"/>
      <c r="F918" s="162"/>
      <c r="G918" s="162"/>
      <c r="H918" s="162"/>
      <c r="I918" s="162"/>
      <c r="J918" s="162"/>
      <c r="K918" s="162"/>
      <c r="L918" s="162"/>
      <c r="M918" s="162"/>
      <c r="N918" s="162"/>
      <c r="O918" s="162"/>
      <c r="P918" s="162"/>
      <c r="Q918" s="162"/>
      <c r="R918" s="162"/>
      <c r="S918" s="162"/>
      <c r="T918" s="162"/>
      <c r="U918" s="162"/>
      <c r="V918" s="162"/>
      <c r="W918" s="162"/>
      <c r="X918" s="162"/>
      <c r="Y918" s="162"/>
      <c r="Z918" s="162"/>
    </row>
    <row r="919">
      <c r="A919" s="162"/>
      <c r="B919" s="162"/>
      <c r="C919" s="162"/>
      <c r="D919" s="162"/>
      <c r="E919" s="162"/>
      <c r="F919" s="162"/>
      <c r="G919" s="162"/>
      <c r="H919" s="162"/>
      <c r="I919" s="162"/>
      <c r="J919" s="162"/>
      <c r="K919" s="162"/>
      <c r="L919" s="162"/>
      <c r="M919" s="162"/>
      <c r="N919" s="162"/>
      <c r="O919" s="162"/>
      <c r="P919" s="162"/>
      <c r="Q919" s="162"/>
      <c r="R919" s="162"/>
      <c r="S919" s="162"/>
      <c r="T919" s="162"/>
      <c r="U919" s="162"/>
      <c r="V919" s="162"/>
      <c r="W919" s="162"/>
      <c r="X919" s="162"/>
      <c r="Y919" s="162"/>
      <c r="Z919" s="162"/>
    </row>
    <row r="920">
      <c r="A920" s="162"/>
      <c r="B920" s="162"/>
      <c r="C920" s="162"/>
      <c r="D920" s="162"/>
      <c r="E920" s="162"/>
      <c r="F920" s="162"/>
      <c r="G920" s="162"/>
      <c r="H920" s="162"/>
      <c r="I920" s="162"/>
      <c r="J920" s="162"/>
      <c r="K920" s="162"/>
      <c r="L920" s="162"/>
      <c r="M920" s="162"/>
      <c r="N920" s="162"/>
      <c r="O920" s="162"/>
      <c r="P920" s="162"/>
      <c r="Q920" s="162"/>
      <c r="R920" s="162"/>
      <c r="S920" s="162"/>
      <c r="T920" s="162"/>
      <c r="U920" s="162"/>
      <c r="V920" s="162"/>
      <c r="W920" s="162"/>
      <c r="X920" s="162"/>
      <c r="Y920" s="162"/>
      <c r="Z920" s="162"/>
    </row>
    <row r="921">
      <c r="A921" s="162"/>
      <c r="B921" s="162"/>
      <c r="C921" s="162"/>
      <c r="D921" s="162"/>
      <c r="E921" s="162"/>
      <c r="F921" s="162"/>
      <c r="G921" s="162"/>
      <c r="H921" s="162"/>
      <c r="I921" s="162"/>
      <c r="J921" s="162"/>
      <c r="K921" s="162"/>
      <c r="L921" s="162"/>
      <c r="M921" s="162"/>
      <c r="N921" s="162"/>
      <c r="O921" s="162"/>
      <c r="P921" s="162"/>
      <c r="Q921" s="162"/>
      <c r="R921" s="162"/>
      <c r="S921" s="162"/>
      <c r="T921" s="162"/>
      <c r="U921" s="162"/>
      <c r="V921" s="162"/>
      <c r="W921" s="162"/>
      <c r="X921" s="162"/>
      <c r="Y921" s="162"/>
      <c r="Z921" s="162"/>
    </row>
    <row r="922">
      <c r="A922" s="162"/>
      <c r="B922" s="162"/>
      <c r="C922" s="162"/>
      <c r="D922" s="162"/>
      <c r="E922" s="162"/>
      <c r="F922" s="162"/>
      <c r="G922" s="162"/>
      <c r="H922" s="162"/>
      <c r="I922" s="162"/>
      <c r="J922" s="162"/>
      <c r="K922" s="162"/>
      <c r="L922" s="162"/>
      <c r="M922" s="162"/>
      <c r="N922" s="162"/>
      <c r="O922" s="162"/>
      <c r="P922" s="162"/>
      <c r="Q922" s="162"/>
      <c r="R922" s="162"/>
      <c r="S922" s="162"/>
      <c r="T922" s="162"/>
      <c r="U922" s="162"/>
      <c r="V922" s="162"/>
      <c r="W922" s="162"/>
      <c r="X922" s="162"/>
      <c r="Y922" s="162"/>
      <c r="Z922" s="162"/>
    </row>
    <row r="923">
      <c r="A923" s="162"/>
      <c r="B923" s="162"/>
      <c r="C923" s="162"/>
      <c r="D923" s="162"/>
      <c r="E923" s="162"/>
      <c r="F923" s="162"/>
      <c r="G923" s="162"/>
      <c r="H923" s="162"/>
      <c r="I923" s="162"/>
      <c r="J923" s="162"/>
      <c r="K923" s="162"/>
      <c r="L923" s="162"/>
      <c r="M923" s="162"/>
      <c r="N923" s="162"/>
      <c r="O923" s="162"/>
      <c r="P923" s="162"/>
      <c r="Q923" s="162"/>
      <c r="R923" s="162"/>
      <c r="S923" s="162"/>
      <c r="T923" s="162"/>
      <c r="U923" s="162"/>
      <c r="V923" s="162"/>
      <c r="W923" s="162"/>
      <c r="X923" s="162"/>
      <c r="Y923" s="162"/>
      <c r="Z923" s="162"/>
    </row>
    <row r="924">
      <c r="A924" s="162"/>
      <c r="B924" s="162"/>
      <c r="C924" s="162"/>
      <c r="D924" s="162"/>
      <c r="E924" s="162"/>
      <c r="F924" s="162"/>
      <c r="G924" s="162"/>
      <c r="H924" s="162"/>
      <c r="I924" s="162"/>
      <c r="J924" s="162"/>
      <c r="K924" s="162"/>
      <c r="L924" s="162"/>
      <c r="M924" s="162"/>
      <c r="N924" s="162"/>
      <c r="O924" s="162"/>
      <c r="P924" s="162"/>
      <c r="Q924" s="162"/>
      <c r="R924" s="162"/>
      <c r="S924" s="162"/>
      <c r="T924" s="162"/>
      <c r="U924" s="162"/>
      <c r="V924" s="162"/>
      <c r="W924" s="162"/>
      <c r="X924" s="162"/>
      <c r="Y924" s="162"/>
      <c r="Z924" s="162"/>
    </row>
    <row r="925">
      <c r="A925" s="162"/>
      <c r="B925" s="162"/>
      <c r="C925" s="162"/>
      <c r="D925" s="162"/>
      <c r="E925" s="162"/>
      <c r="F925" s="162"/>
      <c r="G925" s="162"/>
      <c r="H925" s="162"/>
      <c r="I925" s="162"/>
      <c r="J925" s="162"/>
      <c r="K925" s="162"/>
      <c r="L925" s="162"/>
      <c r="M925" s="162"/>
      <c r="N925" s="162"/>
      <c r="O925" s="162"/>
      <c r="P925" s="162"/>
      <c r="Q925" s="162"/>
      <c r="R925" s="162"/>
      <c r="S925" s="162"/>
      <c r="T925" s="162"/>
      <c r="U925" s="162"/>
      <c r="V925" s="162"/>
      <c r="W925" s="162"/>
      <c r="X925" s="162"/>
      <c r="Y925" s="162"/>
      <c r="Z925" s="162"/>
    </row>
    <row r="926">
      <c r="A926" s="162"/>
      <c r="B926" s="162"/>
      <c r="C926" s="162"/>
      <c r="D926" s="162"/>
      <c r="E926" s="162"/>
      <c r="F926" s="162"/>
      <c r="G926" s="162"/>
      <c r="H926" s="162"/>
      <c r="I926" s="162"/>
      <c r="J926" s="162"/>
      <c r="K926" s="162"/>
      <c r="L926" s="162"/>
      <c r="M926" s="162"/>
      <c r="N926" s="162"/>
      <c r="O926" s="162"/>
      <c r="P926" s="162"/>
      <c r="Q926" s="162"/>
      <c r="R926" s="162"/>
      <c r="S926" s="162"/>
      <c r="T926" s="162"/>
      <c r="U926" s="162"/>
      <c r="V926" s="162"/>
      <c r="W926" s="162"/>
      <c r="X926" s="162"/>
      <c r="Y926" s="162"/>
      <c r="Z926" s="162"/>
    </row>
    <row r="927">
      <c r="A927" s="162"/>
      <c r="B927" s="162"/>
      <c r="C927" s="162"/>
      <c r="D927" s="162"/>
      <c r="E927" s="162"/>
      <c r="F927" s="162"/>
      <c r="G927" s="162"/>
      <c r="H927" s="162"/>
      <c r="I927" s="162"/>
      <c r="J927" s="162"/>
      <c r="K927" s="162"/>
      <c r="L927" s="162"/>
      <c r="M927" s="162"/>
      <c r="N927" s="162"/>
      <c r="O927" s="162"/>
      <c r="P927" s="162"/>
      <c r="Q927" s="162"/>
      <c r="R927" s="162"/>
      <c r="S927" s="162"/>
      <c r="T927" s="162"/>
      <c r="U927" s="162"/>
      <c r="V927" s="162"/>
      <c r="W927" s="162"/>
      <c r="X927" s="162"/>
      <c r="Y927" s="162"/>
      <c r="Z927" s="162"/>
    </row>
    <row r="928">
      <c r="A928" s="162"/>
      <c r="B928" s="162"/>
      <c r="C928" s="162"/>
      <c r="D928" s="162"/>
      <c r="E928" s="162"/>
      <c r="F928" s="162"/>
      <c r="G928" s="162"/>
      <c r="H928" s="162"/>
      <c r="I928" s="162"/>
      <c r="J928" s="162"/>
      <c r="K928" s="162"/>
      <c r="L928" s="162"/>
      <c r="M928" s="162"/>
      <c r="N928" s="162"/>
      <c r="O928" s="162"/>
      <c r="P928" s="162"/>
      <c r="Q928" s="162"/>
      <c r="R928" s="162"/>
      <c r="S928" s="162"/>
      <c r="T928" s="162"/>
      <c r="U928" s="162"/>
      <c r="V928" s="162"/>
      <c r="W928" s="162"/>
      <c r="X928" s="162"/>
      <c r="Y928" s="162"/>
      <c r="Z928" s="162"/>
    </row>
    <row r="929">
      <c r="A929" s="162"/>
      <c r="B929" s="162"/>
      <c r="C929" s="162"/>
      <c r="D929" s="162"/>
      <c r="E929" s="162"/>
      <c r="F929" s="162"/>
      <c r="G929" s="162"/>
      <c r="H929" s="162"/>
      <c r="I929" s="162"/>
      <c r="J929" s="162"/>
      <c r="K929" s="162"/>
      <c r="L929" s="162"/>
      <c r="M929" s="162"/>
      <c r="N929" s="162"/>
      <c r="O929" s="162"/>
      <c r="P929" s="162"/>
      <c r="Q929" s="162"/>
      <c r="R929" s="162"/>
      <c r="S929" s="162"/>
      <c r="T929" s="162"/>
      <c r="U929" s="162"/>
      <c r="V929" s="162"/>
      <c r="W929" s="162"/>
      <c r="X929" s="162"/>
      <c r="Y929" s="162"/>
      <c r="Z929" s="162"/>
    </row>
    <row r="930">
      <c r="A930" s="162"/>
      <c r="B930" s="162"/>
      <c r="C930" s="162"/>
      <c r="D930" s="162"/>
      <c r="E930" s="162"/>
      <c r="F930" s="162"/>
      <c r="G930" s="162"/>
      <c r="H930" s="162"/>
      <c r="I930" s="162"/>
      <c r="J930" s="162"/>
      <c r="K930" s="162"/>
      <c r="L930" s="162"/>
      <c r="M930" s="162"/>
      <c r="N930" s="162"/>
      <c r="O930" s="162"/>
      <c r="P930" s="162"/>
      <c r="Q930" s="162"/>
      <c r="R930" s="162"/>
      <c r="S930" s="162"/>
      <c r="T930" s="162"/>
      <c r="U930" s="162"/>
      <c r="V930" s="162"/>
      <c r="W930" s="162"/>
      <c r="X930" s="162"/>
      <c r="Y930" s="162"/>
      <c r="Z930" s="162"/>
    </row>
    <row r="931">
      <c r="A931" s="162"/>
      <c r="B931" s="162"/>
      <c r="C931" s="162"/>
      <c r="D931" s="162"/>
      <c r="E931" s="162"/>
      <c r="F931" s="162"/>
      <c r="G931" s="162"/>
      <c r="H931" s="162"/>
      <c r="I931" s="162"/>
      <c r="J931" s="162"/>
      <c r="K931" s="162"/>
      <c r="L931" s="162"/>
      <c r="M931" s="162"/>
      <c r="N931" s="162"/>
      <c r="O931" s="162"/>
      <c r="P931" s="162"/>
      <c r="Q931" s="162"/>
      <c r="R931" s="162"/>
      <c r="S931" s="162"/>
      <c r="T931" s="162"/>
      <c r="U931" s="162"/>
      <c r="V931" s="162"/>
      <c r="W931" s="162"/>
      <c r="X931" s="162"/>
      <c r="Y931" s="162"/>
      <c r="Z931" s="162"/>
    </row>
    <row r="932">
      <c r="A932" s="162"/>
      <c r="B932" s="162"/>
      <c r="C932" s="162"/>
      <c r="D932" s="162"/>
      <c r="E932" s="162"/>
      <c r="F932" s="162"/>
      <c r="G932" s="162"/>
      <c r="H932" s="162"/>
      <c r="I932" s="162"/>
      <c r="J932" s="162"/>
      <c r="K932" s="162"/>
      <c r="L932" s="162"/>
      <c r="M932" s="162"/>
      <c r="N932" s="162"/>
      <c r="O932" s="162"/>
      <c r="P932" s="162"/>
      <c r="Q932" s="162"/>
      <c r="R932" s="162"/>
      <c r="S932" s="162"/>
      <c r="T932" s="162"/>
      <c r="U932" s="162"/>
      <c r="V932" s="162"/>
      <c r="W932" s="162"/>
      <c r="X932" s="162"/>
      <c r="Y932" s="162"/>
      <c r="Z932" s="162"/>
    </row>
    <row r="933">
      <c r="A933" s="162"/>
      <c r="B933" s="162"/>
      <c r="C933" s="162"/>
      <c r="D933" s="162"/>
      <c r="E933" s="162"/>
      <c r="F933" s="162"/>
      <c r="G933" s="162"/>
      <c r="H933" s="162"/>
      <c r="I933" s="162"/>
      <c r="J933" s="162"/>
      <c r="K933" s="162"/>
      <c r="L933" s="162"/>
      <c r="M933" s="162"/>
      <c r="N933" s="162"/>
      <c r="O933" s="162"/>
      <c r="P933" s="162"/>
      <c r="Q933" s="162"/>
      <c r="R933" s="162"/>
      <c r="S933" s="162"/>
      <c r="T933" s="162"/>
      <c r="U933" s="162"/>
      <c r="V933" s="162"/>
      <c r="W933" s="162"/>
      <c r="X933" s="162"/>
      <c r="Y933" s="162"/>
      <c r="Z933" s="162"/>
    </row>
    <row r="934">
      <c r="A934" s="162"/>
      <c r="B934" s="162"/>
      <c r="C934" s="162"/>
      <c r="D934" s="162"/>
      <c r="E934" s="162"/>
      <c r="F934" s="162"/>
      <c r="G934" s="162"/>
      <c r="H934" s="162"/>
      <c r="I934" s="162"/>
      <c r="J934" s="162"/>
      <c r="K934" s="162"/>
      <c r="L934" s="162"/>
      <c r="M934" s="162"/>
      <c r="N934" s="162"/>
      <c r="O934" s="162"/>
      <c r="P934" s="162"/>
      <c r="Q934" s="162"/>
      <c r="R934" s="162"/>
      <c r="S934" s="162"/>
      <c r="T934" s="162"/>
      <c r="U934" s="162"/>
      <c r="V934" s="162"/>
      <c r="W934" s="162"/>
      <c r="X934" s="162"/>
      <c r="Y934" s="162"/>
      <c r="Z934" s="162"/>
    </row>
    <row r="935">
      <c r="A935" s="162"/>
      <c r="B935" s="162"/>
      <c r="C935" s="162"/>
      <c r="D935" s="162"/>
      <c r="E935" s="162"/>
      <c r="F935" s="162"/>
      <c r="G935" s="162"/>
      <c r="H935" s="162"/>
      <c r="I935" s="162"/>
      <c r="J935" s="162"/>
      <c r="K935" s="162"/>
      <c r="L935" s="162"/>
      <c r="M935" s="162"/>
      <c r="N935" s="162"/>
      <c r="O935" s="162"/>
      <c r="P935" s="162"/>
      <c r="Q935" s="162"/>
      <c r="R935" s="162"/>
      <c r="S935" s="162"/>
      <c r="T935" s="162"/>
      <c r="U935" s="162"/>
      <c r="V935" s="162"/>
      <c r="W935" s="162"/>
      <c r="X935" s="162"/>
      <c r="Y935" s="162"/>
      <c r="Z935" s="162"/>
    </row>
    <row r="936">
      <c r="A936" s="162"/>
      <c r="B936" s="162"/>
      <c r="C936" s="162"/>
      <c r="D936" s="162"/>
      <c r="E936" s="162"/>
      <c r="F936" s="162"/>
      <c r="G936" s="162"/>
      <c r="H936" s="162"/>
      <c r="I936" s="162"/>
      <c r="J936" s="162"/>
      <c r="K936" s="162"/>
      <c r="L936" s="162"/>
      <c r="M936" s="162"/>
      <c r="N936" s="162"/>
      <c r="O936" s="162"/>
      <c r="P936" s="162"/>
      <c r="Q936" s="162"/>
      <c r="R936" s="162"/>
      <c r="S936" s="162"/>
      <c r="T936" s="162"/>
      <c r="U936" s="162"/>
      <c r="V936" s="162"/>
      <c r="W936" s="162"/>
      <c r="X936" s="162"/>
      <c r="Y936" s="162"/>
      <c r="Z936" s="162"/>
    </row>
    <row r="937">
      <c r="A937" s="162"/>
      <c r="B937" s="162"/>
      <c r="C937" s="162"/>
      <c r="D937" s="162"/>
      <c r="E937" s="162"/>
      <c r="F937" s="162"/>
      <c r="G937" s="162"/>
      <c r="H937" s="162"/>
      <c r="I937" s="162"/>
      <c r="J937" s="162"/>
      <c r="K937" s="162"/>
      <c r="L937" s="162"/>
      <c r="M937" s="162"/>
      <c r="N937" s="162"/>
      <c r="O937" s="162"/>
      <c r="P937" s="162"/>
      <c r="Q937" s="162"/>
      <c r="R937" s="162"/>
      <c r="S937" s="162"/>
      <c r="T937" s="162"/>
      <c r="U937" s="162"/>
      <c r="V937" s="162"/>
      <c r="W937" s="162"/>
      <c r="X937" s="162"/>
      <c r="Y937" s="162"/>
      <c r="Z937" s="162"/>
    </row>
    <row r="938">
      <c r="A938" s="162"/>
      <c r="B938" s="162"/>
      <c r="C938" s="162"/>
      <c r="D938" s="162"/>
      <c r="E938" s="162"/>
      <c r="F938" s="162"/>
      <c r="G938" s="162"/>
      <c r="H938" s="162"/>
      <c r="I938" s="162"/>
      <c r="J938" s="162"/>
      <c r="K938" s="162"/>
      <c r="L938" s="162"/>
      <c r="M938" s="162"/>
      <c r="N938" s="162"/>
      <c r="O938" s="162"/>
      <c r="P938" s="162"/>
      <c r="Q938" s="162"/>
      <c r="R938" s="162"/>
      <c r="S938" s="162"/>
      <c r="T938" s="162"/>
      <c r="U938" s="162"/>
      <c r="V938" s="162"/>
      <c r="W938" s="162"/>
      <c r="X938" s="162"/>
      <c r="Y938" s="162"/>
      <c r="Z938" s="162"/>
    </row>
    <row r="939">
      <c r="A939" s="162"/>
      <c r="B939" s="162"/>
      <c r="C939" s="162"/>
      <c r="D939" s="162"/>
      <c r="E939" s="162"/>
      <c r="F939" s="162"/>
      <c r="G939" s="162"/>
      <c r="H939" s="162"/>
      <c r="I939" s="162"/>
      <c r="J939" s="162"/>
      <c r="K939" s="162"/>
      <c r="L939" s="162"/>
      <c r="M939" s="162"/>
      <c r="N939" s="162"/>
      <c r="O939" s="162"/>
      <c r="P939" s="162"/>
      <c r="Q939" s="162"/>
      <c r="R939" s="162"/>
      <c r="S939" s="162"/>
      <c r="T939" s="162"/>
      <c r="U939" s="162"/>
      <c r="V939" s="162"/>
      <c r="W939" s="162"/>
      <c r="X939" s="162"/>
      <c r="Y939" s="162"/>
      <c r="Z939" s="162"/>
    </row>
    <row r="940">
      <c r="A940" s="162"/>
      <c r="B940" s="162"/>
      <c r="C940" s="162"/>
      <c r="D940" s="162"/>
      <c r="E940" s="162"/>
      <c r="F940" s="162"/>
      <c r="G940" s="162"/>
      <c r="H940" s="162"/>
      <c r="I940" s="162"/>
      <c r="J940" s="162"/>
      <c r="K940" s="162"/>
      <c r="L940" s="162"/>
      <c r="M940" s="162"/>
      <c r="N940" s="162"/>
      <c r="O940" s="162"/>
      <c r="P940" s="162"/>
      <c r="Q940" s="162"/>
      <c r="R940" s="162"/>
      <c r="S940" s="162"/>
      <c r="T940" s="162"/>
      <c r="U940" s="162"/>
      <c r="V940" s="162"/>
      <c r="W940" s="162"/>
      <c r="X940" s="162"/>
      <c r="Y940" s="162"/>
      <c r="Z940" s="162"/>
    </row>
    <row r="941">
      <c r="A941" s="162"/>
      <c r="B941" s="162"/>
      <c r="C941" s="162"/>
      <c r="D941" s="162"/>
      <c r="E941" s="162"/>
      <c r="F941" s="162"/>
      <c r="G941" s="162"/>
      <c r="H941" s="162"/>
      <c r="I941" s="162"/>
      <c r="J941" s="162"/>
      <c r="K941" s="162"/>
      <c r="L941" s="162"/>
      <c r="M941" s="162"/>
      <c r="N941" s="162"/>
      <c r="O941" s="162"/>
      <c r="P941" s="162"/>
      <c r="Q941" s="162"/>
      <c r="R941" s="162"/>
      <c r="S941" s="162"/>
      <c r="T941" s="162"/>
      <c r="U941" s="162"/>
      <c r="V941" s="162"/>
      <c r="W941" s="162"/>
      <c r="X941" s="162"/>
      <c r="Y941" s="162"/>
      <c r="Z941" s="162"/>
    </row>
    <row r="942">
      <c r="A942" s="162"/>
      <c r="B942" s="162"/>
      <c r="C942" s="162"/>
      <c r="D942" s="162"/>
      <c r="E942" s="162"/>
      <c r="F942" s="162"/>
      <c r="G942" s="162"/>
      <c r="H942" s="162"/>
      <c r="I942" s="162"/>
      <c r="J942" s="162"/>
      <c r="K942" s="162"/>
      <c r="L942" s="162"/>
      <c r="M942" s="162"/>
      <c r="N942" s="162"/>
      <c r="O942" s="162"/>
      <c r="P942" s="162"/>
      <c r="Q942" s="162"/>
      <c r="R942" s="162"/>
      <c r="S942" s="162"/>
      <c r="T942" s="162"/>
      <c r="U942" s="162"/>
      <c r="V942" s="162"/>
      <c r="W942" s="162"/>
      <c r="X942" s="162"/>
      <c r="Y942" s="162"/>
      <c r="Z942" s="162"/>
    </row>
    <row r="943">
      <c r="A943" s="162"/>
      <c r="B943" s="162"/>
      <c r="C943" s="162"/>
      <c r="D943" s="162"/>
      <c r="E943" s="162"/>
      <c r="F943" s="162"/>
      <c r="G943" s="162"/>
      <c r="H943" s="162"/>
      <c r="I943" s="162"/>
      <c r="J943" s="162"/>
      <c r="K943" s="162"/>
      <c r="L943" s="162"/>
      <c r="M943" s="162"/>
      <c r="N943" s="162"/>
      <c r="O943" s="162"/>
      <c r="P943" s="162"/>
      <c r="Q943" s="162"/>
      <c r="R943" s="162"/>
      <c r="S943" s="162"/>
      <c r="T943" s="162"/>
      <c r="U943" s="162"/>
      <c r="V943" s="162"/>
      <c r="W943" s="162"/>
      <c r="X943" s="162"/>
      <c r="Y943" s="162"/>
      <c r="Z943" s="162"/>
    </row>
    <row r="944">
      <c r="A944" s="162"/>
      <c r="B944" s="162"/>
      <c r="C944" s="162"/>
      <c r="D944" s="162"/>
      <c r="E944" s="162"/>
      <c r="F944" s="162"/>
      <c r="G944" s="162"/>
      <c r="H944" s="162"/>
      <c r="I944" s="162"/>
      <c r="J944" s="162"/>
      <c r="K944" s="162"/>
      <c r="L944" s="162"/>
      <c r="M944" s="162"/>
      <c r="N944" s="162"/>
      <c r="O944" s="162"/>
      <c r="P944" s="162"/>
      <c r="Q944" s="162"/>
      <c r="R944" s="162"/>
      <c r="S944" s="162"/>
      <c r="T944" s="162"/>
      <c r="U944" s="162"/>
      <c r="V944" s="162"/>
      <c r="W944" s="162"/>
      <c r="X944" s="162"/>
      <c r="Y944" s="162"/>
      <c r="Z944" s="162"/>
    </row>
    <row r="945">
      <c r="A945" s="162"/>
      <c r="B945" s="162"/>
      <c r="C945" s="162"/>
      <c r="D945" s="162"/>
      <c r="E945" s="162"/>
      <c r="F945" s="162"/>
      <c r="G945" s="162"/>
      <c r="H945" s="162"/>
      <c r="I945" s="162"/>
      <c r="J945" s="162"/>
      <c r="K945" s="162"/>
      <c r="L945" s="162"/>
      <c r="M945" s="162"/>
      <c r="N945" s="162"/>
      <c r="O945" s="162"/>
      <c r="P945" s="162"/>
      <c r="Q945" s="162"/>
      <c r="R945" s="162"/>
      <c r="S945" s="162"/>
      <c r="T945" s="162"/>
      <c r="U945" s="162"/>
      <c r="V945" s="162"/>
      <c r="W945" s="162"/>
      <c r="X945" s="162"/>
      <c r="Y945" s="162"/>
      <c r="Z945" s="162"/>
    </row>
    <row r="946">
      <c r="A946" s="162"/>
      <c r="B946" s="162"/>
      <c r="C946" s="162"/>
      <c r="D946" s="162"/>
      <c r="E946" s="162"/>
      <c r="F946" s="162"/>
      <c r="G946" s="162"/>
      <c r="H946" s="162"/>
      <c r="I946" s="162"/>
      <c r="J946" s="162"/>
      <c r="K946" s="162"/>
      <c r="L946" s="162"/>
      <c r="M946" s="162"/>
      <c r="N946" s="162"/>
      <c r="O946" s="162"/>
      <c r="P946" s="162"/>
      <c r="Q946" s="162"/>
      <c r="R946" s="162"/>
      <c r="S946" s="162"/>
      <c r="T946" s="162"/>
      <c r="U946" s="162"/>
      <c r="V946" s="162"/>
      <c r="W946" s="162"/>
      <c r="X946" s="162"/>
      <c r="Y946" s="162"/>
      <c r="Z946" s="162"/>
    </row>
    <row r="947">
      <c r="A947" s="162"/>
      <c r="B947" s="162"/>
      <c r="C947" s="162"/>
      <c r="D947" s="162"/>
      <c r="E947" s="162"/>
      <c r="F947" s="162"/>
      <c r="G947" s="162"/>
      <c r="H947" s="162"/>
      <c r="I947" s="162"/>
      <c r="J947" s="162"/>
      <c r="K947" s="162"/>
      <c r="L947" s="162"/>
      <c r="M947" s="162"/>
      <c r="N947" s="162"/>
      <c r="O947" s="162"/>
      <c r="P947" s="162"/>
      <c r="Q947" s="162"/>
      <c r="R947" s="162"/>
      <c r="S947" s="162"/>
      <c r="T947" s="162"/>
      <c r="U947" s="162"/>
      <c r="V947" s="162"/>
      <c r="W947" s="162"/>
      <c r="X947" s="162"/>
      <c r="Y947" s="162"/>
      <c r="Z947" s="162"/>
    </row>
    <row r="948">
      <c r="A948" s="162"/>
      <c r="B948" s="162"/>
      <c r="C948" s="162"/>
      <c r="D948" s="162"/>
      <c r="E948" s="162"/>
      <c r="F948" s="162"/>
      <c r="G948" s="162"/>
      <c r="H948" s="162"/>
      <c r="I948" s="162"/>
      <c r="J948" s="162"/>
      <c r="K948" s="162"/>
      <c r="L948" s="162"/>
      <c r="M948" s="162"/>
      <c r="N948" s="162"/>
      <c r="O948" s="162"/>
      <c r="P948" s="162"/>
      <c r="Q948" s="162"/>
      <c r="R948" s="162"/>
      <c r="S948" s="162"/>
      <c r="T948" s="162"/>
      <c r="U948" s="162"/>
      <c r="V948" s="162"/>
      <c r="W948" s="162"/>
      <c r="X948" s="162"/>
      <c r="Y948" s="162"/>
      <c r="Z948" s="162"/>
    </row>
    <row r="949">
      <c r="A949" s="162"/>
      <c r="B949" s="162"/>
      <c r="C949" s="162"/>
      <c r="D949" s="162"/>
      <c r="E949" s="162"/>
      <c r="F949" s="162"/>
      <c r="G949" s="162"/>
      <c r="H949" s="162"/>
      <c r="I949" s="162"/>
      <c r="J949" s="162"/>
      <c r="K949" s="162"/>
      <c r="L949" s="162"/>
      <c r="M949" s="162"/>
      <c r="N949" s="162"/>
      <c r="O949" s="162"/>
      <c r="P949" s="162"/>
      <c r="Q949" s="162"/>
      <c r="R949" s="162"/>
      <c r="S949" s="162"/>
      <c r="T949" s="162"/>
      <c r="U949" s="162"/>
      <c r="V949" s="162"/>
      <c r="W949" s="162"/>
      <c r="X949" s="162"/>
      <c r="Y949" s="162"/>
      <c r="Z949" s="162"/>
    </row>
    <row r="950">
      <c r="A950" s="162"/>
      <c r="B950" s="162"/>
      <c r="C950" s="162"/>
      <c r="D950" s="162"/>
      <c r="E950" s="162"/>
      <c r="F950" s="162"/>
      <c r="G950" s="162"/>
      <c r="H950" s="162"/>
      <c r="I950" s="162"/>
      <c r="J950" s="162"/>
      <c r="K950" s="162"/>
      <c r="L950" s="162"/>
      <c r="M950" s="162"/>
      <c r="N950" s="162"/>
      <c r="O950" s="162"/>
      <c r="P950" s="162"/>
      <c r="Q950" s="162"/>
      <c r="R950" s="162"/>
      <c r="S950" s="162"/>
      <c r="T950" s="162"/>
      <c r="U950" s="162"/>
      <c r="V950" s="162"/>
      <c r="W950" s="162"/>
      <c r="X950" s="162"/>
      <c r="Y950" s="162"/>
      <c r="Z950" s="162"/>
    </row>
    <row r="951">
      <c r="A951" s="162"/>
      <c r="B951" s="162"/>
      <c r="C951" s="162"/>
      <c r="D951" s="162"/>
      <c r="E951" s="162"/>
      <c r="F951" s="162"/>
      <c r="G951" s="162"/>
      <c r="H951" s="162"/>
      <c r="I951" s="162"/>
      <c r="J951" s="162"/>
      <c r="K951" s="162"/>
      <c r="L951" s="162"/>
      <c r="M951" s="162"/>
      <c r="N951" s="162"/>
      <c r="O951" s="162"/>
      <c r="P951" s="162"/>
      <c r="Q951" s="162"/>
      <c r="R951" s="162"/>
      <c r="S951" s="162"/>
      <c r="T951" s="162"/>
      <c r="U951" s="162"/>
      <c r="V951" s="162"/>
      <c r="W951" s="162"/>
      <c r="X951" s="162"/>
      <c r="Y951" s="162"/>
      <c r="Z951" s="162"/>
    </row>
    <row r="952">
      <c r="A952" s="162"/>
      <c r="B952" s="162"/>
      <c r="C952" s="162"/>
      <c r="D952" s="162"/>
      <c r="E952" s="162"/>
      <c r="F952" s="162"/>
      <c r="G952" s="162"/>
      <c r="H952" s="162"/>
      <c r="I952" s="162"/>
      <c r="J952" s="162"/>
      <c r="K952" s="162"/>
      <c r="L952" s="162"/>
      <c r="M952" s="162"/>
      <c r="N952" s="162"/>
      <c r="O952" s="162"/>
      <c r="P952" s="162"/>
      <c r="Q952" s="162"/>
      <c r="R952" s="162"/>
      <c r="S952" s="162"/>
      <c r="T952" s="162"/>
      <c r="U952" s="162"/>
      <c r="V952" s="162"/>
      <c r="W952" s="162"/>
      <c r="X952" s="162"/>
      <c r="Y952" s="162"/>
      <c r="Z952" s="162"/>
    </row>
    <row r="953">
      <c r="A953" s="162"/>
      <c r="B953" s="162"/>
      <c r="C953" s="162"/>
      <c r="D953" s="162"/>
      <c r="E953" s="162"/>
      <c r="F953" s="162"/>
      <c r="G953" s="162"/>
      <c r="H953" s="162"/>
      <c r="I953" s="162"/>
      <c r="J953" s="162"/>
      <c r="K953" s="162"/>
      <c r="L953" s="162"/>
      <c r="M953" s="162"/>
      <c r="N953" s="162"/>
      <c r="O953" s="162"/>
      <c r="P953" s="162"/>
      <c r="Q953" s="162"/>
      <c r="R953" s="162"/>
      <c r="S953" s="162"/>
      <c r="T953" s="162"/>
      <c r="U953" s="162"/>
      <c r="V953" s="162"/>
      <c r="W953" s="162"/>
      <c r="X953" s="162"/>
      <c r="Y953" s="162"/>
      <c r="Z953" s="162"/>
    </row>
    <row r="954">
      <c r="A954" s="162"/>
      <c r="B954" s="162"/>
      <c r="C954" s="162"/>
      <c r="D954" s="162"/>
      <c r="E954" s="162"/>
      <c r="F954" s="162"/>
      <c r="G954" s="162"/>
      <c r="H954" s="162"/>
      <c r="I954" s="162"/>
      <c r="J954" s="162"/>
      <c r="K954" s="162"/>
      <c r="L954" s="162"/>
      <c r="M954" s="162"/>
      <c r="N954" s="162"/>
      <c r="O954" s="162"/>
      <c r="P954" s="162"/>
      <c r="Q954" s="162"/>
      <c r="R954" s="162"/>
      <c r="S954" s="162"/>
      <c r="T954" s="162"/>
      <c r="U954" s="162"/>
      <c r="V954" s="162"/>
      <c r="W954" s="162"/>
      <c r="X954" s="162"/>
      <c r="Y954" s="162"/>
      <c r="Z954" s="162"/>
    </row>
    <row r="955">
      <c r="A955" s="162"/>
      <c r="B955" s="162"/>
      <c r="C955" s="162"/>
      <c r="D955" s="162"/>
      <c r="E955" s="162"/>
      <c r="F955" s="162"/>
      <c r="G955" s="162"/>
      <c r="H955" s="162"/>
      <c r="I955" s="162"/>
      <c r="J955" s="162"/>
      <c r="K955" s="162"/>
      <c r="L955" s="162"/>
      <c r="M955" s="162"/>
      <c r="N955" s="162"/>
      <c r="O955" s="162"/>
      <c r="P955" s="162"/>
      <c r="Q955" s="162"/>
      <c r="R955" s="162"/>
      <c r="S955" s="162"/>
      <c r="T955" s="162"/>
      <c r="U955" s="162"/>
      <c r="V955" s="162"/>
      <c r="W955" s="162"/>
      <c r="X955" s="162"/>
      <c r="Y955" s="162"/>
      <c r="Z955" s="162"/>
    </row>
    <row r="956">
      <c r="A956" s="162"/>
      <c r="B956" s="162"/>
      <c r="C956" s="162"/>
      <c r="D956" s="162"/>
      <c r="E956" s="162"/>
      <c r="F956" s="162"/>
      <c r="G956" s="162"/>
      <c r="H956" s="162"/>
      <c r="I956" s="162"/>
      <c r="J956" s="162"/>
      <c r="K956" s="162"/>
      <c r="L956" s="162"/>
      <c r="M956" s="162"/>
      <c r="N956" s="162"/>
      <c r="O956" s="162"/>
      <c r="P956" s="162"/>
      <c r="Q956" s="162"/>
      <c r="R956" s="162"/>
      <c r="S956" s="162"/>
      <c r="T956" s="162"/>
      <c r="U956" s="162"/>
      <c r="V956" s="162"/>
      <c r="W956" s="162"/>
      <c r="X956" s="162"/>
      <c r="Y956" s="162"/>
      <c r="Z956" s="162"/>
    </row>
    <row r="957">
      <c r="A957" s="162"/>
      <c r="B957" s="162"/>
      <c r="C957" s="162"/>
      <c r="D957" s="162"/>
      <c r="E957" s="162"/>
      <c r="F957" s="162"/>
      <c r="G957" s="162"/>
      <c r="H957" s="162"/>
      <c r="I957" s="162"/>
      <c r="J957" s="162"/>
      <c r="K957" s="162"/>
      <c r="L957" s="162"/>
      <c r="M957" s="162"/>
      <c r="N957" s="162"/>
      <c r="O957" s="162"/>
      <c r="P957" s="162"/>
      <c r="Q957" s="162"/>
      <c r="R957" s="162"/>
      <c r="S957" s="162"/>
      <c r="T957" s="162"/>
      <c r="U957" s="162"/>
      <c r="V957" s="162"/>
      <c r="W957" s="162"/>
      <c r="X957" s="162"/>
      <c r="Y957" s="162"/>
      <c r="Z957" s="162"/>
    </row>
    <row r="958">
      <c r="A958" s="162"/>
      <c r="B958" s="162"/>
      <c r="C958" s="162"/>
      <c r="D958" s="162"/>
      <c r="E958" s="162"/>
      <c r="F958" s="162"/>
      <c r="G958" s="162"/>
      <c r="H958" s="162"/>
      <c r="I958" s="162"/>
      <c r="J958" s="162"/>
      <c r="K958" s="162"/>
      <c r="L958" s="162"/>
      <c r="M958" s="162"/>
      <c r="N958" s="162"/>
      <c r="O958" s="162"/>
      <c r="P958" s="162"/>
      <c r="Q958" s="162"/>
      <c r="R958" s="162"/>
      <c r="S958" s="162"/>
      <c r="T958" s="162"/>
      <c r="U958" s="162"/>
      <c r="V958" s="162"/>
      <c r="W958" s="162"/>
      <c r="X958" s="162"/>
      <c r="Y958" s="162"/>
      <c r="Z958" s="162"/>
    </row>
    <row r="959">
      <c r="A959" s="162"/>
      <c r="B959" s="162"/>
      <c r="C959" s="162"/>
      <c r="D959" s="162"/>
      <c r="E959" s="162"/>
      <c r="F959" s="162"/>
      <c r="G959" s="162"/>
      <c r="H959" s="162"/>
      <c r="I959" s="162"/>
      <c r="J959" s="162"/>
      <c r="K959" s="162"/>
      <c r="L959" s="162"/>
      <c r="M959" s="162"/>
      <c r="N959" s="162"/>
      <c r="O959" s="162"/>
      <c r="P959" s="162"/>
      <c r="Q959" s="162"/>
      <c r="R959" s="162"/>
      <c r="S959" s="162"/>
      <c r="T959" s="162"/>
      <c r="U959" s="162"/>
      <c r="V959" s="162"/>
      <c r="W959" s="162"/>
      <c r="X959" s="162"/>
      <c r="Y959" s="162"/>
      <c r="Z959" s="162"/>
    </row>
    <row r="960">
      <c r="A960" s="162"/>
      <c r="B960" s="162"/>
      <c r="C960" s="162"/>
      <c r="D960" s="162"/>
      <c r="E960" s="162"/>
      <c r="F960" s="162"/>
      <c r="G960" s="162"/>
      <c r="H960" s="162"/>
      <c r="I960" s="162"/>
      <c r="J960" s="162"/>
      <c r="K960" s="162"/>
      <c r="L960" s="162"/>
      <c r="M960" s="162"/>
      <c r="N960" s="162"/>
      <c r="O960" s="162"/>
      <c r="P960" s="162"/>
      <c r="Q960" s="162"/>
      <c r="R960" s="162"/>
      <c r="S960" s="162"/>
      <c r="T960" s="162"/>
      <c r="U960" s="162"/>
      <c r="V960" s="162"/>
      <c r="W960" s="162"/>
      <c r="X960" s="162"/>
      <c r="Y960" s="162"/>
      <c r="Z960" s="162"/>
    </row>
    <row r="961">
      <c r="A961" s="162"/>
      <c r="B961" s="162"/>
      <c r="C961" s="162"/>
      <c r="D961" s="162"/>
      <c r="E961" s="162"/>
      <c r="F961" s="162"/>
      <c r="G961" s="162"/>
      <c r="H961" s="162"/>
      <c r="I961" s="162"/>
      <c r="J961" s="162"/>
      <c r="K961" s="162"/>
      <c r="L961" s="162"/>
      <c r="M961" s="162"/>
      <c r="N961" s="162"/>
      <c r="O961" s="162"/>
      <c r="P961" s="162"/>
      <c r="Q961" s="162"/>
      <c r="R961" s="162"/>
      <c r="S961" s="162"/>
      <c r="T961" s="162"/>
      <c r="U961" s="162"/>
      <c r="V961" s="162"/>
      <c r="W961" s="162"/>
      <c r="X961" s="162"/>
      <c r="Y961" s="162"/>
      <c r="Z961" s="162"/>
    </row>
    <row r="962">
      <c r="A962" s="162"/>
      <c r="B962" s="162"/>
      <c r="C962" s="162"/>
      <c r="D962" s="162"/>
      <c r="E962" s="162"/>
      <c r="F962" s="162"/>
      <c r="G962" s="162"/>
      <c r="H962" s="162"/>
      <c r="I962" s="162"/>
      <c r="J962" s="162"/>
      <c r="K962" s="162"/>
      <c r="L962" s="162"/>
      <c r="M962" s="162"/>
      <c r="N962" s="162"/>
      <c r="O962" s="162"/>
      <c r="P962" s="162"/>
      <c r="Q962" s="162"/>
      <c r="R962" s="162"/>
      <c r="S962" s="162"/>
      <c r="T962" s="162"/>
      <c r="U962" s="162"/>
      <c r="V962" s="162"/>
      <c r="W962" s="162"/>
      <c r="X962" s="162"/>
      <c r="Y962" s="162"/>
      <c r="Z962" s="162"/>
    </row>
    <row r="963">
      <c r="A963" s="162"/>
      <c r="B963" s="162"/>
      <c r="C963" s="162"/>
      <c r="D963" s="162"/>
      <c r="E963" s="162"/>
      <c r="F963" s="162"/>
      <c r="G963" s="162"/>
      <c r="H963" s="162"/>
      <c r="I963" s="162"/>
      <c r="J963" s="162"/>
      <c r="K963" s="162"/>
      <c r="L963" s="162"/>
      <c r="M963" s="162"/>
      <c r="N963" s="162"/>
      <c r="O963" s="162"/>
      <c r="P963" s="162"/>
      <c r="Q963" s="162"/>
      <c r="R963" s="162"/>
      <c r="S963" s="162"/>
      <c r="T963" s="162"/>
      <c r="U963" s="162"/>
      <c r="V963" s="162"/>
      <c r="W963" s="162"/>
      <c r="X963" s="162"/>
      <c r="Y963" s="162"/>
      <c r="Z963" s="162"/>
    </row>
    <row r="964">
      <c r="A964" s="162"/>
      <c r="B964" s="162"/>
      <c r="C964" s="162"/>
      <c r="D964" s="162"/>
      <c r="E964" s="162"/>
      <c r="F964" s="162"/>
      <c r="G964" s="162"/>
      <c r="H964" s="162"/>
      <c r="I964" s="162"/>
      <c r="J964" s="162"/>
      <c r="K964" s="162"/>
      <c r="L964" s="162"/>
      <c r="M964" s="162"/>
      <c r="N964" s="162"/>
      <c r="O964" s="162"/>
      <c r="P964" s="162"/>
      <c r="Q964" s="162"/>
      <c r="R964" s="162"/>
      <c r="S964" s="162"/>
      <c r="T964" s="162"/>
      <c r="U964" s="162"/>
      <c r="V964" s="162"/>
      <c r="W964" s="162"/>
      <c r="X964" s="162"/>
      <c r="Y964" s="162"/>
      <c r="Z964" s="162"/>
    </row>
    <row r="965">
      <c r="A965" s="162"/>
      <c r="B965" s="162"/>
      <c r="C965" s="162"/>
      <c r="D965" s="162"/>
      <c r="E965" s="162"/>
      <c r="F965" s="162"/>
      <c r="G965" s="162"/>
      <c r="H965" s="162"/>
      <c r="I965" s="162"/>
      <c r="J965" s="162"/>
      <c r="K965" s="162"/>
      <c r="L965" s="162"/>
      <c r="M965" s="162"/>
      <c r="N965" s="162"/>
      <c r="O965" s="162"/>
      <c r="P965" s="162"/>
      <c r="Q965" s="162"/>
      <c r="R965" s="162"/>
      <c r="S965" s="162"/>
      <c r="T965" s="162"/>
      <c r="U965" s="162"/>
      <c r="V965" s="162"/>
      <c r="W965" s="162"/>
      <c r="X965" s="162"/>
      <c r="Y965" s="162"/>
      <c r="Z965" s="162"/>
    </row>
    <row r="966">
      <c r="A966" s="162"/>
      <c r="B966" s="162"/>
      <c r="C966" s="162"/>
      <c r="D966" s="162"/>
      <c r="E966" s="162"/>
      <c r="F966" s="162"/>
      <c r="G966" s="162"/>
      <c r="H966" s="162"/>
      <c r="I966" s="162"/>
      <c r="J966" s="162"/>
      <c r="K966" s="162"/>
      <c r="L966" s="162"/>
      <c r="M966" s="162"/>
      <c r="N966" s="162"/>
      <c r="O966" s="162"/>
      <c r="P966" s="162"/>
      <c r="Q966" s="162"/>
      <c r="R966" s="162"/>
      <c r="S966" s="162"/>
      <c r="T966" s="162"/>
      <c r="U966" s="162"/>
      <c r="V966" s="162"/>
      <c r="W966" s="162"/>
      <c r="X966" s="162"/>
      <c r="Y966" s="162"/>
      <c r="Z966" s="162"/>
    </row>
    <row r="967">
      <c r="A967" s="162"/>
      <c r="B967" s="162"/>
      <c r="C967" s="162"/>
      <c r="D967" s="162"/>
      <c r="E967" s="162"/>
      <c r="F967" s="162"/>
      <c r="G967" s="162"/>
      <c r="H967" s="162"/>
      <c r="I967" s="162"/>
      <c r="J967" s="162"/>
      <c r="K967" s="162"/>
      <c r="L967" s="162"/>
      <c r="M967" s="162"/>
      <c r="N967" s="162"/>
      <c r="O967" s="162"/>
      <c r="P967" s="162"/>
      <c r="Q967" s="162"/>
      <c r="R967" s="162"/>
      <c r="S967" s="162"/>
      <c r="T967" s="162"/>
      <c r="U967" s="162"/>
      <c r="V967" s="162"/>
      <c r="W967" s="162"/>
      <c r="X967" s="162"/>
      <c r="Y967" s="162"/>
      <c r="Z967" s="162"/>
    </row>
    <row r="968">
      <c r="A968" s="162"/>
      <c r="B968" s="162"/>
      <c r="C968" s="162"/>
      <c r="D968" s="162"/>
      <c r="E968" s="162"/>
      <c r="F968" s="162"/>
      <c r="G968" s="162"/>
      <c r="H968" s="162"/>
      <c r="I968" s="162"/>
      <c r="J968" s="162"/>
      <c r="K968" s="162"/>
      <c r="L968" s="162"/>
      <c r="M968" s="162"/>
      <c r="N968" s="162"/>
      <c r="O968" s="162"/>
      <c r="P968" s="162"/>
      <c r="Q968" s="162"/>
      <c r="R968" s="162"/>
      <c r="S968" s="162"/>
      <c r="T968" s="162"/>
      <c r="U968" s="162"/>
      <c r="V968" s="162"/>
      <c r="W968" s="162"/>
      <c r="X968" s="162"/>
      <c r="Y968" s="162"/>
      <c r="Z968" s="162"/>
    </row>
    <row r="969">
      <c r="A969" s="162"/>
      <c r="B969" s="162"/>
      <c r="C969" s="162"/>
      <c r="D969" s="162"/>
      <c r="E969" s="162"/>
      <c r="F969" s="162"/>
      <c r="G969" s="162"/>
      <c r="H969" s="162"/>
      <c r="I969" s="162"/>
      <c r="J969" s="162"/>
      <c r="K969" s="162"/>
      <c r="L969" s="162"/>
      <c r="M969" s="162"/>
      <c r="N969" s="162"/>
      <c r="O969" s="162"/>
      <c r="P969" s="162"/>
      <c r="Q969" s="162"/>
      <c r="R969" s="162"/>
      <c r="S969" s="162"/>
      <c r="T969" s="162"/>
      <c r="U969" s="162"/>
      <c r="V969" s="162"/>
      <c r="W969" s="162"/>
      <c r="X969" s="162"/>
      <c r="Y969" s="162"/>
      <c r="Z969" s="162"/>
    </row>
    <row r="970">
      <c r="A970" s="162"/>
      <c r="B970" s="162"/>
      <c r="C970" s="162"/>
      <c r="D970" s="162"/>
      <c r="E970" s="162"/>
      <c r="F970" s="162"/>
      <c r="G970" s="162"/>
      <c r="H970" s="162"/>
      <c r="I970" s="162"/>
      <c r="J970" s="162"/>
      <c r="K970" s="162"/>
      <c r="L970" s="162"/>
      <c r="M970" s="162"/>
      <c r="N970" s="162"/>
      <c r="O970" s="162"/>
      <c r="P970" s="162"/>
      <c r="Q970" s="162"/>
      <c r="R970" s="162"/>
      <c r="S970" s="162"/>
      <c r="T970" s="162"/>
      <c r="U970" s="162"/>
      <c r="V970" s="162"/>
      <c r="W970" s="162"/>
      <c r="X970" s="162"/>
      <c r="Y970" s="162"/>
      <c r="Z970" s="162"/>
    </row>
    <row r="971">
      <c r="A971" s="162"/>
      <c r="B971" s="162"/>
      <c r="C971" s="162"/>
      <c r="D971" s="162"/>
      <c r="E971" s="162"/>
      <c r="F971" s="162"/>
      <c r="G971" s="162"/>
      <c r="H971" s="162"/>
      <c r="I971" s="162"/>
      <c r="J971" s="162"/>
      <c r="K971" s="162"/>
      <c r="L971" s="162"/>
      <c r="M971" s="162"/>
      <c r="N971" s="162"/>
      <c r="O971" s="162"/>
      <c r="P971" s="162"/>
      <c r="Q971" s="162"/>
      <c r="R971" s="162"/>
      <c r="S971" s="162"/>
      <c r="T971" s="162"/>
      <c r="U971" s="162"/>
      <c r="V971" s="162"/>
      <c r="W971" s="162"/>
      <c r="X971" s="162"/>
      <c r="Y971" s="162"/>
      <c r="Z971" s="162"/>
    </row>
    <row r="972">
      <c r="A972" s="162"/>
      <c r="B972" s="162"/>
      <c r="C972" s="162"/>
      <c r="D972" s="162"/>
      <c r="E972" s="162"/>
      <c r="F972" s="162"/>
      <c r="G972" s="162"/>
      <c r="H972" s="162"/>
      <c r="I972" s="162"/>
      <c r="J972" s="162"/>
      <c r="K972" s="162"/>
      <c r="L972" s="162"/>
      <c r="M972" s="162"/>
      <c r="N972" s="162"/>
      <c r="O972" s="162"/>
      <c r="P972" s="162"/>
      <c r="Q972" s="162"/>
      <c r="R972" s="162"/>
      <c r="S972" s="162"/>
      <c r="T972" s="162"/>
      <c r="U972" s="162"/>
      <c r="V972" s="162"/>
      <c r="W972" s="162"/>
      <c r="X972" s="162"/>
      <c r="Y972" s="162"/>
      <c r="Z972" s="162"/>
    </row>
    <row r="973">
      <c r="A973" s="162"/>
      <c r="B973" s="162"/>
      <c r="C973" s="162"/>
      <c r="D973" s="162"/>
      <c r="E973" s="162"/>
      <c r="F973" s="162"/>
      <c r="G973" s="162"/>
      <c r="H973" s="162"/>
      <c r="I973" s="162"/>
      <c r="J973" s="162"/>
      <c r="K973" s="162"/>
      <c r="L973" s="162"/>
      <c r="M973" s="162"/>
      <c r="N973" s="162"/>
      <c r="O973" s="162"/>
      <c r="P973" s="162"/>
      <c r="Q973" s="162"/>
      <c r="R973" s="162"/>
      <c r="S973" s="162"/>
      <c r="T973" s="162"/>
      <c r="U973" s="162"/>
      <c r="V973" s="162"/>
      <c r="W973" s="162"/>
      <c r="X973" s="162"/>
      <c r="Y973" s="162"/>
      <c r="Z973" s="162"/>
    </row>
    <row r="974">
      <c r="A974" s="162"/>
      <c r="B974" s="162"/>
      <c r="C974" s="162"/>
      <c r="D974" s="162"/>
      <c r="E974" s="162"/>
      <c r="F974" s="162"/>
      <c r="G974" s="162"/>
      <c r="H974" s="162"/>
      <c r="I974" s="162"/>
      <c r="J974" s="162"/>
      <c r="K974" s="162"/>
      <c r="L974" s="162"/>
      <c r="M974" s="162"/>
      <c r="N974" s="162"/>
      <c r="O974" s="162"/>
      <c r="P974" s="162"/>
      <c r="Q974" s="162"/>
      <c r="R974" s="162"/>
      <c r="S974" s="162"/>
      <c r="T974" s="162"/>
      <c r="U974" s="162"/>
      <c r="V974" s="162"/>
      <c r="W974" s="162"/>
      <c r="X974" s="162"/>
      <c r="Y974" s="162"/>
      <c r="Z974" s="162"/>
    </row>
    <row r="975">
      <c r="A975" s="162"/>
      <c r="B975" s="162"/>
      <c r="C975" s="162"/>
      <c r="D975" s="162"/>
      <c r="E975" s="162"/>
      <c r="F975" s="162"/>
      <c r="G975" s="162"/>
      <c r="H975" s="162"/>
      <c r="I975" s="162"/>
      <c r="J975" s="162"/>
      <c r="K975" s="162"/>
      <c r="L975" s="162"/>
      <c r="M975" s="162"/>
      <c r="N975" s="162"/>
      <c r="O975" s="162"/>
      <c r="P975" s="162"/>
      <c r="Q975" s="162"/>
      <c r="R975" s="162"/>
      <c r="S975" s="162"/>
      <c r="T975" s="162"/>
      <c r="U975" s="162"/>
      <c r="V975" s="162"/>
      <c r="W975" s="162"/>
      <c r="X975" s="162"/>
      <c r="Y975" s="162"/>
      <c r="Z975" s="162"/>
    </row>
    <row r="976">
      <c r="A976" s="162"/>
      <c r="B976" s="162"/>
      <c r="C976" s="162"/>
      <c r="D976" s="162"/>
      <c r="E976" s="162"/>
      <c r="F976" s="162"/>
      <c r="G976" s="162"/>
      <c r="H976" s="162"/>
      <c r="I976" s="162"/>
      <c r="J976" s="162"/>
      <c r="K976" s="162"/>
      <c r="L976" s="162"/>
      <c r="M976" s="162"/>
      <c r="N976" s="162"/>
      <c r="O976" s="162"/>
      <c r="P976" s="162"/>
      <c r="Q976" s="162"/>
      <c r="R976" s="162"/>
      <c r="S976" s="162"/>
      <c r="T976" s="162"/>
      <c r="U976" s="162"/>
      <c r="V976" s="162"/>
      <c r="W976" s="162"/>
      <c r="X976" s="162"/>
      <c r="Y976" s="162"/>
      <c r="Z976" s="162"/>
    </row>
    <row r="977">
      <c r="A977" s="162"/>
      <c r="B977" s="162"/>
      <c r="C977" s="162"/>
      <c r="D977" s="162"/>
      <c r="E977" s="162"/>
      <c r="F977" s="162"/>
      <c r="G977" s="162"/>
      <c r="H977" s="162"/>
      <c r="I977" s="162"/>
      <c r="J977" s="162"/>
      <c r="K977" s="162"/>
      <c r="L977" s="162"/>
      <c r="M977" s="162"/>
      <c r="N977" s="162"/>
      <c r="O977" s="162"/>
      <c r="P977" s="162"/>
      <c r="Q977" s="162"/>
      <c r="R977" s="162"/>
      <c r="S977" s="162"/>
      <c r="T977" s="162"/>
      <c r="U977" s="162"/>
      <c r="V977" s="162"/>
      <c r="W977" s="162"/>
      <c r="X977" s="162"/>
      <c r="Y977" s="162"/>
      <c r="Z977" s="162"/>
    </row>
    <row r="978">
      <c r="A978" s="162"/>
      <c r="B978" s="162"/>
      <c r="C978" s="162"/>
      <c r="D978" s="162"/>
      <c r="E978" s="162"/>
      <c r="F978" s="162"/>
      <c r="G978" s="162"/>
      <c r="H978" s="162"/>
      <c r="I978" s="162"/>
      <c r="J978" s="162"/>
      <c r="K978" s="162"/>
      <c r="L978" s="162"/>
      <c r="M978" s="162"/>
      <c r="N978" s="162"/>
      <c r="O978" s="162"/>
      <c r="P978" s="162"/>
      <c r="Q978" s="162"/>
      <c r="R978" s="162"/>
      <c r="S978" s="162"/>
      <c r="T978" s="162"/>
      <c r="U978" s="162"/>
      <c r="V978" s="162"/>
      <c r="W978" s="162"/>
      <c r="X978" s="162"/>
      <c r="Y978" s="162"/>
      <c r="Z978" s="162"/>
    </row>
    <row r="979">
      <c r="A979" s="162"/>
      <c r="B979" s="162"/>
      <c r="C979" s="162"/>
      <c r="D979" s="162"/>
      <c r="E979" s="162"/>
      <c r="F979" s="162"/>
      <c r="G979" s="162"/>
      <c r="H979" s="162"/>
      <c r="I979" s="162"/>
      <c r="J979" s="162"/>
      <c r="K979" s="162"/>
      <c r="L979" s="162"/>
      <c r="M979" s="162"/>
      <c r="N979" s="162"/>
      <c r="O979" s="162"/>
      <c r="P979" s="162"/>
      <c r="Q979" s="162"/>
      <c r="R979" s="162"/>
      <c r="S979" s="162"/>
      <c r="T979" s="162"/>
      <c r="U979" s="162"/>
      <c r="V979" s="162"/>
      <c r="W979" s="162"/>
      <c r="X979" s="162"/>
      <c r="Y979" s="162"/>
      <c r="Z979" s="162"/>
    </row>
    <row r="980">
      <c r="A980" s="162"/>
      <c r="B980" s="162"/>
      <c r="C980" s="162"/>
      <c r="D980" s="162"/>
      <c r="E980" s="162"/>
      <c r="F980" s="162"/>
      <c r="G980" s="162"/>
      <c r="H980" s="162"/>
      <c r="I980" s="162"/>
      <c r="J980" s="162"/>
      <c r="K980" s="162"/>
      <c r="L980" s="162"/>
      <c r="M980" s="162"/>
      <c r="N980" s="162"/>
      <c r="O980" s="162"/>
      <c r="P980" s="162"/>
      <c r="Q980" s="162"/>
      <c r="R980" s="162"/>
      <c r="S980" s="162"/>
      <c r="T980" s="162"/>
      <c r="U980" s="162"/>
      <c r="V980" s="162"/>
      <c r="W980" s="162"/>
      <c r="X980" s="162"/>
      <c r="Y980" s="162"/>
      <c r="Z980" s="162"/>
    </row>
    <row r="981">
      <c r="A981" s="162"/>
      <c r="B981" s="162"/>
      <c r="C981" s="162"/>
      <c r="D981" s="162"/>
      <c r="E981" s="162"/>
      <c r="F981" s="162"/>
      <c r="G981" s="162"/>
      <c r="H981" s="162"/>
      <c r="I981" s="162"/>
      <c r="J981" s="162"/>
      <c r="K981" s="162"/>
      <c r="L981" s="162"/>
      <c r="M981" s="162"/>
      <c r="N981" s="162"/>
      <c r="O981" s="162"/>
      <c r="P981" s="162"/>
      <c r="Q981" s="162"/>
      <c r="R981" s="162"/>
      <c r="S981" s="162"/>
      <c r="T981" s="162"/>
      <c r="U981" s="162"/>
      <c r="V981" s="162"/>
      <c r="W981" s="162"/>
      <c r="X981" s="162"/>
      <c r="Y981" s="162"/>
      <c r="Z981" s="162"/>
    </row>
    <row r="982">
      <c r="A982" s="162"/>
      <c r="B982" s="162"/>
      <c r="C982" s="162"/>
      <c r="D982" s="162"/>
      <c r="E982" s="162"/>
      <c r="F982" s="162"/>
      <c r="G982" s="162"/>
      <c r="H982" s="162"/>
      <c r="I982" s="162"/>
      <c r="J982" s="162"/>
      <c r="K982" s="162"/>
      <c r="L982" s="162"/>
      <c r="M982" s="162"/>
      <c r="N982" s="162"/>
      <c r="O982" s="162"/>
      <c r="P982" s="162"/>
      <c r="Q982" s="162"/>
      <c r="R982" s="162"/>
      <c r="S982" s="162"/>
      <c r="T982" s="162"/>
      <c r="U982" s="162"/>
      <c r="V982" s="162"/>
      <c r="W982" s="162"/>
      <c r="X982" s="162"/>
      <c r="Y982" s="162"/>
      <c r="Z982" s="162"/>
    </row>
    <row r="983">
      <c r="A983" s="162"/>
      <c r="B983" s="162"/>
      <c r="C983" s="162"/>
      <c r="D983" s="162"/>
      <c r="E983" s="162"/>
      <c r="F983" s="162"/>
      <c r="G983" s="162"/>
      <c r="H983" s="162"/>
      <c r="I983" s="162"/>
      <c r="J983" s="162"/>
      <c r="K983" s="162"/>
      <c r="L983" s="162"/>
      <c r="M983" s="162"/>
      <c r="N983" s="162"/>
      <c r="O983" s="162"/>
      <c r="P983" s="162"/>
      <c r="Q983" s="162"/>
      <c r="R983" s="162"/>
      <c r="S983" s="162"/>
      <c r="T983" s="162"/>
      <c r="U983" s="162"/>
      <c r="V983" s="162"/>
      <c r="W983" s="162"/>
      <c r="X983" s="162"/>
      <c r="Y983" s="162"/>
      <c r="Z983" s="162"/>
    </row>
    <row r="984">
      <c r="A984" s="162"/>
      <c r="B984" s="162"/>
      <c r="C984" s="162"/>
      <c r="D984" s="162"/>
      <c r="E984" s="162"/>
      <c r="F984" s="162"/>
      <c r="G984" s="162"/>
      <c r="H984" s="162"/>
      <c r="I984" s="162"/>
      <c r="J984" s="162"/>
      <c r="K984" s="162"/>
      <c r="L984" s="162"/>
      <c r="M984" s="162"/>
      <c r="N984" s="162"/>
      <c r="O984" s="162"/>
      <c r="P984" s="162"/>
      <c r="Q984" s="162"/>
      <c r="R984" s="162"/>
      <c r="S984" s="162"/>
      <c r="T984" s="162"/>
      <c r="U984" s="162"/>
      <c r="V984" s="162"/>
      <c r="W984" s="162"/>
      <c r="X984" s="162"/>
      <c r="Y984" s="162"/>
      <c r="Z984" s="162"/>
    </row>
    <row r="985">
      <c r="A985" s="162"/>
      <c r="B985" s="162"/>
      <c r="C985" s="162"/>
      <c r="D985" s="162"/>
      <c r="E985" s="162"/>
      <c r="F985" s="162"/>
      <c r="G985" s="162"/>
      <c r="H985" s="162"/>
      <c r="I985" s="162"/>
      <c r="J985" s="162"/>
      <c r="K985" s="162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2"/>
      <c r="X985" s="162"/>
      <c r="Y985" s="162"/>
      <c r="Z985" s="162"/>
    </row>
    <row r="986">
      <c r="A986" s="162"/>
      <c r="B986" s="162"/>
      <c r="C986" s="162"/>
      <c r="D986" s="162"/>
      <c r="E986" s="162"/>
      <c r="F986" s="162"/>
      <c r="G986" s="162"/>
      <c r="H986" s="162"/>
      <c r="I986" s="162"/>
      <c r="J986" s="162"/>
      <c r="K986" s="162"/>
      <c r="L986" s="162"/>
      <c r="M986" s="162"/>
      <c r="N986" s="162"/>
      <c r="O986" s="162"/>
      <c r="P986" s="162"/>
      <c r="Q986" s="162"/>
      <c r="R986" s="162"/>
      <c r="S986" s="162"/>
      <c r="T986" s="162"/>
      <c r="U986" s="162"/>
      <c r="V986" s="162"/>
      <c r="W986" s="162"/>
      <c r="X986" s="162"/>
      <c r="Y986" s="162"/>
      <c r="Z986" s="162"/>
    </row>
    <row r="987">
      <c r="A987" s="162"/>
      <c r="B987" s="162"/>
      <c r="C987" s="162"/>
      <c r="D987" s="162"/>
      <c r="E987" s="162"/>
      <c r="F987" s="162"/>
      <c r="G987" s="162"/>
      <c r="H987" s="162"/>
      <c r="I987" s="162"/>
      <c r="J987" s="162"/>
      <c r="K987" s="162"/>
      <c r="L987" s="162"/>
      <c r="M987" s="162"/>
      <c r="N987" s="162"/>
      <c r="O987" s="162"/>
      <c r="P987" s="162"/>
      <c r="Q987" s="162"/>
      <c r="R987" s="162"/>
      <c r="S987" s="162"/>
      <c r="T987" s="162"/>
      <c r="U987" s="162"/>
      <c r="V987" s="162"/>
      <c r="W987" s="162"/>
      <c r="X987" s="162"/>
      <c r="Y987" s="162"/>
      <c r="Z987" s="162"/>
    </row>
    <row r="988">
      <c r="A988" s="162"/>
      <c r="B988" s="162"/>
      <c r="C988" s="162"/>
      <c r="D988" s="162"/>
      <c r="E988" s="162"/>
      <c r="F988" s="162"/>
      <c r="G988" s="162"/>
      <c r="H988" s="162"/>
      <c r="I988" s="162"/>
      <c r="J988" s="162"/>
      <c r="K988" s="162"/>
      <c r="L988" s="162"/>
      <c r="M988" s="162"/>
      <c r="N988" s="162"/>
      <c r="O988" s="162"/>
      <c r="P988" s="162"/>
      <c r="Q988" s="162"/>
      <c r="R988" s="162"/>
      <c r="S988" s="162"/>
      <c r="T988" s="162"/>
      <c r="U988" s="162"/>
      <c r="V988" s="162"/>
      <c r="W988" s="162"/>
      <c r="X988" s="162"/>
      <c r="Y988" s="162"/>
      <c r="Z988" s="162"/>
    </row>
    <row r="989">
      <c r="A989" s="162"/>
      <c r="B989" s="162"/>
      <c r="C989" s="162"/>
      <c r="D989" s="162"/>
      <c r="E989" s="162"/>
      <c r="F989" s="162"/>
      <c r="G989" s="162"/>
      <c r="H989" s="162"/>
      <c r="I989" s="162"/>
      <c r="J989" s="162"/>
      <c r="K989" s="162"/>
      <c r="L989" s="162"/>
      <c r="M989" s="162"/>
      <c r="N989" s="162"/>
      <c r="O989" s="162"/>
      <c r="P989" s="162"/>
      <c r="Q989" s="162"/>
      <c r="R989" s="162"/>
      <c r="S989" s="162"/>
      <c r="T989" s="162"/>
      <c r="U989" s="162"/>
      <c r="V989" s="162"/>
      <c r="W989" s="162"/>
      <c r="X989" s="162"/>
      <c r="Y989" s="162"/>
      <c r="Z989" s="162"/>
    </row>
    <row r="990">
      <c r="A990" s="162"/>
      <c r="B990" s="162"/>
      <c r="C990" s="162"/>
      <c r="D990" s="162"/>
      <c r="E990" s="162"/>
      <c r="F990" s="162"/>
      <c r="G990" s="162"/>
      <c r="H990" s="162"/>
      <c r="I990" s="162"/>
      <c r="J990" s="162"/>
      <c r="K990" s="162"/>
      <c r="L990" s="162"/>
      <c r="M990" s="162"/>
      <c r="N990" s="162"/>
      <c r="O990" s="162"/>
      <c r="P990" s="162"/>
      <c r="Q990" s="162"/>
      <c r="R990" s="162"/>
      <c r="S990" s="162"/>
      <c r="T990" s="162"/>
      <c r="U990" s="162"/>
      <c r="V990" s="162"/>
      <c r="W990" s="162"/>
      <c r="X990" s="162"/>
      <c r="Y990" s="162"/>
      <c r="Z990" s="162"/>
    </row>
    <row r="991">
      <c r="A991" s="162"/>
      <c r="B991" s="162"/>
      <c r="C991" s="162"/>
      <c r="D991" s="162"/>
      <c r="E991" s="162"/>
      <c r="F991" s="162"/>
      <c r="G991" s="162"/>
      <c r="H991" s="162"/>
      <c r="I991" s="162"/>
      <c r="J991" s="162"/>
      <c r="K991" s="162"/>
      <c r="L991" s="162"/>
      <c r="M991" s="162"/>
      <c r="N991" s="162"/>
      <c r="O991" s="162"/>
      <c r="P991" s="162"/>
      <c r="Q991" s="162"/>
      <c r="R991" s="162"/>
      <c r="S991" s="162"/>
      <c r="T991" s="162"/>
      <c r="U991" s="162"/>
      <c r="V991" s="162"/>
      <c r="W991" s="162"/>
      <c r="X991" s="162"/>
      <c r="Y991" s="162"/>
      <c r="Z991" s="162"/>
    </row>
    <row r="992">
      <c r="A992" s="162"/>
      <c r="B992" s="162"/>
      <c r="C992" s="162"/>
      <c r="D992" s="162"/>
      <c r="E992" s="162"/>
      <c r="F992" s="162"/>
      <c r="G992" s="162"/>
      <c r="H992" s="162"/>
      <c r="I992" s="162"/>
      <c r="J992" s="162"/>
      <c r="K992" s="162"/>
      <c r="L992" s="162"/>
      <c r="M992" s="162"/>
      <c r="N992" s="162"/>
      <c r="O992" s="162"/>
      <c r="P992" s="162"/>
      <c r="Q992" s="162"/>
      <c r="R992" s="162"/>
      <c r="S992" s="162"/>
      <c r="T992" s="162"/>
      <c r="U992" s="162"/>
      <c r="V992" s="162"/>
      <c r="W992" s="162"/>
      <c r="X992" s="162"/>
      <c r="Y992" s="162"/>
      <c r="Z992" s="162"/>
    </row>
    <row r="993">
      <c r="A993" s="162"/>
      <c r="B993" s="162"/>
      <c r="C993" s="162"/>
      <c r="D993" s="162"/>
      <c r="E993" s="162"/>
      <c r="F993" s="162"/>
      <c r="G993" s="162"/>
      <c r="H993" s="162"/>
      <c r="I993" s="162"/>
      <c r="J993" s="162"/>
      <c r="K993" s="162"/>
      <c r="L993" s="162"/>
      <c r="M993" s="162"/>
      <c r="N993" s="162"/>
      <c r="O993" s="162"/>
      <c r="P993" s="162"/>
      <c r="Q993" s="162"/>
      <c r="R993" s="162"/>
      <c r="S993" s="162"/>
      <c r="T993" s="162"/>
      <c r="U993" s="162"/>
      <c r="V993" s="162"/>
      <c r="W993" s="162"/>
      <c r="X993" s="162"/>
      <c r="Y993" s="162"/>
      <c r="Z993" s="162"/>
    </row>
    <row r="994">
      <c r="A994" s="162"/>
      <c r="B994" s="162"/>
      <c r="C994" s="162"/>
      <c r="D994" s="162"/>
      <c r="E994" s="162"/>
      <c r="F994" s="162"/>
      <c r="G994" s="162"/>
      <c r="H994" s="162"/>
      <c r="I994" s="162"/>
      <c r="J994" s="162"/>
      <c r="K994" s="162"/>
      <c r="L994" s="162"/>
      <c r="M994" s="162"/>
      <c r="N994" s="162"/>
      <c r="O994" s="162"/>
      <c r="P994" s="162"/>
      <c r="Q994" s="162"/>
      <c r="R994" s="162"/>
      <c r="S994" s="162"/>
      <c r="T994" s="162"/>
      <c r="U994" s="162"/>
      <c r="V994" s="162"/>
      <c r="W994" s="162"/>
      <c r="X994" s="162"/>
      <c r="Y994" s="162"/>
      <c r="Z994" s="162"/>
    </row>
    <row r="995">
      <c r="A995" s="162"/>
      <c r="B995" s="162"/>
      <c r="C995" s="162"/>
      <c r="D995" s="162"/>
      <c r="E995" s="162"/>
      <c r="F995" s="162"/>
      <c r="G995" s="162"/>
      <c r="H995" s="162"/>
      <c r="I995" s="162"/>
      <c r="J995" s="162"/>
      <c r="K995" s="162"/>
      <c r="L995" s="162"/>
      <c r="M995" s="162"/>
      <c r="N995" s="162"/>
      <c r="O995" s="162"/>
      <c r="P995" s="162"/>
      <c r="Q995" s="162"/>
      <c r="R995" s="162"/>
      <c r="S995" s="162"/>
      <c r="T995" s="162"/>
      <c r="U995" s="162"/>
      <c r="V995" s="162"/>
      <c r="W995" s="162"/>
      <c r="X995" s="162"/>
      <c r="Y995" s="162"/>
      <c r="Z995" s="162"/>
    </row>
    <row r="996">
      <c r="A996" s="162"/>
      <c r="B996" s="162"/>
      <c r="C996" s="162"/>
      <c r="D996" s="162"/>
      <c r="E996" s="162"/>
      <c r="F996" s="162"/>
      <c r="G996" s="162"/>
      <c r="H996" s="162"/>
      <c r="I996" s="162"/>
      <c r="J996" s="162"/>
      <c r="K996" s="162"/>
      <c r="L996" s="162"/>
      <c r="M996" s="162"/>
      <c r="N996" s="162"/>
      <c r="O996" s="162"/>
      <c r="P996" s="162"/>
      <c r="Q996" s="162"/>
      <c r="R996" s="162"/>
      <c r="S996" s="162"/>
      <c r="T996" s="162"/>
      <c r="U996" s="162"/>
      <c r="V996" s="162"/>
      <c r="W996" s="162"/>
      <c r="X996" s="162"/>
      <c r="Y996" s="162"/>
      <c r="Z996" s="162"/>
    </row>
    <row r="997">
      <c r="A997" s="162"/>
      <c r="B997" s="162"/>
      <c r="C997" s="162"/>
      <c r="D997" s="162"/>
      <c r="E997" s="162"/>
      <c r="F997" s="162"/>
      <c r="G997" s="162"/>
      <c r="H997" s="162"/>
      <c r="I997" s="162"/>
      <c r="J997" s="162"/>
      <c r="K997" s="162"/>
      <c r="L997" s="162"/>
      <c r="M997" s="162"/>
      <c r="N997" s="162"/>
      <c r="O997" s="162"/>
      <c r="P997" s="162"/>
      <c r="Q997" s="162"/>
      <c r="R997" s="162"/>
      <c r="S997" s="162"/>
      <c r="T997" s="162"/>
      <c r="U997" s="162"/>
      <c r="V997" s="162"/>
      <c r="W997" s="162"/>
      <c r="X997" s="162"/>
      <c r="Y997" s="162"/>
      <c r="Z997" s="162"/>
    </row>
    <row r="998">
      <c r="A998" s="162"/>
      <c r="B998" s="162"/>
      <c r="C998" s="162"/>
      <c r="D998" s="162"/>
      <c r="E998" s="162"/>
      <c r="F998" s="162"/>
      <c r="G998" s="162"/>
      <c r="H998" s="162"/>
      <c r="I998" s="162"/>
      <c r="J998" s="162"/>
      <c r="K998" s="162"/>
      <c r="L998" s="162"/>
      <c r="M998" s="162"/>
      <c r="N998" s="162"/>
      <c r="O998" s="162"/>
      <c r="P998" s="162"/>
      <c r="Q998" s="162"/>
      <c r="R998" s="162"/>
      <c r="S998" s="162"/>
      <c r="T998" s="162"/>
      <c r="U998" s="162"/>
      <c r="V998" s="162"/>
      <c r="W998" s="162"/>
      <c r="X998" s="162"/>
      <c r="Y998" s="162"/>
      <c r="Z998" s="162"/>
    </row>
    <row r="999">
      <c r="A999" s="162"/>
      <c r="B999" s="162"/>
      <c r="C999" s="162"/>
      <c r="D999" s="162"/>
      <c r="E999" s="162"/>
      <c r="F999" s="162"/>
      <c r="G999" s="162"/>
      <c r="H999" s="162"/>
      <c r="I999" s="162"/>
      <c r="J999" s="162"/>
      <c r="K999" s="162"/>
      <c r="L999" s="162"/>
      <c r="M999" s="162"/>
      <c r="N999" s="162"/>
      <c r="O999" s="162"/>
      <c r="P999" s="162"/>
      <c r="Q999" s="162"/>
      <c r="R999" s="162"/>
      <c r="S999" s="162"/>
      <c r="T999" s="162"/>
      <c r="U999" s="162"/>
      <c r="V999" s="162"/>
      <c r="W999" s="162"/>
      <c r="X999" s="162"/>
      <c r="Y999" s="162"/>
      <c r="Z999" s="162"/>
    </row>
    <row r="1000">
      <c r="A1000" s="162"/>
      <c r="B1000" s="162"/>
      <c r="C1000" s="162"/>
      <c r="D1000" s="162"/>
      <c r="E1000" s="162"/>
      <c r="F1000" s="162"/>
      <c r="G1000" s="162"/>
      <c r="H1000" s="162"/>
      <c r="I1000" s="162"/>
      <c r="J1000" s="162"/>
      <c r="K1000" s="162"/>
      <c r="L1000" s="162"/>
      <c r="M1000" s="162"/>
      <c r="N1000" s="162"/>
      <c r="O1000" s="162"/>
      <c r="P1000" s="162"/>
      <c r="Q1000" s="162"/>
      <c r="R1000" s="162"/>
      <c r="S1000" s="162"/>
      <c r="T1000" s="162"/>
      <c r="U1000" s="162"/>
      <c r="V1000" s="162"/>
      <c r="W1000" s="162"/>
      <c r="X1000" s="162"/>
      <c r="Y1000" s="162"/>
      <c r="Z1000" s="162"/>
    </row>
    <row r="1001">
      <c r="A1001" s="162"/>
      <c r="B1001" s="162"/>
      <c r="C1001" s="162"/>
      <c r="D1001" s="162"/>
      <c r="E1001" s="162"/>
      <c r="F1001" s="162"/>
      <c r="G1001" s="162"/>
      <c r="H1001" s="162"/>
      <c r="I1001" s="162"/>
      <c r="J1001" s="162"/>
      <c r="K1001" s="162"/>
      <c r="L1001" s="162"/>
      <c r="M1001" s="162"/>
      <c r="N1001" s="162"/>
      <c r="O1001" s="162"/>
      <c r="P1001" s="162"/>
      <c r="Q1001" s="162"/>
      <c r="R1001" s="162"/>
      <c r="S1001" s="162"/>
      <c r="T1001" s="162"/>
      <c r="U1001" s="162"/>
      <c r="V1001" s="162"/>
      <c r="W1001" s="162"/>
      <c r="X1001" s="162"/>
      <c r="Y1001" s="162"/>
      <c r="Z1001" s="162"/>
    </row>
  </sheetData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22.75"/>
    <col customWidth="1" min="5" max="5" width="44.25"/>
  </cols>
  <sheetData>
    <row r="1">
      <c r="A1" s="561" t="s">
        <v>113</v>
      </c>
      <c r="B1" s="561" t="s">
        <v>110</v>
      </c>
      <c r="C1" s="562" t="s">
        <v>902</v>
      </c>
      <c r="D1" s="562" t="s">
        <v>903</v>
      </c>
      <c r="E1" s="96" t="s">
        <v>904</v>
      </c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563"/>
      <c r="Q1" s="563"/>
      <c r="R1" s="563"/>
      <c r="S1" s="563"/>
      <c r="T1" s="563"/>
      <c r="U1" s="563"/>
      <c r="V1" s="563"/>
      <c r="W1" s="563"/>
      <c r="X1" s="563"/>
      <c r="Y1" s="563"/>
      <c r="Z1" s="563"/>
    </row>
    <row r="2">
      <c r="A2" s="350" t="s">
        <v>10542</v>
      </c>
      <c r="B2" s="564" t="s">
        <v>10543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</row>
    <row r="3">
      <c r="A3" s="350" t="s">
        <v>12861</v>
      </c>
      <c r="B3" s="564" t="s">
        <v>12862</v>
      </c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</row>
    <row r="4">
      <c r="A4" s="350" t="s">
        <v>12863</v>
      </c>
      <c r="B4" s="564" t="s">
        <v>12864</v>
      </c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</row>
    <row r="5">
      <c r="A5" s="350" t="s">
        <v>12865</v>
      </c>
      <c r="B5" s="564" t="s">
        <v>12866</v>
      </c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</row>
    <row r="6">
      <c r="A6" s="350" t="s">
        <v>12867</v>
      </c>
      <c r="B6" s="564" t="s">
        <v>7065</v>
      </c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</row>
    <row r="7">
      <c r="A7" s="232" t="s">
        <v>7064</v>
      </c>
      <c r="B7" s="565" t="s">
        <v>7065</v>
      </c>
      <c r="C7" s="239">
        <v>40225.0</v>
      </c>
      <c r="D7" s="103" t="s">
        <v>15</v>
      </c>
      <c r="E7" s="103" t="s">
        <v>928</v>
      </c>
      <c r="F7" s="452"/>
      <c r="G7" s="452"/>
      <c r="H7" s="452"/>
      <c r="I7" s="452"/>
      <c r="J7" s="452"/>
      <c r="K7" s="452"/>
      <c r="L7" s="452"/>
      <c r="M7" s="452"/>
      <c r="N7" s="452"/>
      <c r="O7" s="452"/>
      <c r="P7" s="452"/>
      <c r="Q7" s="452"/>
      <c r="R7" s="452"/>
      <c r="S7" s="452"/>
      <c r="T7" s="452"/>
      <c r="U7" s="452"/>
      <c r="V7" s="452"/>
      <c r="W7" s="452"/>
      <c r="X7" s="452"/>
      <c r="Y7" s="452"/>
      <c r="Z7" s="452"/>
    </row>
    <row r="8">
      <c r="A8" s="350" t="s">
        <v>12868</v>
      </c>
      <c r="B8" s="564" t="s">
        <v>1253</v>
      </c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</row>
    <row r="9">
      <c r="A9" s="350" t="s">
        <v>12869</v>
      </c>
      <c r="B9" s="342" t="s">
        <v>12870</v>
      </c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</row>
    <row r="10">
      <c r="A10" s="350" t="s">
        <v>12871</v>
      </c>
      <c r="B10" s="342" t="s">
        <v>12872</v>
      </c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</row>
    <row r="11">
      <c r="A11" s="350" t="s">
        <v>12873</v>
      </c>
      <c r="B11" s="342" t="s">
        <v>12562</v>
      </c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</row>
    <row r="12">
      <c r="A12" s="350" t="s">
        <v>12874</v>
      </c>
      <c r="B12" s="342" t="s">
        <v>12564</v>
      </c>
      <c r="C12" s="162"/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</row>
    <row r="13">
      <c r="A13" s="350" t="s">
        <v>12875</v>
      </c>
      <c r="B13" s="342" t="s">
        <v>6273</v>
      </c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</row>
    <row r="14">
      <c r="A14" s="350" t="s">
        <v>12876</v>
      </c>
      <c r="B14" s="342" t="s">
        <v>12877</v>
      </c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</row>
    <row r="15">
      <c r="A15" s="350" t="s">
        <v>12878</v>
      </c>
      <c r="B15" s="342" t="s">
        <v>12877</v>
      </c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</row>
    <row r="16">
      <c r="A16" s="350" t="s">
        <v>12879</v>
      </c>
      <c r="B16" s="342" t="s">
        <v>702</v>
      </c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</row>
    <row r="17">
      <c r="A17" s="350" t="s">
        <v>1197</v>
      </c>
      <c r="B17" s="342" t="s">
        <v>1176</v>
      </c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</row>
    <row r="18">
      <c r="A18" s="350" t="s">
        <v>8139</v>
      </c>
      <c r="B18" s="342" t="s">
        <v>12880</v>
      </c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</row>
    <row r="19">
      <c r="A19" s="350" t="s">
        <v>12881</v>
      </c>
      <c r="B19" s="342" t="s">
        <v>12882</v>
      </c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</row>
    <row r="20">
      <c r="A20" s="350" t="s">
        <v>12883</v>
      </c>
      <c r="B20" s="342" t="s">
        <v>12884</v>
      </c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</row>
    <row r="21">
      <c r="A21" s="350" t="s">
        <v>12885</v>
      </c>
      <c r="B21" s="342" t="s">
        <v>12886</v>
      </c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</row>
    <row r="22">
      <c r="A22" s="350" t="s">
        <v>12887</v>
      </c>
      <c r="B22" s="342" t="s">
        <v>12241</v>
      </c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</row>
    <row r="23">
      <c r="A23" s="350" t="s">
        <v>12888</v>
      </c>
      <c r="B23" s="342" t="s">
        <v>12889</v>
      </c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</row>
    <row r="24">
      <c r="A24" s="350" t="s">
        <v>12890</v>
      </c>
      <c r="B24" s="342" t="s">
        <v>12891</v>
      </c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</row>
    <row r="25">
      <c r="A25" s="350" t="s">
        <v>12892</v>
      </c>
      <c r="B25" s="342" t="s">
        <v>12584</v>
      </c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</row>
    <row r="26">
      <c r="A26" s="350" t="s">
        <v>12893</v>
      </c>
      <c r="B26" s="342" t="s">
        <v>12894</v>
      </c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</row>
    <row r="27">
      <c r="A27" s="232" t="s">
        <v>4756</v>
      </c>
      <c r="B27" s="388" t="s">
        <v>4757</v>
      </c>
      <c r="C27" s="239">
        <v>40708.0</v>
      </c>
      <c r="D27" s="103" t="s">
        <v>15</v>
      </c>
      <c r="E27" s="103" t="s">
        <v>928</v>
      </c>
      <c r="F27" s="452"/>
      <c r="G27" s="452"/>
      <c r="H27" s="452"/>
      <c r="I27" s="452"/>
      <c r="J27" s="452"/>
      <c r="K27" s="452"/>
      <c r="L27" s="452"/>
      <c r="M27" s="452"/>
      <c r="N27" s="452"/>
      <c r="O27" s="452"/>
      <c r="P27" s="452"/>
      <c r="Q27" s="452"/>
      <c r="R27" s="452"/>
      <c r="S27" s="452"/>
      <c r="T27" s="452"/>
      <c r="U27" s="452"/>
      <c r="V27" s="452"/>
      <c r="W27" s="452"/>
      <c r="X27" s="452"/>
      <c r="Y27" s="452"/>
      <c r="Z27" s="452"/>
    </row>
    <row r="28">
      <c r="A28" s="350" t="s">
        <v>12895</v>
      </c>
      <c r="B28" s="342" t="s">
        <v>12587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</row>
    <row r="29">
      <c r="A29" s="350" t="s">
        <v>12896</v>
      </c>
      <c r="B29" s="342" t="s">
        <v>11928</v>
      </c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</row>
    <row r="30">
      <c r="A30" s="350" t="s">
        <v>12897</v>
      </c>
      <c r="B30" s="342" t="s">
        <v>12898</v>
      </c>
      <c r="C30" s="162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</row>
    <row r="31">
      <c r="A31" s="350" t="s">
        <v>12899</v>
      </c>
      <c r="B31" s="342" t="s">
        <v>12900</v>
      </c>
      <c r="C31" s="162"/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</row>
    <row r="32">
      <c r="A32" s="344" t="s">
        <v>1188</v>
      </c>
      <c r="B32" s="391" t="s">
        <v>501</v>
      </c>
      <c r="C32" s="472">
        <v>40120.0</v>
      </c>
      <c r="D32" s="250" t="s">
        <v>4561</v>
      </c>
      <c r="E32" s="250" t="s">
        <v>4381</v>
      </c>
      <c r="F32" s="479"/>
      <c r="G32" s="479"/>
      <c r="H32" s="479"/>
      <c r="I32" s="479"/>
      <c r="J32" s="479"/>
      <c r="K32" s="479"/>
      <c r="L32" s="479"/>
      <c r="M32" s="479"/>
      <c r="N32" s="479"/>
      <c r="O32" s="479"/>
      <c r="P32" s="479"/>
      <c r="Q32" s="479"/>
      <c r="R32" s="479"/>
      <c r="S32" s="479"/>
      <c r="T32" s="479"/>
      <c r="U32" s="479"/>
      <c r="V32" s="479"/>
      <c r="W32" s="479"/>
      <c r="X32" s="479"/>
      <c r="Y32" s="479"/>
      <c r="Z32" s="479"/>
    </row>
    <row r="33">
      <c r="A33" s="350" t="s">
        <v>12901</v>
      </c>
      <c r="B33" s="342" t="s">
        <v>12596</v>
      </c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</row>
    <row r="34">
      <c r="A34" s="350" t="s">
        <v>12902</v>
      </c>
      <c r="B34" s="342" t="s">
        <v>12598</v>
      </c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</row>
    <row r="35">
      <c r="A35" s="350" t="s">
        <v>11469</v>
      </c>
      <c r="B35" s="342" t="s">
        <v>9184</v>
      </c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</row>
    <row r="36">
      <c r="A36" s="350" t="s">
        <v>12903</v>
      </c>
      <c r="B36" s="342" t="s">
        <v>12904</v>
      </c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</row>
    <row r="37">
      <c r="A37" s="350" t="s">
        <v>12905</v>
      </c>
      <c r="B37" s="342" t="s">
        <v>12906</v>
      </c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</row>
    <row r="38">
      <c r="A38" s="350" t="s">
        <v>7707</v>
      </c>
      <c r="B38" s="342" t="s">
        <v>12907</v>
      </c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</row>
    <row r="39">
      <c r="A39" s="350" t="s">
        <v>12908</v>
      </c>
      <c r="B39" s="342" t="s">
        <v>12909</v>
      </c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</row>
    <row r="40">
      <c r="A40" s="350" t="s">
        <v>12910</v>
      </c>
      <c r="B40" s="342" t="s">
        <v>4618</v>
      </c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</row>
    <row r="41">
      <c r="A41" s="350" t="s">
        <v>12911</v>
      </c>
      <c r="B41" s="342" t="s">
        <v>12912</v>
      </c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</row>
    <row r="42">
      <c r="A42" s="232" t="s">
        <v>12451</v>
      </c>
      <c r="B42" s="388" t="s">
        <v>1190</v>
      </c>
      <c r="C42" s="239">
        <v>41261.0</v>
      </c>
      <c r="D42" s="103" t="s">
        <v>4473</v>
      </c>
      <c r="E42" s="103" t="s">
        <v>11757</v>
      </c>
      <c r="F42" s="452"/>
      <c r="G42" s="452"/>
      <c r="H42" s="452"/>
      <c r="I42" s="452"/>
      <c r="J42" s="452"/>
      <c r="K42" s="452"/>
      <c r="L42" s="452"/>
      <c r="M42" s="452"/>
      <c r="N42" s="452"/>
      <c r="O42" s="452"/>
      <c r="P42" s="452"/>
      <c r="Q42" s="452"/>
      <c r="R42" s="452"/>
      <c r="S42" s="452"/>
      <c r="T42" s="452"/>
      <c r="U42" s="452"/>
      <c r="V42" s="452"/>
      <c r="W42" s="452"/>
      <c r="X42" s="452"/>
      <c r="Y42" s="452"/>
      <c r="Z42" s="452"/>
    </row>
    <row r="43">
      <c r="A43" s="350" t="s">
        <v>12913</v>
      </c>
      <c r="B43" s="342" t="s">
        <v>12093</v>
      </c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</row>
    <row r="44">
      <c r="A44" s="350" t="s">
        <v>11755</v>
      </c>
      <c r="B44" s="342" t="s">
        <v>938</v>
      </c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</row>
    <row r="45">
      <c r="A45" s="350" t="s">
        <v>12914</v>
      </c>
      <c r="B45" s="342" t="s">
        <v>12276</v>
      </c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</row>
    <row r="46">
      <c r="A46" s="350" t="s">
        <v>12915</v>
      </c>
      <c r="B46" s="342" t="s">
        <v>12916</v>
      </c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</row>
    <row r="47">
      <c r="A47" s="350" t="s">
        <v>12917</v>
      </c>
      <c r="B47" s="342" t="s">
        <v>12918</v>
      </c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</row>
    <row r="48">
      <c r="A48" s="350" t="s">
        <v>12919</v>
      </c>
      <c r="B48" s="342" t="s">
        <v>12920</v>
      </c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</row>
    <row r="49">
      <c r="A49" s="350" t="s">
        <v>12921</v>
      </c>
      <c r="B49" s="342" t="s">
        <v>12922</v>
      </c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</row>
    <row r="50">
      <c r="A50" s="350" t="s">
        <v>8283</v>
      </c>
      <c r="B50" s="342" t="s">
        <v>8284</v>
      </c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</row>
    <row r="51">
      <c r="A51" s="350" t="s">
        <v>12923</v>
      </c>
      <c r="B51" s="342" t="s">
        <v>6497</v>
      </c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</row>
    <row r="52">
      <c r="A52" s="350" t="s">
        <v>12924</v>
      </c>
      <c r="B52" s="342" t="s">
        <v>12620</v>
      </c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</row>
    <row r="53">
      <c r="A53" s="350" t="s">
        <v>12925</v>
      </c>
      <c r="B53" s="342" t="s">
        <v>12620</v>
      </c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</row>
    <row r="54">
      <c r="A54" s="350" t="s">
        <v>12926</v>
      </c>
      <c r="B54" s="342" t="s">
        <v>10565</v>
      </c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</row>
    <row r="55">
      <c r="A55" s="350" t="s">
        <v>12927</v>
      </c>
      <c r="B55" s="342" t="s">
        <v>1300</v>
      </c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</row>
    <row r="56">
      <c r="A56" s="350" t="s">
        <v>12928</v>
      </c>
      <c r="B56" s="342" t="s">
        <v>12929</v>
      </c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</row>
    <row r="57">
      <c r="A57" s="350" t="s">
        <v>12930</v>
      </c>
      <c r="B57" s="342" t="s">
        <v>12931</v>
      </c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</row>
    <row r="58">
      <c r="A58" s="350" t="s">
        <v>12932</v>
      </c>
      <c r="B58" s="342" t="s">
        <v>12933</v>
      </c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</row>
    <row r="59">
      <c r="A59" s="350" t="s">
        <v>12934</v>
      </c>
      <c r="B59" s="342" t="s">
        <v>12935</v>
      </c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</row>
    <row r="60">
      <c r="A60" s="350" t="s">
        <v>12936</v>
      </c>
      <c r="B60" s="342" t="s">
        <v>12937</v>
      </c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</row>
    <row r="61">
      <c r="A61" s="350" t="s">
        <v>12938</v>
      </c>
      <c r="B61" s="342" t="s">
        <v>12939</v>
      </c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</row>
    <row r="62">
      <c r="A62" s="350" t="s">
        <v>12940</v>
      </c>
      <c r="B62" s="342" t="s">
        <v>12106</v>
      </c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</row>
    <row r="63">
      <c r="A63" s="350" t="s">
        <v>12941</v>
      </c>
      <c r="B63" s="342" t="s">
        <v>12630</v>
      </c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</row>
    <row r="64">
      <c r="A64" s="350" t="s">
        <v>12942</v>
      </c>
      <c r="B64" s="342" t="s">
        <v>12943</v>
      </c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</row>
    <row r="65">
      <c r="A65" s="350" t="s">
        <v>12944</v>
      </c>
      <c r="B65" s="342" t="s">
        <v>12945</v>
      </c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</row>
    <row r="66">
      <c r="A66" s="350" t="s">
        <v>12946</v>
      </c>
      <c r="B66" s="342" t="s">
        <v>12947</v>
      </c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</row>
    <row r="67">
      <c r="A67" s="350" t="s">
        <v>12948</v>
      </c>
      <c r="B67" s="342" t="s">
        <v>9311</v>
      </c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</row>
    <row r="68">
      <c r="A68" s="344" t="s">
        <v>1321</v>
      </c>
      <c r="B68" s="391" t="s">
        <v>1322</v>
      </c>
      <c r="C68" s="472">
        <v>40477.0</v>
      </c>
      <c r="D68" s="250" t="s">
        <v>4380</v>
      </c>
      <c r="E68" s="250" t="s">
        <v>4381</v>
      </c>
      <c r="F68" s="479"/>
      <c r="G68" s="479"/>
      <c r="H68" s="479"/>
      <c r="I68" s="479"/>
      <c r="J68" s="479"/>
      <c r="K68" s="479"/>
      <c r="L68" s="479"/>
      <c r="M68" s="479"/>
      <c r="N68" s="479"/>
      <c r="O68" s="479"/>
      <c r="P68" s="479"/>
      <c r="Q68" s="479"/>
      <c r="R68" s="479"/>
      <c r="S68" s="479"/>
      <c r="T68" s="479"/>
      <c r="U68" s="479"/>
      <c r="V68" s="479"/>
      <c r="W68" s="479"/>
      <c r="X68" s="479"/>
      <c r="Y68" s="479"/>
      <c r="Z68" s="479"/>
    </row>
    <row r="69">
      <c r="A69" s="350" t="s">
        <v>12949</v>
      </c>
      <c r="B69" s="342" t="s">
        <v>12950</v>
      </c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</row>
    <row r="70">
      <c r="A70" s="350" t="s">
        <v>12951</v>
      </c>
      <c r="B70" s="342" t="s">
        <v>12952</v>
      </c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</row>
    <row r="71">
      <c r="A71" s="350" t="s">
        <v>12953</v>
      </c>
      <c r="B71" s="342" t="s">
        <v>12952</v>
      </c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</row>
    <row r="72">
      <c r="A72" s="232" t="s">
        <v>8475</v>
      </c>
      <c r="B72" s="388" t="s">
        <v>1208</v>
      </c>
      <c r="C72" s="239">
        <v>40043.0</v>
      </c>
      <c r="D72" s="103" t="s">
        <v>15</v>
      </c>
      <c r="E72" s="103" t="s">
        <v>928</v>
      </c>
      <c r="F72" s="452"/>
      <c r="G72" s="452"/>
      <c r="H72" s="452"/>
      <c r="I72" s="452"/>
      <c r="J72" s="452"/>
      <c r="K72" s="452"/>
      <c r="L72" s="452"/>
      <c r="M72" s="452"/>
      <c r="N72" s="452"/>
      <c r="O72" s="452"/>
      <c r="P72" s="452"/>
      <c r="Q72" s="452"/>
      <c r="R72" s="452"/>
      <c r="S72" s="452"/>
      <c r="T72" s="452"/>
      <c r="U72" s="452"/>
      <c r="V72" s="452"/>
      <c r="W72" s="452"/>
      <c r="X72" s="452"/>
      <c r="Y72" s="452"/>
      <c r="Z72" s="452"/>
    </row>
    <row r="73">
      <c r="A73" s="350" t="s">
        <v>12954</v>
      </c>
      <c r="B73" s="342" t="s">
        <v>12651</v>
      </c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</row>
    <row r="74">
      <c r="A74" s="350" t="s">
        <v>12955</v>
      </c>
      <c r="B74" s="342" t="s">
        <v>12956</v>
      </c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</row>
    <row r="75">
      <c r="A75" s="350" t="s">
        <v>12957</v>
      </c>
      <c r="B75" s="342" t="s">
        <v>7204</v>
      </c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</row>
    <row r="76">
      <c r="A76" s="350" t="s">
        <v>12958</v>
      </c>
      <c r="B76" s="342" t="s">
        <v>12959</v>
      </c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</row>
    <row r="77">
      <c r="A77" s="350" t="s">
        <v>12960</v>
      </c>
      <c r="B77" s="342" t="s">
        <v>12959</v>
      </c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</row>
    <row r="78">
      <c r="A78" s="350" t="s">
        <v>12961</v>
      </c>
      <c r="B78" s="342" t="s">
        <v>12962</v>
      </c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</row>
    <row r="79">
      <c r="A79" s="344" t="s">
        <v>1215</v>
      </c>
      <c r="B79" s="391" t="s">
        <v>1216</v>
      </c>
      <c r="C79" s="472">
        <v>40120.0</v>
      </c>
      <c r="D79" s="250" t="s">
        <v>4561</v>
      </c>
      <c r="E79" s="250" t="s">
        <v>4381</v>
      </c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</row>
    <row r="80">
      <c r="A80" s="350" t="s">
        <v>12963</v>
      </c>
      <c r="B80" s="342" t="s">
        <v>11058</v>
      </c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</row>
    <row r="81">
      <c r="A81" s="350" t="s">
        <v>12964</v>
      </c>
      <c r="B81" s="342" t="s">
        <v>12673</v>
      </c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</row>
    <row r="82">
      <c r="A82" s="350" t="s">
        <v>12965</v>
      </c>
      <c r="B82" s="342" t="s">
        <v>12673</v>
      </c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</row>
    <row r="83">
      <c r="A83" s="350" t="s">
        <v>12966</v>
      </c>
      <c r="B83" s="342" t="s">
        <v>3240</v>
      </c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</row>
    <row r="84">
      <c r="A84" s="350" t="s">
        <v>12967</v>
      </c>
      <c r="B84" s="342" t="s">
        <v>12968</v>
      </c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</row>
    <row r="85">
      <c r="A85" s="350" t="s">
        <v>12969</v>
      </c>
      <c r="B85" s="342" t="s">
        <v>12970</v>
      </c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</row>
    <row r="86">
      <c r="A86" s="350" t="s">
        <v>12971</v>
      </c>
      <c r="B86" s="342" t="s">
        <v>12972</v>
      </c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</row>
    <row r="87">
      <c r="A87" s="350" t="s">
        <v>12973</v>
      </c>
      <c r="B87" s="342" t="s">
        <v>12145</v>
      </c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</row>
    <row r="88">
      <c r="A88" s="350" t="s">
        <v>10524</v>
      </c>
      <c r="B88" s="342" t="s">
        <v>7228</v>
      </c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</row>
    <row r="89">
      <c r="A89" s="350" t="s">
        <v>12974</v>
      </c>
      <c r="B89" s="342" t="s">
        <v>12975</v>
      </c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</row>
    <row r="90">
      <c r="A90" s="350" t="s">
        <v>12976</v>
      </c>
      <c r="B90" s="342" t="s">
        <v>12977</v>
      </c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</row>
    <row r="91">
      <c r="A91" s="350" t="s">
        <v>12978</v>
      </c>
      <c r="B91" s="342" t="s">
        <v>12979</v>
      </c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</row>
    <row r="92">
      <c r="A92" s="350" t="s">
        <v>12980</v>
      </c>
      <c r="B92" s="342" t="s">
        <v>12981</v>
      </c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</row>
    <row r="93">
      <c r="A93" s="350" t="s">
        <v>12982</v>
      </c>
      <c r="B93" s="342" t="s">
        <v>12699</v>
      </c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</row>
    <row r="94">
      <c r="A94" s="350" t="s">
        <v>12983</v>
      </c>
      <c r="B94" s="342" t="s">
        <v>12984</v>
      </c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</row>
    <row r="95">
      <c r="A95" s="350" t="s">
        <v>12985</v>
      </c>
      <c r="B95" s="342" t="s">
        <v>12986</v>
      </c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</row>
    <row r="96">
      <c r="A96" s="350" t="s">
        <v>12987</v>
      </c>
      <c r="B96" s="342" t="s">
        <v>12988</v>
      </c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</row>
    <row r="97">
      <c r="A97" s="350" t="s">
        <v>12989</v>
      </c>
      <c r="B97" s="342" t="s">
        <v>12990</v>
      </c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</row>
    <row r="98">
      <c r="A98" s="350" t="s">
        <v>12991</v>
      </c>
      <c r="B98" s="342" t="s">
        <v>11991</v>
      </c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</row>
    <row r="99">
      <c r="A99" s="350" t="s">
        <v>12992</v>
      </c>
      <c r="B99" s="342" t="s">
        <v>12166</v>
      </c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</row>
    <row r="100">
      <c r="A100" s="350" t="s">
        <v>12993</v>
      </c>
      <c r="B100" s="342" t="s">
        <v>12994</v>
      </c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</row>
    <row r="101">
      <c r="A101" s="350" t="s">
        <v>12995</v>
      </c>
      <c r="B101" s="342" t="s">
        <v>12996</v>
      </c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</row>
    <row r="102">
      <c r="A102" s="350" t="s">
        <v>11320</v>
      </c>
      <c r="B102" s="342" t="s">
        <v>9770</v>
      </c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</row>
    <row r="103">
      <c r="A103" s="350" t="s">
        <v>12997</v>
      </c>
      <c r="B103" s="342" t="s">
        <v>12998</v>
      </c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</row>
    <row r="104">
      <c r="A104" s="350" t="s">
        <v>12999</v>
      </c>
      <c r="B104" s="342" t="s">
        <v>1233</v>
      </c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</row>
    <row r="105">
      <c r="A105" s="350" t="s">
        <v>13000</v>
      </c>
      <c r="B105" s="342" t="s">
        <v>13001</v>
      </c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</row>
    <row r="106">
      <c r="A106" s="350" t="s">
        <v>13002</v>
      </c>
      <c r="B106" s="342" t="s">
        <v>13003</v>
      </c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</row>
    <row r="107">
      <c r="A107" s="350" t="s">
        <v>13004</v>
      </c>
      <c r="B107" s="342" t="s">
        <v>13005</v>
      </c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</row>
    <row r="108">
      <c r="A108" s="350" t="s">
        <v>13006</v>
      </c>
      <c r="B108" s="342" t="s">
        <v>13007</v>
      </c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</row>
    <row r="109">
      <c r="A109" s="350" t="s">
        <v>7633</v>
      </c>
      <c r="B109" s="342" t="s">
        <v>6221</v>
      </c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</row>
    <row r="110">
      <c r="A110" s="350" t="s">
        <v>13008</v>
      </c>
      <c r="B110" s="342" t="s">
        <v>13009</v>
      </c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</row>
    <row r="111">
      <c r="A111" s="350" t="s">
        <v>13010</v>
      </c>
      <c r="B111" s="342" t="s">
        <v>13011</v>
      </c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</row>
    <row r="112">
      <c r="A112" s="350" t="s">
        <v>9771</v>
      </c>
      <c r="B112" s="342" t="s">
        <v>9772</v>
      </c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</row>
    <row r="113">
      <c r="A113" s="342" t="s">
        <v>13012</v>
      </c>
      <c r="B113" s="342" t="s">
        <v>12007</v>
      </c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</row>
    <row r="114">
      <c r="A114" s="350" t="s">
        <v>13013</v>
      </c>
      <c r="B114" s="342" t="s">
        <v>12184</v>
      </c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</row>
    <row r="115">
      <c r="A115" s="350" t="s">
        <v>13014</v>
      </c>
      <c r="B115" s="342" t="s">
        <v>13015</v>
      </c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</row>
    <row r="116">
      <c r="A116" s="350" t="s">
        <v>13016</v>
      </c>
      <c r="B116" s="342" t="s">
        <v>12733</v>
      </c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</row>
    <row r="117">
      <c r="A117" s="350" t="s">
        <v>13017</v>
      </c>
      <c r="B117" s="342" t="s">
        <v>11897</v>
      </c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</row>
    <row r="118">
      <c r="A118" s="350" t="s">
        <v>13018</v>
      </c>
      <c r="B118" s="342" t="s">
        <v>13019</v>
      </c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</row>
    <row r="119">
      <c r="A119" s="350" t="s">
        <v>13020</v>
      </c>
      <c r="B119" s="342" t="s">
        <v>13021</v>
      </c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</row>
    <row r="120">
      <c r="A120" s="350" t="s">
        <v>13022</v>
      </c>
      <c r="B120" s="342" t="s">
        <v>13023</v>
      </c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</row>
    <row r="121">
      <c r="A121" s="350" t="s">
        <v>13024</v>
      </c>
      <c r="B121" s="342" t="s">
        <v>13025</v>
      </c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</row>
    <row r="122">
      <c r="A122" s="350" t="s">
        <v>13026</v>
      </c>
      <c r="B122" s="342" t="s">
        <v>13027</v>
      </c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</row>
    <row r="123">
      <c r="A123" s="350" t="s">
        <v>13028</v>
      </c>
      <c r="B123" s="342" t="s">
        <v>13029</v>
      </c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</row>
    <row r="124">
      <c r="A124" s="350" t="s">
        <v>13030</v>
      </c>
      <c r="B124" s="342" t="s">
        <v>1382</v>
      </c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</row>
    <row r="125">
      <c r="A125" s="350" t="s">
        <v>13031</v>
      </c>
      <c r="B125" s="342" t="s">
        <v>13032</v>
      </c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</row>
    <row r="126">
      <c r="A126" s="232" t="s">
        <v>8921</v>
      </c>
      <c r="B126" s="388" t="s">
        <v>8922</v>
      </c>
      <c r="C126" s="239">
        <v>42754.0</v>
      </c>
      <c r="D126" s="103" t="s">
        <v>15</v>
      </c>
      <c r="E126" s="103" t="s">
        <v>8923</v>
      </c>
      <c r="F126" s="452"/>
      <c r="G126" s="452"/>
      <c r="H126" s="452"/>
      <c r="I126" s="452"/>
      <c r="J126" s="452"/>
      <c r="K126" s="452"/>
      <c r="L126" s="452"/>
      <c r="M126" s="452"/>
      <c r="N126" s="452"/>
      <c r="O126" s="452"/>
      <c r="P126" s="452"/>
      <c r="Q126" s="452"/>
      <c r="R126" s="452"/>
      <c r="S126" s="452"/>
      <c r="T126" s="452"/>
      <c r="U126" s="452"/>
      <c r="V126" s="452"/>
      <c r="W126" s="452"/>
      <c r="X126" s="452"/>
      <c r="Y126" s="452"/>
      <c r="Z126" s="452"/>
    </row>
    <row r="127">
      <c r="A127" s="350" t="s">
        <v>13033</v>
      </c>
      <c r="B127" s="342" t="s">
        <v>13034</v>
      </c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</row>
    <row r="128">
      <c r="A128" s="350" t="s">
        <v>13035</v>
      </c>
      <c r="B128" s="342" t="s">
        <v>13036</v>
      </c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</row>
    <row r="129">
      <c r="A129" s="350" t="s">
        <v>13037</v>
      </c>
      <c r="B129" s="342" t="s">
        <v>12395</v>
      </c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</row>
    <row r="130">
      <c r="A130" s="350" t="s">
        <v>13038</v>
      </c>
      <c r="B130" s="342" t="s">
        <v>10541</v>
      </c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</row>
    <row r="131">
      <c r="A131" s="350" t="s">
        <v>13039</v>
      </c>
      <c r="B131" s="342" t="s">
        <v>13040</v>
      </c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</row>
    <row r="132">
      <c r="A132" s="350" t="s">
        <v>13041</v>
      </c>
      <c r="B132" s="342" t="s">
        <v>13042</v>
      </c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</row>
    <row r="133">
      <c r="A133" s="350" t="s">
        <v>13043</v>
      </c>
      <c r="B133" s="342" t="s">
        <v>13044</v>
      </c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</row>
    <row r="134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</row>
    <row r="135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</row>
    <row r="136">
      <c r="A136" s="551" t="s">
        <v>1</v>
      </c>
      <c r="B136" s="552">
        <f>COUNT(C:C)</f>
        <v>8</v>
      </c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</row>
    <row r="137">
      <c r="A137" s="551" t="s">
        <v>2</v>
      </c>
      <c r="B137" s="554">
        <v>132.0</v>
      </c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</row>
    <row r="138">
      <c r="A138" s="551" t="s">
        <v>1014</v>
      </c>
      <c r="B138" s="553">
        <f>IFERROR(__xludf.DUMMYFUNCTION("TO_PERCENT(B136/B137)"),0.06060606060606061)</f>
        <v>0.06060606061</v>
      </c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</row>
    <row r="139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</row>
    <row r="140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</row>
    <row r="141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</row>
    <row r="142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</row>
    <row r="143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</row>
    <row r="144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</row>
    <row r="145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</row>
    <row r="146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</row>
    <row r="147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</row>
    <row r="148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</row>
    <row r="149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</row>
    <row r="150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</row>
    <row r="15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</row>
    <row r="152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</row>
    <row r="153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</row>
    <row r="154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</row>
    <row r="155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</row>
    <row r="156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</row>
    <row r="157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</row>
    <row r="158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</row>
    <row r="159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</row>
    <row r="160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</row>
    <row r="16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</row>
    <row r="162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</row>
    <row r="163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</row>
    <row r="164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</row>
    <row r="165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</row>
    <row r="166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</row>
    <row r="167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</row>
    <row r="168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</row>
    <row r="169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</row>
    <row r="170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</row>
    <row r="17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</row>
    <row r="172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</row>
    <row r="173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</row>
    <row r="174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</row>
    <row r="175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</row>
    <row r="176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</row>
    <row r="177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</row>
    <row r="178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</row>
    <row r="179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</row>
    <row r="180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</row>
    <row r="18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</row>
    <row r="182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</row>
    <row r="183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</row>
    <row r="184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</row>
    <row r="185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</row>
    <row r="186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</row>
    <row r="187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</row>
    <row r="188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</row>
    <row r="189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</row>
    <row r="190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</row>
    <row r="191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</row>
    <row r="192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</row>
    <row r="193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</row>
    <row r="194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</row>
    <row r="195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</row>
    <row r="196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</row>
    <row r="197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</row>
    <row r="198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</row>
    <row r="199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</row>
    <row r="200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</row>
    <row r="201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</row>
    <row r="202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</row>
    <row r="203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</row>
    <row r="204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</row>
    <row r="205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</row>
    <row r="206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</row>
    <row r="207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</row>
    <row r="208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</row>
    <row r="209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</row>
    <row r="210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</row>
    <row r="211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</row>
    <row r="212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</row>
    <row r="213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</row>
    <row r="214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</row>
    <row r="215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</row>
    <row r="216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</row>
    <row r="217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</row>
    <row r="218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</row>
    <row r="219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</row>
    <row r="220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</row>
    <row r="221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</row>
    <row r="222">
      <c r="A222" s="162"/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</row>
    <row r="223">
      <c r="A223" s="162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</row>
    <row r="224">
      <c r="A224" s="162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</row>
    <row r="225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</row>
    <row r="226">
      <c r="A226" s="162"/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</row>
    <row r="227">
      <c r="A227" s="162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</row>
    <row r="228">
      <c r="A228" s="162"/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</row>
    <row r="229">
      <c r="A229" s="162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</row>
    <row r="230">
      <c r="A230" s="162"/>
      <c r="B230" s="162"/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</row>
    <row r="231">
      <c r="A231" s="162"/>
      <c r="B231" s="162"/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</row>
    <row r="232">
      <c r="A232" s="162"/>
      <c r="B232" s="162"/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</row>
    <row r="233">
      <c r="A233" s="162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</row>
    <row r="234">
      <c r="A234" s="162"/>
      <c r="B234" s="162"/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</row>
    <row r="235">
      <c r="A235" s="162"/>
      <c r="B235" s="162"/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</row>
    <row r="236">
      <c r="A236" s="162"/>
      <c r="B236" s="162"/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</row>
    <row r="237">
      <c r="A237" s="162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</row>
    <row r="238">
      <c r="A238" s="162"/>
      <c r="B238" s="162"/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</row>
    <row r="239">
      <c r="A239" s="162"/>
      <c r="B239" s="162"/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</row>
    <row r="240">
      <c r="A240" s="162"/>
      <c r="B240" s="162"/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</row>
    <row r="241">
      <c r="A241" s="162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</row>
    <row r="242">
      <c r="A242" s="162"/>
      <c r="B242" s="162"/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</row>
    <row r="243">
      <c r="A243" s="162"/>
      <c r="B243" s="162"/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</row>
    <row r="244">
      <c r="A244" s="162"/>
      <c r="B244" s="162"/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</row>
    <row r="245">
      <c r="A245" s="162"/>
      <c r="B245" s="162"/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</row>
    <row r="246">
      <c r="A246" s="162"/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</row>
    <row r="247">
      <c r="A247" s="162"/>
      <c r="B247" s="162"/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</row>
    <row r="248">
      <c r="A248" s="162"/>
      <c r="B248" s="162"/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</row>
    <row r="249">
      <c r="A249" s="162"/>
      <c r="B249" s="162"/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</row>
    <row r="250">
      <c r="A250" s="162"/>
      <c r="B250" s="162"/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</row>
    <row r="251">
      <c r="A251" s="162"/>
      <c r="B251" s="162"/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</row>
    <row r="252">
      <c r="A252" s="162"/>
      <c r="B252" s="162"/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</row>
    <row r="253">
      <c r="A253" s="162"/>
      <c r="B253" s="162"/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</row>
    <row r="254">
      <c r="A254" s="162"/>
      <c r="B254" s="162"/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</row>
    <row r="255">
      <c r="A255" s="162"/>
      <c r="B255" s="162"/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</row>
    <row r="256">
      <c r="A256" s="162"/>
      <c r="B256" s="162"/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</row>
    <row r="257">
      <c r="A257" s="162"/>
      <c r="B257" s="162"/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</row>
    <row r="258">
      <c r="A258" s="162"/>
      <c r="B258" s="162"/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</row>
    <row r="259">
      <c r="A259" s="162"/>
      <c r="B259" s="162"/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</row>
    <row r="260">
      <c r="A260" s="162"/>
      <c r="B260" s="162"/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</row>
    <row r="261">
      <c r="A261" s="162"/>
      <c r="B261" s="162"/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</row>
    <row r="262">
      <c r="A262" s="162"/>
      <c r="B262" s="162"/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</row>
    <row r="263">
      <c r="A263" s="162"/>
      <c r="B263" s="162"/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</row>
    <row r="264">
      <c r="A264" s="162"/>
      <c r="B264" s="162"/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</row>
    <row r="265">
      <c r="A265" s="162"/>
      <c r="B265" s="162"/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</row>
    <row r="266">
      <c r="A266" s="162"/>
      <c r="B266" s="162"/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</row>
    <row r="267">
      <c r="A267" s="162"/>
      <c r="B267" s="162"/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</row>
    <row r="268">
      <c r="A268" s="162"/>
      <c r="B268" s="162"/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</row>
    <row r="269">
      <c r="A269" s="162"/>
      <c r="B269" s="162"/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</row>
    <row r="270">
      <c r="A270" s="162"/>
      <c r="B270" s="162"/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</row>
    <row r="271">
      <c r="A271" s="162"/>
      <c r="B271" s="162"/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</row>
    <row r="272">
      <c r="A272" s="162"/>
      <c r="B272" s="162"/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</row>
    <row r="273">
      <c r="A273" s="162"/>
      <c r="B273" s="162"/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</row>
    <row r="274">
      <c r="A274" s="162"/>
      <c r="B274" s="162"/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</row>
    <row r="275">
      <c r="A275" s="162"/>
      <c r="B275" s="162"/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</row>
    <row r="276">
      <c r="A276" s="162"/>
      <c r="B276" s="162"/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</row>
    <row r="277">
      <c r="A277" s="162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</row>
    <row r="278">
      <c r="A278" s="162"/>
      <c r="B278" s="162"/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</row>
    <row r="279">
      <c r="A279" s="162"/>
      <c r="B279" s="162"/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</row>
    <row r="280">
      <c r="A280" s="162"/>
      <c r="B280" s="162"/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</row>
    <row r="281">
      <c r="A281" s="162"/>
      <c r="B281" s="162"/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</row>
    <row r="282">
      <c r="A282" s="162"/>
      <c r="B282" s="162"/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</row>
    <row r="283">
      <c r="A283" s="162"/>
      <c r="B283" s="162"/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</row>
    <row r="284">
      <c r="A284" s="162"/>
      <c r="B284" s="162"/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</row>
    <row r="285">
      <c r="A285" s="162"/>
      <c r="B285" s="162"/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</row>
    <row r="286">
      <c r="A286" s="162"/>
      <c r="B286" s="162"/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</row>
    <row r="287">
      <c r="A287" s="162"/>
      <c r="B287" s="162"/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</row>
    <row r="288">
      <c r="A288" s="162"/>
      <c r="B288" s="162"/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</row>
    <row r="289">
      <c r="A289" s="162"/>
      <c r="B289" s="162"/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</row>
    <row r="290">
      <c r="A290" s="162"/>
      <c r="B290" s="162"/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</row>
    <row r="291">
      <c r="A291" s="162"/>
      <c r="B291" s="162"/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</row>
    <row r="292">
      <c r="A292" s="162"/>
      <c r="B292" s="162"/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</row>
    <row r="293">
      <c r="A293" s="162"/>
      <c r="B293" s="162"/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</row>
    <row r="294">
      <c r="A294" s="162"/>
      <c r="B294" s="162"/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</row>
    <row r="295">
      <c r="A295" s="162"/>
      <c r="B295" s="162"/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</row>
    <row r="296">
      <c r="A296" s="162"/>
      <c r="B296" s="162"/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</row>
    <row r="297">
      <c r="A297" s="162"/>
      <c r="B297" s="162"/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</row>
    <row r="298">
      <c r="A298" s="162"/>
      <c r="B298" s="162"/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</row>
    <row r="299">
      <c r="A299" s="162"/>
      <c r="B299" s="162"/>
      <c r="C299" s="162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</row>
    <row r="300">
      <c r="A300" s="162"/>
      <c r="B300" s="162"/>
      <c r="C300" s="162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</row>
    <row r="301">
      <c r="A301" s="162"/>
      <c r="B301" s="162"/>
      <c r="C301" s="162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</row>
    <row r="302">
      <c r="A302" s="162"/>
      <c r="B302" s="162"/>
      <c r="C302" s="162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</row>
    <row r="303">
      <c r="A303" s="162"/>
      <c r="B303" s="162"/>
      <c r="C303" s="162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</row>
    <row r="304">
      <c r="A304" s="162"/>
      <c r="B304" s="162"/>
      <c r="C304" s="162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</row>
    <row r="305">
      <c r="A305" s="162"/>
      <c r="B305" s="162"/>
      <c r="C305" s="162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</row>
    <row r="306">
      <c r="A306" s="162"/>
      <c r="B306" s="162"/>
      <c r="C306" s="162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</row>
    <row r="307">
      <c r="A307" s="162"/>
      <c r="B307" s="162"/>
      <c r="C307" s="162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</row>
    <row r="308">
      <c r="A308" s="162"/>
      <c r="B308" s="162"/>
      <c r="C308" s="162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</row>
    <row r="309">
      <c r="A309" s="162"/>
      <c r="B309" s="162"/>
      <c r="C309" s="162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</row>
    <row r="310">
      <c r="A310" s="162"/>
      <c r="B310" s="162"/>
      <c r="C310" s="162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</row>
    <row r="311">
      <c r="A311" s="162"/>
      <c r="B311" s="162"/>
      <c r="C311" s="162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</row>
    <row r="312">
      <c r="A312" s="162"/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</row>
    <row r="313">
      <c r="A313" s="162"/>
      <c r="B313" s="162"/>
      <c r="C313" s="162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</row>
    <row r="314">
      <c r="A314" s="162"/>
      <c r="B314" s="162"/>
      <c r="C314" s="162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</row>
    <row r="315">
      <c r="A315" s="162"/>
      <c r="B315" s="162"/>
      <c r="C315" s="162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</row>
    <row r="316">
      <c r="A316" s="162"/>
      <c r="B316" s="162"/>
      <c r="C316" s="162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</row>
    <row r="317">
      <c r="A317" s="162"/>
      <c r="B317" s="162"/>
      <c r="C317" s="162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</row>
    <row r="318">
      <c r="A318" s="162"/>
      <c r="B318" s="162"/>
      <c r="C318" s="162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</row>
    <row r="319">
      <c r="A319" s="162"/>
      <c r="B319" s="162"/>
      <c r="C319" s="162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</row>
    <row r="320">
      <c r="A320" s="162"/>
      <c r="B320" s="162"/>
      <c r="C320" s="162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</row>
    <row r="321">
      <c r="A321" s="162"/>
      <c r="B321" s="162"/>
      <c r="C321" s="162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</row>
    <row r="322">
      <c r="A322" s="162"/>
      <c r="B322" s="162"/>
      <c r="C322" s="162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</row>
    <row r="323">
      <c r="A323" s="162"/>
      <c r="B323" s="162"/>
      <c r="C323" s="162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</row>
    <row r="324">
      <c r="A324" s="162"/>
      <c r="B324" s="162"/>
      <c r="C324" s="162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</row>
    <row r="325">
      <c r="A325" s="162"/>
      <c r="B325" s="162"/>
      <c r="C325" s="162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</row>
    <row r="326">
      <c r="A326" s="162"/>
      <c r="B326" s="162"/>
      <c r="C326" s="162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</row>
    <row r="327">
      <c r="A327" s="162"/>
      <c r="B327" s="162"/>
      <c r="C327" s="162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</row>
    <row r="328">
      <c r="A328" s="162"/>
      <c r="B328" s="162"/>
      <c r="C328" s="162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</row>
    <row r="329">
      <c r="A329" s="162"/>
      <c r="B329" s="162"/>
      <c r="C329" s="162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</row>
    <row r="330">
      <c r="A330" s="162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</row>
    <row r="331">
      <c r="A331" s="162"/>
      <c r="B331" s="162"/>
      <c r="C331" s="162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</row>
    <row r="332">
      <c r="A332" s="162"/>
      <c r="B332" s="162"/>
      <c r="C332" s="162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</row>
    <row r="333">
      <c r="A333" s="162"/>
      <c r="B333" s="162"/>
      <c r="C333" s="162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</row>
    <row r="334">
      <c r="A334" s="162"/>
      <c r="B334" s="162"/>
      <c r="C334" s="162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</row>
    <row r="335">
      <c r="A335" s="162"/>
      <c r="B335" s="162"/>
      <c r="C335" s="162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</row>
    <row r="336">
      <c r="A336" s="162"/>
      <c r="B336" s="162"/>
      <c r="C336" s="162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</row>
    <row r="337">
      <c r="A337" s="162"/>
      <c r="B337" s="162"/>
      <c r="C337" s="162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</row>
    <row r="338">
      <c r="A338" s="162"/>
      <c r="B338" s="162"/>
      <c r="C338" s="162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</row>
    <row r="339">
      <c r="A339" s="162"/>
      <c r="B339" s="162"/>
      <c r="C339" s="162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</row>
    <row r="340">
      <c r="A340" s="162"/>
      <c r="B340" s="162"/>
      <c r="C340" s="162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</row>
    <row r="341">
      <c r="A341" s="162"/>
      <c r="B341" s="162"/>
      <c r="C341" s="162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</row>
    <row r="342">
      <c r="A342" s="162"/>
      <c r="B342" s="162"/>
      <c r="C342" s="162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</row>
    <row r="343">
      <c r="A343" s="162"/>
      <c r="B343" s="162"/>
      <c r="C343" s="162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</row>
    <row r="344">
      <c r="A344" s="162"/>
      <c r="B344" s="162"/>
      <c r="C344" s="162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</row>
    <row r="345">
      <c r="A345" s="162"/>
      <c r="B345" s="162"/>
      <c r="C345" s="162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</row>
    <row r="346">
      <c r="A346" s="162"/>
      <c r="B346" s="162"/>
      <c r="C346" s="162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</row>
    <row r="347">
      <c r="A347" s="162"/>
      <c r="B347" s="162"/>
      <c r="C347" s="162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</row>
    <row r="348">
      <c r="A348" s="162"/>
      <c r="B348" s="162"/>
      <c r="C348" s="162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</row>
    <row r="349">
      <c r="A349" s="162"/>
      <c r="B349" s="162"/>
      <c r="C349" s="162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</row>
    <row r="350">
      <c r="A350" s="162"/>
      <c r="B350" s="162"/>
      <c r="C350" s="162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</row>
    <row r="351">
      <c r="A351" s="162"/>
      <c r="B351" s="162"/>
      <c r="C351" s="162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</row>
    <row r="352">
      <c r="A352" s="162"/>
      <c r="B352" s="162"/>
      <c r="C352" s="162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</row>
    <row r="353">
      <c r="A353" s="162"/>
      <c r="B353" s="162"/>
      <c r="C353" s="162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</row>
    <row r="354">
      <c r="A354" s="162"/>
      <c r="B354" s="162"/>
      <c r="C354" s="162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</row>
    <row r="355">
      <c r="A355" s="162"/>
      <c r="B355" s="162"/>
      <c r="C355" s="162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</row>
    <row r="356">
      <c r="A356" s="162"/>
      <c r="B356" s="162"/>
      <c r="C356" s="162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</row>
    <row r="357">
      <c r="A357" s="162"/>
      <c r="B357" s="162"/>
      <c r="C357" s="162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</row>
    <row r="358">
      <c r="A358" s="162"/>
      <c r="B358" s="16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</row>
    <row r="359">
      <c r="A359" s="162"/>
      <c r="B359" s="162"/>
      <c r="C359" s="162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</row>
    <row r="360">
      <c r="A360" s="162"/>
      <c r="B360" s="162"/>
      <c r="C360" s="162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</row>
    <row r="361">
      <c r="A361" s="162"/>
      <c r="B361" s="162"/>
      <c r="C361" s="16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</row>
    <row r="362">
      <c r="A362" s="162"/>
      <c r="B362" s="162"/>
      <c r="C362" s="162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</row>
    <row r="363">
      <c r="A363" s="162"/>
      <c r="B363" s="162"/>
      <c r="C363" s="162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</row>
    <row r="364">
      <c r="A364" s="162"/>
      <c r="B364" s="162"/>
      <c r="C364" s="162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</row>
    <row r="365">
      <c r="A365" s="162"/>
      <c r="B365" s="162"/>
      <c r="C365" s="162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</row>
    <row r="366">
      <c r="A366" s="162"/>
      <c r="B366" s="162"/>
      <c r="C366" s="162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</row>
    <row r="367">
      <c r="A367" s="162"/>
      <c r="B367" s="162"/>
      <c r="C367" s="162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</row>
    <row r="368">
      <c r="A368" s="162"/>
      <c r="B368" s="162"/>
      <c r="C368" s="162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</row>
    <row r="369">
      <c r="A369" s="162"/>
      <c r="B369" s="162"/>
      <c r="C369" s="162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</row>
    <row r="370">
      <c r="A370" s="162"/>
      <c r="B370" s="162"/>
      <c r="C370" s="162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</row>
    <row r="371">
      <c r="A371" s="162"/>
      <c r="B371" s="162"/>
      <c r="C371" s="162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</row>
    <row r="372">
      <c r="A372" s="162"/>
      <c r="B372" s="162"/>
      <c r="C372" s="162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</row>
    <row r="373">
      <c r="A373" s="162"/>
      <c r="B373" s="162"/>
      <c r="C373" s="162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</row>
    <row r="374">
      <c r="A374" s="162"/>
      <c r="B374" s="162"/>
      <c r="C374" s="162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</row>
    <row r="375">
      <c r="A375" s="162"/>
      <c r="B375" s="162"/>
      <c r="C375" s="162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</row>
    <row r="376">
      <c r="A376" s="162"/>
      <c r="B376" s="162"/>
      <c r="C376" s="162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</row>
    <row r="377">
      <c r="A377" s="162"/>
      <c r="B377" s="162"/>
      <c r="C377" s="162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</row>
    <row r="378">
      <c r="A378" s="162"/>
      <c r="B378" s="162"/>
      <c r="C378" s="162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</row>
    <row r="379">
      <c r="A379" s="162"/>
      <c r="B379" s="162"/>
      <c r="C379" s="162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</row>
    <row r="380">
      <c r="A380" s="162"/>
      <c r="B380" s="162"/>
      <c r="C380" s="162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</row>
    <row r="381">
      <c r="A381" s="162"/>
      <c r="B381" s="162"/>
      <c r="C381" s="162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</row>
    <row r="382">
      <c r="A382" s="162"/>
      <c r="B382" s="162"/>
      <c r="C382" s="162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</row>
    <row r="383">
      <c r="A383" s="162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</row>
    <row r="384">
      <c r="A384" s="162"/>
      <c r="B384" s="162"/>
      <c r="C384" s="162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</row>
    <row r="385">
      <c r="A385" s="162"/>
      <c r="B385" s="162"/>
      <c r="C385" s="162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</row>
    <row r="386">
      <c r="A386" s="162"/>
      <c r="B386" s="162"/>
      <c r="C386" s="162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</row>
    <row r="387">
      <c r="A387" s="162"/>
      <c r="B387" s="162"/>
      <c r="C387" s="162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</row>
    <row r="388">
      <c r="A388" s="162"/>
      <c r="B388" s="162"/>
      <c r="C388" s="162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</row>
    <row r="389">
      <c r="A389" s="162"/>
      <c r="B389" s="162"/>
      <c r="C389" s="162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</row>
    <row r="390">
      <c r="A390" s="162"/>
      <c r="B390" s="162"/>
      <c r="C390" s="162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</row>
    <row r="391">
      <c r="A391" s="162"/>
      <c r="B391" s="162"/>
      <c r="C391" s="162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</row>
    <row r="392">
      <c r="A392" s="162"/>
      <c r="B392" s="162"/>
      <c r="C392" s="162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</row>
    <row r="393">
      <c r="A393" s="162"/>
      <c r="B393" s="162"/>
      <c r="C393" s="162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</row>
    <row r="394">
      <c r="A394" s="162"/>
      <c r="B394" s="162"/>
      <c r="C394" s="162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</row>
    <row r="395">
      <c r="A395" s="162"/>
      <c r="B395" s="162"/>
      <c r="C395" s="162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</row>
    <row r="396">
      <c r="A396" s="162"/>
      <c r="B396" s="162"/>
      <c r="C396" s="162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</row>
    <row r="397">
      <c r="A397" s="162"/>
      <c r="B397" s="162"/>
      <c r="C397" s="162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</row>
    <row r="398">
      <c r="A398" s="162"/>
      <c r="B398" s="162"/>
      <c r="C398" s="162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</row>
    <row r="399">
      <c r="A399" s="162"/>
      <c r="B399" s="162"/>
      <c r="C399" s="162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</row>
    <row r="400">
      <c r="A400" s="162"/>
      <c r="B400" s="162"/>
      <c r="C400" s="162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</row>
    <row r="401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</row>
    <row r="402">
      <c r="A402" s="162"/>
      <c r="B402" s="162"/>
      <c r="C402" s="162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</row>
    <row r="403">
      <c r="A403" s="162"/>
      <c r="B403" s="162"/>
      <c r="C403" s="162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</row>
    <row r="404">
      <c r="A404" s="162"/>
      <c r="B404" s="162"/>
      <c r="C404" s="162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</row>
    <row r="405">
      <c r="A405" s="162"/>
      <c r="B405" s="162"/>
      <c r="C405" s="162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</row>
    <row r="406">
      <c r="A406" s="162"/>
      <c r="B406" s="162"/>
      <c r="C406" s="162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</row>
    <row r="407">
      <c r="A407" s="162"/>
      <c r="B407" s="162"/>
      <c r="C407" s="162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</row>
    <row r="408">
      <c r="A408" s="162"/>
      <c r="B408" s="162"/>
      <c r="C408" s="162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</row>
    <row r="409">
      <c r="A409" s="162"/>
      <c r="B409" s="162"/>
      <c r="C409" s="162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</row>
    <row r="410">
      <c r="A410" s="162"/>
      <c r="B410" s="162"/>
      <c r="C410" s="162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</row>
    <row r="411">
      <c r="A411" s="162"/>
      <c r="B411" s="162"/>
      <c r="C411" s="162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</row>
    <row r="412">
      <c r="A412" s="162"/>
      <c r="B412" s="162"/>
      <c r="C412" s="162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</row>
    <row r="413">
      <c r="A413" s="162"/>
      <c r="B413" s="162"/>
      <c r="C413" s="162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</row>
    <row r="414">
      <c r="A414" s="162"/>
      <c r="B414" s="162"/>
      <c r="C414" s="162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</row>
    <row r="415">
      <c r="A415" s="162"/>
      <c r="B415" s="162"/>
      <c r="C415" s="162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</row>
    <row r="416">
      <c r="A416" s="162"/>
      <c r="B416" s="162"/>
      <c r="C416" s="162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</row>
    <row r="417">
      <c r="A417" s="162"/>
      <c r="B417" s="162"/>
      <c r="C417" s="162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</row>
    <row r="418">
      <c r="A418" s="162"/>
      <c r="B418" s="162"/>
      <c r="C418" s="162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</row>
    <row r="419">
      <c r="A419" s="162"/>
      <c r="B419" s="162"/>
      <c r="C419" s="162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</row>
    <row r="420">
      <c r="A420" s="162"/>
      <c r="B420" s="162"/>
      <c r="C420" s="162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</row>
    <row r="421">
      <c r="A421" s="162"/>
      <c r="B421" s="162"/>
      <c r="C421" s="162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</row>
    <row r="422">
      <c r="A422" s="162"/>
      <c r="B422" s="162"/>
      <c r="C422" s="162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</row>
    <row r="423">
      <c r="A423" s="162"/>
      <c r="B423" s="162"/>
      <c r="C423" s="162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</row>
    <row r="424">
      <c r="A424" s="162"/>
      <c r="B424" s="162"/>
      <c r="C424" s="162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</row>
    <row r="425">
      <c r="A425" s="162"/>
      <c r="B425" s="162"/>
      <c r="C425" s="162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</row>
    <row r="426">
      <c r="A426" s="162"/>
      <c r="B426" s="162"/>
      <c r="C426" s="162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</row>
    <row r="427">
      <c r="A427" s="162"/>
      <c r="B427" s="162"/>
      <c r="C427" s="162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</row>
    <row r="428">
      <c r="A428" s="162"/>
      <c r="B428" s="162"/>
      <c r="C428" s="162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</row>
    <row r="429">
      <c r="A429" s="162"/>
      <c r="B429" s="162"/>
      <c r="C429" s="162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</row>
    <row r="430">
      <c r="A430" s="162"/>
      <c r="B430" s="162"/>
      <c r="C430" s="162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</row>
    <row r="431">
      <c r="A431" s="162"/>
      <c r="B431" s="162"/>
      <c r="C431" s="162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</row>
    <row r="432">
      <c r="A432" s="162"/>
      <c r="B432" s="162"/>
      <c r="C432" s="162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</row>
    <row r="433">
      <c r="A433" s="162"/>
      <c r="B433" s="162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</row>
    <row r="434">
      <c r="A434" s="162"/>
      <c r="B434" s="162"/>
      <c r="C434" s="162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</row>
    <row r="435">
      <c r="A435" s="162"/>
      <c r="B435" s="162"/>
      <c r="C435" s="162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</row>
    <row r="436">
      <c r="A436" s="162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</row>
    <row r="437">
      <c r="A437" s="162"/>
      <c r="B437" s="162"/>
      <c r="C437" s="162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</row>
    <row r="438">
      <c r="A438" s="162"/>
      <c r="B438" s="162"/>
      <c r="C438" s="162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</row>
    <row r="439">
      <c r="A439" s="162"/>
      <c r="B439" s="162"/>
      <c r="C439" s="162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</row>
    <row r="440">
      <c r="A440" s="162"/>
      <c r="B440" s="162"/>
      <c r="C440" s="162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</row>
    <row r="441">
      <c r="A441" s="162"/>
      <c r="B441" s="162"/>
      <c r="C441" s="162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</row>
    <row r="442">
      <c r="A442" s="162"/>
      <c r="B442" s="162"/>
      <c r="C442" s="162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</row>
    <row r="443">
      <c r="A443" s="162"/>
      <c r="B443" s="162"/>
      <c r="C443" s="162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</row>
    <row r="444">
      <c r="A444" s="162"/>
      <c r="B444" s="162"/>
      <c r="C444" s="162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</row>
    <row r="445">
      <c r="A445" s="162"/>
      <c r="B445" s="162"/>
      <c r="C445" s="162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</row>
    <row r="446">
      <c r="A446" s="162"/>
      <c r="B446" s="162"/>
      <c r="C446" s="162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</row>
    <row r="447">
      <c r="A447" s="162"/>
      <c r="B447" s="162"/>
      <c r="C447" s="162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</row>
    <row r="448">
      <c r="A448" s="162"/>
      <c r="B448" s="162"/>
      <c r="C448" s="162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</row>
    <row r="449">
      <c r="A449" s="162"/>
      <c r="B449" s="162"/>
      <c r="C449" s="162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</row>
    <row r="450">
      <c r="A450" s="162"/>
      <c r="B450" s="162"/>
      <c r="C450" s="162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</row>
    <row r="451">
      <c r="A451" s="162"/>
      <c r="B451" s="162"/>
      <c r="C451" s="162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</row>
    <row r="452">
      <c r="A452" s="162"/>
      <c r="B452" s="162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</row>
    <row r="453">
      <c r="A453" s="162"/>
      <c r="B453" s="162"/>
      <c r="C453" s="162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</row>
    <row r="454">
      <c r="A454" s="162"/>
      <c r="B454" s="162"/>
      <c r="C454" s="162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</row>
    <row r="455">
      <c r="A455" s="162"/>
      <c r="B455" s="162"/>
      <c r="C455" s="162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</row>
    <row r="456">
      <c r="A456" s="162"/>
      <c r="B456" s="162"/>
      <c r="C456" s="162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</row>
    <row r="457">
      <c r="A457" s="162"/>
      <c r="B457" s="162"/>
      <c r="C457" s="162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</row>
    <row r="458">
      <c r="A458" s="162"/>
      <c r="B458" s="162"/>
      <c r="C458" s="162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</row>
    <row r="459">
      <c r="A459" s="162"/>
      <c r="B459" s="162"/>
      <c r="C459" s="162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</row>
    <row r="460">
      <c r="A460" s="162"/>
      <c r="B460" s="162"/>
      <c r="C460" s="162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</row>
    <row r="461">
      <c r="A461" s="162"/>
      <c r="B461" s="162"/>
      <c r="C461" s="162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</row>
    <row r="462">
      <c r="A462" s="162"/>
      <c r="B462" s="162"/>
      <c r="C462" s="162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</row>
    <row r="463">
      <c r="A463" s="162"/>
      <c r="B463" s="162"/>
      <c r="C463" s="162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</row>
    <row r="464">
      <c r="A464" s="162"/>
      <c r="B464" s="162"/>
      <c r="C464" s="162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</row>
    <row r="465">
      <c r="A465" s="162"/>
      <c r="B465" s="162"/>
      <c r="C465" s="162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</row>
    <row r="466">
      <c r="A466" s="162"/>
      <c r="B466" s="162"/>
      <c r="C466" s="162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</row>
    <row r="467">
      <c r="A467" s="162"/>
      <c r="B467" s="162"/>
      <c r="C467" s="162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</row>
    <row r="468">
      <c r="A468" s="162"/>
      <c r="B468" s="162"/>
      <c r="C468" s="162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</row>
    <row r="469">
      <c r="A469" s="162"/>
      <c r="B469" s="162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</row>
    <row r="470">
      <c r="A470" s="162"/>
      <c r="B470" s="162"/>
      <c r="C470" s="162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</row>
    <row r="471">
      <c r="A471" s="162"/>
      <c r="B471" s="162"/>
      <c r="C471" s="162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</row>
    <row r="472">
      <c r="A472" s="162"/>
      <c r="B472" s="162"/>
      <c r="C472" s="162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</row>
    <row r="473">
      <c r="A473" s="162"/>
      <c r="B473" s="162"/>
      <c r="C473" s="162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</row>
    <row r="474">
      <c r="A474" s="162"/>
      <c r="B474" s="162"/>
      <c r="C474" s="162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</row>
    <row r="475">
      <c r="A475" s="162"/>
      <c r="B475" s="162"/>
      <c r="C475" s="162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</row>
    <row r="476">
      <c r="A476" s="162"/>
      <c r="B476" s="162"/>
      <c r="C476" s="162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</row>
    <row r="477">
      <c r="A477" s="162"/>
      <c r="B477" s="162"/>
      <c r="C477" s="162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</row>
    <row r="478">
      <c r="A478" s="162"/>
      <c r="B478" s="162"/>
      <c r="C478" s="162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</row>
    <row r="479">
      <c r="A479" s="162"/>
      <c r="B479" s="162"/>
      <c r="C479" s="162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</row>
    <row r="480">
      <c r="A480" s="162"/>
      <c r="B480" s="162"/>
      <c r="C480" s="162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</row>
    <row r="481">
      <c r="A481" s="162"/>
      <c r="B481" s="162"/>
      <c r="C481" s="162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</row>
    <row r="482">
      <c r="A482" s="162"/>
      <c r="B482" s="162"/>
      <c r="C482" s="162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</row>
    <row r="483">
      <c r="A483" s="162"/>
      <c r="B483" s="162"/>
      <c r="C483" s="162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</row>
    <row r="484">
      <c r="A484" s="162"/>
      <c r="B484" s="162"/>
      <c r="C484" s="162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</row>
    <row r="485">
      <c r="A485" s="162"/>
      <c r="B485" s="162"/>
      <c r="C485" s="162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</row>
    <row r="486">
      <c r="A486" s="162"/>
      <c r="B486" s="162"/>
      <c r="C486" s="162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</row>
    <row r="487">
      <c r="A487" s="162"/>
      <c r="B487" s="162"/>
      <c r="C487" s="162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</row>
    <row r="488">
      <c r="A488" s="162"/>
      <c r="B488" s="162"/>
      <c r="C488" s="162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</row>
    <row r="489">
      <c r="A489" s="162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</row>
    <row r="490">
      <c r="A490" s="162"/>
      <c r="B490" s="162"/>
      <c r="C490" s="162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</row>
    <row r="491">
      <c r="A491" s="162"/>
      <c r="B491" s="162"/>
      <c r="C491" s="162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</row>
    <row r="492">
      <c r="A492" s="162"/>
      <c r="B492" s="162"/>
      <c r="C492" s="162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</row>
    <row r="493">
      <c r="A493" s="162"/>
      <c r="B493" s="162"/>
      <c r="C493" s="162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</row>
    <row r="494">
      <c r="A494" s="162"/>
      <c r="B494" s="162"/>
      <c r="C494" s="162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</row>
    <row r="495">
      <c r="A495" s="162"/>
      <c r="B495" s="162"/>
      <c r="C495" s="162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</row>
    <row r="496">
      <c r="A496" s="162"/>
      <c r="B496" s="162"/>
      <c r="C496" s="162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</row>
    <row r="497">
      <c r="A497" s="162"/>
      <c r="B497" s="162"/>
      <c r="C497" s="162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</row>
    <row r="498">
      <c r="A498" s="162"/>
      <c r="B498" s="162"/>
      <c r="C498" s="162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</row>
    <row r="499">
      <c r="A499" s="162"/>
      <c r="B499" s="162"/>
      <c r="C499" s="162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</row>
    <row r="500">
      <c r="A500" s="162"/>
      <c r="B500" s="162"/>
      <c r="C500" s="162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</row>
    <row r="501">
      <c r="A501" s="162"/>
      <c r="B501" s="162"/>
      <c r="C501" s="162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</row>
    <row r="502">
      <c r="A502" s="162"/>
      <c r="B502" s="162"/>
      <c r="C502" s="162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</row>
    <row r="503">
      <c r="A503" s="162"/>
      <c r="B503" s="162"/>
      <c r="C503" s="162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</row>
    <row r="504">
      <c r="A504" s="162"/>
      <c r="B504" s="162"/>
      <c r="C504" s="162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</row>
    <row r="505">
      <c r="A505" s="162"/>
      <c r="B505" s="162"/>
      <c r="C505" s="162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</row>
    <row r="506">
      <c r="A506" s="162"/>
      <c r="B506" s="162"/>
      <c r="C506" s="162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</row>
    <row r="507">
      <c r="A507" s="162"/>
      <c r="B507" s="162"/>
      <c r="C507" s="162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</row>
    <row r="508">
      <c r="A508" s="162"/>
      <c r="B508" s="162"/>
      <c r="C508" s="162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</row>
    <row r="509">
      <c r="A509" s="162"/>
      <c r="B509" s="162"/>
      <c r="C509" s="162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</row>
    <row r="510">
      <c r="A510" s="162"/>
      <c r="B510" s="162"/>
      <c r="C510" s="162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</row>
    <row r="511">
      <c r="A511" s="162"/>
      <c r="B511" s="162"/>
      <c r="C511" s="162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</row>
    <row r="512">
      <c r="A512" s="162"/>
      <c r="B512" s="162"/>
      <c r="C512" s="162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</row>
    <row r="513">
      <c r="A513" s="162"/>
      <c r="B513" s="162"/>
      <c r="C513" s="162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</row>
    <row r="514">
      <c r="A514" s="162"/>
      <c r="B514" s="162"/>
      <c r="C514" s="162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</row>
    <row r="515">
      <c r="A515" s="162"/>
      <c r="B515" s="162"/>
      <c r="C515" s="162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</row>
    <row r="516">
      <c r="A516" s="162"/>
      <c r="B516" s="162"/>
      <c r="C516" s="162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</row>
    <row r="517">
      <c r="A517" s="162"/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</row>
    <row r="518">
      <c r="A518" s="162"/>
      <c r="B518" s="162"/>
      <c r="C518" s="162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</row>
    <row r="519">
      <c r="A519" s="162"/>
      <c r="B519" s="162"/>
      <c r="C519" s="162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</row>
    <row r="520">
      <c r="A520" s="162"/>
      <c r="B520" s="162"/>
      <c r="C520" s="162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</row>
    <row r="521">
      <c r="A521" s="162"/>
      <c r="B521" s="162"/>
      <c r="C521" s="162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</row>
    <row r="522">
      <c r="A522" s="162"/>
      <c r="B522" s="162"/>
      <c r="C522" s="162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</row>
    <row r="523">
      <c r="A523" s="162"/>
      <c r="B523" s="162"/>
      <c r="C523" s="162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</row>
    <row r="524">
      <c r="A524" s="162"/>
      <c r="B524" s="162"/>
      <c r="C524" s="162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</row>
    <row r="525">
      <c r="A525" s="162"/>
      <c r="B525" s="162"/>
      <c r="C525" s="162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</row>
    <row r="526">
      <c r="A526" s="162"/>
      <c r="B526" s="162"/>
      <c r="C526" s="162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</row>
    <row r="527">
      <c r="A527" s="162"/>
      <c r="B527" s="162"/>
      <c r="C527" s="162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</row>
    <row r="528">
      <c r="A528" s="162"/>
      <c r="B528" s="162"/>
      <c r="C528" s="162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</row>
    <row r="529">
      <c r="A529" s="162"/>
      <c r="B529" s="162"/>
      <c r="C529" s="162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</row>
    <row r="530">
      <c r="A530" s="162"/>
      <c r="B530" s="162"/>
      <c r="C530" s="162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</row>
    <row r="531">
      <c r="A531" s="162"/>
      <c r="B531" s="162"/>
      <c r="C531" s="162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</row>
    <row r="532">
      <c r="A532" s="162"/>
      <c r="B532" s="162"/>
      <c r="C532" s="162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</row>
    <row r="533">
      <c r="A533" s="162"/>
      <c r="B533" s="162"/>
      <c r="C533" s="162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</row>
    <row r="534">
      <c r="A534" s="162"/>
      <c r="B534" s="162"/>
      <c r="C534" s="162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</row>
    <row r="535">
      <c r="A535" s="162"/>
      <c r="B535" s="162"/>
      <c r="C535" s="162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</row>
    <row r="536">
      <c r="A536" s="162"/>
      <c r="B536" s="162"/>
      <c r="C536" s="162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</row>
    <row r="537">
      <c r="A537" s="162"/>
      <c r="B537" s="162"/>
      <c r="C537" s="162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</row>
    <row r="538">
      <c r="A538" s="162"/>
      <c r="B538" s="162"/>
      <c r="C538" s="162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</row>
    <row r="539">
      <c r="A539" s="162"/>
      <c r="B539" s="162"/>
      <c r="C539" s="162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</row>
    <row r="540">
      <c r="A540" s="162"/>
      <c r="B540" s="162"/>
      <c r="C540" s="162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</row>
    <row r="541">
      <c r="A541" s="162"/>
      <c r="B541" s="162"/>
      <c r="C541" s="162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</row>
    <row r="542">
      <c r="A542" s="162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</row>
    <row r="543">
      <c r="A543" s="162"/>
      <c r="B543" s="162"/>
      <c r="C543" s="162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</row>
    <row r="544">
      <c r="A544" s="162"/>
      <c r="B544" s="162"/>
      <c r="C544" s="162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</row>
    <row r="545">
      <c r="A545" s="162"/>
      <c r="B545" s="162"/>
      <c r="C545" s="162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</row>
    <row r="546">
      <c r="A546" s="162"/>
      <c r="B546" s="162"/>
      <c r="C546" s="162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</row>
    <row r="547">
      <c r="A547" s="162"/>
      <c r="B547" s="162"/>
      <c r="C547" s="162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</row>
    <row r="548">
      <c r="A548" s="162"/>
      <c r="B548" s="162"/>
      <c r="C548" s="162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</row>
    <row r="549">
      <c r="A549" s="162"/>
      <c r="B549" s="162"/>
      <c r="C549" s="162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</row>
    <row r="550">
      <c r="A550" s="162"/>
      <c r="B550" s="162"/>
      <c r="C550" s="162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</row>
    <row r="551">
      <c r="A551" s="162"/>
      <c r="B551" s="162"/>
      <c r="C551" s="162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</row>
    <row r="552">
      <c r="A552" s="162"/>
      <c r="B552" s="162"/>
      <c r="C552" s="162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</row>
    <row r="553">
      <c r="A553" s="162"/>
      <c r="B553" s="162"/>
      <c r="C553" s="162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</row>
    <row r="554">
      <c r="A554" s="162"/>
      <c r="B554" s="162"/>
      <c r="C554" s="162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</row>
    <row r="555">
      <c r="A555" s="162"/>
      <c r="B555" s="162"/>
      <c r="C555" s="162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</row>
    <row r="556">
      <c r="A556" s="162"/>
      <c r="B556" s="162"/>
      <c r="C556" s="162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</row>
    <row r="557">
      <c r="A557" s="162"/>
      <c r="B557" s="162"/>
      <c r="C557" s="162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</row>
    <row r="558">
      <c r="A558" s="162"/>
      <c r="B558" s="162"/>
      <c r="C558" s="162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</row>
    <row r="559">
      <c r="A559" s="162"/>
      <c r="B559" s="162"/>
      <c r="C559" s="162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</row>
    <row r="560">
      <c r="A560" s="162"/>
      <c r="B560" s="162"/>
      <c r="C560" s="162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</row>
    <row r="561">
      <c r="A561" s="162"/>
      <c r="B561" s="162"/>
      <c r="C561" s="162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</row>
    <row r="562">
      <c r="A562" s="162"/>
      <c r="B562" s="162"/>
      <c r="C562" s="162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</row>
    <row r="563">
      <c r="A563" s="162"/>
      <c r="B563" s="162"/>
      <c r="C563" s="162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</row>
    <row r="564">
      <c r="A564" s="162"/>
      <c r="B564" s="162"/>
      <c r="C564" s="162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</row>
    <row r="565">
      <c r="A565" s="162"/>
      <c r="B565" s="162"/>
      <c r="C565" s="162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</row>
    <row r="566">
      <c r="A566" s="162"/>
      <c r="B566" s="162"/>
      <c r="C566" s="162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</row>
    <row r="567">
      <c r="A567" s="162"/>
      <c r="B567" s="162"/>
      <c r="C567" s="162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</row>
    <row r="568">
      <c r="A568" s="162"/>
      <c r="B568" s="162"/>
      <c r="C568" s="162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</row>
    <row r="569">
      <c r="A569" s="162"/>
      <c r="B569" s="162"/>
      <c r="C569" s="162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</row>
    <row r="570">
      <c r="A570" s="162"/>
      <c r="B570" s="162"/>
      <c r="C570" s="162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</row>
    <row r="571">
      <c r="A571" s="162"/>
      <c r="B571" s="162"/>
      <c r="C571" s="162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</row>
    <row r="572">
      <c r="A572" s="162"/>
      <c r="B572" s="162"/>
      <c r="C572" s="162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</row>
    <row r="573">
      <c r="A573" s="162"/>
      <c r="B573" s="162"/>
      <c r="C573" s="162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</row>
    <row r="574">
      <c r="A574" s="162"/>
      <c r="B574" s="162"/>
      <c r="C574" s="162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</row>
    <row r="575">
      <c r="A575" s="162"/>
      <c r="B575" s="162"/>
      <c r="C575" s="162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</row>
    <row r="576">
      <c r="A576" s="162"/>
      <c r="B576" s="162"/>
      <c r="C576" s="162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</row>
    <row r="577">
      <c r="A577" s="162"/>
      <c r="B577" s="162"/>
      <c r="C577" s="162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</row>
    <row r="578">
      <c r="A578" s="162"/>
      <c r="B578" s="162"/>
      <c r="C578" s="162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</row>
    <row r="579">
      <c r="A579" s="162"/>
      <c r="B579" s="162"/>
      <c r="C579" s="162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</row>
    <row r="580">
      <c r="A580" s="162"/>
      <c r="B580" s="162"/>
      <c r="C580" s="162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</row>
    <row r="581">
      <c r="A581" s="162"/>
      <c r="B581" s="162"/>
      <c r="C581" s="162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</row>
    <row r="582">
      <c r="A582" s="162"/>
      <c r="B582" s="162"/>
      <c r="C582" s="162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</row>
    <row r="583">
      <c r="A583" s="162"/>
      <c r="B583" s="162"/>
      <c r="C583" s="162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</row>
    <row r="584">
      <c r="A584" s="162"/>
      <c r="B584" s="162"/>
      <c r="C584" s="162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</row>
    <row r="585">
      <c r="A585" s="162"/>
      <c r="B585" s="162"/>
      <c r="C585" s="162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</row>
    <row r="586">
      <c r="A586" s="162"/>
      <c r="B586" s="162"/>
      <c r="C586" s="162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</row>
    <row r="587">
      <c r="A587" s="162"/>
      <c r="B587" s="162"/>
      <c r="C587" s="162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</row>
    <row r="588">
      <c r="A588" s="162"/>
      <c r="B588" s="162"/>
      <c r="C588" s="162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</row>
    <row r="589">
      <c r="A589" s="162"/>
      <c r="B589" s="162"/>
      <c r="C589" s="162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</row>
    <row r="590">
      <c r="A590" s="162"/>
      <c r="B590" s="162"/>
      <c r="C590" s="162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</row>
    <row r="591">
      <c r="A591" s="162"/>
      <c r="B591" s="162"/>
      <c r="C591" s="162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</row>
    <row r="592">
      <c r="A592" s="162"/>
      <c r="B592" s="162"/>
      <c r="C592" s="162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</row>
    <row r="593">
      <c r="A593" s="162"/>
      <c r="B593" s="162"/>
      <c r="C593" s="162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</row>
    <row r="594">
      <c r="A594" s="162"/>
      <c r="B594" s="162"/>
      <c r="C594" s="162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</row>
    <row r="595">
      <c r="A595" s="162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</row>
    <row r="596">
      <c r="A596" s="162"/>
      <c r="B596" s="162"/>
      <c r="C596" s="162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</row>
    <row r="597">
      <c r="A597" s="162"/>
      <c r="B597" s="162"/>
      <c r="C597" s="162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</row>
    <row r="598">
      <c r="A598" s="162"/>
      <c r="B598" s="162"/>
      <c r="C598" s="162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</row>
    <row r="599">
      <c r="A599" s="162"/>
      <c r="B599" s="162"/>
      <c r="C599" s="162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</row>
    <row r="600">
      <c r="A600" s="162"/>
      <c r="B600" s="162"/>
      <c r="C600" s="162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</row>
    <row r="601">
      <c r="A601" s="162"/>
      <c r="B601" s="162"/>
      <c r="C601" s="162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</row>
    <row r="602">
      <c r="A602" s="162"/>
      <c r="B602" s="162"/>
      <c r="C602" s="162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</row>
    <row r="603">
      <c r="A603" s="162"/>
      <c r="B603" s="162"/>
      <c r="C603" s="162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</row>
    <row r="604">
      <c r="A604" s="162"/>
      <c r="B604" s="162"/>
      <c r="C604" s="162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</row>
    <row r="605">
      <c r="A605" s="162"/>
      <c r="B605" s="162"/>
      <c r="C605" s="162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</row>
    <row r="606">
      <c r="A606" s="162"/>
      <c r="B606" s="162"/>
      <c r="C606" s="162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</row>
    <row r="607">
      <c r="A607" s="162"/>
      <c r="B607" s="162"/>
      <c r="C607" s="162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</row>
    <row r="608">
      <c r="A608" s="162"/>
      <c r="B608" s="162"/>
      <c r="C608" s="162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</row>
    <row r="609">
      <c r="A609" s="162"/>
      <c r="B609" s="162"/>
      <c r="C609" s="162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</row>
    <row r="610">
      <c r="A610" s="162"/>
      <c r="B610" s="162"/>
      <c r="C610" s="162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</row>
    <row r="611">
      <c r="A611" s="162"/>
      <c r="B611" s="162"/>
      <c r="C611" s="162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</row>
    <row r="612">
      <c r="A612" s="162"/>
      <c r="B612" s="162"/>
      <c r="C612" s="162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</row>
    <row r="613">
      <c r="A613" s="162"/>
      <c r="B613" s="162"/>
      <c r="C613" s="162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</row>
    <row r="614">
      <c r="A614" s="162"/>
      <c r="B614" s="162"/>
      <c r="C614" s="162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</row>
    <row r="615">
      <c r="A615" s="162"/>
      <c r="B615" s="162"/>
      <c r="C615" s="162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</row>
    <row r="616">
      <c r="A616" s="162"/>
      <c r="B616" s="162"/>
      <c r="C616" s="162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</row>
    <row r="617">
      <c r="A617" s="162"/>
      <c r="B617" s="162"/>
      <c r="C617" s="162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</row>
    <row r="618">
      <c r="A618" s="162"/>
      <c r="B618" s="162"/>
      <c r="C618" s="162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</row>
    <row r="619">
      <c r="A619" s="162"/>
      <c r="B619" s="162"/>
      <c r="C619" s="162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</row>
    <row r="620">
      <c r="A620" s="162"/>
      <c r="B620" s="162"/>
      <c r="C620" s="162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</row>
    <row r="621">
      <c r="A621" s="162"/>
      <c r="B621" s="162"/>
      <c r="C621" s="162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</row>
    <row r="622">
      <c r="A622" s="162"/>
      <c r="B622" s="162"/>
      <c r="C622" s="162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</row>
    <row r="623">
      <c r="A623" s="162"/>
      <c r="B623" s="162"/>
      <c r="C623" s="162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</row>
    <row r="624">
      <c r="A624" s="162"/>
      <c r="B624" s="162"/>
      <c r="C624" s="162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</row>
    <row r="625">
      <c r="A625" s="162"/>
      <c r="B625" s="162"/>
      <c r="C625" s="162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</row>
    <row r="626">
      <c r="A626" s="162"/>
      <c r="B626" s="162"/>
      <c r="C626" s="162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</row>
    <row r="627">
      <c r="A627" s="162"/>
      <c r="B627" s="162"/>
      <c r="C627" s="162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</row>
    <row r="628">
      <c r="A628" s="162"/>
      <c r="B628" s="162"/>
      <c r="C628" s="162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</row>
    <row r="629">
      <c r="A629" s="162"/>
      <c r="B629" s="162"/>
      <c r="C629" s="162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</row>
    <row r="630">
      <c r="A630" s="162"/>
      <c r="B630" s="162"/>
      <c r="C630" s="162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</row>
    <row r="631">
      <c r="A631" s="162"/>
      <c r="B631" s="162"/>
      <c r="C631" s="162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</row>
    <row r="632">
      <c r="A632" s="162"/>
      <c r="B632" s="162"/>
      <c r="C632" s="162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</row>
    <row r="633">
      <c r="A633" s="162"/>
      <c r="B633" s="162"/>
      <c r="C633" s="162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</row>
    <row r="634">
      <c r="A634" s="162"/>
      <c r="B634" s="162"/>
      <c r="C634" s="162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</row>
    <row r="635">
      <c r="A635" s="162"/>
      <c r="B635" s="162"/>
      <c r="C635" s="162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</row>
    <row r="636">
      <c r="A636" s="162"/>
      <c r="B636" s="162"/>
      <c r="C636" s="162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</row>
    <row r="637">
      <c r="A637" s="162"/>
      <c r="B637" s="162"/>
      <c r="C637" s="162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</row>
    <row r="638">
      <c r="A638" s="162"/>
      <c r="B638" s="162"/>
      <c r="C638" s="162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</row>
    <row r="639">
      <c r="A639" s="162"/>
      <c r="B639" s="162"/>
      <c r="C639" s="162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</row>
    <row r="640">
      <c r="A640" s="162"/>
      <c r="B640" s="162"/>
      <c r="C640" s="162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</row>
    <row r="641">
      <c r="A641" s="162"/>
      <c r="B641" s="162"/>
      <c r="C641" s="162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</row>
    <row r="642">
      <c r="A642" s="162"/>
      <c r="B642" s="162"/>
      <c r="C642" s="162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</row>
    <row r="643">
      <c r="A643" s="162"/>
      <c r="B643" s="162"/>
      <c r="C643" s="162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</row>
    <row r="644">
      <c r="A644" s="162"/>
      <c r="B644" s="162"/>
      <c r="C644" s="162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</row>
    <row r="645">
      <c r="A645" s="162"/>
      <c r="B645" s="162"/>
      <c r="C645" s="162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</row>
    <row r="646">
      <c r="A646" s="162"/>
      <c r="B646" s="162"/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</row>
    <row r="647">
      <c r="A647" s="162"/>
      <c r="B647" s="162"/>
      <c r="C647" s="162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</row>
    <row r="648">
      <c r="A648" s="162"/>
      <c r="B648" s="162"/>
      <c r="C648" s="162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</row>
    <row r="649">
      <c r="A649" s="162"/>
      <c r="B649" s="162"/>
      <c r="C649" s="162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</row>
    <row r="650">
      <c r="A650" s="162"/>
      <c r="B650" s="162"/>
      <c r="C650" s="162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</row>
    <row r="651">
      <c r="A651" s="162"/>
      <c r="B651" s="162"/>
      <c r="C651" s="162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</row>
    <row r="652">
      <c r="A652" s="162"/>
      <c r="B652" s="162"/>
      <c r="C652" s="162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</row>
    <row r="653">
      <c r="A653" s="162"/>
      <c r="B653" s="162"/>
      <c r="C653" s="162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</row>
    <row r="654">
      <c r="A654" s="162"/>
      <c r="B654" s="162"/>
      <c r="C654" s="162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</row>
    <row r="655">
      <c r="A655" s="162"/>
      <c r="B655" s="162"/>
      <c r="C655" s="162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</row>
    <row r="656">
      <c r="A656" s="162"/>
      <c r="B656" s="162"/>
      <c r="C656" s="162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</row>
    <row r="657">
      <c r="A657" s="162"/>
      <c r="B657" s="162"/>
      <c r="C657" s="162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</row>
    <row r="658">
      <c r="A658" s="162"/>
      <c r="B658" s="162"/>
      <c r="C658" s="162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</row>
    <row r="659">
      <c r="A659" s="162"/>
      <c r="B659" s="162"/>
      <c r="C659" s="162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</row>
    <row r="660">
      <c r="A660" s="162"/>
      <c r="B660" s="162"/>
      <c r="C660" s="162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</row>
    <row r="661">
      <c r="A661" s="162"/>
      <c r="B661" s="162"/>
      <c r="C661" s="162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</row>
    <row r="662">
      <c r="A662" s="162"/>
      <c r="B662" s="162"/>
      <c r="C662" s="162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</row>
    <row r="663">
      <c r="A663" s="162"/>
      <c r="B663" s="162"/>
      <c r="C663" s="162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</row>
    <row r="664">
      <c r="A664" s="162"/>
      <c r="B664" s="162"/>
      <c r="C664" s="162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</row>
    <row r="665">
      <c r="A665" s="162"/>
      <c r="B665" s="162"/>
      <c r="C665" s="162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</row>
    <row r="666">
      <c r="A666" s="162"/>
      <c r="B666" s="162"/>
      <c r="C666" s="162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</row>
    <row r="667">
      <c r="A667" s="162"/>
      <c r="B667" s="162"/>
      <c r="C667" s="162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</row>
    <row r="668">
      <c r="A668" s="162"/>
      <c r="B668" s="162"/>
      <c r="C668" s="162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</row>
    <row r="669">
      <c r="A669" s="162"/>
      <c r="B669" s="162"/>
      <c r="C669" s="162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</row>
    <row r="670">
      <c r="A670" s="162"/>
      <c r="B670" s="162"/>
      <c r="C670" s="162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</row>
    <row r="671">
      <c r="A671" s="162"/>
      <c r="B671" s="162"/>
      <c r="C671" s="162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</row>
    <row r="672">
      <c r="A672" s="162"/>
      <c r="B672" s="162"/>
      <c r="C672" s="162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</row>
    <row r="673">
      <c r="A673" s="162"/>
      <c r="B673" s="162"/>
      <c r="C673" s="162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</row>
    <row r="674">
      <c r="A674" s="162"/>
      <c r="B674" s="162"/>
      <c r="C674" s="162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</row>
    <row r="675">
      <c r="A675" s="162"/>
      <c r="B675" s="162"/>
      <c r="C675" s="162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</row>
    <row r="676">
      <c r="A676" s="162"/>
      <c r="B676" s="162"/>
      <c r="C676" s="162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</row>
    <row r="677">
      <c r="A677" s="162"/>
      <c r="B677" s="162"/>
      <c r="C677" s="162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</row>
    <row r="678">
      <c r="A678" s="162"/>
      <c r="B678" s="162"/>
      <c r="C678" s="162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</row>
    <row r="679">
      <c r="A679" s="162"/>
      <c r="B679" s="162"/>
      <c r="C679" s="162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</row>
    <row r="680">
      <c r="A680" s="162"/>
      <c r="B680" s="162"/>
      <c r="C680" s="162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</row>
    <row r="681">
      <c r="A681" s="162"/>
      <c r="B681" s="162"/>
      <c r="C681" s="162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</row>
    <row r="682">
      <c r="A682" s="162"/>
      <c r="B682" s="162"/>
      <c r="C682" s="162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</row>
    <row r="683">
      <c r="A683" s="162"/>
      <c r="B683" s="162"/>
      <c r="C683" s="162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</row>
    <row r="684">
      <c r="A684" s="162"/>
      <c r="B684" s="162"/>
      <c r="C684" s="162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</row>
    <row r="685">
      <c r="A685" s="162"/>
      <c r="B685" s="162"/>
      <c r="C685" s="162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</row>
    <row r="686">
      <c r="A686" s="162"/>
      <c r="B686" s="162"/>
      <c r="C686" s="162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</row>
    <row r="687">
      <c r="A687" s="162"/>
      <c r="B687" s="162"/>
      <c r="C687" s="162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</row>
    <row r="688">
      <c r="A688" s="162"/>
      <c r="B688" s="162"/>
      <c r="C688" s="162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</row>
    <row r="689">
      <c r="A689" s="162"/>
      <c r="B689" s="162"/>
      <c r="C689" s="162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</row>
    <row r="690">
      <c r="A690" s="162"/>
      <c r="B690" s="162"/>
      <c r="C690" s="162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</row>
    <row r="691">
      <c r="A691" s="162"/>
      <c r="B691" s="162"/>
      <c r="C691" s="162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</row>
    <row r="692">
      <c r="A692" s="162"/>
      <c r="B692" s="162"/>
      <c r="C692" s="162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</row>
    <row r="693">
      <c r="A693" s="162"/>
      <c r="B693" s="162"/>
      <c r="C693" s="162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</row>
    <row r="694">
      <c r="A694" s="162"/>
      <c r="B694" s="162"/>
      <c r="C694" s="162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</row>
    <row r="695">
      <c r="A695" s="162"/>
      <c r="B695" s="162"/>
      <c r="C695" s="162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</row>
    <row r="696">
      <c r="A696" s="162"/>
      <c r="B696" s="162"/>
      <c r="C696" s="162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</row>
    <row r="697">
      <c r="A697" s="162"/>
      <c r="B697" s="162"/>
      <c r="C697" s="162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</row>
    <row r="698">
      <c r="A698" s="162"/>
      <c r="B698" s="162"/>
      <c r="C698" s="162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</row>
    <row r="699">
      <c r="A699" s="162"/>
      <c r="B699" s="162"/>
      <c r="C699" s="162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</row>
    <row r="700">
      <c r="A700" s="162"/>
      <c r="B700" s="162"/>
      <c r="C700" s="162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</row>
    <row r="701">
      <c r="A701" s="162"/>
      <c r="B701" s="162"/>
      <c r="C701" s="162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</row>
    <row r="702">
      <c r="A702" s="162"/>
      <c r="B702" s="162"/>
      <c r="C702" s="162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</row>
    <row r="703">
      <c r="A703" s="162"/>
      <c r="B703" s="162"/>
      <c r="C703" s="162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</row>
    <row r="704">
      <c r="A704" s="162"/>
      <c r="B704" s="162"/>
      <c r="C704" s="162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</row>
    <row r="705">
      <c r="A705" s="162"/>
      <c r="B705" s="162"/>
      <c r="C705" s="162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</row>
    <row r="706">
      <c r="A706" s="162"/>
      <c r="B706" s="162"/>
      <c r="C706" s="162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</row>
    <row r="707">
      <c r="A707" s="162"/>
      <c r="B707" s="162"/>
      <c r="C707" s="162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</row>
    <row r="708">
      <c r="A708" s="162"/>
      <c r="B708" s="162"/>
      <c r="C708" s="162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</row>
    <row r="709">
      <c r="A709" s="162"/>
      <c r="B709" s="162"/>
      <c r="C709" s="162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</row>
    <row r="710">
      <c r="A710" s="162"/>
      <c r="B710" s="162"/>
      <c r="C710" s="162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</row>
    <row r="711">
      <c r="A711" s="162"/>
      <c r="B711" s="162"/>
      <c r="C711" s="162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</row>
    <row r="712">
      <c r="A712" s="162"/>
      <c r="B712" s="162"/>
      <c r="C712" s="162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</row>
    <row r="713">
      <c r="A713" s="162"/>
      <c r="B713" s="162"/>
      <c r="C713" s="162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</row>
    <row r="714">
      <c r="A714" s="162"/>
      <c r="B714" s="162"/>
      <c r="C714" s="162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</row>
    <row r="715">
      <c r="A715" s="162"/>
      <c r="B715" s="162"/>
      <c r="C715" s="162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</row>
    <row r="716">
      <c r="A716" s="162"/>
      <c r="B716" s="162"/>
      <c r="C716" s="162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</row>
    <row r="717">
      <c r="A717" s="162"/>
      <c r="B717" s="162"/>
      <c r="C717" s="162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</row>
    <row r="718">
      <c r="A718" s="162"/>
      <c r="B718" s="162"/>
      <c r="C718" s="162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</row>
    <row r="719">
      <c r="A719" s="162"/>
      <c r="B719" s="162"/>
      <c r="C719" s="162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</row>
    <row r="720">
      <c r="A720" s="162"/>
      <c r="B720" s="162"/>
      <c r="C720" s="162"/>
      <c r="D720" s="162"/>
      <c r="E720" s="162"/>
      <c r="F720" s="162"/>
      <c r="G720" s="162"/>
      <c r="H720" s="162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  <c r="W720" s="162"/>
      <c r="X720" s="162"/>
      <c r="Y720" s="162"/>
      <c r="Z720" s="162"/>
    </row>
    <row r="721">
      <c r="A721" s="162"/>
      <c r="B721" s="162"/>
      <c r="C721" s="162"/>
      <c r="D721" s="162"/>
      <c r="E721" s="162"/>
      <c r="F721" s="162"/>
      <c r="G721" s="162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  <c r="X721" s="162"/>
      <c r="Y721" s="162"/>
      <c r="Z721" s="162"/>
    </row>
    <row r="722">
      <c r="A722" s="162"/>
      <c r="B722" s="162"/>
      <c r="C722" s="162"/>
      <c r="D722" s="162"/>
      <c r="E722" s="162"/>
      <c r="F722" s="162"/>
      <c r="G722" s="162"/>
      <c r="H722" s="162"/>
      <c r="I722" s="162"/>
      <c r="J722" s="162"/>
      <c r="K722" s="162"/>
      <c r="L722" s="162"/>
      <c r="M722" s="162"/>
      <c r="N722" s="162"/>
      <c r="O722" s="162"/>
      <c r="P722" s="162"/>
      <c r="Q722" s="162"/>
      <c r="R722" s="162"/>
      <c r="S722" s="162"/>
      <c r="T722" s="162"/>
      <c r="U722" s="162"/>
      <c r="V722" s="162"/>
      <c r="W722" s="162"/>
      <c r="X722" s="162"/>
      <c r="Y722" s="162"/>
      <c r="Z722" s="162"/>
    </row>
    <row r="723">
      <c r="A723" s="162"/>
      <c r="B723" s="162"/>
      <c r="C723" s="162"/>
      <c r="D723" s="162"/>
      <c r="E723" s="162"/>
      <c r="F723" s="162"/>
      <c r="G723" s="162"/>
      <c r="H723" s="162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  <c r="W723" s="162"/>
      <c r="X723" s="162"/>
      <c r="Y723" s="162"/>
      <c r="Z723" s="162"/>
    </row>
    <row r="724">
      <c r="A724" s="162"/>
      <c r="B724" s="162"/>
      <c r="C724" s="162"/>
      <c r="D724" s="162"/>
      <c r="E724" s="162"/>
      <c r="F724" s="162"/>
      <c r="G724" s="162"/>
      <c r="H724" s="162"/>
      <c r="I724" s="162"/>
      <c r="J724" s="162"/>
      <c r="K724" s="162"/>
      <c r="L724" s="162"/>
      <c r="M724" s="162"/>
      <c r="N724" s="162"/>
      <c r="O724" s="162"/>
      <c r="P724" s="162"/>
      <c r="Q724" s="162"/>
      <c r="R724" s="162"/>
      <c r="S724" s="162"/>
      <c r="T724" s="162"/>
      <c r="U724" s="162"/>
      <c r="V724" s="162"/>
      <c r="W724" s="162"/>
      <c r="X724" s="162"/>
      <c r="Y724" s="162"/>
      <c r="Z724" s="162"/>
    </row>
    <row r="725">
      <c r="A725" s="162"/>
      <c r="B725" s="162"/>
      <c r="C725" s="162"/>
      <c r="D725" s="162"/>
      <c r="E725" s="162"/>
      <c r="F725" s="162"/>
      <c r="G725" s="162"/>
      <c r="H725" s="162"/>
      <c r="I725" s="162"/>
      <c r="J725" s="162"/>
      <c r="K725" s="162"/>
      <c r="L725" s="162"/>
      <c r="M725" s="162"/>
      <c r="N725" s="162"/>
      <c r="O725" s="162"/>
      <c r="P725" s="162"/>
      <c r="Q725" s="162"/>
      <c r="R725" s="162"/>
      <c r="S725" s="162"/>
      <c r="T725" s="162"/>
      <c r="U725" s="162"/>
      <c r="V725" s="162"/>
      <c r="W725" s="162"/>
      <c r="X725" s="162"/>
      <c r="Y725" s="162"/>
      <c r="Z725" s="162"/>
    </row>
    <row r="726">
      <c r="A726" s="162"/>
      <c r="B726" s="162"/>
      <c r="C726" s="162"/>
      <c r="D726" s="162"/>
      <c r="E726" s="162"/>
      <c r="F726" s="162"/>
      <c r="G726" s="162"/>
      <c r="H726" s="162"/>
      <c r="I726" s="162"/>
      <c r="J726" s="162"/>
      <c r="K726" s="162"/>
      <c r="L726" s="162"/>
      <c r="M726" s="162"/>
      <c r="N726" s="162"/>
      <c r="O726" s="162"/>
      <c r="P726" s="162"/>
      <c r="Q726" s="162"/>
      <c r="R726" s="162"/>
      <c r="S726" s="162"/>
      <c r="T726" s="162"/>
      <c r="U726" s="162"/>
      <c r="V726" s="162"/>
      <c r="W726" s="162"/>
      <c r="X726" s="162"/>
      <c r="Y726" s="162"/>
      <c r="Z726" s="162"/>
    </row>
    <row r="727">
      <c r="A727" s="162"/>
      <c r="B727" s="162"/>
      <c r="C727" s="162"/>
      <c r="D727" s="162"/>
      <c r="E727" s="162"/>
      <c r="F727" s="162"/>
      <c r="G727" s="162"/>
      <c r="H727" s="162"/>
      <c r="I727" s="162"/>
      <c r="J727" s="162"/>
      <c r="K727" s="162"/>
      <c r="L727" s="162"/>
      <c r="M727" s="162"/>
      <c r="N727" s="162"/>
      <c r="O727" s="162"/>
      <c r="P727" s="162"/>
      <c r="Q727" s="162"/>
      <c r="R727" s="162"/>
      <c r="S727" s="162"/>
      <c r="T727" s="162"/>
      <c r="U727" s="162"/>
      <c r="V727" s="162"/>
      <c r="W727" s="162"/>
      <c r="X727" s="162"/>
      <c r="Y727" s="162"/>
      <c r="Z727" s="162"/>
    </row>
    <row r="728">
      <c r="A728" s="162"/>
      <c r="B728" s="162"/>
      <c r="C728" s="162"/>
      <c r="D728" s="162"/>
      <c r="E728" s="162"/>
      <c r="F728" s="162"/>
      <c r="G728" s="162"/>
      <c r="H728" s="162"/>
      <c r="I728" s="162"/>
      <c r="J728" s="162"/>
      <c r="K728" s="162"/>
      <c r="L728" s="162"/>
      <c r="M728" s="162"/>
      <c r="N728" s="162"/>
      <c r="O728" s="162"/>
      <c r="P728" s="162"/>
      <c r="Q728" s="162"/>
      <c r="R728" s="162"/>
      <c r="S728" s="162"/>
      <c r="T728" s="162"/>
      <c r="U728" s="162"/>
      <c r="V728" s="162"/>
      <c r="W728" s="162"/>
      <c r="X728" s="162"/>
      <c r="Y728" s="162"/>
      <c r="Z728" s="162"/>
    </row>
    <row r="729">
      <c r="A729" s="162"/>
      <c r="B729" s="162"/>
      <c r="C729" s="162"/>
      <c r="D729" s="162"/>
      <c r="E729" s="162"/>
      <c r="F729" s="162"/>
      <c r="G729" s="162"/>
      <c r="H729" s="162"/>
      <c r="I729" s="162"/>
      <c r="J729" s="162"/>
      <c r="K729" s="162"/>
      <c r="L729" s="162"/>
      <c r="M729" s="162"/>
      <c r="N729" s="162"/>
      <c r="O729" s="162"/>
      <c r="P729" s="162"/>
      <c r="Q729" s="162"/>
      <c r="R729" s="162"/>
      <c r="S729" s="162"/>
      <c r="T729" s="162"/>
      <c r="U729" s="162"/>
      <c r="V729" s="162"/>
      <c r="W729" s="162"/>
      <c r="X729" s="162"/>
      <c r="Y729" s="162"/>
      <c r="Z729" s="162"/>
    </row>
    <row r="730">
      <c r="A730" s="162"/>
      <c r="B730" s="162"/>
      <c r="C730" s="162"/>
      <c r="D730" s="162"/>
      <c r="E730" s="162"/>
      <c r="F730" s="162"/>
      <c r="G730" s="162"/>
      <c r="H730" s="162"/>
      <c r="I730" s="162"/>
      <c r="J730" s="162"/>
      <c r="K730" s="162"/>
      <c r="L730" s="162"/>
      <c r="M730" s="162"/>
      <c r="N730" s="162"/>
      <c r="O730" s="162"/>
      <c r="P730" s="162"/>
      <c r="Q730" s="162"/>
      <c r="R730" s="162"/>
      <c r="S730" s="162"/>
      <c r="T730" s="162"/>
      <c r="U730" s="162"/>
      <c r="V730" s="162"/>
      <c r="W730" s="162"/>
      <c r="X730" s="162"/>
      <c r="Y730" s="162"/>
      <c r="Z730" s="162"/>
    </row>
    <row r="731">
      <c r="A731" s="162"/>
      <c r="B731" s="162"/>
      <c r="C731" s="162"/>
      <c r="D731" s="162"/>
      <c r="E731" s="162"/>
      <c r="F731" s="162"/>
      <c r="G731" s="162"/>
      <c r="H731" s="162"/>
      <c r="I731" s="162"/>
      <c r="J731" s="162"/>
      <c r="K731" s="162"/>
      <c r="L731" s="162"/>
      <c r="M731" s="162"/>
      <c r="N731" s="162"/>
      <c r="O731" s="162"/>
      <c r="P731" s="162"/>
      <c r="Q731" s="162"/>
      <c r="R731" s="162"/>
      <c r="S731" s="162"/>
      <c r="T731" s="162"/>
      <c r="U731" s="162"/>
      <c r="V731" s="162"/>
      <c r="W731" s="162"/>
      <c r="X731" s="162"/>
      <c r="Y731" s="162"/>
      <c r="Z731" s="162"/>
    </row>
    <row r="732">
      <c r="A732" s="162"/>
      <c r="B732" s="162"/>
      <c r="C732" s="162"/>
      <c r="D732" s="162"/>
      <c r="E732" s="162"/>
      <c r="F732" s="162"/>
      <c r="G732" s="162"/>
      <c r="H732" s="162"/>
      <c r="I732" s="162"/>
      <c r="J732" s="162"/>
      <c r="K732" s="162"/>
      <c r="L732" s="162"/>
      <c r="M732" s="162"/>
      <c r="N732" s="162"/>
      <c r="O732" s="162"/>
      <c r="P732" s="162"/>
      <c r="Q732" s="162"/>
      <c r="R732" s="162"/>
      <c r="S732" s="162"/>
      <c r="T732" s="162"/>
      <c r="U732" s="162"/>
      <c r="V732" s="162"/>
      <c r="W732" s="162"/>
      <c r="X732" s="162"/>
      <c r="Y732" s="162"/>
      <c r="Z732" s="162"/>
    </row>
    <row r="733">
      <c r="A733" s="162"/>
      <c r="B733" s="162"/>
      <c r="C733" s="162"/>
      <c r="D733" s="162"/>
      <c r="E733" s="162"/>
      <c r="F733" s="162"/>
      <c r="G733" s="162"/>
      <c r="H733" s="162"/>
      <c r="I733" s="162"/>
      <c r="J733" s="162"/>
      <c r="K733" s="162"/>
      <c r="L733" s="162"/>
      <c r="M733" s="162"/>
      <c r="N733" s="162"/>
      <c r="O733" s="162"/>
      <c r="P733" s="162"/>
      <c r="Q733" s="162"/>
      <c r="R733" s="162"/>
      <c r="S733" s="162"/>
      <c r="T733" s="162"/>
      <c r="U733" s="162"/>
      <c r="V733" s="162"/>
      <c r="W733" s="162"/>
      <c r="X733" s="162"/>
      <c r="Y733" s="162"/>
      <c r="Z733" s="162"/>
    </row>
    <row r="734">
      <c r="A734" s="162"/>
      <c r="B734" s="162"/>
      <c r="C734" s="162"/>
      <c r="D734" s="162"/>
      <c r="E734" s="162"/>
      <c r="F734" s="162"/>
      <c r="G734" s="162"/>
      <c r="H734" s="162"/>
      <c r="I734" s="162"/>
      <c r="J734" s="162"/>
      <c r="K734" s="162"/>
      <c r="L734" s="162"/>
      <c r="M734" s="162"/>
      <c r="N734" s="162"/>
      <c r="O734" s="162"/>
      <c r="P734" s="162"/>
      <c r="Q734" s="162"/>
      <c r="R734" s="162"/>
      <c r="S734" s="162"/>
      <c r="T734" s="162"/>
      <c r="U734" s="162"/>
      <c r="V734" s="162"/>
      <c r="W734" s="162"/>
      <c r="X734" s="162"/>
      <c r="Y734" s="162"/>
      <c r="Z734" s="162"/>
    </row>
    <row r="735">
      <c r="A735" s="162"/>
      <c r="B735" s="162"/>
      <c r="C735" s="162"/>
      <c r="D735" s="162"/>
      <c r="E735" s="162"/>
      <c r="F735" s="162"/>
      <c r="G735" s="162"/>
      <c r="H735" s="162"/>
      <c r="I735" s="162"/>
      <c r="J735" s="162"/>
      <c r="K735" s="162"/>
      <c r="L735" s="162"/>
      <c r="M735" s="162"/>
      <c r="N735" s="162"/>
      <c r="O735" s="162"/>
      <c r="P735" s="162"/>
      <c r="Q735" s="162"/>
      <c r="R735" s="162"/>
      <c r="S735" s="162"/>
      <c r="T735" s="162"/>
      <c r="U735" s="162"/>
      <c r="V735" s="162"/>
      <c r="W735" s="162"/>
      <c r="X735" s="162"/>
      <c r="Y735" s="162"/>
      <c r="Z735" s="162"/>
    </row>
    <row r="736">
      <c r="A736" s="162"/>
      <c r="B736" s="162"/>
      <c r="C736" s="162"/>
      <c r="D736" s="162"/>
      <c r="E736" s="162"/>
      <c r="F736" s="162"/>
      <c r="G736" s="162"/>
      <c r="H736" s="162"/>
      <c r="I736" s="162"/>
      <c r="J736" s="162"/>
      <c r="K736" s="162"/>
      <c r="L736" s="162"/>
      <c r="M736" s="162"/>
      <c r="N736" s="162"/>
      <c r="O736" s="162"/>
      <c r="P736" s="162"/>
      <c r="Q736" s="162"/>
      <c r="R736" s="162"/>
      <c r="S736" s="162"/>
      <c r="T736" s="162"/>
      <c r="U736" s="162"/>
      <c r="V736" s="162"/>
      <c r="W736" s="162"/>
      <c r="X736" s="162"/>
      <c r="Y736" s="162"/>
      <c r="Z736" s="162"/>
    </row>
    <row r="737">
      <c r="A737" s="162"/>
      <c r="B737" s="162"/>
      <c r="C737" s="162"/>
      <c r="D737" s="162"/>
      <c r="E737" s="162"/>
      <c r="F737" s="162"/>
      <c r="G737" s="162"/>
      <c r="H737" s="162"/>
      <c r="I737" s="162"/>
      <c r="J737" s="162"/>
      <c r="K737" s="162"/>
      <c r="L737" s="162"/>
      <c r="M737" s="162"/>
      <c r="N737" s="162"/>
      <c r="O737" s="162"/>
      <c r="P737" s="162"/>
      <c r="Q737" s="162"/>
      <c r="R737" s="162"/>
      <c r="S737" s="162"/>
      <c r="T737" s="162"/>
      <c r="U737" s="162"/>
      <c r="V737" s="162"/>
      <c r="W737" s="162"/>
      <c r="X737" s="162"/>
      <c r="Y737" s="162"/>
      <c r="Z737" s="162"/>
    </row>
    <row r="738">
      <c r="A738" s="162"/>
      <c r="B738" s="162"/>
      <c r="C738" s="162"/>
      <c r="D738" s="162"/>
      <c r="E738" s="162"/>
      <c r="F738" s="162"/>
      <c r="G738" s="162"/>
      <c r="H738" s="162"/>
      <c r="I738" s="162"/>
      <c r="J738" s="162"/>
      <c r="K738" s="162"/>
      <c r="L738" s="162"/>
      <c r="M738" s="162"/>
      <c r="N738" s="162"/>
      <c r="O738" s="162"/>
      <c r="P738" s="162"/>
      <c r="Q738" s="162"/>
      <c r="R738" s="162"/>
      <c r="S738" s="162"/>
      <c r="T738" s="162"/>
      <c r="U738" s="162"/>
      <c r="V738" s="162"/>
      <c r="W738" s="162"/>
      <c r="X738" s="162"/>
      <c r="Y738" s="162"/>
      <c r="Z738" s="162"/>
    </row>
    <row r="739">
      <c r="A739" s="162"/>
      <c r="B739" s="162"/>
      <c r="C739" s="162"/>
      <c r="D739" s="162"/>
      <c r="E739" s="162"/>
      <c r="F739" s="162"/>
      <c r="G739" s="162"/>
      <c r="H739" s="162"/>
      <c r="I739" s="162"/>
      <c r="J739" s="162"/>
      <c r="K739" s="162"/>
      <c r="L739" s="162"/>
      <c r="M739" s="162"/>
      <c r="N739" s="162"/>
      <c r="O739" s="162"/>
      <c r="P739" s="162"/>
      <c r="Q739" s="162"/>
      <c r="R739" s="162"/>
      <c r="S739" s="162"/>
      <c r="T739" s="162"/>
      <c r="U739" s="162"/>
      <c r="V739" s="162"/>
      <c r="W739" s="162"/>
      <c r="X739" s="162"/>
      <c r="Y739" s="162"/>
      <c r="Z739" s="162"/>
    </row>
    <row r="740">
      <c r="A740" s="162"/>
      <c r="B740" s="162"/>
      <c r="C740" s="162"/>
      <c r="D740" s="162"/>
      <c r="E740" s="162"/>
      <c r="F740" s="162"/>
      <c r="G740" s="162"/>
      <c r="H740" s="162"/>
      <c r="I740" s="162"/>
      <c r="J740" s="162"/>
      <c r="K740" s="162"/>
      <c r="L740" s="162"/>
      <c r="M740" s="162"/>
      <c r="N740" s="162"/>
      <c r="O740" s="162"/>
      <c r="P740" s="162"/>
      <c r="Q740" s="162"/>
      <c r="R740" s="162"/>
      <c r="S740" s="162"/>
      <c r="T740" s="162"/>
      <c r="U740" s="162"/>
      <c r="V740" s="162"/>
      <c r="W740" s="162"/>
      <c r="X740" s="162"/>
      <c r="Y740" s="162"/>
      <c r="Z740" s="162"/>
    </row>
    <row r="741">
      <c r="A741" s="162"/>
      <c r="B741" s="162"/>
      <c r="C741" s="162"/>
      <c r="D741" s="162"/>
      <c r="E741" s="162"/>
      <c r="F741" s="162"/>
      <c r="G741" s="162"/>
      <c r="H741" s="162"/>
      <c r="I741" s="162"/>
      <c r="J741" s="162"/>
      <c r="K741" s="162"/>
      <c r="L741" s="162"/>
      <c r="M741" s="162"/>
      <c r="N741" s="162"/>
      <c r="O741" s="162"/>
      <c r="P741" s="162"/>
      <c r="Q741" s="162"/>
      <c r="R741" s="162"/>
      <c r="S741" s="162"/>
      <c r="T741" s="162"/>
      <c r="U741" s="162"/>
      <c r="V741" s="162"/>
      <c r="W741" s="162"/>
      <c r="X741" s="162"/>
      <c r="Y741" s="162"/>
      <c r="Z741" s="162"/>
    </row>
    <row r="742">
      <c r="A742" s="162"/>
      <c r="B742" s="162"/>
      <c r="C742" s="162"/>
      <c r="D742" s="162"/>
      <c r="E742" s="162"/>
      <c r="F742" s="162"/>
      <c r="G742" s="162"/>
      <c r="H742" s="162"/>
      <c r="I742" s="162"/>
      <c r="J742" s="162"/>
      <c r="K742" s="162"/>
      <c r="L742" s="162"/>
      <c r="M742" s="162"/>
      <c r="N742" s="162"/>
      <c r="O742" s="162"/>
      <c r="P742" s="162"/>
      <c r="Q742" s="162"/>
      <c r="R742" s="162"/>
      <c r="S742" s="162"/>
      <c r="T742" s="162"/>
      <c r="U742" s="162"/>
      <c r="V742" s="162"/>
      <c r="W742" s="162"/>
      <c r="X742" s="162"/>
      <c r="Y742" s="162"/>
      <c r="Z742" s="162"/>
    </row>
    <row r="743">
      <c r="A743" s="162"/>
      <c r="B743" s="162"/>
      <c r="C743" s="162"/>
      <c r="D743" s="162"/>
      <c r="E743" s="162"/>
      <c r="F743" s="162"/>
      <c r="G743" s="162"/>
      <c r="H743" s="162"/>
      <c r="I743" s="162"/>
      <c r="J743" s="162"/>
      <c r="K743" s="162"/>
      <c r="L743" s="162"/>
      <c r="M743" s="162"/>
      <c r="N743" s="162"/>
      <c r="O743" s="162"/>
      <c r="P743" s="162"/>
      <c r="Q743" s="162"/>
      <c r="R743" s="162"/>
      <c r="S743" s="162"/>
      <c r="T743" s="162"/>
      <c r="U743" s="162"/>
      <c r="V743" s="162"/>
      <c r="W743" s="162"/>
      <c r="X743" s="162"/>
      <c r="Y743" s="162"/>
      <c r="Z743" s="162"/>
    </row>
    <row r="744">
      <c r="A744" s="162"/>
      <c r="B744" s="162"/>
      <c r="C744" s="162"/>
      <c r="D744" s="162"/>
      <c r="E744" s="162"/>
      <c r="F744" s="162"/>
      <c r="G744" s="162"/>
      <c r="H744" s="162"/>
      <c r="I744" s="162"/>
      <c r="J744" s="162"/>
      <c r="K744" s="162"/>
      <c r="L744" s="162"/>
      <c r="M744" s="162"/>
      <c r="N744" s="162"/>
      <c r="O744" s="162"/>
      <c r="P744" s="162"/>
      <c r="Q744" s="162"/>
      <c r="R744" s="162"/>
      <c r="S744" s="162"/>
      <c r="T744" s="162"/>
      <c r="U744" s="162"/>
      <c r="V744" s="162"/>
      <c r="W744" s="162"/>
      <c r="X744" s="162"/>
      <c r="Y744" s="162"/>
      <c r="Z744" s="162"/>
    </row>
    <row r="745">
      <c r="A745" s="162"/>
      <c r="B745" s="162"/>
      <c r="C745" s="162"/>
      <c r="D745" s="162"/>
      <c r="E745" s="162"/>
      <c r="F745" s="162"/>
      <c r="G745" s="162"/>
      <c r="H745" s="162"/>
      <c r="I745" s="162"/>
      <c r="J745" s="162"/>
      <c r="K745" s="162"/>
      <c r="L745" s="162"/>
      <c r="M745" s="162"/>
      <c r="N745" s="162"/>
      <c r="O745" s="162"/>
      <c r="P745" s="162"/>
      <c r="Q745" s="162"/>
      <c r="R745" s="162"/>
      <c r="S745" s="162"/>
      <c r="T745" s="162"/>
      <c r="U745" s="162"/>
      <c r="V745" s="162"/>
      <c r="W745" s="162"/>
      <c r="X745" s="162"/>
      <c r="Y745" s="162"/>
      <c r="Z745" s="162"/>
    </row>
    <row r="746">
      <c r="A746" s="162"/>
      <c r="B746" s="162"/>
      <c r="C746" s="162"/>
      <c r="D746" s="162"/>
      <c r="E746" s="162"/>
      <c r="F746" s="162"/>
      <c r="G746" s="162"/>
      <c r="H746" s="162"/>
      <c r="I746" s="162"/>
      <c r="J746" s="162"/>
      <c r="K746" s="162"/>
      <c r="L746" s="162"/>
      <c r="M746" s="162"/>
      <c r="N746" s="162"/>
      <c r="O746" s="162"/>
      <c r="P746" s="162"/>
      <c r="Q746" s="162"/>
      <c r="R746" s="162"/>
      <c r="S746" s="162"/>
      <c r="T746" s="162"/>
      <c r="U746" s="162"/>
      <c r="V746" s="162"/>
      <c r="W746" s="162"/>
      <c r="X746" s="162"/>
      <c r="Y746" s="162"/>
      <c r="Z746" s="162"/>
    </row>
    <row r="747">
      <c r="A747" s="162"/>
      <c r="B747" s="162"/>
      <c r="C747" s="162"/>
      <c r="D747" s="162"/>
      <c r="E747" s="162"/>
      <c r="F747" s="162"/>
      <c r="G747" s="162"/>
      <c r="H747" s="162"/>
      <c r="I747" s="162"/>
      <c r="J747" s="162"/>
      <c r="K747" s="162"/>
      <c r="L747" s="162"/>
      <c r="M747" s="162"/>
      <c r="N747" s="162"/>
      <c r="O747" s="162"/>
      <c r="P747" s="162"/>
      <c r="Q747" s="162"/>
      <c r="R747" s="162"/>
      <c r="S747" s="162"/>
      <c r="T747" s="162"/>
      <c r="U747" s="162"/>
      <c r="V747" s="162"/>
      <c r="W747" s="162"/>
      <c r="X747" s="162"/>
      <c r="Y747" s="162"/>
      <c r="Z747" s="162"/>
    </row>
    <row r="748">
      <c r="A748" s="162"/>
      <c r="B748" s="162"/>
      <c r="C748" s="162"/>
      <c r="D748" s="162"/>
      <c r="E748" s="162"/>
      <c r="F748" s="162"/>
      <c r="G748" s="162"/>
      <c r="H748" s="162"/>
      <c r="I748" s="162"/>
      <c r="J748" s="162"/>
      <c r="K748" s="162"/>
      <c r="L748" s="162"/>
      <c r="M748" s="162"/>
      <c r="N748" s="162"/>
      <c r="O748" s="162"/>
      <c r="P748" s="162"/>
      <c r="Q748" s="162"/>
      <c r="R748" s="162"/>
      <c r="S748" s="162"/>
      <c r="T748" s="162"/>
      <c r="U748" s="162"/>
      <c r="V748" s="162"/>
      <c r="W748" s="162"/>
      <c r="X748" s="162"/>
      <c r="Y748" s="162"/>
      <c r="Z748" s="162"/>
    </row>
    <row r="749">
      <c r="A749" s="162"/>
      <c r="B749" s="162"/>
      <c r="C749" s="162"/>
      <c r="D749" s="162"/>
      <c r="E749" s="162"/>
      <c r="F749" s="162"/>
      <c r="G749" s="162"/>
      <c r="H749" s="162"/>
      <c r="I749" s="162"/>
      <c r="J749" s="162"/>
      <c r="K749" s="162"/>
      <c r="L749" s="162"/>
      <c r="M749" s="162"/>
      <c r="N749" s="162"/>
      <c r="O749" s="162"/>
      <c r="P749" s="162"/>
      <c r="Q749" s="162"/>
      <c r="R749" s="162"/>
      <c r="S749" s="162"/>
      <c r="T749" s="162"/>
      <c r="U749" s="162"/>
      <c r="V749" s="162"/>
      <c r="W749" s="162"/>
      <c r="X749" s="162"/>
      <c r="Y749" s="162"/>
      <c r="Z749" s="162"/>
    </row>
    <row r="750">
      <c r="A750" s="162"/>
      <c r="B750" s="162"/>
      <c r="C750" s="162"/>
      <c r="D750" s="162"/>
      <c r="E750" s="162"/>
      <c r="F750" s="162"/>
      <c r="G750" s="162"/>
      <c r="H750" s="162"/>
      <c r="I750" s="162"/>
      <c r="J750" s="162"/>
      <c r="K750" s="162"/>
      <c r="L750" s="162"/>
      <c r="M750" s="162"/>
      <c r="N750" s="162"/>
      <c r="O750" s="162"/>
      <c r="P750" s="162"/>
      <c r="Q750" s="162"/>
      <c r="R750" s="162"/>
      <c r="S750" s="162"/>
      <c r="T750" s="162"/>
      <c r="U750" s="162"/>
      <c r="V750" s="162"/>
      <c r="W750" s="162"/>
      <c r="X750" s="162"/>
      <c r="Y750" s="162"/>
      <c r="Z750" s="162"/>
    </row>
    <row r="751">
      <c r="A751" s="162"/>
      <c r="B751" s="162"/>
      <c r="C751" s="162"/>
      <c r="D751" s="162"/>
      <c r="E751" s="162"/>
      <c r="F751" s="162"/>
      <c r="G751" s="162"/>
      <c r="H751" s="162"/>
      <c r="I751" s="162"/>
      <c r="J751" s="162"/>
      <c r="K751" s="162"/>
      <c r="L751" s="162"/>
      <c r="M751" s="162"/>
      <c r="N751" s="162"/>
      <c r="O751" s="162"/>
      <c r="P751" s="162"/>
      <c r="Q751" s="162"/>
      <c r="R751" s="162"/>
      <c r="S751" s="162"/>
      <c r="T751" s="162"/>
      <c r="U751" s="162"/>
      <c r="V751" s="162"/>
      <c r="W751" s="162"/>
      <c r="X751" s="162"/>
      <c r="Y751" s="162"/>
      <c r="Z751" s="162"/>
    </row>
    <row r="752">
      <c r="A752" s="162"/>
      <c r="B752" s="162"/>
      <c r="C752" s="162"/>
      <c r="D752" s="162"/>
      <c r="E752" s="162"/>
      <c r="F752" s="162"/>
      <c r="G752" s="162"/>
      <c r="H752" s="162"/>
      <c r="I752" s="162"/>
      <c r="J752" s="162"/>
      <c r="K752" s="162"/>
      <c r="L752" s="162"/>
      <c r="M752" s="162"/>
      <c r="N752" s="162"/>
      <c r="O752" s="162"/>
      <c r="P752" s="162"/>
      <c r="Q752" s="162"/>
      <c r="R752" s="162"/>
      <c r="S752" s="162"/>
      <c r="T752" s="162"/>
      <c r="U752" s="162"/>
      <c r="V752" s="162"/>
      <c r="W752" s="162"/>
      <c r="X752" s="162"/>
      <c r="Y752" s="162"/>
      <c r="Z752" s="162"/>
    </row>
    <row r="753">
      <c r="A753" s="162"/>
      <c r="B753" s="162"/>
      <c r="C753" s="162"/>
      <c r="D753" s="162"/>
      <c r="E753" s="162"/>
      <c r="F753" s="162"/>
      <c r="G753" s="162"/>
      <c r="H753" s="162"/>
      <c r="I753" s="162"/>
      <c r="J753" s="162"/>
      <c r="K753" s="162"/>
      <c r="L753" s="162"/>
      <c r="M753" s="162"/>
      <c r="N753" s="162"/>
      <c r="O753" s="162"/>
      <c r="P753" s="162"/>
      <c r="Q753" s="162"/>
      <c r="R753" s="162"/>
      <c r="S753" s="162"/>
      <c r="T753" s="162"/>
      <c r="U753" s="162"/>
      <c r="V753" s="162"/>
      <c r="W753" s="162"/>
      <c r="X753" s="162"/>
      <c r="Y753" s="162"/>
      <c r="Z753" s="162"/>
    </row>
    <row r="754">
      <c r="A754" s="162"/>
      <c r="B754" s="162"/>
      <c r="C754" s="162"/>
      <c r="D754" s="162"/>
      <c r="E754" s="162"/>
      <c r="F754" s="162"/>
      <c r="G754" s="162"/>
      <c r="H754" s="162"/>
      <c r="I754" s="162"/>
      <c r="J754" s="162"/>
      <c r="K754" s="162"/>
      <c r="L754" s="162"/>
      <c r="M754" s="162"/>
      <c r="N754" s="162"/>
      <c r="O754" s="162"/>
      <c r="P754" s="162"/>
      <c r="Q754" s="162"/>
      <c r="R754" s="162"/>
      <c r="S754" s="162"/>
      <c r="T754" s="162"/>
      <c r="U754" s="162"/>
      <c r="V754" s="162"/>
      <c r="W754" s="162"/>
      <c r="X754" s="162"/>
      <c r="Y754" s="162"/>
      <c r="Z754" s="162"/>
    </row>
    <row r="755">
      <c r="A755" s="162"/>
      <c r="B755" s="162"/>
      <c r="C755" s="162"/>
      <c r="D755" s="162"/>
      <c r="E755" s="162"/>
      <c r="F755" s="162"/>
      <c r="G755" s="162"/>
      <c r="H755" s="162"/>
      <c r="I755" s="162"/>
      <c r="J755" s="162"/>
      <c r="K755" s="162"/>
      <c r="L755" s="162"/>
      <c r="M755" s="162"/>
      <c r="N755" s="162"/>
      <c r="O755" s="162"/>
      <c r="P755" s="162"/>
      <c r="Q755" s="162"/>
      <c r="R755" s="162"/>
      <c r="S755" s="162"/>
      <c r="T755" s="162"/>
      <c r="U755" s="162"/>
      <c r="V755" s="162"/>
      <c r="W755" s="162"/>
      <c r="X755" s="162"/>
      <c r="Y755" s="162"/>
      <c r="Z755" s="162"/>
    </row>
    <row r="756">
      <c r="A756" s="162"/>
      <c r="B756" s="162"/>
      <c r="C756" s="162"/>
      <c r="D756" s="162"/>
      <c r="E756" s="162"/>
      <c r="F756" s="162"/>
      <c r="G756" s="162"/>
      <c r="H756" s="162"/>
      <c r="I756" s="162"/>
      <c r="J756" s="162"/>
      <c r="K756" s="162"/>
      <c r="L756" s="162"/>
      <c r="M756" s="162"/>
      <c r="N756" s="162"/>
      <c r="O756" s="162"/>
      <c r="P756" s="162"/>
      <c r="Q756" s="162"/>
      <c r="R756" s="162"/>
      <c r="S756" s="162"/>
      <c r="T756" s="162"/>
      <c r="U756" s="162"/>
      <c r="V756" s="162"/>
      <c r="W756" s="162"/>
      <c r="X756" s="162"/>
      <c r="Y756" s="162"/>
      <c r="Z756" s="162"/>
    </row>
    <row r="757">
      <c r="A757" s="162"/>
      <c r="B757" s="162"/>
      <c r="C757" s="162"/>
      <c r="D757" s="162"/>
      <c r="E757" s="162"/>
      <c r="F757" s="162"/>
      <c r="G757" s="162"/>
      <c r="H757" s="162"/>
      <c r="I757" s="162"/>
      <c r="J757" s="162"/>
      <c r="K757" s="162"/>
      <c r="L757" s="162"/>
      <c r="M757" s="162"/>
      <c r="N757" s="162"/>
      <c r="O757" s="162"/>
      <c r="P757" s="162"/>
      <c r="Q757" s="162"/>
      <c r="R757" s="162"/>
      <c r="S757" s="162"/>
      <c r="T757" s="162"/>
      <c r="U757" s="162"/>
      <c r="V757" s="162"/>
      <c r="W757" s="162"/>
      <c r="X757" s="162"/>
      <c r="Y757" s="162"/>
      <c r="Z757" s="162"/>
    </row>
    <row r="758">
      <c r="A758" s="162"/>
      <c r="B758" s="162"/>
      <c r="C758" s="162"/>
      <c r="D758" s="162"/>
      <c r="E758" s="162"/>
      <c r="F758" s="162"/>
      <c r="G758" s="162"/>
      <c r="H758" s="162"/>
      <c r="I758" s="162"/>
      <c r="J758" s="162"/>
      <c r="K758" s="162"/>
      <c r="L758" s="162"/>
      <c r="M758" s="162"/>
      <c r="N758" s="162"/>
      <c r="O758" s="162"/>
      <c r="P758" s="162"/>
      <c r="Q758" s="162"/>
      <c r="R758" s="162"/>
      <c r="S758" s="162"/>
      <c r="T758" s="162"/>
      <c r="U758" s="162"/>
      <c r="V758" s="162"/>
      <c r="W758" s="162"/>
      <c r="X758" s="162"/>
      <c r="Y758" s="162"/>
      <c r="Z758" s="162"/>
    </row>
    <row r="759">
      <c r="A759" s="162"/>
      <c r="B759" s="162"/>
      <c r="C759" s="162"/>
      <c r="D759" s="162"/>
      <c r="E759" s="162"/>
      <c r="F759" s="162"/>
      <c r="G759" s="162"/>
      <c r="H759" s="162"/>
      <c r="I759" s="162"/>
      <c r="J759" s="162"/>
      <c r="K759" s="162"/>
      <c r="L759" s="162"/>
      <c r="M759" s="162"/>
      <c r="N759" s="162"/>
      <c r="O759" s="162"/>
      <c r="P759" s="162"/>
      <c r="Q759" s="162"/>
      <c r="R759" s="162"/>
      <c r="S759" s="162"/>
      <c r="T759" s="162"/>
      <c r="U759" s="162"/>
      <c r="V759" s="162"/>
      <c r="W759" s="162"/>
      <c r="X759" s="162"/>
      <c r="Y759" s="162"/>
      <c r="Z759" s="162"/>
    </row>
    <row r="760">
      <c r="A760" s="162"/>
      <c r="B760" s="162"/>
      <c r="C760" s="162"/>
      <c r="D760" s="162"/>
      <c r="E760" s="162"/>
      <c r="F760" s="162"/>
      <c r="G760" s="162"/>
      <c r="H760" s="162"/>
      <c r="I760" s="162"/>
      <c r="J760" s="162"/>
      <c r="K760" s="162"/>
      <c r="L760" s="162"/>
      <c r="M760" s="162"/>
      <c r="N760" s="162"/>
      <c r="O760" s="162"/>
      <c r="P760" s="162"/>
      <c r="Q760" s="162"/>
      <c r="R760" s="162"/>
      <c r="S760" s="162"/>
      <c r="T760" s="162"/>
      <c r="U760" s="162"/>
      <c r="V760" s="162"/>
      <c r="W760" s="162"/>
      <c r="X760" s="162"/>
      <c r="Y760" s="162"/>
      <c r="Z760" s="162"/>
    </row>
    <row r="761">
      <c r="A761" s="162"/>
      <c r="B761" s="162"/>
      <c r="C761" s="162"/>
      <c r="D761" s="162"/>
      <c r="E761" s="162"/>
      <c r="F761" s="162"/>
      <c r="G761" s="162"/>
      <c r="H761" s="162"/>
      <c r="I761" s="162"/>
      <c r="J761" s="162"/>
      <c r="K761" s="162"/>
      <c r="L761" s="162"/>
      <c r="M761" s="162"/>
      <c r="N761" s="162"/>
      <c r="O761" s="162"/>
      <c r="P761" s="162"/>
      <c r="Q761" s="162"/>
      <c r="R761" s="162"/>
      <c r="S761" s="162"/>
      <c r="T761" s="162"/>
      <c r="U761" s="162"/>
      <c r="V761" s="162"/>
      <c r="W761" s="162"/>
      <c r="X761" s="162"/>
      <c r="Y761" s="162"/>
      <c r="Z761" s="162"/>
    </row>
    <row r="762">
      <c r="A762" s="162"/>
      <c r="B762" s="162"/>
      <c r="C762" s="162"/>
      <c r="D762" s="162"/>
      <c r="E762" s="162"/>
      <c r="F762" s="162"/>
      <c r="G762" s="162"/>
      <c r="H762" s="162"/>
      <c r="I762" s="162"/>
      <c r="J762" s="162"/>
      <c r="K762" s="162"/>
      <c r="L762" s="162"/>
      <c r="M762" s="162"/>
      <c r="N762" s="162"/>
      <c r="O762" s="162"/>
      <c r="P762" s="162"/>
      <c r="Q762" s="162"/>
      <c r="R762" s="162"/>
      <c r="S762" s="162"/>
      <c r="T762" s="162"/>
      <c r="U762" s="162"/>
      <c r="V762" s="162"/>
      <c r="W762" s="162"/>
      <c r="X762" s="162"/>
      <c r="Y762" s="162"/>
      <c r="Z762" s="162"/>
    </row>
    <row r="763">
      <c r="A763" s="162"/>
      <c r="B763" s="162"/>
      <c r="C763" s="162"/>
      <c r="D763" s="162"/>
      <c r="E763" s="162"/>
      <c r="F763" s="162"/>
      <c r="G763" s="162"/>
      <c r="H763" s="162"/>
      <c r="I763" s="162"/>
      <c r="J763" s="162"/>
      <c r="K763" s="162"/>
      <c r="L763" s="162"/>
      <c r="M763" s="162"/>
      <c r="N763" s="162"/>
      <c r="O763" s="162"/>
      <c r="P763" s="162"/>
      <c r="Q763" s="162"/>
      <c r="R763" s="162"/>
      <c r="S763" s="162"/>
      <c r="T763" s="162"/>
      <c r="U763" s="162"/>
      <c r="V763" s="162"/>
      <c r="W763" s="162"/>
      <c r="X763" s="162"/>
      <c r="Y763" s="162"/>
      <c r="Z763" s="162"/>
    </row>
    <row r="764">
      <c r="A764" s="162"/>
      <c r="B764" s="162"/>
      <c r="C764" s="162"/>
      <c r="D764" s="162"/>
      <c r="E764" s="162"/>
      <c r="F764" s="162"/>
      <c r="G764" s="162"/>
      <c r="H764" s="162"/>
      <c r="I764" s="162"/>
      <c r="J764" s="162"/>
      <c r="K764" s="162"/>
      <c r="L764" s="162"/>
      <c r="M764" s="162"/>
      <c r="N764" s="162"/>
      <c r="O764" s="162"/>
      <c r="P764" s="162"/>
      <c r="Q764" s="162"/>
      <c r="R764" s="162"/>
      <c r="S764" s="162"/>
      <c r="T764" s="162"/>
      <c r="U764" s="162"/>
      <c r="V764" s="162"/>
      <c r="W764" s="162"/>
      <c r="X764" s="162"/>
      <c r="Y764" s="162"/>
      <c r="Z764" s="162"/>
    </row>
    <row r="765">
      <c r="A765" s="162"/>
      <c r="B765" s="162"/>
      <c r="C765" s="162"/>
      <c r="D765" s="162"/>
      <c r="E765" s="162"/>
      <c r="F765" s="162"/>
      <c r="G765" s="162"/>
      <c r="H765" s="162"/>
      <c r="I765" s="162"/>
      <c r="J765" s="162"/>
      <c r="K765" s="162"/>
      <c r="L765" s="162"/>
      <c r="M765" s="162"/>
      <c r="N765" s="162"/>
      <c r="O765" s="162"/>
      <c r="P765" s="162"/>
      <c r="Q765" s="162"/>
      <c r="R765" s="162"/>
      <c r="S765" s="162"/>
      <c r="T765" s="162"/>
      <c r="U765" s="162"/>
      <c r="V765" s="162"/>
      <c r="W765" s="162"/>
      <c r="X765" s="162"/>
      <c r="Y765" s="162"/>
      <c r="Z765" s="162"/>
    </row>
    <row r="766">
      <c r="A766" s="162"/>
      <c r="B766" s="162"/>
      <c r="C766" s="162"/>
      <c r="D766" s="162"/>
      <c r="E766" s="162"/>
      <c r="F766" s="162"/>
      <c r="G766" s="162"/>
      <c r="H766" s="162"/>
      <c r="I766" s="162"/>
      <c r="J766" s="162"/>
      <c r="K766" s="162"/>
      <c r="L766" s="162"/>
      <c r="M766" s="162"/>
      <c r="N766" s="162"/>
      <c r="O766" s="162"/>
      <c r="P766" s="162"/>
      <c r="Q766" s="162"/>
      <c r="R766" s="162"/>
      <c r="S766" s="162"/>
      <c r="T766" s="162"/>
      <c r="U766" s="162"/>
      <c r="V766" s="162"/>
      <c r="W766" s="162"/>
      <c r="X766" s="162"/>
      <c r="Y766" s="162"/>
      <c r="Z766" s="162"/>
    </row>
    <row r="767">
      <c r="A767" s="162"/>
      <c r="B767" s="162"/>
      <c r="C767" s="162"/>
      <c r="D767" s="162"/>
      <c r="E767" s="162"/>
      <c r="F767" s="162"/>
      <c r="G767" s="162"/>
      <c r="H767" s="162"/>
      <c r="I767" s="162"/>
      <c r="J767" s="162"/>
      <c r="K767" s="162"/>
      <c r="L767" s="162"/>
      <c r="M767" s="162"/>
      <c r="N767" s="162"/>
      <c r="O767" s="162"/>
      <c r="P767" s="162"/>
      <c r="Q767" s="162"/>
      <c r="R767" s="162"/>
      <c r="S767" s="162"/>
      <c r="T767" s="162"/>
      <c r="U767" s="162"/>
      <c r="V767" s="162"/>
      <c r="W767" s="162"/>
      <c r="X767" s="162"/>
      <c r="Y767" s="162"/>
      <c r="Z767" s="162"/>
    </row>
    <row r="768">
      <c r="A768" s="162"/>
      <c r="B768" s="162"/>
      <c r="C768" s="162"/>
      <c r="D768" s="162"/>
      <c r="E768" s="162"/>
      <c r="F768" s="162"/>
      <c r="G768" s="162"/>
      <c r="H768" s="162"/>
      <c r="I768" s="162"/>
      <c r="J768" s="162"/>
      <c r="K768" s="162"/>
      <c r="L768" s="162"/>
      <c r="M768" s="162"/>
      <c r="N768" s="162"/>
      <c r="O768" s="162"/>
      <c r="P768" s="162"/>
      <c r="Q768" s="162"/>
      <c r="R768" s="162"/>
      <c r="S768" s="162"/>
      <c r="T768" s="162"/>
      <c r="U768" s="162"/>
      <c r="V768" s="162"/>
      <c r="W768" s="162"/>
      <c r="X768" s="162"/>
      <c r="Y768" s="162"/>
      <c r="Z768" s="162"/>
    </row>
    <row r="769">
      <c r="A769" s="162"/>
      <c r="B769" s="162"/>
      <c r="C769" s="162"/>
      <c r="D769" s="162"/>
      <c r="E769" s="162"/>
      <c r="F769" s="162"/>
      <c r="G769" s="162"/>
      <c r="H769" s="162"/>
      <c r="I769" s="162"/>
      <c r="J769" s="162"/>
      <c r="K769" s="162"/>
      <c r="L769" s="162"/>
      <c r="M769" s="162"/>
      <c r="N769" s="162"/>
      <c r="O769" s="162"/>
      <c r="P769" s="162"/>
      <c r="Q769" s="162"/>
      <c r="R769" s="162"/>
      <c r="S769" s="162"/>
      <c r="T769" s="162"/>
      <c r="U769" s="162"/>
      <c r="V769" s="162"/>
      <c r="W769" s="162"/>
      <c r="X769" s="162"/>
      <c r="Y769" s="162"/>
      <c r="Z769" s="162"/>
    </row>
    <row r="770">
      <c r="A770" s="162"/>
      <c r="B770" s="162"/>
      <c r="C770" s="162"/>
      <c r="D770" s="162"/>
      <c r="E770" s="162"/>
      <c r="F770" s="162"/>
      <c r="G770" s="162"/>
      <c r="H770" s="162"/>
      <c r="I770" s="162"/>
      <c r="J770" s="162"/>
      <c r="K770" s="162"/>
      <c r="L770" s="162"/>
      <c r="M770" s="162"/>
      <c r="N770" s="162"/>
      <c r="O770" s="162"/>
      <c r="P770" s="162"/>
      <c r="Q770" s="162"/>
      <c r="R770" s="162"/>
      <c r="S770" s="162"/>
      <c r="T770" s="162"/>
      <c r="U770" s="162"/>
      <c r="V770" s="162"/>
      <c r="W770" s="162"/>
      <c r="X770" s="162"/>
      <c r="Y770" s="162"/>
      <c r="Z770" s="162"/>
    </row>
    <row r="771">
      <c r="A771" s="162"/>
      <c r="B771" s="162"/>
      <c r="C771" s="162"/>
      <c r="D771" s="162"/>
      <c r="E771" s="162"/>
      <c r="F771" s="162"/>
      <c r="G771" s="162"/>
      <c r="H771" s="162"/>
      <c r="I771" s="162"/>
      <c r="J771" s="162"/>
      <c r="K771" s="162"/>
      <c r="L771" s="162"/>
      <c r="M771" s="162"/>
      <c r="N771" s="162"/>
      <c r="O771" s="162"/>
      <c r="P771" s="162"/>
      <c r="Q771" s="162"/>
      <c r="R771" s="162"/>
      <c r="S771" s="162"/>
      <c r="T771" s="162"/>
      <c r="U771" s="162"/>
      <c r="V771" s="162"/>
      <c r="W771" s="162"/>
      <c r="X771" s="162"/>
      <c r="Y771" s="162"/>
      <c r="Z771" s="162"/>
    </row>
    <row r="772">
      <c r="A772" s="162"/>
      <c r="B772" s="162"/>
      <c r="C772" s="162"/>
      <c r="D772" s="162"/>
      <c r="E772" s="162"/>
      <c r="F772" s="162"/>
      <c r="G772" s="162"/>
      <c r="H772" s="162"/>
      <c r="I772" s="162"/>
      <c r="J772" s="162"/>
      <c r="K772" s="162"/>
      <c r="L772" s="162"/>
      <c r="M772" s="162"/>
      <c r="N772" s="162"/>
      <c r="O772" s="162"/>
      <c r="P772" s="162"/>
      <c r="Q772" s="162"/>
      <c r="R772" s="162"/>
      <c r="S772" s="162"/>
      <c r="T772" s="162"/>
      <c r="U772" s="162"/>
      <c r="V772" s="162"/>
      <c r="W772" s="162"/>
      <c r="X772" s="162"/>
      <c r="Y772" s="162"/>
      <c r="Z772" s="162"/>
    </row>
    <row r="773">
      <c r="A773" s="162"/>
      <c r="B773" s="162"/>
      <c r="C773" s="162"/>
      <c r="D773" s="162"/>
      <c r="E773" s="162"/>
      <c r="F773" s="162"/>
      <c r="G773" s="162"/>
      <c r="H773" s="162"/>
      <c r="I773" s="162"/>
      <c r="J773" s="162"/>
      <c r="K773" s="162"/>
      <c r="L773" s="162"/>
      <c r="M773" s="162"/>
      <c r="N773" s="162"/>
      <c r="O773" s="162"/>
      <c r="P773" s="162"/>
      <c r="Q773" s="162"/>
      <c r="R773" s="162"/>
      <c r="S773" s="162"/>
      <c r="T773" s="162"/>
      <c r="U773" s="162"/>
      <c r="V773" s="162"/>
      <c r="W773" s="162"/>
      <c r="X773" s="162"/>
      <c r="Y773" s="162"/>
      <c r="Z773" s="162"/>
    </row>
    <row r="774">
      <c r="A774" s="162"/>
      <c r="B774" s="162"/>
      <c r="C774" s="162"/>
      <c r="D774" s="162"/>
      <c r="E774" s="162"/>
      <c r="F774" s="162"/>
      <c r="G774" s="162"/>
      <c r="H774" s="162"/>
      <c r="I774" s="162"/>
      <c r="J774" s="162"/>
      <c r="K774" s="162"/>
      <c r="L774" s="162"/>
      <c r="M774" s="162"/>
      <c r="N774" s="162"/>
      <c r="O774" s="162"/>
      <c r="P774" s="162"/>
      <c r="Q774" s="162"/>
      <c r="R774" s="162"/>
      <c r="S774" s="162"/>
      <c r="T774" s="162"/>
      <c r="U774" s="162"/>
      <c r="V774" s="162"/>
      <c r="W774" s="162"/>
      <c r="X774" s="162"/>
      <c r="Y774" s="162"/>
      <c r="Z774" s="162"/>
    </row>
    <row r="775">
      <c r="A775" s="162"/>
      <c r="B775" s="162"/>
      <c r="C775" s="162"/>
      <c r="D775" s="162"/>
      <c r="E775" s="162"/>
      <c r="F775" s="162"/>
      <c r="G775" s="162"/>
      <c r="H775" s="162"/>
      <c r="I775" s="162"/>
      <c r="J775" s="162"/>
      <c r="K775" s="162"/>
      <c r="L775" s="162"/>
      <c r="M775" s="162"/>
      <c r="N775" s="162"/>
      <c r="O775" s="162"/>
      <c r="P775" s="162"/>
      <c r="Q775" s="162"/>
      <c r="R775" s="162"/>
      <c r="S775" s="162"/>
      <c r="T775" s="162"/>
      <c r="U775" s="162"/>
      <c r="V775" s="162"/>
      <c r="W775" s="162"/>
      <c r="X775" s="162"/>
      <c r="Y775" s="162"/>
      <c r="Z775" s="162"/>
    </row>
    <row r="776">
      <c r="A776" s="162"/>
      <c r="B776" s="162"/>
      <c r="C776" s="162"/>
      <c r="D776" s="162"/>
      <c r="E776" s="162"/>
      <c r="F776" s="162"/>
      <c r="G776" s="162"/>
      <c r="H776" s="162"/>
      <c r="I776" s="162"/>
      <c r="J776" s="162"/>
      <c r="K776" s="162"/>
      <c r="L776" s="162"/>
      <c r="M776" s="162"/>
      <c r="N776" s="162"/>
      <c r="O776" s="162"/>
      <c r="P776" s="162"/>
      <c r="Q776" s="162"/>
      <c r="R776" s="162"/>
      <c r="S776" s="162"/>
      <c r="T776" s="162"/>
      <c r="U776" s="162"/>
      <c r="V776" s="162"/>
      <c r="W776" s="162"/>
      <c r="X776" s="162"/>
      <c r="Y776" s="162"/>
      <c r="Z776" s="162"/>
    </row>
    <row r="777">
      <c r="A777" s="162"/>
      <c r="B777" s="162"/>
      <c r="C777" s="162"/>
      <c r="D777" s="162"/>
      <c r="E777" s="162"/>
      <c r="F777" s="162"/>
      <c r="G777" s="162"/>
      <c r="H777" s="162"/>
      <c r="I777" s="162"/>
      <c r="J777" s="162"/>
      <c r="K777" s="162"/>
      <c r="L777" s="162"/>
      <c r="M777" s="162"/>
      <c r="N777" s="162"/>
      <c r="O777" s="162"/>
      <c r="P777" s="162"/>
      <c r="Q777" s="162"/>
      <c r="R777" s="162"/>
      <c r="S777" s="162"/>
      <c r="T777" s="162"/>
      <c r="U777" s="162"/>
      <c r="V777" s="162"/>
      <c r="W777" s="162"/>
      <c r="X777" s="162"/>
      <c r="Y777" s="162"/>
      <c r="Z777" s="162"/>
    </row>
    <row r="778">
      <c r="A778" s="162"/>
      <c r="B778" s="162"/>
      <c r="C778" s="162"/>
      <c r="D778" s="162"/>
      <c r="E778" s="162"/>
      <c r="F778" s="162"/>
      <c r="G778" s="162"/>
      <c r="H778" s="162"/>
      <c r="I778" s="162"/>
      <c r="J778" s="162"/>
      <c r="K778" s="162"/>
      <c r="L778" s="162"/>
      <c r="M778" s="162"/>
      <c r="N778" s="162"/>
      <c r="O778" s="162"/>
      <c r="P778" s="162"/>
      <c r="Q778" s="162"/>
      <c r="R778" s="162"/>
      <c r="S778" s="162"/>
      <c r="T778" s="162"/>
      <c r="U778" s="162"/>
      <c r="V778" s="162"/>
      <c r="W778" s="162"/>
      <c r="X778" s="162"/>
      <c r="Y778" s="162"/>
      <c r="Z778" s="162"/>
    </row>
    <row r="779">
      <c r="A779" s="162"/>
      <c r="B779" s="162"/>
      <c r="C779" s="162"/>
      <c r="D779" s="162"/>
      <c r="E779" s="162"/>
      <c r="F779" s="162"/>
      <c r="G779" s="162"/>
      <c r="H779" s="162"/>
      <c r="I779" s="162"/>
      <c r="J779" s="162"/>
      <c r="K779" s="162"/>
      <c r="L779" s="162"/>
      <c r="M779" s="162"/>
      <c r="N779" s="162"/>
      <c r="O779" s="162"/>
      <c r="P779" s="162"/>
      <c r="Q779" s="162"/>
      <c r="R779" s="162"/>
      <c r="S779" s="162"/>
      <c r="T779" s="162"/>
      <c r="U779" s="162"/>
      <c r="V779" s="162"/>
      <c r="W779" s="162"/>
      <c r="X779" s="162"/>
      <c r="Y779" s="162"/>
      <c r="Z779" s="162"/>
    </row>
    <row r="780">
      <c r="A780" s="162"/>
      <c r="B780" s="162"/>
      <c r="C780" s="162"/>
      <c r="D780" s="162"/>
      <c r="E780" s="162"/>
      <c r="F780" s="162"/>
      <c r="G780" s="162"/>
      <c r="H780" s="162"/>
      <c r="I780" s="162"/>
      <c r="J780" s="162"/>
      <c r="K780" s="162"/>
      <c r="L780" s="162"/>
      <c r="M780" s="162"/>
      <c r="N780" s="162"/>
      <c r="O780" s="162"/>
      <c r="P780" s="162"/>
      <c r="Q780" s="162"/>
      <c r="R780" s="162"/>
      <c r="S780" s="162"/>
      <c r="T780" s="162"/>
      <c r="U780" s="162"/>
      <c r="V780" s="162"/>
      <c r="W780" s="162"/>
      <c r="X780" s="162"/>
      <c r="Y780" s="162"/>
      <c r="Z780" s="162"/>
    </row>
    <row r="781">
      <c r="A781" s="162"/>
      <c r="B781" s="162"/>
      <c r="C781" s="162"/>
      <c r="D781" s="162"/>
      <c r="E781" s="162"/>
      <c r="F781" s="162"/>
      <c r="G781" s="162"/>
      <c r="H781" s="162"/>
      <c r="I781" s="162"/>
      <c r="J781" s="162"/>
      <c r="K781" s="162"/>
      <c r="L781" s="162"/>
      <c r="M781" s="162"/>
      <c r="N781" s="162"/>
      <c r="O781" s="162"/>
      <c r="P781" s="162"/>
      <c r="Q781" s="162"/>
      <c r="R781" s="162"/>
      <c r="S781" s="162"/>
      <c r="T781" s="162"/>
      <c r="U781" s="162"/>
      <c r="V781" s="162"/>
      <c r="W781" s="162"/>
      <c r="X781" s="162"/>
      <c r="Y781" s="162"/>
      <c r="Z781" s="162"/>
    </row>
    <row r="782">
      <c r="A782" s="162"/>
      <c r="B782" s="162"/>
      <c r="C782" s="162"/>
      <c r="D782" s="162"/>
      <c r="E782" s="162"/>
      <c r="F782" s="162"/>
      <c r="G782" s="162"/>
      <c r="H782" s="162"/>
      <c r="I782" s="162"/>
      <c r="J782" s="162"/>
      <c r="K782" s="162"/>
      <c r="L782" s="162"/>
      <c r="M782" s="162"/>
      <c r="N782" s="162"/>
      <c r="O782" s="162"/>
      <c r="P782" s="162"/>
      <c r="Q782" s="162"/>
      <c r="R782" s="162"/>
      <c r="S782" s="162"/>
      <c r="T782" s="162"/>
      <c r="U782" s="162"/>
      <c r="V782" s="162"/>
      <c r="W782" s="162"/>
      <c r="X782" s="162"/>
      <c r="Y782" s="162"/>
      <c r="Z782" s="162"/>
    </row>
    <row r="783">
      <c r="A783" s="162"/>
      <c r="B783" s="162"/>
      <c r="C783" s="162"/>
      <c r="D783" s="162"/>
      <c r="E783" s="162"/>
      <c r="F783" s="162"/>
      <c r="G783" s="162"/>
      <c r="H783" s="162"/>
      <c r="I783" s="162"/>
      <c r="J783" s="162"/>
      <c r="K783" s="162"/>
      <c r="L783" s="162"/>
      <c r="M783" s="162"/>
      <c r="N783" s="162"/>
      <c r="O783" s="162"/>
      <c r="P783" s="162"/>
      <c r="Q783" s="162"/>
      <c r="R783" s="162"/>
      <c r="S783" s="162"/>
      <c r="T783" s="162"/>
      <c r="U783" s="162"/>
      <c r="V783" s="162"/>
      <c r="W783" s="162"/>
      <c r="X783" s="162"/>
      <c r="Y783" s="162"/>
      <c r="Z783" s="162"/>
    </row>
    <row r="784">
      <c r="A784" s="162"/>
      <c r="B784" s="162"/>
      <c r="C784" s="162"/>
      <c r="D784" s="162"/>
      <c r="E784" s="162"/>
      <c r="F784" s="162"/>
      <c r="G784" s="162"/>
      <c r="H784" s="162"/>
      <c r="I784" s="162"/>
      <c r="J784" s="162"/>
      <c r="K784" s="162"/>
      <c r="L784" s="162"/>
      <c r="M784" s="162"/>
      <c r="N784" s="162"/>
      <c r="O784" s="162"/>
      <c r="P784" s="162"/>
      <c r="Q784" s="162"/>
      <c r="R784" s="162"/>
      <c r="S784" s="162"/>
      <c r="T784" s="162"/>
      <c r="U784" s="162"/>
      <c r="V784" s="162"/>
      <c r="W784" s="162"/>
      <c r="X784" s="162"/>
      <c r="Y784" s="162"/>
      <c r="Z784" s="162"/>
    </row>
    <row r="785">
      <c r="A785" s="162"/>
      <c r="B785" s="162"/>
      <c r="C785" s="162"/>
      <c r="D785" s="162"/>
      <c r="E785" s="162"/>
      <c r="F785" s="162"/>
      <c r="G785" s="162"/>
      <c r="H785" s="162"/>
      <c r="I785" s="162"/>
      <c r="J785" s="162"/>
      <c r="K785" s="162"/>
      <c r="L785" s="162"/>
      <c r="M785" s="162"/>
      <c r="N785" s="162"/>
      <c r="O785" s="162"/>
      <c r="P785" s="162"/>
      <c r="Q785" s="162"/>
      <c r="R785" s="162"/>
      <c r="S785" s="162"/>
      <c r="T785" s="162"/>
      <c r="U785" s="162"/>
      <c r="V785" s="162"/>
      <c r="W785" s="162"/>
      <c r="X785" s="162"/>
      <c r="Y785" s="162"/>
      <c r="Z785" s="162"/>
    </row>
    <row r="786">
      <c r="A786" s="162"/>
      <c r="B786" s="162"/>
      <c r="C786" s="162"/>
      <c r="D786" s="162"/>
      <c r="E786" s="162"/>
      <c r="F786" s="162"/>
      <c r="G786" s="162"/>
      <c r="H786" s="162"/>
      <c r="I786" s="162"/>
      <c r="J786" s="162"/>
      <c r="K786" s="162"/>
      <c r="L786" s="162"/>
      <c r="M786" s="162"/>
      <c r="N786" s="162"/>
      <c r="O786" s="162"/>
      <c r="P786" s="162"/>
      <c r="Q786" s="162"/>
      <c r="R786" s="162"/>
      <c r="S786" s="162"/>
      <c r="T786" s="162"/>
      <c r="U786" s="162"/>
      <c r="V786" s="162"/>
      <c r="W786" s="162"/>
      <c r="X786" s="162"/>
      <c r="Y786" s="162"/>
      <c r="Z786" s="162"/>
    </row>
    <row r="787">
      <c r="A787" s="162"/>
      <c r="B787" s="162"/>
      <c r="C787" s="162"/>
      <c r="D787" s="162"/>
      <c r="E787" s="162"/>
      <c r="F787" s="162"/>
      <c r="G787" s="162"/>
      <c r="H787" s="162"/>
      <c r="I787" s="162"/>
      <c r="J787" s="162"/>
      <c r="K787" s="162"/>
      <c r="L787" s="162"/>
      <c r="M787" s="162"/>
      <c r="N787" s="162"/>
      <c r="O787" s="162"/>
      <c r="P787" s="162"/>
      <c r="Q787" s="162"/>
      <c r="R787" s="162"/>
      <c r="S787" s="162"/>
      <c r="T787" s="162"/>
      <c r="U787" s="162"/>
      <c r="V787" s="162"/>
      <c r="W787" s="162"/>
      <c r="X787" s="162"/>
      <c r="Y787" s="162"/>
      <c r="Z787" s="162"/>
    </row>
    <row r="788">
      <c r="A788" s="162"/>
      <c r="B788" s="162"/>
      <c r="C788" s="162"/>
      <c r="D788" s="162"/>
      <c r="E788" s="162"/>
      <c r="F788" s="162"/>
      <c r="G788" s="162"/>
      <c r="H788" s="162"/>
      <c r="I788" s="162"/>
      <c r="J788" s="162"/>
      <c r="K788" s="162"/>
      <c r="L788" s="162"/>
      <c r="M788" s="162"/>
      <c r="N788" s="162"/>
      <c r="O788" s="162"/>
      <c r="P788" s="162"/>
      <c r="Q788" s="162"/>
      <c r="R788" s="162"/>
      <c r="S788" s="162"/>
      <c r="T788" s="162"/>
      <c r="U788" s="162"/>
      <c r="V788" s="162"/>
      <c r="W788" s="162"/>
      <c r="X788" s="162"/>
      <c r="Y788" s="162"/>
      <c r="Z788" s="162"/>
    </row>
    <row r="789">
      <c r="A789" s="162"/>
      <c r="B789" s="162"/>
      <c r="C789" s="162"/>
      <c r="D789" s="162"/>
      <c r="E789" s="162"/>
      <c r="F789" s="162"/>
      <c r="G789" s="162"/>
      <c r="H789" s="162"/>
      <c r="I789" s="162"/>
      <c r="J789" s="162"/>
      <c r="K789" s="162"/>
      <c r="L789" s="162"/>
      <c r="M789" s="162"/>
      <c r="N789" s="162"/>
      <c r="O789" s="162"/>
      <c r="P789" s="162"/>
      <c r="Q789" s="162"/>
      <c r="R789" s="162"/>
      <c r="S789" s="162"/>
      <c r="T789" s="162"/>
      <c r="U789" s="162"/>
      <c r="V789" s="162"/>
      <c r="W789" s="162"/>
      <c r="X789" s="162"/>
      <c r="Y789" s="162"/>
      <c r="Z789" s="162"/>
    </row>
    <row r="790">
      <c r="A790" s="162"/>
      <c r="B790" s="162"/>
      <c r="C790" s="162"/>
      <c r="D790" s="162"/>
      <c r="E790" s="162"/>
      <c r="F790" s="162"/>
      <c r="G790" s="162"/>
      <c r="H790" s="162"/>
      <c r="I790" s="162"/>
      <c r="J790" s="162"/>
      <c r="K790" s="162"/>
      <c r="L790" s="162"/>
      <c r="M790" s="162"/>
      <c r="N790" s="162"/>
      <c r="O790" s="162"/>
      <c r="P790" s="162"/>
      <c r="Q790" s="162"/>
      <c r="R790" s="162"/>
      <c r="S790" s="162"/>
      <c r="T790" s="162"/>
      <c r="U790" s="162"/>
      <c r="V790" s="162"/>
      <c r="W790" s="162"/>
      <c r="X790" s="162"/>
      <c r="Y790" s="162"/>
      <c r="Z790" s="162"/>
    </row>
    <row r="791">
      <c r="A791" s="162"/>
      <c r="B791" s="162"/>
      <c r="C791" s="162"/>
      <c r="D791" s="162"/>
      <c r="E791" s="162"/>
      <c r="F791" s="162"/>
      <c r="G791" s="162"/>
      <c r="H791" s="162"/>
      <c r="I791" s="162"/>
      <c r="J791" s="162"/>
      <c r="K791" s="162"/>
      <c r="L791" s="162"/>
      <c r="M791" s="162"/>
      <c r="N791" s="162"/>
      <c r="O791" s="162"/>
      <c r="P791" s="162"/>
      <c r="Q791" s="162"/>
      <c r="R791" s="162"/>
      <c r="S791" s="162"/>
      <c r="T791" s="162"/>
      <c r="U791" s="162"/>
      <c r="V791" s="162"/>
      <c r="W791" s="162"/>
      <c r="X791" s="162"/>
      <c r="Y791" s="162"/>
      <c r="Z791" s="162"/>
    </row>
    <row r="792">
      <c r="A792" s="162"/>
      <c r="B792" s="162"/>
      <c r="C792" s="162"/>
      <c r="D792" s="162"/>
      <c r="E792" s="162"/>
      <c r="F792" s="162"/>
      <c r="G792" s="162"/>
      <c r="H792" s="162"/>
      <c r="I792" s="162"/>
      <c r="J792" s="162"/>
      <c r="K792" s="162"/>
      <c r="L792" s="162"/>
      <c r="M792" s="162"/>
      <c r="N792" s="162"/>
      <c r="O792" s="162"/>
      <c r="P792" s="162"/>
      <c r="Q792" s="162"/>
      <c r="R792" s="162"/>
      <c r="S792" s="162"/>
      <c r="T792" s="162"/>
      <c r="U792" s="162"/>
      <c r="V792" s="162"/>
      <c r="W792" s="162"/>
      <c r="X792" s="162"/>
      <c r="Y792" s="162"/>
      <c r="Z792" s="162"/>
    </row>
    <row r="793">
      <c r="A793" s="162"/>
      <c r="B793" s="162"/>
      <c r="C793" s="162"/>
      <c r="D793" s="162"/>
      <c r="E793" s="162"/>
      <c r="F793" s="162"/>
      <c r="G793" s="162"/>
      <c r="H793" s="162"/>
      <c r="I793" s="162"/>
      <c r="J793" s="162"/>
      <c r="K793" s="162"/>
      <c r="L793" s="162"/>
      <c r="M793" s="162"/>
      <c r="N793" s="162"/>
      <c r="O793" s="162"/>
      <c r="P793" s="162"/>
      <c r="Q793" s="162"/>
      <c r="R793" s="162"/>
      <c r="S793" s="162"/>
      <c r="T793" s="162"/>
      <c r="U793" s="162"/>
      <c r="V793" s="162"/>
      <c r="W793" s="162"/>
      <c r="X793" s="162"/>
      <c r="Y793" s="162"/>
      <c r="Z793" s="162"/>
    </row>
    <row r="794">
      <c r="A794" s="162"/>
      <c r="B794" s="162"/>
      <c r="C794" s="162"/>
      <c r="D794" s="162"/>
      <c r="E794" s="162"/>
      <c r="F794" s="162"/>
      <c r="G794" s="162"/>
      <c r="H794" s="162"/>
      <c r="I794" s="162"/>
      <c r="J794" s="162"/>
      <c r="K794" s="162"/>
      <c r="L794" s="162"/>
      <c r="M794" s="162"/>
      <c r="N794" s="162"/>
      <c r="O794" s="162"/>
      <c r="P794" s="162"/>
      <c r="Q794" s="162"/>
      <c r="R794" s="162"/>
      <c r="S794" s="162"/>
      <c r="T794" s="162"/>
      <c r="U794" s="162"/>
      <c r="V794" s="162"/>
      <c r="W794" s="162"/>
      <c r="X794" s="162"/>
      <c r="Y794" s="162"/>
      <c r="Z794" s="162"/>
    </row>
    <row r="795">
      <c r="A795" s="162"/>
      <c r="B795" s="162"/>
      <c r="C795" s="162"/>
      <c r="D795" s="162"/>
      <c r="E795" s="162"/>
      <c r="F795" s="162"/>
      <c r="G795" s="162"/>
      <c r="H795" s="162"/>
      <c r="I795" s="162"/>
      <c r="J795" s="162"/>
      <c r="K795" s="162"/>
      <c r="L795" s="162"/>
      <c r="M795" s="162"/>
      <c r="N795" s="162"/>
      <c r="O795" s="162"/>
      <c r="P795" s="162"/>
      <c r="Q795" s="162"/>
      <c r="R795" s="162"/>
      <c r="S795" s="162"/>
      <c r="T795" s="162"/>
      <c r="U795" s="162"/>
      <c r="V795" s="162"/>
      <c r="W795" s="162"/>
      <c r="X795" s="162"/>
      <c r="Y795" s="162"/>
      <c r="Z795" s="162"/>
    </row>
    <row r="796">
      <c r="A796" s="162"/>
      <c r="B796" s="162"/>
      <c r="C796" s="162"/>
      <c r="D796" s="162"/>
      <c r="E796" s="162"/>
      <c r="F796" s="162"/>
      <c r="G796" s="162"/>
      <c r="H796" s="162"/>
      <c r="I796" s="162"/>
      <c r="J796" s="162"/>
      <c r="K796" s="162"/>
      <c r="L796" s="162"/>
      <c r="M796" s="162"/>
      <c r="N796" s="162"/>
      <c r="O796" s="162"/>
      <c r="P796" s="162"/>
      <c r="Q796" s="162"/>
      <c r="R796" s="162"/>
      <c r="S796" s="162"/>
      <c r="T796" s="162"/>
      <c r="U796" s="162"/>
      <c r="V796" s="162"/>
      <c r="W796" s="162"/>
      <c r="X796" s="162"/>
      <c r="Y796" s="162"/>
      <c r="Z796" s="162"/>
    </row>
    <row r="797">
      <c r="A797" s="162"/>
      <c r="B797" s="162"/>
      <c r="C797" s="162"/>
      <c r="D797" s="162"/>
      <c r="E797" s="162"/>
      <c r="F797" s="162"/>
      <c r="G797" s="162"/>
      <c r="H797" s="162"/>
      <c r="I797" s="162"/>
      <c r="J797" s="162"/>
      <c r="K797" s="162"/>
      <c r="L797" s="162"/>
      <c r="M797" s="162"/>
      <c r="N797" s="162"/>
      <c r="O797" s="162"/>
      <c r="P797" s="162"/>
      <c r="Q797" s="162"/>
      <c r="R797" s="162"/>
      <c r="S797" s="162"/>
      <c r="T797" s="162"/>
      <c r="U797" s="162"/>
      <c r="V797" s="162"/>
      <c r="W797" s="162"/>
      <c r="X797" s="162"/>
      <c r="Y797" s="162"/>
      <c r="Z797" s="162"/>
    </row>
    <row r="798">
      <c r="A798" s="162"/>
      <c r="B798" s="162"/>
      <c r="C798" s="162"/>
      <c r="D798" s="162"/>
      <c r="E798" s="162"/>
      <c r="F798" s="162"/>
      <c r="G798" s="162"/>
      <c r="H798" s="162"/>
      <c r="I798" s="162"/>
      <c r="J798" s="162"/>
      <c r="K798" s="162"/>
      <c r="L798" s="162"/>
      <c r="M798" s="162"/>
      <c r="N798" s="162"/>
      <c r="O798" s="162"/>
      <c r="P798" s="162"/>
      <c r="Q798" s="162"/>
      <c r="R798" s="162"/>
      <c r="S798" s="162"/>
      <c r="T798" s="162"/>
      <c r="U798" s="162"/>
      <c r="V798" s="162"/>
      <c r="W798" s="162"/>
      <c r="X798" s="162"/>
      <c r="Y798" s="162"/>
      <c r="Z798" s="162"/>
    </row>
    <row r="799">
      <c r="A799" s="162"/>
      <c r="B799" s="162"/>
      <c r="C799" s="162"/>
      <c r="D799" s="162"/>
      <c r="E799" s="162"/>
      <c r="F799" s="162"/>
      <c r="G799" s="162"/>
      <c r="H799" s="162"/>
      <c r="I799" s="162"/>
      <c r="J799" s="162"/>
      <c r="K799" s="162"/>
      <c r="L799" s="162"/>
      <c r="M799" s="162"/>
      <c r="N799" s="162"/>
      <c r="O799" s="162"/>
      <c r="P799" s="162"/>
      <c r="Q799" s="162"/>
      <c r="R799" s="162"/>
      <c r="S799" s="162"/>
      <c r="T799" s="162"/>
      <c r="U799" s="162"/>
      <c r="V799" s="162"/>
      <c r="W799" s="162"/>
      <c r="X799" s="162"/>
      <c r="Y799" s="162"/>
      <c r="Z799" s="162"/>
    </row>
    <row r="800">
      <c r="A800" s="162"/>
      <c r="B800" s="162"/>
      <c r="C800" s="162"/>
      <c r="D800" s="162"/>
      <c r="E800" s="162"/>
      <c r="F800" s="162"/>
      <c r="G800" s="162"/>
      <c r="H800" s="162"/>
      <c r="I800" s="162"/>
      <c r="J800" s="162"/>
      <c r="K800" s="162"/>
      <c r="L800" s="162"/>
      <c r="M800" s="162"/>
      <c r="N800" s="162"/>
      <c r="O800" s="162"/>
      <c r="P800" s="162"/>
      <c r="Q800" s="162"/>
      <c r="R800" s="162"/>
      <c r="S800" s="162"/>
      <c r="T800" s="162"/>
      <c r="U800" s="162"/>
      <c r="V800" s="162"/>
      <c r="W800" s="162"/>
      <c r="X800" s="162"/>
      <c r="Y800" s="162"/>
      <c r="Z800" s="162"/>
    </row>
    <row r="801">
      <c r="A801" s="162"/>
      <c r="B801" s="162"/>
      <c r="C801" s="162"/>
      <c r="D801" s="162"/>
      <c r="E801" s="162"/>
      <c r="F801" s="162"/>
      <c r="G801" s="162"/>
      <c r="H801" s="162"/>
      <c r="I801" s="162"/>
      <c r="J801" s="162"/>
      <c r="K801" s="162"/>
      <c r="L801" s="162"/>
      <c r="M801" s="162"/>
      <c r="N801" s="162"/>
      <c r="O801" s="162"/>
      <c r="P801" s="162"/>
      <c r="Q801" s="162"/>
      <c r="R801" s="162"/>
      <c r="S801" s="162"/>
      <c r="T801" s="162"/>
      <c r="U801" s="162"/>
      <c r="V801" s="162"/>
      <c r="W801" s="162"/>
      <c r="X801" s="162"/>
      <c r="Y801" s="162"/>
      <c r="Z801" s="162"/>
    </row>
    <row r="802">
      <c r="A802" s="162"/>
      <c r="B802" s="162"/>
      <c r="C802" s="162"/>
      <c r="D802" s="162"/>
      <c r="E802" s="162"/>
      <c r="F802" s="162"/>
      <c r="G802" s="162"/>
      <c r="H802" s="162"/>
      <c r="I802" s="162"/>
      <c r="J802" s="162"/>
      <c r="K802" s="162"/>
      <c r="L802" s="162"/>
      <c r="M802" s="162"/>
      <c r="N802" s="162"/>
      <c r="O802" s="162"/>
      <c r="P802" s="162"/>
      <c r="Q802" s="162"/>
      <c r="R802" s="162"/>
      <c r="S802" s="162"/>
      <c r="T802" s="162"/>
      <c r="U802" s="162"/>
      <c r="V802" s="162"/>
      <c r="W802" s="162"/>
      <c r="X802" s="162"/>
      <c r="Y802" s="162"/>
      <c r="Z802" s="162"/>
    </row>
    <row r="803">
      <c r="A803" s="162"/>
      <c r="B803" s="162"/>
      <c r="C803" s="162"/>
      <c r="D803" s="162"/>
      <c r="E803" s="162"/>
      <c r="F803" s="162"/>
      <c r="G803" s="162"/>
      <c r="H803" s="162"/>
      <c r="I803" s="162"/>
      <c r="J803" s="162"/>
      <c r="K803" s="162"/>
      <c r="L803" s="162"/>
      <c r="M803" s="162"/>
      <c r="N803" s="162"/>
      <c r="O803" s="162"/>
      <c r="P803" s="162"/>
      <c r="Q803" s="162"/>
      <c r="R803" s="162"/>
      <c r="S803" s="162"/>
      <c r="T803" s="162"/>
      <c r="U803" s="162"/>
      <c r="V803" s="162"/>
      <c r="W803" s="162"/>
      <c r="X803" s="162"/>
      <c r="Y803" s="162"/>
      <c r="Z803" s="162"/>
    </row>
    <row r="804">
      <c r="A804" s="162"/>
      <c r="B804" s="162"/>
      <c r="C804" s="162"/>
      <c r="D804" s="162"/>
      <c r="E804" s="162"/>
      <c r="F804" s="162"/>
      <c r="G804" s="162"/>
      <c r="H804" s="162"/>
      <c r="I804" s="162"/>
      <c r="J804" s="162"/>
      <c r="K804" s="162"/>
      <c r="L804" s="162"/>
      <c r="M804" s="162"/>
      <c r="N804" s="162"/>
      <c r="O804" s="162"/>
      <c r="P804" s="162"/>
      <c r="Q804" s="162"/>
      <c r="R804" s="162"/>
      <c r="S804" s="162"/>
      <c r="T804" s="162"/>
      <c r="U804" s="162"/>
      <c r="V804" s="162"/>
      <c r="W804" s="162"/>
      <c r="X804" s="162"/>
      <c r="Y804" s="162"/>
      <c r="Z804" s="162"/>
    </row>
    <row r="805">
      <c r="A805" s="162"/>
      <c r="B805" s="162"/>
      <c r="C805" s="162"/>
      <c r="D805" s="162"/>
      <c r="E805" s="162"/>
      <c r="F805" s="162"/>
      <c r="G805" s="162"/>
      <c r="H805" s="162"/>
      <c r="I805" s="162"/>
      <c r="J805" s="162"/>
      <c r="K805" s="162"/>
      <c r="L805" s="162"/>
      <c r="M805" s="162"/>
      <c r="N805" s="162"/>
      <c r="O805" s="162"/>
      <c r="P805" s="162"/>
      <c r="Q805" s="162"/>
      <c r="R805" s="162"/>
      <c r="S805" s="162"/>
      <c r="T805" s="162"/>
      <c r="U805" s="162"/>
      <c r="V805" s="162"/>
      <c r="W805" s="162"/>
      <c r="X805" s="162"/>
      <c r="Y805" s="162"/>
      <c r="Z805" s="162"/>
    </row>
    <row r="806">
      <c r="A806" s="162"/>
      <c r="B806" s="162"/>
      <c r="C806" s="162"/>
      <c r="D806" s="162"/>
      <c r="E806" s="162"/>
      <c r="F806" s="162"/>
      <c r="G806" s="162"/>
      <c r="H806" s="162"/>
      <c r="I806" s="162"/>
      <c r="J806" s="162"/>
      <c r="K806" s="162"/>
      <c r="L806" s="162"/>
      <c r="M806" s="162"/>
      <c r="N806" s="162"/>
      <c r="O806" s="162"/>
      <c r="P806" s="162"/>
      <c r="Q806" s="162"/>
      <c r="R806" s="162"/>
      <c r="S806" s="162"/>
      <c r="T806" s="162"/>
      <c r="U806" s="162"/>
      <c r="V806" s="162"/>
      <c r="W806" s="162"/>
      <c r="X806" s="162"/>
      <c r="Y806" s="162"/>
      <c r="Z806" s="162"/>
    </row>
    <row r="807">
      <c r="A807" s="162"/>
      <c r="B807" s="162"/>
      <c r="C807" s="162"/>
      <c r="D807" s="162"/>
      <c r="E807" s="162"/>
      <c r="F807" s="162"/>
      <c r="G807" s="162"/>
      <c r="H807" s="162"/>
      <c r="I807" s="162"/>
      <c r="J807" s="162"/>
      <c r="K807" s="162"/>
      <c r="L807" s="162"/>
      <c r="M807" s="162"/>
      <c r="N807" s="162"/>
      <c r="O807" s="162"/>
      <c r="P807" s="162"/>
      <c r="Q807" s="162"/>
      <c r="R807" s="162"/>
      <c r="S807" s="162"/>
      <c r="T807" s="162"/>
      <c r="U807" s="162"/>
      <c r="V807" s="162"/>
      <c r="W807" s="162"/>
      <c r="X807" s="162"/>
      <c r="Y807" s="162"/>
      <c r="Z807" s="162"/>
    </row>
    <row r="808">
      <c r="A808" s="162"/>
      <c r="B808" s="162"/>
      <c r="C808" s="162"/>
      <c r="D808" s="162"/>
      <c r="E808" s="162"/>
      <c r="F808" s="162"/>
      <c r="G808" s="162"/>
      <c r="H808" s="162"/>
      <c r="I808" s="162"/>
      <c r="J808" s="162"/>
      <c r="K808" s="162"/>
      <c r="L808" s="162"/>
      <c r="M808" s="162"/>
      <c r="N808" s="162"/>
      <c r="O808" s="162"/>
      <c r="P808" s="162"/>
      <c r="Q808" s="162"/>
      <c r="R808" s="162"/>
      <c r="S808" s="162"/>
      <c r="T808" s="162"/>
      <c r="U808" s="162"/>
      <c r="V808" s="162"/>
      <c r="W808" s="162"/>
      <c r="X808" s="162"/>
      <c r="Y808" s="162"/>
      <c r="Z808" s="162"/>
    </row>
    <row r="809">
      <c r="A809" s="162"/>
      <c r="B809" s="162"/>
      <c r="C809" s="162"/>
      <c r="D809" s="162"/>
      <c r="E809" s="162"/>
      <c r="F809" s="162"/>
      <c r="G809" s="162"/>
      <c r="H809" s="162"/>
      <c r="I809" s="162"/>
      <c r="J809" s="162"/>
      <c r="K809" s="162"/>
      <c r="L809" s="162"/>
      <c r="M809" s="162"/>
      <c r="N809" s="162"/>
      <c r="O809" s="162"/>
      <c r="P809" s="162"/>
      <c r="Q809" s="162"/>
      <c r="R809" s="162"/>
      <c r="S809" s="162"/>
      <c r="T809" s="162"/>
      <c r="U809" s="162"/>
      <c r="V809" s="162"/>
      <c r="W809" s="162"/>
      <c r="X809" s="162"/>
      <c r="Y809" s="162"/>
      <c r="Z809" s="162"/>
    </row>
    <row r="810">
      <c r="A810" s="162"/>
      <c r="B810" s="162"/>
      <c r="C810" s="162"/>
      <c r="D810" s="162"/>
      <c r="E810" s="162"/>
      <c r="F810" s="162"/>
      <c r="G810" s="162"/>
      <c r="H810" s="162"/>
      <c r="I810" s="162"/>
      <c r="J810" s="162"/>
      <c r="K810" s="162"/>
      <c r="L810" s="162"/>
      <c r="M810" s="162"/>
      <c r="N810" s="162"/>
      <c r="O810" s="162"/>
      <c r="P810" s="162"/>
      <c r="Q810" s="162"/>
      <c r="R810" s="162"/>
      <c r="S810" s="162"/>
      <c r="T810" s="162"/>
      <c r="U810" s="162"/>
      <c r="V810" s="162"/>
      <c r="W810" s="162"/>
      <c r="X810" s="162"/>
      <c r="Y810" s="162"/>
      <c r="Z810" s="162"/>
    </row>
    <row r="811">
      <c r="A811" s="162"/>
      <c r="B811" s="162"/>
      <c r="C811" s="162"/>
      <c r="D811" s="162"/>
      <c r="E811" s="162"/>
      <c r="F811" s="162"/>
      <c r="G811" s="162"/>
      <c r="H811" s="162"/>
      <c r="I811" s="162"/>
      <c r="J811" s="162"/>
      <c r="K811" s="162"/>
      <c r="L811" s="162"/>
      <c r="M811" s="162"/>
      <c r="N811" s="162"/>
      <c r="O811" s="162"/>
      <c r="P811" s="162"/>
      <c r="Q811" s="162"/>
      <c r="R811" s="162"/>
      <c r="S811" s="162"/>
      <c r="T811" s="162"/>
      <c r="U811" s="162"/>
      <c r="V811" s="162"/>
      <c r="W811" s="162"/>
      <c r="X811" s="162"/>
      <c r="Y811" s="162"/>
      <c r="Z811" s="162"/>
    </row>
    <row r="812">
      <c r="A812" s="162"/>
      <c r="B812" s="162"/>
      <c r="C812" s="162"/>
      <c r="D812" s="162"/>
      <c r="E812" s="162"/>
      <c r="F812" s="162"/>
      <c r="G812" s="162"/>
      <c r="H812" s="162"/>
      <c r="I812" s="162"/>
      <c r="J812" s="162"/>
      <c r="K812" s="162"/>
      <c r="L812" s="162"/>
      <c r="M812" s="162"/>
      <c r="N812" s="162"/>
      <c r="O812" s="162"/>
      <c r="P812" s="162"/>
      <c r="Q812" s="162"/>
      <c r="R812" s="162"/>
      <c r="S812" s="162"/>
      <c r="T812" s="162"/>
      <c r="U812" s="162"/>
      <c r="V812" s="162"/>
      <c r="W812" s="162"/>
      <c r="X812" s="162"/>
      <c r="Y812" s="162"/>
      <c r="Z812" s="162"/>
    </row>
    <row r="813">
      <c r="A813" s="162"/>
      <c r="B813" s="162"/>
      <c r="C813" s="162"/>
      <c r="D813" s="162"/>
      <c r="E813" s="162"/>
      <c r="F813" s="162"/>
      <c r="G813" s="162"/>
      <c r="H813" s="162"/>
      <c r="I813" s="162"/>
      <c r="J813" s="162"/>
      <c r="K813" s="162"/>
      <c r="L813" s="162"/>
      <c r="M813" s="162"/>
      <c r="N813" s="162"/>
      <c r="O813" s="162"/>
      <c r="P813" s="162"/>
      <c r="Q813" s="162"/>
      <c r="R813" s="162"/>
      <c r="S813" s="162"/>
      <c r="T813" s="162"/>
      <c r="U813" s="162"/>
      <c r="V813" s="162"/>
      <c r="W813" s="162"/>
      <c r="X813" s="162"/>
      <c r="Y813" s="162"/>
      <c r="Z813" s="162"/>
    </row>
    <row r="814">
      <c r="A814" s="162"/>
      <c r="B814" s="162"/>
      <c r="C814" s="162"/>
      <c r="D814" s="162"/>
      <c r="E814" s="162"/>
      <c r="F814" s="162"/>
      <c r="G814" s="162"/>
      <c r="H814" s="162"/>
      <c r="I814" s="162"/>
      <c r="J814" s="162"/>
      <c r="K814" s="162"/>
      <c r="L814" s="162"/>
      <c r="M814" s="162"/>
      <c r="N814" s="162"/>
      <c r="O814" s="162"/>
      <c r="P814" s="162"/>
      <c r="Q814" s="162"/>
      <c r="R814" s="162"/>
      <c r="S814" s="162"/>
      <c r="T814" s="162"/>
      <c r="U814" s="162"/>
      <c r="V814" s="162"/>
      <c r="W814" s="162"/>
      <c r="X814" s="162"/>
      <c r="Y814" s="162"/>
      <c r="Z814" s="162"/>
    </row>
    <row r="815">
      <c r="A815" s="162"/>
      <c r="B815" s="162"/>
      <c r="C815" s="162"/>
      <c r="D815" s="162"/>
      <c r="E815" s="162"/>
      <c r="F815" s="162"/>
      <c r="G815" s="162"/>
      <c r="H815" s="162"/>
      <c r="I815" s="162"/>
      <c r="J815" s="162"/>
      <c r="K815" s="162"/>
      <c r="L815" s="162"/>
      <c r="M815" s="162"/>
      <c r="N815" s="162"/>
      <c r="O815" s="162"/>
      <c r="P815" s="162"/>
      <c r="Q815" s="162"/>
      <c r="R815" s="162"/>
      <c r="S815" s="162"/>
      <c r="T815" s="162"/>
      <c r="U815" s="162"/>
      <c r="V815" s="162"/>
      <c r="W815" s="162"/>
      <c r="X815" s="162"/>
      <c r="Y815" s="162"/>
      <c r="Z815" s="162"/>
    </row>
    <row r="816">
      <c r="A816" s="162"/>
      <c r="B816" s="162"/>
      <c r="C816" s="162"/>
      <c r="D816" s="162"/>
      <c r="E816" s="162"/>
      <c r="F816" s="162"/>
      <c r="G816" s="162"/>
      <c r="H816" s="162"/>
      <c r="I816" s="162"/>
      <c r="J816" s="162"/>
      <c r="K816" s="162"/>
      <c r="L816" s="162"/>
      <c r="M816" s="162"/>
      <c r="N816" s="162"/>
      <c r="O816" s="162"/>
      <c r="P816" s="162"/>
      <c r="Q816" s="162"/>
      <c r="R816" s="162"/>
      <c r="S816" s="162"/>
      <c r="T816" s="162"/>
      <c r="U816" s="162"/>
      <c r="V816" s="162"/>
      <c r="W816" s="162"/>
      <c r="X816" s="162"/>
      <c r="Y816" s="162"/>
      <c r="Z816" s="162"/>
    </row>
    <row r="817">
      <c r="A817" s="162"/>
      <c r="B817" s="162"/>
      <c r="C817" s="162"/>
      <c r="D817" s="162"/>
      <c r="E817" s="162"/>
      <c r="F817" s="162"/>
      <c r="G817" s="162"/>
      <c r="H817" s="162"/>
      <c r="I817" s="162"/>
      <c r="J817" s="162"/>
      <c r="K817" s="162"/>
      <c r="L817" s="162"/>
      <c r="M817" s="162"/>
      <c r="N817" s="162"/>
      <c r="O817" s="162"/>
      <c r="P817" s="162"/>
      <c r="Q817" s="162"/>
      <c r="R817" s="162"/>
      <c r="S817" s="162"/>
      <c r="T817" s="162"/>
      <c r="U817" s="162"/>
      <c r="V817" s="162"/>
      <c r="W817" s="162"/>
      <c r="X817" s="162"/>
      <c r="Y817" s="162"/>
      <c r="Z817" s="162"/>
    </row>
    <row r="818">
      <c r="A818" s="162"/>
      <c r="B818" s="162"/>
      <c r="C818" s="162"/>
      <c r="D818" s="162"/>
      <c r="E818" s="162"/>
      <c r="F818" s="162"/>
      <c r="G818" s="162"/>
      <c r="H818" s="162"/>
      <c r="I818" s="162"/>
      <c r="J818" s="162"/>
      <c r="K818" s="162"/>
      <c r="L818" s="162"/>
      <c r="M818" s="162"/>
      <c r="N818" s="162"/>
      <c r="O818" s="162"/>
      <c r="P818" s="162"/>
      <c r="Q818" s="162"/>
      <c r="R818" s="162"/>
      <c r="S818" s="162"/>
      <c r="T818" s="162"/>
      <c r="U818" s="162"/>
      <c r="V818" s="162"/>
      <c r="W818" s="162"/>
      <c r="X818" s="162"/>
      <c r="Y818" s="162"/>
      <c r="Z818" s="162"/>
    </row>
    <row r="819">
      <c r="A819" s="162"/>
      <c r="B819" s="162"/>
      <c r="C819" s="162"/>
      <c r="D819" s="162"/>
      <c r="E819" s="162"/>
      <c r="F819" s="162"/>
      <c r="G819" s="162"/>
      <c r="H819" s="162"/>
      <c r="I819" s="162"/>
      <c r="J819" s="162"/>
      <c r="K819" s="162"/>
      <c r="L819" s="162"/>
      <c r="M819" s="162"/>
      <c r="N819" s="162"/>
      <c r="O819" s="162"/>
      <c r="P819" s="162"/>
      <c r="Q819" s="162"/>
      <c r="R819" s="162"/>
      <c r="S819" s="162"/>
      <c r="T819" s="162"/>
      <c r="U819" s="162"/>
      <c r="V819" s="162"/>
      <c r="W819" s="162"/>
      <c r="X819" s="162"/>
      <c r="Y819" s="162"/>
      <c r="Z819" s="162"/>
    </row>
    <row r="820">
      <c r="A820" s="162"/>
      <c r="B820" s="162"/>
      <c r="C820" s="162"/>
      <c r="D820" s="162"/>
      <c r="E820" s="162"/>
      <c r="F820" s="162"/>
      <c r="G820" s="162"/>
      <c r="H820" s="162"/>
      <c r="I820" s="162"/>
      <c r="J820" s="162"/>
      <c r="K820" s="162"/>
      <c r="L820" s="162"/>
      <c r="M820" s="162"/>
      <c r="N820" s="162"/>
      <c r="O820" s="162"/>
      <c r="P820" s="162"/>
      <c r="Q820" s="162"/>
      <c r="R820" s="162"/>
      <c r="S820" s="162"/>
      <c r="T820" s="162"/>
      <c r="U820" s="162"/>
      <c r="V820" s="162"/>
      <c r="W820" s="162"/>
      <c r="X820" s="162"/>
      <c r="Y820" s="162"/>
      <c r="Z820" s="162"/>
    </row>
    <row r="821">
      <c r="A821" s="162"/>
      <c r="B821" s="162"/>
      <c r="C821" s="162"/>
      <c r="D821" s="162"/>
      <c r="E821" s="162"/>
      <c r="F821" s="162"/>
      <c r="G821" s="162"/>
      <c r="H821" s="162"/>
      <c r="I821" s="162"/>
      <c r="J821" s="162"/>
      <c r="K821" s="162"/>
      <c r="L821" s="162"/>
      <c r="M821" s="162"/>
      <c r="N821" s="162"/>
      <c r="O821" s="162"/>
      <c r="P821" s="162"/>
      <c r="Q821" s="162"/>
      <c r="R821" s="162"/>
      <c r="S821" s="162"/>
      <c r="T821" s="162"/>
      <c r="U821" s="162"/>
      <c r="V821" s="162"/>
      <c r="W821" s="162"/>
      <c r="X821" s="162"/>
      <c r="Y821" s="162"/>
      <c r="Z821" s="162"/>
    </row>
    <row r="822">
      <c r="A822" s="162"/>
      <c r="B822" s="162"/>
      <c r="C822" s="162"/>
      <c r="D822" s="162"/>
      <c r="E822" s="162"/>
      <c r="F822" s="162"/>
      <c r="G822" s="162"/>
      <c r="H822" s="162"/>
      <c r="I822" s="162"/>
      <c r="J822" s="162"/>
      <c r="K822" s="162"/>
      <c r="L822" s="162"/>
      <c r="M822" s="162"/>
      <c r="N822" s="162"/>
      <c r="O822" s="162"/>
      <c r="P822" s="162"/>
      <c r="Q822" s="162"/>
      <c r="R822" s="162"/>
      <c r="S822" s="162"/>
      <c r="T822" s="162"/>
      <c r="U822" s="162"/>
      <c r="V822" s="162"/>
      <c r="W822" s="162"/>
      <c r="X822" s="162"/>
      <c r="Y822" s="162"/>
      <c r="Z822" s="162"/>
    </row>
    <row r="823">
      <c r="A823" s="162"/>
      <c r="B823" s="162"/>
      <c r="C823" s="162"/>
      <c r="D823" s="162"/>
      <c r="E823" s="162"/>
      <c r="F823" s="162"/>
      <c r="G823" s="162"/>
      <c r="H823" s="162"/>
      <c r="I823" s="162"/>
      <c r="J823" s="162"/>
      <c r="K823" s="162"/>
      <c r="L823" s="162"/>
      <c r="M823" s="162"/>
      <c r="N823" s="162"/>
      <c r="O823" s="162"/>
      <c r="P823" s="162"/>
      <c r="Q823" s="162"/>
      <c r="R823" s="162"/>
      <c r="S823" s="162"/>
      <c r="T823" s="162"/>
      <c r="U823" s="162"/>
      <c r="V823" s="162"/>
      <c r="W823" s="162"/>
      <c r="X823" s="162"/>
      <c r="Y823" s="162"/>
      <c r="Z823" s="162"/>
    </row>
    <row r="824">
      <c r="A824" s="162"/>
      <c r="B824" s="162"/>
      <c r="C824" s="162"/>
      <c r="D824" s="162"/>
      <c r="E824" s="162"/>
      <c r="F824" s="162"/>
      <c r="G824" s="162"/>
      <c r="H824" s="162"/>
      <c r="I824" s="162"/>
      <c r="J824" s="162"/>
      <c r="K824" s="162"/>
      <c r="L824" s="162"/>
      <c r="M824" s="162"/>
      <c r="N824" s="162"/>
      <c r="O824" s="162"/>
      <c r="P824" s="162"/>
      <c r="Q824" s="162"/>
      <c r="R824" s="162"/>
      <c r="S824" s="162"/>
      <c r="T824" s="162"/>
      <c r="U824" s="162"/>
      <c r="V824" s="162"/>
      <c r="W824" s="162"/>
      <c r="X824" s="162"/>
      <c r="Y824" s="162"/>
      <c r="Z824" s="162"/>
    </row>
    <row r="825">
      <c r="A825" s="162"/>
      <c r="B825" s="162"/>
      <c r="C825" s="162"/>
      <c r="D825" s="162"/>
      <c r="E825" s="162"/>
      <c r="F825" s="162"/>
      <c r="G825" s="162"/>
      <c r="H825" s="162"/>
      <c r="I825" s="162"/>
      <c r="J825" s="162"/>
      <c r="K825" s="162"/>
      <c r="L825" s="162"/>
      <c r="M825" s="162"/>
      <c r="N825" s="162"/>
      <c r="O825" s="162"/>
      <c r="P825" s="162"/>
      <c r="Q825" s="162"/>
      <c r="R825" s="162"/>
      <c r="S825" s="162"/>
      <c r="T825" s="162"/>
      <c r="U825" s="162"/>
      <c r="V825" s="162"/>
      <c r="W825" s="162"/>
      <c r="X825" s="162"/>
      <c r="Y825" s="162"/>
      <c r="Z825" s="162"/>
    </row>
    <row r="826">
      <c r="A826" s="162"/>
      <c r="B826" s="162"/>
      <c r="C826" s="162"/>
      <c r="D826" s="162"/>
      <c r="E826" s="162"/>
      <c r="F826" s="162"/>
      <c r="G826" s="162"/>
      <c r="H826" s="162"/>
      <c r="I826" s="162"/>
      <c r="J826" s="162"/>
      <c r="K826" s="162"/>
      <c r="L826" s="162"/>
      <c r="M826" s="162"/>
      <c r="N826" s="162"/>
      <c r="O826" s="162"/>
      <c r="P826" s="162"/>
      <c r="Q826" s="162"/>
      <c r="R826" s="162"/>
      <c r="S826" s="162"/>
      <c r="T826" s="162"/>
      <c r="U826" s="162"/>
      <c r="V826" s="162"/>
      <c r="W826" s="162"/>
      <c r="X826" s="162"/>
      <c r="Y826" s="162"/>
      <c r="Z826" s="162"/>
    </row>
    <row r="827">
      <c r="A827" s="162"/>
      <c r="B827" s="162"/>
      <c r="C827" s="162"/>
      <c r="D827" s="162"/>
      <c r="E827" s="162"/>
      <c r="F827" s="162"/>
      <c r="G827" s="162"/>
      <c r="H827" s="162"/>
      <c r="I827" s="162"/>
      <c r="J827" s="162"/>
      <c r="K827" s="162"/>
      <c r="L827" s="162"/>
      <c r="M827" s="162"/>
      <c r="N827" s="162"/>
      <c r="O827" s="162"/>
      <c r="P827" s="162"/>
      <c r="Q827" s="162"/>
      <c r="R827" s="162"/>
      <c r="S827" s="162"/>
      <c r="T827" s="162"/>
      <c r="U827" s="162"/>
      <c r="V827" s="162"/>
      <c r="W827" s="162"/>
      <c r="X827" s="162"/>
      <c r="Y827" s="162"/>
      <c r="Z827" s="162"/>
    </row>
    <row r="828">
      <c r="A828" s="162"/>
      <c r="B828" s="162"/>
      <c r="C828" s="162"/>
      <c r="D828" s="162"/>
      <c r="E828" s="162"/>
      <c r="F828" s="162"/>
      <c r="G828" s="162"/>
      <c r="H828" s="162"/>
      <c r="I828" s="162"/>
      <c r="J828" s="162"/>
      <c r="K828" s="162"/>
      <c r="L828" s="162"/>
      <c r="M828" s="162"/>
      <c r="N828" s="162"/>
      <c r="O828" s="162"/>
      <c r="P828" s="162"/>
      <c r="Q828" s="162"/>
      <c r="R828" s="162"/>
      <c r="S828" s="162"/>
      <c r="T828" s="162"/>
      <c r="U828" s="162"/>
      <c r="V828" s="162"/>
      <c r="W828" s="162"/>
      <c r="X828" s="162"/>
      <c r="Y828" s="162"/>
      <c r="Z828" s="162"/>
    </row>
    <row r="829">
      <c r="A829" s="162"/>
      <c r="B829" s="162"/>
      <c r="C829" s="162"/>
      <c r="D829" s="162"/>
      <c r="E829" s="162"/>
      <c r="F829" s="162"/>
      <c r="G829" s="162"/>
      <c r="H829" s="162"/>
      <c r="I829" s="162"/>
      <c r="J829" s="162"/>
      <c r="K829" s="162"/>
      <c r="L829" s="162"/>
      <c r="M829" s="162"/>
      <c r="N829" s="162"/>
      <c r="O829" s="162"/>
      <c r="P829" s="162"/>
      <c r="Q829" s="162"/>
      <c r="R829" s="162"/>
      <c r="S829" s="162"/>
      <c r="T829" s="162"/>
      <c r="U829" s="162"/>
      <c r="V829" s="162"/>
      <c r="W829" s="162"/>
      <c r="X829" s="162"/>
      <c r="Y829" s="162"/>
      <c r="Z829" s="162"/>
    </row>
    <row r="830">
      <c r="A830" s="162"/>
      <c r="B830" s="162"/>
      <c r="C830" s="162"/>
      <c r="D830" s="162"/>
      <c r="E830" s="162"/>
      <c r="F830" s="162"/>
      <c r="G830" s="162"/>
      <c r="H830" s="162"/>
      <c r="I830" s="162"/>
      <c r="J830" s="162"/>
      <c r="K830" s="162"/>
      <c r="L830" s="162"/>
      <c r="M830" s="162"/>
      <c r="N830" s="162"/>
      <c r="O830" s="162"/>
      <c r="P830" s="162"/>
      <c r="Q830" s="162"/>
      <c r="R830" s="162"/>
      <c r="S830" s="162"/>
      <c r="T830" s="162"/>
      <c r="U830" s="162"/>
      <c r="V830" s="162"/>
      <c r="W830" s="162"/>
      <c r="X830" s="162"/>
      <c r="Y830" s="162"/>
      <c r="Z830" s="162"/>
    </row>
    <row r="831">
      <c r="A831" s="162"/>
      <c r="B831" s="162"/>
      <c r="C831" s="162"/>
      <c r="D831" s="162"/>
      <c r="E831" s="162"/>
      <c r="F831" s="162"/>
      <c r="G831" s="162"/>
      <c r="H831" s="162"/>
      <c r="I831" s="162"/>
      <c r="J831" s="162"/>
      <c r="K831" s="162"/>
      <c r="L831" s="162"/>
      <c r="M831" s="162"/>
      <c r="N831" s="162"/>
      <c r="O831" s="162"/>
      <c r="P831" s="162"/>
      <c r="Q831" s="162"/>
      <c r="R831" s="162"/>
      <c r="S831" s="162"/>
      <c r="T831" s="162"/>
      <c r="U831" s="162"/>
      <c r="V831" s="162"/>
      <c r="W831" s="162"/>
      <c r="X831" s="162"/>
      <c r="Y831" s="162"/>
      <c r="Z831" s="162"/>
    </row>
    <row r="832">
      <c r="A832" s="162"/>
      <c r="B832" s="162"/>
      <c r="C832" s="162"/>
      <c r="D832" s="162"/>
      <c r="E832" s="162"/>
      <c r="F832" s="162"/>
      <c r="G832" s="162"/>
      <c r="H832" s="162"/>
      <c r="I832" s="162"/>
      <c r="J832" s="162"/>
      <c r="K832" s="162"/>
      <c r="L832" s="162"/>
      <c r="M832" s="162"/>
      <c r="N832" s="162"/>
      <c r="O832" s="162"/>
      <c r="P832" s="162"/>
      <c r="Q832" s="162"/>
      <c r="R832" s="162"/>
      <c r="S832" s="162"/>
      <c r="T832" s="162"/>
      <c r="U832" s="162"/>
      <c r="V832" s="162"/>
      <c r="W832" s="162"/>
      <c r="X832" s="162"/>
      <c r="Y832" s="162"/>
      <c r="Z832" s="162"/>
    </row>
    <row r="833">
      <c r="A833" s="162"/>
      <c r="B833" s="162"/>
      <c r="C833" s="162"/>
      <c r="D833" s="162"/>
      <c r="E833" s="162"/>
      <c r="F833" s="162"/>
      <c r="G833" s="162"/>
      <c r="H833" s="162"/>
      <c r="I833" s="162"/>
      <c r="J833" s="162"/>
      <c r="K833" s="162"/>
      <c r="L833" s="162"/>
      <c r="M833" s="162"/>
      <c r="N833" s="162"/>
      <c r="O833" s="162"/>
      <c r="P833" s="162"/>
      <c r="Q833" s="162"/>
      <c r="R833" s="162"/>
      <c r="S833" s="162"/>
      <c r="T833" s="162"/>
      <c r="U833" s="162"/>
      <c r="V833" s="162"/>
      <c r="W833" s="162"/>
      <c r="X833" s="162"/>
      <c r="Y833" s="162"/>
      <c r="Z833" s="162"/>
    </row>
    <row r="834">
      <c r="A834" s="162"/>
      <c r="B834" s="162"/>
      <c r="C834" s="162"/>
      <c r="D834" s="162"/>
      <c r="E834" s="162"/>
      <c r="F834" s="162"/>
      <c r="G834" s="162"/>
      <c r="H834" s="162"/>
      <c r="I834" s="162"/>
      <c r="J834" s="162"/>
      <c r="K834" s="162"/>
      <c r="L834" s="162"/>
      <c r="M834" s="162"/>
      <c r="N834" s="162"/>
      <c r="O834" s="162"/>
      <c r="P834" s="162"/>
      <c r="Q834" s="162"/>
      <c r="R834" s="162"/>
      <c r="S834" s="162"/>
      <c r="T834" s="162"/>
      <c r="U834" s="162"/>
      <c r="V834" s="162"/>
      <c r="W834" s="162"/>
      <c r="X834" s="162"/>
      <c r="Y834" s="162"/>
      <c r="Z834" s="162"/>
    </row>
    <row r="835">
      <c r="A835" s="162"/>
      <c r="B835" s="162"/>
      <c r="C835" s="162"/>
      <c r="D835" s="162"/>
      <c r="E835" s="162"/>
      <c r="F835" s="162"/>
      <c r="G835" s="162"/>
      <c r="H835" s="162"/>
      <c r="I835" s="162"/>
      <c r="J835" s="162"/>
      <c r="K835" s="162"/>
      <c r="L835" s="162"/>
      <c r="M835" s="162"/>
      <c r="N835" s="162"/>
      <c r="O835" s="162"/>
      <c r="P835" s="162"/>
      <c r="Q835" s="162"/>
      <c r="R835" s="162"/>
      <c r="S835" s="162"/>
      <c r="T835" s="162"/>
      <c r="U835" s="162"/>
      <c r="V835" s="162"/>
      <c r="W835" s="162"/>
      <c r="X835" s="162"/>
      <c r="Y835" s="162"/>
      <c r="Z835" s="162"/>
    </row>
    <row r="836">
      <c r="A836" s="162"/>
      <c r="B836" s="162"/>
      <c r="C836" s="162"/>
      <c r="D836" s="162"/>
      <c r="E836" s="162"/>
      <c r="F836" s="162"/>
      <c r="G836" s="162"/>
      <c r="H836" s="162"/>
      <c r="I836" s="162"/>
      <c r="J836" s="162"/>
      <c r="K836" s="162"/>
      <c r="L836" s="162"/>
      <c r="M836" s="162"/>
      <c r="N836" s="162"/>
      <c r="O836" s="162"/>
      <c r="P836" s="162"/>
      <c r="Q836" s="162"/>
      <c r="R836" s="162"/>
      <c r="S836" s="162"/>
      <c r="T836" s="162"/>
      <c r="U836" s="162"/>
      <c r="V836" s="162"/>
      <c r="W836" s="162"/>
      <c r="X836" s="162"/>
      <c r="Y836" s="162"/>
      <c r="Z836" s="162"/>
    </row>
    <row r="837">
      <c r="A837" s="162"/>
      <c r="B837" s="162"/>
      <c r="C837" s="162"/>
      <c r="D837" s="162"/>
      <c r="E837" s="162"/>
      <c r="F837" s="162"/>
      <c r="G837" s="162"/>
      <c r="H837" s="162"/>
      <c r="I837" s="162"/>
      <c r="J837" s="162"/>
      <c r="K837" s="162"/>
      <c r="L837" s="162"/>
      <c r="M837" s="162"/>
      <c r="N837" s="162"/>
      <c r="O837" s="162"/>
      <c r="P837" s="162"/>
      <c r="Q837" s="162"/>
      <c r="R837" s="162"/>
      <c r="S837" s="162"/>
      <c r="T837" s="162"/>
      <c r="U837" s="162"/>
      <c r="V837" s="162"/>
      <c r="W837" s="162"/>
      <c r="X837" s="162"/>
      <c r="Y837" s="162"/>
      <c r="Z837" s="162"/>
    </row>
    <row r="838">
      <c r="A838" s="162"/>
      <c r="B838" s="162"/>
      <c r="C838" s="162"/>
      <c r="D838" s="162"/>
      <c r="E838" s="162"/>
      <c r="F838" s="162"/>
      <c r="G838" s="162"/>
      <c r="H838" s="162"/>
      <c r="I838" s="162"/>
      <c r="J838" s="162"/>
      <c r="K838" s="162"/>
      <c r="L838" s="162"/>
      <c r="M838" s="162"/>
      <c r="N838" s="162"/>
      <c r="O838" s="162"/>
      <c r="P838" s="162"/>
      <c r="Q838" s="162"/>
      <c r="R838" s="162"/>
      <c r="S838" s="162"/>
      <c r="T838" s="162"/>
      <c r="U838" s="162"/>
      <c r="V838" s="162"/>
      <c r="W838" s="162"/>
      <c r="X838" s="162"/>
      <c r="Y838" s="162"/>
      <c r="Z838" s="162"/>
    </row>
    <row r="839">
      <c r="A839" s="162"/>
      <c r="B839" s="162"/>
      <c r="C839" s="162"/>
      <c r="D839" s="162"/>
      <c r="E839" s="162"/>
      <c r="F839" s="162"/>
      <c r="G839" s="162"/>
      <c r="H839" s="162"/>
      <c r="I839" s="162"/>
      <c r="J839" s="162"/>
      <c r="K839" s="162"/>
      <c r="L839" s="162"/>
      <c r="M839" s="162"/>
      <c r="N839" s="162"/>
      <c r="O839" s="162"/>
      <c r="P839" s="162"/>
      <c r="Q839" s="162"/>
      <c r="R839" s="162"/>
      <c r="S839" s="162"/>
      <c r="T839" s="162"/>
      <c r="U839" s="162"/>
      <c r="V839" s="162"/>
      <c r="W839" s="162"/>
      <c r="X839" s="162"/>
      <c r="Y839" s="162"/>
      <c r="Z839" s="162"/>
    </row>
    <row r="840">
      <c r="A840" s="162"/>
      <c r="B840" s="162"/>
      <c r="C840" s="162"/>
      <c r="D840" s="162"/>
      <c r="E840" s="162"/>
      <c r="F840" s="162"/>
      <c r="G840" s="162"/>
      <c r="H840" s="162"/>
      <c r="I840" s="162"/>
      <c r="J840" s="162"/>
      <c r="K840" s="162"/>
      <c r="L840" s="162"/>
      <c r="M840" s="162"/>
      <c r="N840" s="162"/>
      <c r="O840" s="162"/>
      <c r="P840" s="162"/>
      <c r="Q840" s="162"/>
      <c r="R840" s="162"/>
      <c r="S840" s="162"/>
      <c r="T840" s="162"/>
      <c r="U840" s="162"/>
      <c r="V840" s="162"/>
      <c r="W840" s="162"/>
      <c r="X840" s="162"/>
      <c r="Y840" s="162"/>
      <c r="Z840" s="162"/>
    </row>
    <row r="841">
      <c r="A841" s="162"/>
      <c r="B841" s="162"/>
      <c r="C841" s="162"/>
      <c r="D841" s="162"/>
      <c r="E841" s="162"/>
      <c r="F841" s="162"/>
      <c r="G841" s="162"/>
      <c r="H841" s="162"/>
      <c r="I841" s="162"/>
      <c r="J841" s="162"/>
      <c r="K841" s="162"/>
      <c r="L841" s="162"/>
      <c r="M841" s="162"/>
      <c r="N841" s="162"/>
      <c r="O841" s="162"/>
      <c r="P841" s="162"/>
      <c r="Q841" s="162"/>
      <c r="R841" s="162"/>
      <c r="S841" s="162"/>
      <c r="T841" s="162"/>
      <c r="U841" s="162"/>
      <c r="V841" s="162"/>
      <c r="W841" s="162"/>
      <c r="X841" s="162"/>
      <c r="Y841" s="162"/>
      <c r="Z841" s="162"/>
    </row>
    <row r="842">
      <c r="A842" s="162"/>
      <c r="B842" s="162"/>
      <c r="C842" s="162"/>
      <c r="D842" s="162"/>
      <c r="E842" s="162"/>
      <c r="F842" s="162"/>
      <c r="G842" s="162"/>
      <c r="H842" s="162"/>
      <c r="I842" s="162"/>
      <c r="J842" s="162"/>
      <c r="K842" s="162"/>
      <c r="L842" s="162"/>
      <c r="M842" s="162"/>
      <c r="N842" s="162"/>
      <c r="O842" s="162"/>
      <c r="P842" s="162"/>
      <c r="Q842" s="162"/>
      <c r="R842" s="162"/>
      <c r="S842" s="162"/>
      <c r="T842" s="162"/>
      <c r="U842" s="162"/>
      <c r="V842" s="162"/>
      <c r="W842" s="162"/>
      <c r="X842" s="162"/>
      <c r="Y842" s="162"/>
      <c r="Z842" s="162"/>
    </row>
    <row r="843">
      <c r="A843" s="162"/>
      <c r="B843" s="162"/>
      <c r="C843" s="162"/>
      <c r="D843" s="162"/>
      <c r="E843" s="162"/>
      <c r="F843" s="162"/>
      <c r="G843" s="162"/>
      <c r="H843" s="162"/>
      <c r="I843" s="162"/>
      <c r="J843" s="162"/>
      <c r="K843" s="162"/>
      <c r="L843" s="162"/>
      <c r="M843" s="162"/>
      <c r="N843" s="162"/>
      <c r="O843" s="162"/>
      <c r="P843" s="162"/>
      <c r="Q843" s="162"/>
      <c r="R843" s="162"/>
      <c r="S843" s="162"/>
      <c r="T843" s="162"/>
      <c r="U843" s="162"/>
      <c r="V843" s="162"/>
      <c r="W843" s="162"/>
      <c r="X843" s="162"/>
      <c r="Y843" s="162"/>
      <c r="Z843" s="162"/>
    </row>
    <row r="844">
      <c r="A844" s="162"/>
      <c r="B844" s="162"/>
      <c r="C844" s="162"/>
      <c r="D844" s="162"/>
      <c r="E844" s="162"/>
      <c r="F844" s="162"/>
      <c r="G844" s="162"/>
      <c r="H844" s="162"/>
      <c r="I844" s="162"/>
      <c r="J844" s="162"/>
      <c r="K844" s="162"/>
      <c r="L844" s="162"/>
      <c r="M844" s="162"/>
      <c r="N844" s="162"/>
      <c r="O844" s="162"/>
      <c r="P844" s="162"/>
      <c r="Q844" s="162"/>
      <c r="R844" s="162"/>
      <c r="S844" s="162"/>
      <c r="T844" s="162"/>
      <c r="U844" s="162"/>
      <c r="V844" s="162"/>
      <c r="W844" s="162"/>
      <c r="X844" s="162"/>
      <c r="Y844" s="162"/>
      <c r="Z844" s="162"/>
    </row>
    <row r="845">
      <c r="A845" s="162"/>
      <c r="B845" s="162"/>
      <c r="C845" s="162"/>
      <c r="D845" s="162"/>
      <c r="E845" s="162"/>
      <c r="F845" s="162"/>
      <c r="G845" s="162"/>
      <c r="H845" s="162"/>
      <c r="I845" s="162"/>
      <c r="J845" s="162"/>
      <c r="K845" s="162"/>
      <c r="L845" s="162"/>
      <c r="M845" s="162"/>
      <c r="N845" s="162"/>
      <c r="O845" s="162"/>
      <c r="P845" s="162"/>
      <c r="Q845" s="162"/>
      <c r="R845" s="162"/>
      <c r="S845" s="162"/>
      <c r="T845" s="162"/>
      <c r="U845" s="162"/>
      <c r="V845" s="162"/>
      <c r="W845" s="162"/>
      <c r="X845" s="162"/>
      <c r="Y845" s="162"/>
      <c r="Z845" s="162"/>
    </row>
    <row r="846">
      <c r="A846" s="162"/>
      <c r="B846" s="162"/>
      <c r="C846" s="162"/>
      <c r="D846" s="162"/>
      <c r="E846" s="162"/>
      <c r="F846" s="162"/>
      <c r="G846" s="162"/>
      <c r="H846" s="162"/>
      <c r="I846" s="162"/>
      <c r="J846" s="162"/>
      <c r="K846" s="162"/>
      <c r="L846" s="162"/>
      <c r="M846" s="162"/>
      <c r="N846" s="162"/>
      <c r="O846" s="162"/>
      <c r="P846" s="162"/>
      <c r="Q846" s="162"/>
      <c r="R846" s="162"/>
      <c r="S846" s="162"/>
      <c r="T846" s="162"/>
      <c r="U846" s="162"/>
      <c r="V846" s="162"/>
      <c r="W846" s="162"/>
      <c r="X846" s="162"/>
      <c r="Y846" s="162"/>
      <c r="Z846" s="162"/>
    </row>
    <row r="847">
      <c r="A847" s="162"/>
      <c r="B847" s="162"/>
      <c r="C847" s="162"/>
      <c r="D847" s="162"/>
      <c r="E847" s="162"/>
      <c r="F847" s="162"/>
      <c r="G847" s="162"/>
      <c r="H847" s="162"/>
      <c r="I847" s="162"/>
      <c r="J847" s="162"/>
      <c r="K847" s="162"/>
      <c r="L847" s="162"/>
      <c r="M847" s="162"/>
      <c r="N847" s="162"/>
      <c r="O847" s="162"/>
      <c r="P847" s="162"/>
      <c r="Q847" s="162"/>
      <c r="R847" s="162"/>
      <c r="S847" s="162"/>
      <c r="T847" s="162"/>
      <c r="U847" s="162"/>
      <c r="V847" s="162"/>
      <c r="W847" s="162"/>
      <c r="X847" s="162"/>
      <c r="Y847" s="162"/>
      <c r="Z847" s="162"/>
    </row>
    <row r="848">
      <c r="A848" s="162"/>
      <c r="B848" s="162"/>
      <c r="C848" s="162"/>
      <c r="D848" s="162"/>
      <c r="E848" s="162"/>
      <c r="F848" s="162"/>
      <c r="G848" s="162"/>
      <c r="H848" s="162"/>
      <c r="I848" s="162"/>
      <c r="J848" s="162"/>
      <c r="K848" s="162"/>
      <c r="L848" s="162"/>
      <c r="M848" s="162"/>
      <c r="N848" s="162"/>
      <c r="O848" s="162"/>
      <c r="P848" s="162"/>
      <c r="Q848" s="162"/>
      <c r="R848" s="162"/>
      <c r="S848" s="162"/>
      <c r="T848" s="162"/>
      <c r="U848" s="162"/>
      <c r="V848" s="162"/>
      <c r="W848" s="162"/>
      <c r="X848" s="162"/>
      <c r="Y848" s="162"/>
      <c r="Z848" s="162"/>
    </row>
    <row r="849">
      <c r="A849" s="162"/>
      <c r="B849" s="162"/>
      <c r="C849" s="162"/>
      <c r="D849" s="162"/>
      <c r="E849" s="162"/>
      <c r="F849" s="162"/>
      <c r="G849" s="162"/>
      <c r="H849" s="162"/>
      <c r="I849" s="162"/>
      <c r="J849" s="162"/>
      <c r="K849" s="162"/>
      <c r="L849" s="162"/>
      <c r="M849" s="162"/>
      <c r="N849" s="162"/>
      <c r="O849" s="162"/>
      <c r="P849" s="162"/>
      <c r="Q849" s="162"/>
      <c r="R849" s="162"/>
      <c r="S849" s="162"/>
      <c r="T849" s="162"/>
      <c r="U849" s="162"/>
      <c r="V849" s="162"/>
      <c r="W849" s="162"/>
      <c r="X849" s="162"/>
      <c r="Y849" s="162"/>
      <c r="Z849" s="162"/>
    </row>
    <row r="850">
      <c r="A850" s="162"/>
      <c r="B850" s="162"/>
      <c r="C850" s="162"/>
      <c r="D850" s="162"/>
      <c r="E850" s="162"/>
      <c r="F850" s="162"/>
      <c r="G850" s="162"/>
      <c r="H850" s="162"/>
      <c r="I850" s="162"/>
      <c r="J850" s="162"/>
      <c r="K850" s="162"/>
      <c r="L850" s="162"/>
      <c r="M850" s="162"/>
      <c r="N850" s="162"/>
      <c r="O850" s="162"/>
      <c r="P850" s="162"/>
      <c r="Q850" s="162"/>
      <c r="R850" s="162"/>
      <c r="S850" s="162"/>
      <c r="T850" s="162"/>
      <c r="U850" s="162"/>
      <c r="V850" s="162"/>
      <c r="W850" s="162"/>
      <c r="X850" s="162"/>
      <c r="Y850" s="162"/>
      <c r="Z850" s="162"/>
    </row>
    <row r="851">
      <c r="A851" s="162"/>
      <c r="B851" s="162"/>
      <c r="C851" s="162"/>
      <c r="D851" s="162"/>
      <c r="E851" s="162"/>
      <c r="F851" s="162"/>
      <c r="G851" s="162"/>
      <c r="H851" s="162"/>
      <c r="I851" s="162"/>
      <c r="J851" s="162"/>
      <c r="K851" s="162"/>
      <c r="L851" s="162"/>
      <c r="M851" s="162"/>
      <c r="N851" s="162"/>
      <c r="O851" s="162"/>
      <c r="P851" s="162"/>
      <c r="Q851" s="162"/>
      <c r="R851" s="162"/>
      <c r="S851" s="162"/>
      <c r="T851" s="162"/>
      <c r="U851" s="162"/>
      <c r="V851" s="162"/>
      <c r="W851" s="162"/>
      <c r="X851" s="162"/>
      <c r="Y851" s="162"/>
      <c r="Z851" s="162"/>
    </row>
    <row r="852">
      <c r="A852" s="162"/>
      <c r="B852" s="162"/>
      <c r="C852" s="162"/>
      <c r="D852" s="162"/>
      <c r="E852" s="162"/>
      <c r="F852" s="162"/>
      <c r="G852" s="162"/>
      <c r="H852" s="162"/>
      <c r="I852" s="162"/>
      <c r="J852" s="162"/>
      <c r="K852" s="162"/>
      <c r="L852" s="162"/>
      <c r="M852" s="162"/>
      <c r="N852" s="162"/>
      <c r="O852" s="162"/>
      <c r="P852" s="162"/>
      <c r="Q852" s="162"/>
      <c r="R852" s="162"/>
      <c r="S852" s="162"/>
      <c r="T852" s="162"/>
      <c r="U852" s="162"/>
      <c r="V852" s="162"/>
      <c r="W852" s="162"/>
      <c r="X852" s="162"/>
      <c r="Y852" s="162"/>
      <c r="Z852" s="162"/>
    </row>
    <row r="853">
      <c r="A853" s="162"/>
      <c r="B853" s="162"/>
      <c r="C853" s="162"/>
      <c r="D853" s="162"/>
      <c r="E853" s="162"/>
      <c r="F853" s="162"/>
      <c r="G853" s="162"/>
      <c r="H853" s="162"/>
      <c r="I853" s="162"/>
      <c r="J853" s="162"/>
      <c r="K853" s="162"/>
      <c r="L853" s="162"/>
      <c r="M853" s="162"/>
      <c r="N853" s="162"/>
      <c r="O853" s="162"/>
      <c r="P853" s="162"/>
      <c r="Q853" s="162"/>
      <c r="R853" s="162"/>
      <c r="S853" s="162"/>
      <c r="T853" s="162"/>
      <c r="U853" s="162"/>
      <c r="V853" s="162"/>
      <c r="W853" s="162"/>
      <c r="X853" s="162"/>
      <c r="Y853" s="162"/>
      <c r="Z853" s="162"/>
    </row>
    <row r="854">
      <c r="A854" s="162"/>
      <c r="B854" s="162"/>
      <c r="C854" s="162"/>
      <c r="D854" s="162"/>
      <c r="E854" s="162"/>
      <c r="F854" s="162"/>
      <c r="G854" s="162"/>
      <c r="H854" s="162"/>
      <c r="I854" s="162"/>
      <c r="J854" s="162"/>
      <c r="K854" s="162"/>
      <c r="L854" s="162"/>
      <c r="M854" s="162"/>
      <c r="N854" s="162"/>
      <c r="O854" s="162"/>
      <c r="P854" s="162"/>
      <c r="Q854" s="162"/>
      <c r="R854" s="162"/>
      <c r="S854" s="162"/>
      <c r="T854" s="162"/>
      <c r="U854" s="162"/>
      <c r="V854" s="162"/>
      <c r="W854" s="162"/>
      <c r="X854" s="162"/>
      <c r="Y854" s="162"/>
      <c r="Z854" s="162"/>
    </row>
    <row r="855">
      <c r="A855" s="162"/>
      <c r="B855" s="162"/>
      <c r="C855" s="162"/>
      <c r="D855" s="162"/>
      <c r="E855" s="162"/>
      <c r="F855" s="162"/>
      <c r="G855" s="162"/>
      <c r="H855" s="162"/>
      <c r="I855" s="162"/>
      <c r="J855" s="162"/>
      <c r="K855" s="162"/>
      <c r="L855" s="162"/>
      <c r="M855" s="162"/>
      <c r="N855" s="162"/>
      <c r="O855" s="162"/>
      <c r="P855" s="162"/>
      <c r="Q855" s="162"/>
      <c r="R855" s="162"/>
      <c r="S855" s="162"/>
      <c r="T855" s="162"/>
      <c r="U855" s="162"/>
      <c r="V855" s="162"/>
      <c r="W855" s="162"/>
      <c r="X855" s="162"/>
      <c r="Y855" s="162"/>
      <c r="Z855" s="162"/>
    </row>
    <row r="856">
      <c r="A856" s="162"/>
      <c r="B856" s="162"/>
      <c r="C856" s="162"/>
      <c r="D856" s="162"/>
      <c r="E856" s="162"/>
      <c r="F856" s="162"/>
      <c r="G856" s="162"/>
      <c r="H856" s="162"/>
      <c r="I856" s="162"/>
      <c r="J856" s="162"/>
      <c r="K856" s="162"/>
      <c r="L856" s="162"/>
      <c r="M856" s="162"/>
      <c r="N856" s="162"/>
      <c r="O856" s="162"/>
      <c r="P856" s="162"/>
      <c r="Q856" s="162"/>
      <c r="R856" s="162"/>
      <c r="S856" s="162"/>
      <c r="T856" s="162"/>
      <c r="U856" s="162"/>
      <c r="V856" s="162"/>
      <c r="W856" s="162"/>
      <c r="X856" s="162"/>
      <c r="Y856" s="162"/>
      <c r="Z856" s="162"/>
    </row>
    <row r="857">
      <c r="A857" s="162"/>
      <c r="B857" s="162"/>
      <c r="C857" s="162"/>
      <c r="D857" s="162"/>
      <c r="E857" s="162"/>
      <c r="F857" s="162"/>
      <c r="G857" s="162"/>
      <c r="H857" s="162"/>
      <c r="I857" s="162"/>
      <c r="J857" s="162"/>
      <c r="K857" s="162"/>
      <c r="L857" s="162"/>
      <c r="M857" s="162"/>
      <c r="N857" s="162"/>
      <c r="O857" s="162"/>
      <c r="P857" s="162"/>
      <c r="Q857" s="162"/>
      <c r="R857" s="162"/>
      <c r="S857" s="162"/>
      <c r="T857" s="162"/>
      <c r="U857" s="162"/>
      <c r="V857" s="162"/>
      <c r="W857" s="162"/>
      <c r="X857" s="162"/>
      <c r="Y857" s="162"/>
      <c r="Z857" s="162"/>
    </row>
    <row r="858">
      <c r="A858" s="162"/>
      <c r="B858" s="162"/>
      <c r="C858" s="162"/>
      <c r="D858" s="162"/>
      <c r="E858" s="162"/>
      <c r="F858" s="162"/>
      <c r="G858" s="162"/>
      <c r="H858" s="162"/>
      <c r="I858" s="162"/>
      <c r="J858" s="162"/>
      <c r="K858" s="162"/>
      <c r="L858" s="162"/>
      <c r="M858" s="162"/>
      <c r="N858" s="162"/>
      <c r="O858" s="162"/>
      <c r="P858" s="162"/>
      <c r="Q858" s="162"/>
      <c r="R858" s="162"/>
      <c r="S858" s="162"/>
      <c r="T858" s="162"/>
      <c r="U858" s="162"/>
      <c r="V858" s="162"/>
      <c r="W858" s="162"/>
      <c r="X858" s="162"/>
      <c r="Y858" s="162"/>
      <c r="Z858" s="162"/>
    </row>
    <row r="859">
      <c r="A859" s="162"/>
      <c r="B859" s="162"/>
      <c r="C859" s="162"/>
      <c r="D859" s="162"/>
      <c r="E859" s="162"/>
      <c r="F859" s="162"/>
      <c r="G859" s="162"/>
      <c r="H859" s="162"/>
      <c r="I859" s="162"/>
      <c r="J859" s="162"/>
      <c r="K859" s="162"/>
      <c r="L859" s="162"/>
      <c r="M859" s="162"/>
      <c r="N859" s="162"/>
      <c r="O859" s="162"/>
      <c r="P859" s="162"/>
      <c r="Q859" s="162"/>
      <c r="R859" s="162"/>
      <c r="S859" s="162"/>
      <c r="T859" s="162"/>
      <c r="U859" s="162"/>
      <c r="V859" s="162"/>
      <c r="W859" s="162"/>
      <c r="X859" s="162"/>
      <c r="Y859" s="162"/>
      <c r="Z859" s="162"/>
    </row>
    <row r="860">
      <c r="A860" s="162"/>
      <c r="B860" s="162"/>
      <c r="C860" s="162"/>
      <c r="D860" s="162"/>
      <c r="E860" s="162"/>
      <c r="F860" s="162"/>
      <c r="G860" s="162"/>
      <c r="H860" s="162"/>
      <c r="I860" s="162"/>
      <c r="J860" s="162"/>
      <c r="K860" s="162"/>
      <c r="L860" s="162"/>
      <c r="M860" s="162"/>
      <c r="N860" s="162"/>
      <c r="O860" s="162"/>
      <c r="P860" s="162"/>
      <c r="Q860" s="162"/>
      <c r="R860" s="162"/>
      <c r="S860" s="162"/>
      <c r="T860" s="162"/>
      <c r="U860" s="162"/>
      <c r="V860" s="162"/>
      <c r="W860" s="162"/>
      <c r="X860" s="162"/>
      <c r="Y860" s="162"/>
      <c r="Z860" s="162"/>
    </row>
    <row r="861">
      <c r="A861" s="162"/>
      <c r="B861" s="162"/>
      <c r="C861" s="162"/>
      <c r="D861" s="162"/>
      <c r="E861" s="162"/>
      <c r="F861" s="162"/>
      <c r="G861" s="162"/>
      <c r="H861" s="162"/>
      <c r="I861" s="162"/>
      <c r="J861" s="162"/>
      <c r="K861" s="162"/>
      <c r="L861" s="162"/>
      <c r="M861" s="162"/>
      <c r="N861" s="162"/>
      <c r="O861" s="162"/>
      <c r="P861" s="162"/>
      <c r="Q861" s="162"/>
      <c r="R861" s="162"/>
      <c r="S861" s="162"/>
      <c r="T861" s="162"/>
      <c r="U861" s="162"/>
      <c r="V861" s="162"/>
      <c r="W861" s="162"/>
      <c r="X861" s="162"/>
      <c r="Y861" s="162"/>
      <c r="Z861" s="162"/>
    </row>
    <row r="862">
      <c r="A862" s="162"/>
      <c r="B862" s="162"/>
      <c r="C862" s="162"/>
      <c r="D862" s="162"/>
      <c r="E862" s="162"/>
      <c r="F862" s="162"/>
      <c r="G862" s="162"/>
      <c r="H862" s="162"/>
      <c r="I862" s="162"/>
      <c r="J862" s="162"/>
      <c r="K862" s="162"/>
      <c r="L862" s="162"/>
      <c r="M862" s="162"/>
      <c r="N862" s="162"/>
      <c r="O862" s="162"/>
      <c r="P862" s="162"/>
      <c r="Q862" s="162"/>
      <c r="R862" s="162"/>
      <c r="S862" s="162"/>
      <c r="T862" s="162"/>
      <c r="U862" s="162"/>
      <c r="V862" s="162"/>
      <c r="W862" s="162"/>
      <c r="X862" s="162"/>
      <c r="Y862" s="162"/>
      <c r="Z862" s="162"/>
    </row>
    <row r="863">
      <c r="A863" s="162"/>
      <c r="B863" s="162"/>
      <c r="C863" s="162"/>
      <c r="D863" s="162"/>
      <c r="E863" s="162"/>
      <c r="F863" s="162"/>
      <c r="G863" s="162"/>
      <c r="H863" s="162"/>
      <c r="I863" s="162"/>
      <c r="J863" s="162"/>
      <c r="K863" s="162"/>
      <c r="L863" s="162"/>
      <c r="M863" s="162"/>
      <c r="N863" s="162"/>
      <c r="O863" s="162"/>
      <c r="P863" s="162"/>
      <c r="Q863" s="162"/>
      <c r="R863" s="162"/>
      <c r="S863" s="162"/>
      <c r="T863" s="162"/>
      <c r="U863" s="162"/>
      <c r="V863" s="162"/>
      <c r="W863" s="162"/>
      <c r="X863" s="162"/>
      <c r="Y863" s="162"/>
      <c r="Z863" s="162"/>
    </row>
    <row r="864">
      <c r="A864" s="162"/>
      <c r="B864" s="162"/>
      <c r="C864" s="162"/>
      <c r="D864" s="162"/>
      <c r="E864" s="162"/>
      <c r="F864" s="162"/>
      <c r="G864" s="162"/>
      <c r="H864" s="162"/>
      <c r="I864" s="162"/>
      <c r="J864" s="162"/>
      <c r="K864" s="162"/>
      <c r="L864" s="162"/>
      <c r="M864" s="162"/>
      <c r="N864" s="162"/>
      <c r="O864" s="162"/>
      <c r="P864" s="162"/>
      <c r="Q864" s="162"/>
      <c r="R864" s="162"/>
      <c r="S864" s="162"/>
      <c r="T864" s="162"/>
      <c r="U864" s="162"/>
      <c r="V864" s="162"/>
      <c r="W864" s="162"/>
      <c r="X864" s="162"/>
      <c r="Y864" s="162"/>
      <c r="Z864" s="162"/>
    </row>
    <row r="865">
      <c r="A865" s="162"/>
      <c r="B865" s="162"/>
      <c r="C865" s="162"/>
      <c r="D865" s="162"/>
      <c r="E865" s="162"/>
      <c r="F865" s="162"/>
      <c r="G865" s="162"/>
      <c r="H865" s="162"/>
      <c r="I865" s="162"/>
      <c r="J865" s="162"/>
      <c r="K865" s="162"/>
      <c r="L865" s="162"/>
      <c r="M865" s="162"/>
      <c r="N865" s="162"/>
      <c r="O865" s="162"/>
      <c r="P865" s="162"/>
      <c r="Q865" s="162"/>
      <c r="R865" s="162"/>
      <c r="S865" s="162"/>
      <c r="T865" s="162"/>
      <c r="U865" s="162"/>
      <c r="V865" s="162"/>
      <c r="W865" s="162"/>
      <c r="X865" s="162"/>
      <c r="Y865" s="162"/>
      <c r="Z865" s="162"/>
    </row>
    <row r="866">
      <c r="A866" s="162"/>
      <c r="B866" s="162"/>
      <c r="C866" s="162"/>
      <c r="D866" s="162"/>
      <c r="E866" s="162"/>
      <c r="F866" s="162"/>
      <c r="G866" s="162"/>
      <c r="H866" s="162"/>
      <c r="I866" s="162"/>
      <c r="J866" s="162"/>
      <c r="K866" s="162"/>
      <c r="L866" s="162"/>
      <c r="M866" s="162"/>
      <c r="N866" s="162"/>
      <c r="O866" s="162"/>
      <c r="P866" s="162"/>
      <c r="Q866" s="162"/>
      <c r="R866" s="162"/>
      <c r="S866" s="162"/>
      <c r="T866" s="162"/>
      <c r="U866" s="162"/>
      <c r="V866" s="162"/>
      <c r="W866" s="162"/>
      <c r="X866" s="162"/>
      <c r="Y866" s="162"/>
      <c r="Z866" s="162"/>
    </row>
    <row r="867">
      <c r="A867" s="162"/>
      <c r="B867" s="162"/>
      <c r="C867" s="162"/>
      <c r="D867" s="162"/>
      <c r="E867" s="162"/>
      <c r="F867" s="162"/>
      <c r="G867" s="162"/>
      <c r="H867" s="162"/>
      <c r="I867" s="162"/>
      <c r="J867" s="162"/>
      <c r="K867" s="162"/>
      <c r="L867" s="162"/>
      <c r="M867" s="162"/>
      <c r="N867" s="162"/>
      <c r="O867" s="162"/>
      <c r="P867" s="162"/>
      <c r="Q867" s="162"/>
      <c r="R867" s="162"/>
      <c r="S867" s="162"/>
      <c r="T867" s="162"/>
      <c r="U867" s="162"/>
      <c r="V867" s="162"/>
      <c r="W867" s="162"/>
      <c r="X867" s="162"/>
      <c r="Y867" s="162"/>
      <c r="Z867" s="162"/>
    </row>
    <row r="868">
      <c r="A868" s="162"/>
      <c r="B868" s="162"/>
      <c r="C868" s="162"/>
      <c r="D868" s="162"/>
      <c r="E868" s="162"/>
      <c r="F868" s="162"/>
      <c r="G868" s="162"/>
      <c r="H868" s="162"/>
      <c r="I868" s="162"/>
      <c r="J868" s="162"/>
      <c r="K868" s="162"/>
      <c r="L868" s="162"/>
      <c r="M868" s="162"/>
      <c r="N868" s="162"/>
      <c r="O868" s="162"/>
      <c r="P868" s="162"/>
      <c r="Q868" s="162"/>
      <c r="R868" s="162"/>
      <c r="S868" s="162"/>
      <c r="T868" s="162"/>
      <c r="U868" s="162"/>
      <c r="V868" s="162"/>
      <c r="W868" s="162"/>
      <c r="X868" s="162"/>
      <c r="Y868" s="162"/>
      <c r="Z868" s="162"/>
    </row>
    <row r="869">
      <c r="A869" s="162"/>
      <c r="B869" s="162"/>
      <c r="C869" s="162"/>
      <c r="D869" s="162"/>
      <c r="E869" s="162"/>
      <c r="F869" s="162"/>
      <c r="G869" s="162"/>
      <c r="H869" s="162"/>
      <c r="I869" s="162"/>
      <c r="J869" s="162"/>
      <c r="K869" s="162"/>
      <c r="L869" s="162"/>
      <c r="M869" s="162"/>
      <c r="N869" s="162"/>
      <c r="O869" s="162"/>
      <c r="P869" s="162"/>
      <c r="Q869" s="162"/>
      <c r="R869" s="162"/>
      <c r="S869" s="162"/>
      <c r="T869" s="162"/>
      <c r="U869" s="162"/>
      <c r="V869" s="162"/>
      <c r="W869" s="162"/>
      <c r="X869" s="162"/>
      <c r="Y869" s="162"/>
      <c r="Z869" s="162"/>
    </row>
    <row r="870">
      <c r="A870" s="162"/>
      <c r="B870" s="162"/>
      <c r="C870" s="162"/>
      <c r="D870" s="162"/>
      <c r="E870" s="162"/>
      <c r="F870" s="162"/>
      <c r="G870" s="162"/>
      <c r="H870" s="162"/>
      <c r="I870" s="162"/>
      <c r="J870" s="162"/>
      <c r="K870" s="162"/>
      <c r="L870" s="162"/>
      <c r="M870" s="162"/>
      <c r="N870" s="162"/>
      <c r="O870" s="162"/>
      <c r="P870" s="162"/>
      <c r="Q870" s="162"/>
      <c r="R870" s="162"/>
      <c r="S870" s="162"/>
      <c r="T870" s="162"/>
      <c r="U870" s="162"/>
      <c r="V870" s="162"/>
      <c r="W870" s="162"/>
      <c r="X870" s="162"/>
      <c r="Y870" s="162"/>
      <c r="Z870" s="162"/>
    </row>
    <row r="871">
      <c r="A871" s="162"/>
      <c r="B871" s="162"/>
      <c r="C871" s="162"/>
      <c r="D871" s="162"/>
      <c r="E871" s="162"/>
      <c r="F871" s="162"/>
      <c r="G871" s="162"/>
      <c r="H871" s="162"/>
      <c r="I871" s="162"/>
      <c r="J871" s="162"/>
      <c r="K871" s="162"/>
      <c r="L871" s="162"/>
      <c r="M871" s="162"/>
      <c r="N871" s="162"/>
      <c r="O871" s="162"/>
      <c r="P871" s="162"/>
      <c r="Q871" s="162"/>
      <c r="R871" s="162"/>
      <c r="S871" s="162"/>
      <c r="T871" s="162"/>
      <c r="U871" s="162"/>
      <c r="V871" s="162"/>
      <c r="W871" s="162"/>
      <c r="X871" s="162"/>
      <c r="Y871" s="162"/>
      <c r="Z871" s="162"/>
    </row>
    <row r="872">
      <c r="A872" s="162"/>
      <c r="B872" s="162"/>
      <c r="C872" s="162"/>
      <c r="D872" s="162"/>
      <c r="E872" s="162"/>
      <c r="F872" s="162"/>
      <c r="G872" s="162"/>
      <c r="H872" s="162"/>
      <c r="I872" s="162"/>
      <c r="J872" s="162"/>
      <c r="K872" s="162"/>
      <c r="L872" s="162"/>
      <c r="M872" s="162"/>
      <c r="N872" s="162"/>
      <c r="O872" s="162"/>
      <c r="P872" s="162"/>
      <c r="Q872" s="162"/>
      <c r="R872" s="162"/>
      <c r="S872" s="162"/>
      <c r="T872" s="162"/>
      <c r="U872" s="162"/>
      <c r="V872" s="162"/>
      <c r="W872" s="162"/>
      <c r="X872" s="162"/>
      <c r="Y872" s="162"/>
      <c r="Z872" s="162"/>
    </row>
    <row r="873">
      <c r="A873" s="162"/>
      <c r="B873" s="162"/>
      <c r="C873" s="162"/>
      <c r="D873" s="162"/>
      <c r="E873" s="162"/>
      <c r="F873" s="162"/>
      <c r="G873" s="162"/>
      <c r="H873" s="162"/>
      <c r="I873" s="162"/>
      <c r="J873" s="162"/>
      <c r="K873" s="162"/>
      <c r="L873" s="162"/>
      <c r="M873" s="162"/>
      <c r="N873" s="162"/>
      <c r="O873" s="162"/>
      <c r="P873" s="162"/>
      <c r="Q873" s="162"/>
      <c r="R873" s="162"/>
      <c r="S873" s="162"/>
      <c r="T873" s="162"/>
      <c r="U873" s="162"/>
      <c r="V873" s="162"/>
      <c r="W873" s="162"/>
      <c r="X873" s="162"/>
      <c r="Y873" s="162"/>
      <c r="Z873" s="162"/>
    </row>
    <row r="874">
      <c r="A874" s="162"/>
      <c r="B874" s="162"/>
      <c r="C874" s="162"/>
      <c r="D874" s="162"/>
      <c r="E874" s="162"/>
      <c r="F874" s="162"/>
      <c r="G874" s="162"/>
      <c r="H874" s="162"/>
      <c r="I874" s="162"/>
      <c r="J874" s="162"/>
      <c r="K874" s="162"/>
      <c r="L874" s="162"/>
      <c r="M874" s="162"/>
      <c r="N874" s="162"/>
      <c r="O874" s="162"/>
      <c r="P874" s="162"/>
      <c r="Q874" s="162"/>
      <c r="R874" s="162"/>
      <c r="S874" s="162"/>
      <c r="T874" s="162"/>
      <c r="U874" s="162"/>
      <c r="V874" s="162"/>
      <c r="W874" s="162"/>
      <c r="X874" s="162"/>
      <c r="Y874" s="162"/>
      <c r="Z874" s="162"/>
    </row>
    <row r="875">
      <c r="A875" s="162"/>
      <c r="B875" s="162"/>
      <c r="C875" s="162"/>
      <c r="D875" s="162"/>
      <c r="E875" s="162"/>
      <c r="F875" s="162"/>
      <c r="G875" s="162"/>
      <c r="H875" s="162"/>
      <c r="I875" s="162"/>
      <c r="J875" s="162"/>
      <c r="K875" s="162"/>
      <c r="L875" s="162"/>
      <c r="M875" s="162"/>
      <c r="N875" s="162"/>
      <c r="O875" s="162"/>
      <c r="P875" s="162"/>
      <c r="Q875" s="162"/>
      <c r="R875" s="162"/>
      <c r="S875" s="162"/>
      <c r="T875" s="162"/>
      <c r="U875" s="162"/>
      <c r="V875" s="162"/>
      <c r="W875" s="162"/>
      <c r="X875" s="162"/>
      <c r="Y875" s="162"/>
      <c r="Z875" s="162"/>
    </row>
    <row r="876">
      <c r="A876" s="162"/>
      <c r="B876" s="162"/>
      <c r="C876" s="162"/>
      <c r="D876" s="162"/>
      <c r="E876" s="162"/>
      <c r="F876" s="162"/>
      <c r="G876" s="162"/>
      <c r="H876" s="162"/>
      <c r="I876" s="162"/>
      <c r="J876" s="162"/>
      <c r="K876" s="162"/>
      <c r="L876" s="162"/>
      <c r="M876" s="162"/>
      <c r="N876" s="162"/>
      <c r="O876" s="162"/>
      <c r="P876" s="162"/>
      <c r="Q876" s="162"/>
      <c r="R876" s="162"/>
      <c r="S876" s="162"/>
      <c r="T876" s="162"/>
      <c r="U876" s="162"/>
      <c r="V876" s="162"/>
      <c r="W876" s="162"/>
      <c r="X876" s="162"/>
      <c r="Y876" s="162"/>
      <c r="Z876" s="162"/>
    </row>
    <row r="877">
      <c r="A877" s="162"/>
      <c r="B877" s="162"/>
      <c r="C877" s="162"/>
      <c r="D877" s="162"/>
      <c r="E877" s="162"/>
      <c r="F877" s="162"/>
      <c r="G877" s="162"/>
      <c r="H877" s="162"/>
      <c r="I877" s="162"/>
      <c r="J877" s="162"/>
      <c r="K877" s="162"/>
      <c r="L877" s="162"/>
      <c r="M877" s="162"/>
      <c r="N877" s="162"/>
      <c r="O877" s="162"/>
      <c r="P877" s="162"/>
      <c r="Q877" s="162"/>
      <c r="R877" s="162"/>
      <c r="S877" s="162"/>
      <c r="T877" s="162"/>
      <c r="U877" s="162"/>
      <c r="V877" s="162"/>
      <c r="W877" s="162"/>
      <c r="X877" s="162"/>
      <c r="Y877" s="162"/>
      <c r="Z877" s="162"/>
    </row>
    <row r="878">
      <c r="A878" s="162"/>
      <c r="B878" s="162"/>
      <c r="C878" s="162"/>
      <c r="D878" s="162"/>
      <c r="E878" s="162"/>
      <c r="F878" s="162"/>
      <c r="G878" s="162"/>
      <c r="H878" s="162"/>
      <c r="I878" s="162"/>
      <c r="J878" s="162"/>
      <c r="K878" s="162"/>
      <c r="L878" s="162"/>
      <c r="M878" s="162"/>
      <c r="N878" s="162"/>
      <c r="O878" s="162"/>
      <c r="P878" s="162"/>
      <c r="Q878" s="162"/>
      <c r="R878" s="162"/>
      <c r="S878" s="162"/>
      <c r="T878" s="162"/>
      <c r="U878" s="162"/>
      <c r="V878" s="162"/>
      <c r="W878" s="162"/>
      <c r="X878" s="162"/>
      <c r="Y878" s="162"/>
      <c r="Z878" s="162"/>
    </row>
    <row r="879">
      <c r="A879" s="162"/>
      <c r="B879" s="162"/>
      <c r="C879" s="162"/>
      <c r="D879" s="162"/>
      <c r="E879" s="162"/>
      <c r="F879" s="162"/>
      <c r="G879" s="162"/>
      <c r="H879" s="162"/>
      <c r="I879" s="162"/>
      <c r="J879" s="162"/>
      <c r="K879" s="162"/>
      <c r="L879" s="162"/>
      <c r="M879" s="162"/>
      <c r="N879" s="162"/>
      <c r="O879" s="162"/>
      <c r="P879" s="162"/>
      <c r="Q879" s="162"/>
      <c r="R879" s="162"/>
      <c r="S879" s="162"/>
      <c r="T879" s="162"/>
      <c r="U879" s="162"/>
      <c r="V879" s="162"/>
      <c r="W879" s="162"/>
      <c r="X879" s="162"/>
      <c r="Y879" s="162"/>
      <c r="Z879" s="162"/>
    </row>
    <row r="880">
      <c r="A880" s="162"/>
      <c r="B880" s="162"/>
      <c r="C880" s="162"/>
      <c r="D880" s="162"/>
      <c r="E880" s="162"/>
      <c r="F880" s="162"/>
      <c r="G880" s="162"/>
      <c r="H880" s="162"/>
      <c r="I880" s="162"/>
      <c r="J880" s="162"/>
      <c r="K880" s="162"/>
      <c r="L880" s="162"/>
      <c r="M880" s="162"/>
      <c r="N880" s="162"/>
      <c r="O880" s="162"/>
      <c r="P880" s="162"/>
      <c r="Q880" s="162"/>
      <c r="R880" s="162"/>
      <c r="S880" s="162"/>
      <c r="T880" s="162"/>
      <c r="U880" s="162"/>
      <c r="V880" s="162"/>
      <c r="W880" s="162"/>
      <c r="X880" s="162"/>
      <c r="Y880" s="162"/>
      <c r="Z880" s="162"/>
    </row>
    <row r="881">
      <c r="A881" s="162"/>
      <c r="B881" s="162"/>
      <c r="C881" s="162"/>
      <c r="D881" s="162"/>
      <c r="E881" s="162"/>
      <c r="F881" s="162"/>
      <c r="G881" s="162"/>
      <c r="H881" s="162"/>
      <c r="I881" s="162"/>
      <c r="J881" s="162"/>
      <c r="K881" s="162"/>
      <c r="L881" s="162"/>
      <c r="M881" s="162"/>
      <c r="N881" s="162"/>
      <c r="O881" s="162"/>
      <c r="P881" s="162"/>
      <c r="Q881" s="162"/>
      <c r="R881" s="162"/>
      <c r="S881" s="162"/>
      <c r="T881" s="162"/>
      <c r="U881" s="162"/>
      <c r="V881" s="162"/>
      <c r="W881" s="162"/>
      <c r="X881" s="162"/>
      <c r="Y881" s="162"/>
      <c r="Z881" s="162"/>
    </row>
    <row r="882">
      <c r="A882" s="162"/>
      <c r="B882" s="162"/>
      <c r="C882" s="162"/>
      <c r="D882" s="162"/>
      <c r="E882" s="162"/>
      <c r="F882" s="162"/>
      <c r="G882" s="162"/>
      <c r="H882" s="162"/>
      <c r="I882" s="162"/>
      <c r="J882" s="162"/>
      <c r="K882" s="162"/>
      <c r="L882" s="162"/>
      <c r="M882" s="162"/>
      <c r="N882" s="162"/>
      <c r="O882" s="162"/>
      <c r="P882" s="162"/>
      <c r="Q882" s="162"/>
      <c r="R882" s="162"/>
      <c r="S882" s="162"/>
      <c r="T882" s="162"/>
      <c r="U882" s="162"/>
      <c r="V882" s="162"/>
      <c r="W882" s="162"/>
      <c r="X882" s="162"/>
      <c r="Y882" s="162"/>
      <c r="Z882" s="162"/>
    </row>
    <row r="883">
      <c r="A883" s="162"/>
      <c r="B883" s="162"/>
      <c r="C883" s="162"/>
      <c r="D883" s="162"/>
      <c r="E883" s="162"/>
      <c r="F883" s="162"/>
      <c r="G883" s="162"/>
      <c r="H883" s="162"/>
      <c r="I883" s="162"/>
      <c r="J883" s="162"/>
      <c r="K883" s="162"/>
      <c r="L883" s="162"/>
      <c r="M883" s="162"/>
      <c r="N883" s="162"/>
      <c r="O883" s="162"/>
      <c r="P883" s="162"/>
      <c r="Q883" s="162"/>
      <c r="R883" s="162"/>
      <c r="S883" s="162"/>
      <c r="T883" s="162"/>
      <c r="U883" s="162"/>
      <c r="V883" s="162"/>
      <c r="W883" s="162"/>
      <c r="X883" s="162"/>
      <c r="Y883" s="162"/>
      <c r="Z883" s="162"/>
    </row>
    <row r="884">
      <c r="A884" s="162"/>
      <c r="B884" s="162"/>
      <c r="C884" s="162"/>
      <c r="D884" s="162"/>
      <c r="E884" s="162"/>
      <c r="F884" s="162"/>
      <c r="G884" s="162"/>
      <c r="H884" s="162"/>
      <c r="I884" s="162"/>
      <c r="J884" s="162"/>
      <c r="K884" s="162"/>
      <c r="L884" s="162"/>
      <c r="M884" s="162"/>
      <c r="N884" s="162"/>
      <c r="O884" s="162"/>
      <c r="P884" s="162"/>
      <c r="Q884" s="162"/>
      <c r="R884" s="162"/>
      <c r="S884" s="162"/>
      <c r="T884" s="162"/>
      <c r="U884" s="162"/>
      <c r="V884" s="162"/>
      <c r="W884" s="162"/>
      <c r="X884" s="162"/>
      <c r="Y884" s="162"/>
      <c r="Z884" s="162"/>
    </row>
    <row r="885">
      <c r="A885" s="162"/>
      <c r="B885" s="162"/>
      <c r="C885" s="162"/>
      <c r="D885" s="162"/>
      <c r="E885" s="162"/>
      <c r="F885" s="162"/>
      <c r="G885" s="162"/>
      <c r="H885" s="162"/>
      <c r="I885" s="162"/>
      <c r="J885" s="162"/>
      <c r="K885" s="162"/>
      <c r="L885" s="162"/>
      <c r="M885" s="162"/>
      <c r="N885" s="162"/>
      <c r="O885" s="162"/>
      <c r="P885" s="162"/>
      <c r="Q885" s="162"/>
      <c r="R885" s="162"/>
      <c r="S885" s="162"/>
      <c r="T885" s="162"/>
      <c r="U885" s="162"/>
      <c r="V885" s="162"/>
      <c r="W885" s="162"/>
      <c r="X885" s="162"/>
      <c r="Y885" s="162"/>
      <c r="Z885" s="162"/>
    </row>
    <row r="886">
      <c r="A886" s="162"/>
      <c r="B886" s="162"/>
      <c r="C886" s="162"/>
      <c r="D886" s="162"/>
      <c r="E886" s="162"/>
      <c r="F886" s="162"/>
      <c r="G886" s="162"/>
      <c r="H886" s="162"/>
      <c r="I886" s="162"/>
      <c r="J886" s="162"/>
      <c r="K886" s="162"/>
      <c r="L886" s="162"/>
      <c r="M886" s="162"/>
      <c r="N886" s="162"/>
      <c r="O886" s="162"/>
      <c r="P886" s="162"/>
      <c r="Q886" s="162"/>
      <c r="R886" s="162"/>
      <c r="S886" s="162"/>
      <c r="T886" s="162"/>
      <c r="U886" s="162"/>
      <c r="V886" s="162"/>
      <c r="W886" s="162"/>
      <c r="X886" s="162"/>
      <c r="Y886" s="162"/>
      <c r="Z886" s="162"/>
    </row>
    <row r="887">
      <c r="A887" s="162"/>
      <c r="B887" s="162"/>
      <c r="C887" s="162"/>
      <c r="D887" s="162"/>
      <c r="E887" s="162"/>
      <c r="F887" s="162"/>
      <c r="G887" s="162"/>
      <c r="H887" s="162"/>
      <c r="I887" s="162"/>
      <c r="J887" s="162"/>
      <c r="K887" s="162"/>
      <c r="L887" s="162"/>
      <c r="M887" s="162"/>
      <c r="N887" s="162"/>
      <c r="O887" s="162"/>
      <c r="P887" s="162"/>
      <c r="Q887" s="162"/>
      <c r="R887" s="162"/>
      <c r="S887" s="162"/>
      <c r="T887" s="162"/>
      <c r="U887" s="162"/>
      <c r="V887" s="162"/>
      <c r="W887" s="162"/>
      <c r="X887" s="162"/>
      <c r="Y887" s="162"/>
      <c r="Z887" s="162"/>
    </row>
    <row r="888">
      <c r="A888" s="162"/>
      <c r="B888" s="162"/>
      <c r="C888" s="162"/>
      <c r="D888" s="162"/>
      <c r="E888" s="162"/>
      <c r="F888" s="162"/>
      <c r="G888" s="162"/>
      <c r="H888" s="162"/>
      <c r="I888" s="162"/>
      <c r="J888" s="162"/>
      <c r="K888" s="162"/>
      <c r="L888" s="162"/>
      <c r="M888" s="162"/>
      <c r="N888" s="162"/>
      <c r="O888" s="162"/>
      <c r="P888" s="162"/>
      <c r="Q888" s="162"/>
      <c r="R888" s="162"/>
      <c r="S888" s="162"/>
      <c r="T888" s="162"/>
      <c r="U888" s="162"/>
      <c r="V888" s="162"/>
      <c r="W888" s="162"/>
      <c r="X888" s="162"/>
      <c r="Y888" s="162"/>
      <c r="Z888" s="162"/>
    </row>
    <row r="889">
      <c r="A889" s="162"/>
      <c r="B889" s="162"/>
      <c r="C889" s="162"/>
      <c r="D889" s="162"/>
      <c r="E889" s="162"/>
      <c r="F889" s="162"/>
      <c r="G889" s="162"/>
      <c r="H889" s="162"/>
      <c r="I889" s="162"/>
      <c r="J889" s="162"/>
      <c r="K889" s="162"/>
      <c r="L889" s="162"/>
      <c r="M889" s="162"/>
      <c r="N889" s="162"/>
      <c r="O889" s="162"/>
      <c r="P889" s="162"/>
      <c r="Q889" s="162"/>
      <c r="R889" s="162"/>
      <c r="S889" s="162"/>
      <c r="T889" s="162"/>
      <c r="U889" s="162"/>
      <c r="V889" s="162"/>
      <c r="W889" s="162"/>
      <c r="X889" s="162"/>
      <c r="Y889" s="162"/>
      <c r="Z889" s="162"/>
    </row>
    <row r="890">
      <c r="A890" s="162"/>
      <c r="B890" s="162"/>
      <c r="C890" s="162"/>
      <c r="D890" s="162"/>
      <c r="E890" s="162"/>
      <c r="F890" s="162"/>
      <c r="G890" s="162"/>
      <c r="H890" s="162"/>
      <c r="I890" s="162"/>
      <c r="J890" s="162"/>
      <c r="K890" s="162"/>
      <c r="L890" s="162"/>
      <c r="M890" s="162"/>
      <c r="N890" s="162"/>
      <c r="O890" s="162"/>
      <c r="P890" s="162"/>
      <c r="Q890" s="162"/>
      <c r="R890" s="162"/>
      <c r="S890" s="162"/>
      <c r="T890" s="162"/>
      <c r="U890" s="162"/>
      <c r="V890" s="162"/>
      <c r="W890" s="162"/>
      <c r="X890" s="162"/>
      <c r="Y890" s="162"/>
      <c r="Z890" s="162"/>
    </row>
    <row r="891">
      <c r="A891" s="162"/>
      <c r="B891" s="162"/>
      <c r="C891" s="162"/>
      <c r="D891" s="162"/>
      <c r="E891" s="162"/>
      <c r="F891" s="162"/>
      <c r="G891" s="162"/>
      <c r="H891" s="162"/>
      <c r="I891" s="162"/>
      <c r="J891" s="162"/>
      <c r="K891" s="162"/>
      <c r="L891" s="162"/>
      <c r="M891" s="162"/>
      <c r="N891" s="162"/>
      <c r="O891" s="162"/>
      <c r="P891" s="162"/>
      <c r="Q891" s="162"/>
      <c r="R891" s="162"/>
      <c r="S891" s="162"/>
      <c r="T891" s="162"/>
      <c r="U891" s="162"/>
      <c r="V891" s="162"/>
      <c r="W891" s="162"/>
      <c r="X891" s="162"/>
      <c r="Y891" s="162"/>
      <c r="Z891" s="162"/>
    </row>
    <row r="892">
      <c r="A892" s="162"/>
      <c r="B892" s="162"/>
      <c r="C892" s="162"/>
      <c r="D892" s="162"/>
      <c r="E892" s="162"/>
      <c r="F892" s="162"/>
      <c r="G892" s="162"/>
      <c r="H892" s="162"/>
      <c r="I892" s="162"/>
      <c r="J892" s="162"/>
      <c r="K892" s="162"/>
      <c r="L892" s="162"/>
      <c r="M892" s="162"/>
      <c r="N892" s="162"/>
      <c r="O892" s="162"/>
      <c r="P892" s="162"/>
      <c r="Q892" s="162"/>
      <c r="R892" s="162"/>
      <c r="S892" s="162"/>
      <c r="T892" s="162"/>
      <c r="U892" s="162"/>
      <c r="V892" s="162"/>
      <c r="W892" s="162"/>
      <c r="X892" s="162"/>
      <c r="Y892" s="162"/>
      <c r="Z892" s="162"/>
    </row>
    <row r="893">
      <c r="A893" s="162"/>
      <c r="B893" s="162"/>
      <c r="C893" s="162"/>
      <c r="D893" s="162"/>
      <c r="E893" s="162"/>
      <c r="F893" s="162"/>
      <c r="G893" s="162"/>
      <c r="H893" s="162"/>
      <c r="I893" s="162"/>
      <c r="J893" s="162"/>
      <c r="K893" s="162"/>
      <c r="L893" s="162"/>
      <c r="M893" s="162"/>
      <c r="N893" s="162"/>
      <c r="O893" s="162"/>
      <c r="P893" s="162"/>
      <c r="Q893" s="162"/>
      <c r="R893" s="162"/>
      <c r="S893" s="162"/>
      <c r="T893" s="162"/>
      <c r="U893" s="162"/>
      <c r="V893" s="162"/>
      <c r="W893" s="162"/>
      <c r="X893" s="162"/>
      <c r="Y893" s="162"/>
      <c r="Z893" s="162"/>
    </row>
    <row r="894">
      <c r="A894" s="162"/>
      <c r="B894" s="162"/>
      <c r="C894" s="162"/>
      <c r="D894" s="162"/>
      <c r="E894" s="162"/>
      <c r="F894" s="162"/>
      <c r="G894" s="162"/>
      <c r="H894" s="162"/>
      <c r="I894" s="162"/>
      <c r="J894" s="162"/>
      <c r="K894" s="162"/>
      <c r="L894" s="162"/>
      <c r="M894" s="162"/>
      <c r="N894" s="162"/>
      <c r="O894" s="162"/>
      <c r="P894" s="162"/>
      <c r="Q894" s="162"/>
      <c r="R894" s="162"/>
      <c r="S894" s="162"/>
      <c r="T894" s="162"/>
      <c r="U894" s="162"/>
      <c r="V894" s="162"/>
      <c r="W894" s="162"/>
      <c r="X894" s="162"/>
      <c r="Y894" s="162"/>
      <c r="Z894" s="162"/>
    </row>
    <row r="895">
      <c r="A895" s="162"/>
      <c r="B895" s="162"/>
      <c r="C895" s="162"/>
      <c r="D895" s="162"/>
      <c r="E895" s="162"/>
      <c r="F895" s="162"/>
      <c r="G895" s="162"/>
      <c r="H895" s="162"/>
      <c r="I895" s="162"/>
      <c r="J895" s="162"/>
      <c r="K895" s="162"/>
      <c r="L895" s="162"/>
      <c r="M895" s="162"/>
      <c r="N895" s="162"/>
      <c r="O895" s="162"/>
      <c r="P895" s="162"/>
      <c r="Q895" s="162"/>
      <c r="R895" s="162"/>
      <c r="S895" s="162"/>
      <c r="T895" s="162"/>
      <c r="U895" s="162"/>
      <c r="V895" s="162"/>
      <c r="W895" s="162"/>
      <c r="X895" s="162"/>
      <c r="Y895" s="162"/>
      <c r="Z895" s="162"/>
    </row>
    <row r="896">
      <c r="A896" s="162"/>
      <c r="B896" s="162"/>
      <c r="C896" s="162"/>
      <c r="D896" s="162"/>
      <c r="E896" s="162"/>
      <c r="F896" s="162"/>
      <c r="G896" s="162"/>
      <c r="H896" s="162"/>
      <c r="I896" s="162"/>
      <c r="J896" s="162"/>
      <c r="K896" s="162"/>
      <c r="L896" s="162"/>
      <c r="M896" s="162"/>
      <c r="N896" s="162"/>
      <c r="O896" s="162"/>
      <c r="P896" s="162"/>
      <c r="Q896" s="162"/>
      <c r="R896" s="162"/>
      <c r="S896" s="162"/>
      <c r="T896" s="162"/>
      <c r="U896" s="162"/>
      <c r="V896" s="162"/>
      <c r="W896" s="162"/>
      <c r="X896" s="162"/>
      <c r="Y896" s="162"/>
      <c r="Z896" s="162"/>
    </row>
    <row r="897">
      <c r="A897" s="162"/>
      <c r="B897" s="162"/>
      <c r="C897" s="162"/>
      <c r="D897" s="162"/>
      <c r="E897" s="162"/>
      <c r="F897" s="162"/>
      <c r="G897" s="162"/>
      <c r="H897" s="162"/>
      <c r="I897" s="162"/>
      <c r="J897" s="162"/>
      <c r="K897" s="162"/>
      <c r="L897" s="162"/>
      <c r="M897" s="162"/>
      <c r="N897" s="162"/>
      <c r="O897" s="162"/>
      <c r="P897" s="162"/>
      <c r="Q897" s="162"/>
      <c r="R897" s="162"/>
      <c r="S897" s="162"/>
      <c r="T897" s="162"/>
      <c r="U897" s="162"/>
      <c r="V897" s="162"/>
      <c r="W897" s="162"/>
      <c r="X897" s="162"/>
      <c r="Y897" s="162"/>
      <c r="Z897" s="162"/>
    </row>
    <row r="898">
      <c r="A898" s="162"/>
      <c r="B898" s="162"/>
      <c r="C898" s="162"/>
      <c r="D898" s="162"/>
      <c r="E898" s="162"/>
      <c r="F898" s="162"/>
      <c r="G898" s="162"/>
      <c r="H898" s="162"/>
      <c r="I898" s="162"/>
      <c r="J898" s="162"/>
      <c r="K898" s="162"/>
      <c r="L898" s="162"/>
      <c r="M898" s="162"/>
      <c r="N898" s="162"/>
      <c r="O898" s="162"/>
      <c r="P898" s="162"/>
      <c r="Q898" s="162"/>
      <c r="R898" s="162"/>
      <c r="S898" s="162"/>
      <c r="T898" s="162"/>
      <c r="U898" s="162"/>
      <c r="V898" s="162"/>
      <c r="W898" s="162"/>
      <c r="X898" s="162"/>
      <c r="Y898" s="162"/>
      <c r="Z898" s="162"/>
    </row>
    <row r="899">
      <c r="A899" s="162"/>
      <c r="B899" s="162"/>
      <c r="C899" s="162"/>
      <c r="D899" s="162"/>
      <c r="E899" s="162"/>
      <c r="F899" s="162"/>
      <c r="G899" s="162"/>
      <c r="H899" s="162"/>
      <c r="I899" s="162"/>
      <c r="J899" s="162"/>
      <c r="K899" s="162"/>
      <c r="L899" s="162"/>
      <c r="M899" s="162"/>
      <c r="N899" s="162"/>
      <c r="O899" s="162"/>
      <c r="P899" s="162"/>
      <c r="Q899" s="162"/>
      <c r="R899" s="162"/>
      <c r="S899" s="162"/>
      <c r="T899" s="162"/>
      <c r="U899" s="162"/>
      <c r="V899" s="162"/>
      <c r="W899" s="162"/>
      <c r="X899" s="162"/>
      <c r="Y899" s="162"/>
      <c r="Z899" s="162"/>
    </row>
    <row r="900">
      <c r="A900" s="162"/>
      <c r="B900" s="162"/>
      <c r="C900" s="162"/>
      <c r="D900" s="162"/>
      <c r="E900" s="162"/>
      <c r="F900" s="162"/>
      <c r="G900" s="162"/>
      <c r="H900" s="162"/>
      <c r="I900" s="162"/>
      <c r="J900" s="162"/>
      <c r="K900" s="162"/>
      <c r="L900" s="162"/>
      <c r="M900" s="162"/>
      <c r="N900" s="162"/>
      <c r="O900" s="162"/>
      <c r="P900" s="162"/>
      <c r="Q900" s="162"/>
      <c r="R900" s="162"/>
      <c r="S900" s="162"/>
      <c r="T900" s="162"/>
      <c r="U900" s="162"/>
      <c r="V900" s="162"/>
      <c r="W900" s="162"/>
      <c r="X900" s="162"/>
      <c r="Y900" s="162"/>
      <c r="Z900" s="162"/>
    </row>
    <row r="901">
      <c r="A901" s="162"/>
      <c r="B901" s="162"/>
      <c r="C901" s="162"/>
      <c r="D901" s="162"/>
      <c r="E901" s="162"/>
      <c r="F901" s="162"/>
      <c r="G901" s="162"/>
      <c r="H901" s="162"/>
      <c r="I901" s="162"/>
      <c r="J901" s="162"/>
      <c r="K901" s="162"/>
      <c r="L901" s="162"/>
      <c r="M901" s="162"/>
      <c r="N901" s="162"/>
      <c r="O901" s="162"/>
      <c r="P901" s="162"/>
      <c r="Q901" s="162"/>
      <c r="R901" s="162"/>
      <c r="S901" s="162"/>
      <c r="T901" s="162"/>
      <c r="U901" s="162"/>
      <c r="V901" s="162"/>
      <c r="W901" s="162"/>
      <c r="X901" s="162"/>
      <c r="Y901" s="162"/>
      <c r="Z901" s="162"/>
    </row>
    <row r="902">
      <c r="A902" s="162"/>
      <c r="B902" s="162"/>
      <c r="C902" s="162"/>
      <c r="D902" s="162"/>
      <c r="E902" s="162"/>
      <c r="F902" s="162"/>
      <c r="G902" s="162"/>
      <c r="H902" s="162"/>
      <c r="I902" s="162"/>
      <c r="J902" s="162"/>
      <c r="K902" s="162"/>
      <c r="L902" s="162"/>
      <c r="M902" s="162"/>
      <c r="N902" s="162"/>
      <c r="O902" s="162"/>
      <c r="P902" s="162"/>
      <c r="Q902" s="162"/>
      <c r="R902" s="162"/>
      <c r="S902" s="162"/>
      <c r="T902" s="162"/>
      <c r="U902" s="162"/>
      <c r="V902" s="162"/>
      <c r="W902" s="162"/>
      <c r="X902" s="162"/>
      <c r="Y902" s="162"/>
      <c r="Z902" s="162"/>
    </row>
    <row r="903">
      <c r="A903" s="162"/>
      <c r="B903" s="162"/>
      <c r="C903" s="162"/>
      <c r="D903" s="162"/>
      <c r="E903" s="162"/>
      <c r="F903" s="162"/>
      <c r="G903" s="162"/>
      <c r="H903" s="162"/>
      <c r="I903" s="162"/>
      <c r="J903" s="162"/>
      <c r="K903" s="162"/>
      <c r="L903" s="162"/>
      <c r="M903" s="162"/>
      <c r="N903" s="162"/>
      <c r="O903" s="162"/>
      <c r="P903" s="162"/>
      <c r="Q903" s="162"/>
      <c r="R903" s="162"/>
      <c r="S903" s="162"/>
      <c r="T903" s="162"/>
      <c r="U903" s="162"/>
      <c r="V903" s="162"/>
      <c r="W903" s="162"/>
      <c r="X903" s="162"/>
      <c r="Y903" s="162"/>
      <c r="Z903" s="162"/>
    </row>
    <row r="904">
      <c r="A904" s="162"/>
      <c r="B904" s="162"/>
      <c r="C904" s="162"/>
      <c r="D904" s="162"/>
      <c r="E904" s="162"/>
      <c r="F904" s="162"/>
      <c r="G904" s="162"/>
      <c r="H904" s="162"/>
      <c r="I904" s="162"/>
      <c r="J904" s="162"/>
      <c r="K904" s="162"/>
      <c r="L904" s="162"/>
      <c r="M904" s="162"/>
      <c r="N904" s="162"/>
      <c r="O904" s="162"/>
      <c r="P904" s="162"/>
      <c r="Q904" s="162"/>
      <c r="R904" s="162"/>
      <c r="S904" s="162"/>
      <c r="T904" s="162"/>
      <c r="U904" s="162"/>
      <c r="V904" s="162"/>
      <c r="W904" s="162"/>
      <c r="X904" s="162"/>
      <c r="Y904" s="162"/>
      <c r="Z904" s="162"/>
    </row>
    <row r="905">
      <c r="A905" s="162"/>
      <c r="B905" s="162"/>
      <c r="C905" s="162"/>
      <c r="D905" s="162"/>
      <c r="E905" s="162"/>
      <c r="F905" s="162"/>
      <c r="G905" s="162"/>
      <c r="H905" s="162"/>
      <c r="I905" s="162"/>
      <c r="J905" s="162"/>
      <c r="K905" s="162"/>
      <c r="L905" s="162"/>
      <c r="M905" s="162"/>
      <c r="N905" s="162"/>
      <c r="O905" s="162"/>
      <c r="P905" s="162"/>
      <c r="Q905" s="162"/>
      <c r="R905" s="162"/>
      <c r="S905" s="162"/>
      <c r="T905" s="162"/>
      <c r="U905" s="162"/>
      <c r="V905" s="162"/>
      <c r="W905" s="162"/>
      <c r="X905" s="162"/>
      <c r="Y905" s="162"/>
      <c r="Z905" s="162"/>
    </row>
    <row r="906">
      <c r="A906" s="162"/>
      <c r="B906" s="162"/>
      <c r="C906" s="162"/>
      <c r="D906" s="162"/>
      <c r="E906" s="162"/>
      <c r="F906" s="162"/>
      <c r="G906" s="162"/>
      <c r="H906" s="162"/>
      <c r="I906" s="162"/>
      <c r="J906" s="162"/>
      <c r="K906" s="162"/>
      <c r="L906" s="162"/>
      <c r="M906" s="162"/>
      <c r="N906" s="162"/>
      <c r="O906" s="162"/>
      <c r="P906" s="162"/>
      <c r="Q906" s="162"/>
      <c r="R906" s="162"/>
      <c r="S906" s="162"/>
      <c r="T906" s="162"/>
      <c r="U906" s="162"/>
      <c r="V906" s="162"/>
      <c r="W906" s="162"/>
      <c r="X906" s="162"/>
      <c r="Y906" s="162"/>
      <c r="Z906" s="162"/>
    </row>
    <row r="907">
      <c r="A907" s="162"/>
      <c r="B907" s="162"/>
      <c r="C907" s="162"/>
      <c r="D907" s="162"/>
      <c r="E907" s="162"/>
      <c r="F907" s="162"/>
      <c r="G907" s="162"/>
      <c r="H907" s="162"/>
      <c r="I907" s="162"/>
      <c r="J907" s="162"/>
      <c r="K907" s="162"/>
      <c r="L907" s="162"/>
      <c r="M907" s="162"/>
      <c r="N907" s="162"/>
      <c r="O907" s="162"/>
      <c r="P907" s="162"/>
      <c r="Q907" s="162"/>
      <c r="R907" s="162"/>
      <c r="S907" s="162"/>
      <c r="T907" s="162"/>
      <c r="U907" s="162"/>
      <c r="V907" s="162"/>
      <c r="W907" s="162"/>
      <c r="X907" s="162"/>
      <c r="Y907" s="162"/>
      <c r="Z907" s="162"/>
    </row>
    <row r="908">
      <c r="A908" s="162"/>
      <c r="B908" s="162"/>
      <c r="C908" s="162"/>
      <c r="D908" s="162"/>
      <c r="E908" s="162"/>
      <c r="F908" s="162"/>
      <c r="G908" s="162"/>
      <c r="H908" s="162"/>
      <c r="I908" s="162"/>
      <c r="J908" s="162"/>
      <c r="K908" s="162"/>
      <c r="L908" s="162"/>
      <c r="M908" s="162"/>
      <c r="N908" s="162"/>
      <c r="O908" s="162"/>
      <c r="P908" s="162"/>
      <c r="Q908" s="162"/>
      <c r="R908" s="162"/>
      <c r="S908" s="162"/>
      <c r="T908" s="162"/>
      <c r="U908" s="162"/>
      <c r="V908" s="162"/>
      <c r="W908" s="162"/>
      <c r="X908" s="162"/>
      <c r="Y908" s="162"/>
      <c r="Z908" s="162"/>
    </row>
    <row r="909">
      <c r="A909" s="162"/>
      <c r="B909" s="162"/>
      <c r="C909" s="162"/>
      <c r="D909" s="162"/>
      <c r="E909" s="162"/>
      <c r="F909" s="162"/>
      <c r="G909" s="162"/>
      <c r="H909" s="162"/>
      <c r="I909" s="162"/>
      <c r="J909" s="162"/>
      <c r="K909" s="162"/>
      <c r="L909" s="162"/>
      <c r="M909" s="162"/>
      <c r="N909" s="162"/>
      <c r="O909" s="162"/>
      <c r="P909" s="162"/>
      <c r="Q909" s="162"/>
      <c r="R909" s="162"/>
      <c r="S909" s="162"/>
      <c r="T909" s="162"/>
      <c r="U909" s="162"/>
      <c r="V909" s="162"/>
      <c r="W909" s="162"/>
      <c r="X909" s="162"/>
      <c r="Y909" s="162"/>
      <c r="Z909" s="162"/>
    </row>
    <row r="910">
      <c r="A910" s="162"/>
      <c r="B910" s="162"/>
      <c r="C910" s="162"/>
      <c r="D910" s="162"/>
      <c r="E910" s="162"/>
      <c r="F910" s="162"/>
      <c r="G910" s="162"/>
      <c r="H910" s="162"/>
      <c r="I910" s="162"/>
      <c r="J910" s="162"/>
      <c r="K910" s="162"/>
      <c r="L910" s="162"/>
      <c r="M910" s="162"/>
      <c r="N910" s="162"/>
      <c r="O910" s="162"/>
      <c r="P910" s="162"/>
      <c r="Q910" s="162"/>
      <c r="R910" s="162"/>
      <c r="S910" s="162"/>
      <c r="T910" s="162"/>
      <c r="U910" s="162"/>
      <c r="V910" s="162"/>
      <c r="W910" s="162"/>
      <c r="X910" s="162"/>
      <c r="Y910" s="162"/>
      <c r="Z910" s="162"/>
    </row>
    <row r="911">
      <c r="A911" s="162"/>
      <c r="B911" s="162"/>
      <c r="C911" s="162"/>
      <c r="D911" s="162"/>
      <c r="E911" s="162"/>
      <c r="F911" s="162"/>
      <c r="G911" s="162"/>
      <c r="H911" s="162"/>
      <c r="I911" s="162"/>
      <c r="J911" s="162"/>
      <c r="K911" s="162"/>
      <c r="L911" s="162"/>
      <c r="M911" s="162"/>
      <c r="N911" s="162"/>
      <c r="O911" s="162"/>
      <c r="P911" s="162"/>
      <c r="Q911" s="162"/>
      <c r="R911" s="162"/>
      <c r="S911" s="162"/>
      <c r="T911" s="162"/>
      <c r="U911" s="162"/>
      <c r="V911" s="162"/>
      <c r="W911" s="162"/>
      <c r="X911" s="162"/>
      <c r="Y911" s="162"/>
      <c r="Z911" s="162"/>
    </row>
    <row r="912">
      <c r="A912" s="162"/>
      <c r="B912" s="162"/>
      <c r="C912" s="162"/>
      <c r="D912" s="162"/>
      <c r="E912" s="162"/>
      <c r="F912" s="162"/>
      <c r="G912" s="162"/>
      <c r="H912" s="162"/>
      <c r="I912" s="162"/>
      <c r="J912" s="162"/>
      <c r="K912" s="162"/>
      <c r="L912" s="162"/>
      <c r="M912" s="162"/>
      <c r="N912" s="162"/>
      <c r="O912" s="162"/>
      <c r="P912" s="162"/>
      <c r="Q912" s="162"/>
      <c r="R912" s="162"/>
      <c r="S912" s="162"/>
      <c r="T912" s="162"/>
      <c r="U912" s="162"/>
      <c r="V912" s="162"/>
      <c r="W912" s="162"/>
      <c r="X912" s="162"/>
      <c r="Y912" s="162"/>
      <c r="Z912" s="162"/>
    </row>
    <row r="913">
      <c r="A913" s="162"/>
      <c r="B913" s="162"/>
      <c r="C913" s="162"/>
      <c r="D913" s="162"/>
      <c r="E913" s="162"/>
      <c r="F913" s="162"/>
      <c r="G913" s="162"/>
      <c r="H913" s="162"/>
      <c r="I913" s="162"/>
      <c r="J913" s="162"/>
      <c r="K913" s="162"/>
      <c r="L913" s="162"/>
      <c r="M913" s="162"/>
      <c r="N913" s="162"/>
      <c r="O913" s="162"/>
      <c r="P913" s="162"/>
      <c r="Q913" s="162"/>
      <c r="R913" s="162"/>
      <c r="S913" s="162"/>
      <c r="T913" s="162"/>
      <c r="U913" s="162"/>
      <c r="V913" s="162"/>
      <c r="W913" s="162"/>
      <c r="X913" s="162"/>
      <c r="Y913" s="162"/>
      <c r="Z913" s="162"/>
    </row>
    <row r="914">
      <c r="A914" s="162"/>
      <c r="B914" s="162"/>
      <c r="C914" s="162"/>
      <c r="D914" s="162"/>
      <c r="E914" s="162"/>
      <c r="F914" s="162"/>
      <c r="G914" s="162"/>
      <c r="H914" s="162"/>
      <c r="I914" s="162"/>
      <c r="J914" s="162"/>
      <c r="K914" s="162"/>
      <c r="L914" s="162"/>
      <c r="M914" s="162"/>
      <c r="N914" s="162"/>
      <c r="O914" s="162"/>
      <c r="P914" s="162"/>
      <c r="Q914" s="162"/>
      <c r="R914" s="162"/>
      <c r="S914" s="162"/>
      <c r="T914" s="162"/>
      <c r="U914" s="162"/>
      <c r="V914" s="162"/>
      <c r="W914" s="162"/>
      <c r="X914" s="162"/>
      <c r="Y914" s="162"/>
      <c r="Z914" s="162"/>
    </row>
    <row r="915">
      <c r="A915" s="162"/>
      <c r="B915" s="162"/>
      <c r="C915" s="162"/>
      <c r="D915" s="162"/>
      <c r="E915" s="162"/>
      <c r="F915" s="162"/>
      <c r="G915" s="162"/>
      <c r="H915" s="162"/>
      <c r="I915" s="162"/>
      <c r="J915" s="162"/>
      <c r="K915" s="162"/>
      <c r="L915" s="162"/>
      <c r="M915" s="162"/>
      <c r="N915" s="162"/>
      <c r="O915" s="162"/>
      <c r="P915" s="162"/>
      <c r="Q915" s="162"/>
      <c r="R915" s="162"/>
      <c r="S915" s="162"/>
      <c r="T915" s="162"/>
      <c r="U915" s="162"/>
      <c r="V915" s="162"/>
      <c r="W915" s="162"/>
      <c r="X915" s="162"/>
      <c r="Y915" s="162"/>
      <c r="Z915" s="162"/>
    </row>
    <row r="916">
      <c r="A916" s="162"/>
      <c r="B916" s="162"/>
      <c r="C916" s="162"/>
      <c r="D916" s="162"/>
      <c r="E916" s="162"/>
      <c r="F916" s="162"/>
      <c r="G916" s="162"/>
      <c r="H916" s="162"/>
      <c r="I916" s="162"/>
      <c r="J916" s="162"/>
      <c r="K916" s="162"/>
      <c r="L916" s="162"/>
      <c r="M916" s="162"/>
      <c r="N916" s="162"/>
      <c r="O916" s="162"/>
      <c r="P916" s="162"/>
      <c r="Q916" s="162"/>
      <c r="R916" s="162"/>
      <c r="S916" s="162"/>
      <c r="T916" s="162"/>
      <c r="U916" s="162"/>
      <c r="V916" s="162"/>
      <c r="W916" s="162"/>
      <c r="X916" s="162"/>
      <c r="Y916" s="162"/>
      <c r="Z916" s="162"/>
    </row>
    <row r="917">
      <c r="A917" s="162"/>
      <c r="B917" s="162"/>
      <c r="C917" s="162"/>
      <c r="D917" s="162"/>
      <c r="E917" s="162"/>
      <c r="F917" s="162"/>
      <c r="G917" s="162"/>
      <c r="H917" s="162"/>
      <c r="I917" s="162"/>
      <c r="J917" s="162"/>
      <c r="K917" s="162"/>
      <c r="L917" s="162"/>
      <c r="M917" s="162"/>
      <c r="N917" s="162"/>
      <c r="O917" s="162"/>
      <c r="P917" s="162"/>
      <c r="Q917" s="162"/>
      <c r="R917" s="162"/>
      <c r="S917" s="162"/>
      <c r="T917" s="162"/>
      <c r="U917" s="162"/>
      <c r="V917" s="162"/>
      <c r="W917" s="162"/>
      <c r="X917" s="162"/>
      <c r="Y917" s="162"/>
      <c r="Z917" s="162"/>
    </row>
    <row r="918">
      <c r="A918" s="162"/>
      <c r="B918" s="162"/>
      <c r="C918" s="162"/>
      <c r="D918" s="162"/>
      <c r="E918" s="162"/>
      <c r="F918" s="162"/>
      <c r="G918" s="162"/>
      <c r="H918" s="162"/>
      <c r="I918" s="162"/>
      <c r="J918" s="162"/>
      <c r="K918" s="162"/>
      <c r="L918" s="162"/>
      <c r="M918" s="162"/>
      <c r="N918" s="162"/>
      <c r="O918" s="162"/>
      <c r="P918" s="162"/>
      <c r="Q918" s="162"/>
      <c r="R918" s="162"/>
      <c r="S918" s="162"/>
      <c r="T918" s="162"/>
      <c r="U918" s="162"/>
      <c r="V918" s="162"/>
      <c r="W918" s="162"/>
      <c r="X918" s="162"/>
      <c r="Y918" s="162"/>
      <c r="Z918" s="162"/>
    </row>
    <row r="919">
      <c r="A919" s="162"/>
      <c r="B919" s="162"/>
      <c r="C919" s="162"/>
      <c r="D919" s="162"/>
      <c r="E919" s="162"/>
      <c r="F919" s="162"/>
      <c r="G919" s="162"/>
      <c r="H919" s="162"/>
      <c r="I919" s="162"/>
      <c r="J919" s="162"/>
      <c r="K919" s="162"/>
      <c r="L919" s="162"/>
      <c r="M919" s="162"/>
      <c r="N919" s="162"/>
      <c r="O919" s="162"/>
      <c r="P919" s="162"/>
      <c r="Q919" s="162"/>
      <c r="R919" s="162"/>
      <c r="S919" s="162"/>
      <c r="T919" s="162"/>
      <c r="U919" s="162"/>
      <c r="V919" s="162"/>
      <c r="W919" s="162"/>
      <c r="X919" s="162"/>
      <c r="Y919" s="162"/>
      <c r="Z919" s="162"/>
    </row>
    <row r="920">
      <c r="A920" s="162"/>
      <c r="B920" s="162"/>
      <c r="C920" s="162"/>
      <c r="D920" s="162"/>
      <c r="E920" s="162"/>
      <c r="F920" s="162"/>
      <c r="G920" s="162"/>
      <c r="H920" s="162"/>
      <c r="I920" s="162"/>
      <c r="J920" s="162"/>
      <c r="K920" s="162"/>
      <c r="L920" s="162"/>
      <c r="M920" s="162"/>
      <c r="N920" s="162"/>
      <c r="O920" s="162"/>
      <c r="P920" s="162"/>
      <c r="Q920" s="162"/>
      <c r="R920" s="162"/>
      <c r="S920" s="162"/>
      <c r="T920" s="162"/>
      <c r="U920" s="162"/>
      <c r="V920" s="162"/>
      <c r="W920" s="162"/>
      <c r="X920" s="162"/>
      <c r="Y920" s="162"/>
      <c r="Z920" s="162"/>
    </row>
    <row r="921">
      <c r="A921" s="162"/>
      <c r="B921" s="162"/>
      <c r="C921" s="162"/>
      <c r="D921" s="162"/>
      <c r="E921" s="162"/>
      <c r="F921" s="162"/>
      <c r="G921" s="162"/>
      <c r="H921" s="162"/>
      <c r="I921" s="162"/>
      <c r="J921" s="162"/>
      <c r="K921" s="162"/>
      <c r="L921" s="162"/>
      <c r="M921" s="162"/>
      <c r="N921" s="162"/>
      <c r="O921" s="162"/>
      <c r="P921" s="162"/>
      <c r="Q921" s="162"/>
      <c r="R921" s="162"/>
      <c r="S921" s="162"/>
      <c r="T921" s="162"/>
      <c r="U921" s="162"/>
      <c r="V921" s="162"/>
      <c r="W921" s="162"/>
      <c r="X921" s="162"/>
      <c r="Y921" s="162"/>
      <c r="Z921" s="162"/>
    </row>
    <row r="922">
      <c r="A922" s="162"/>
      <c r="B922" s="162"/>
      <c r="C922" s="162"/>
      <c r="D922" s="162"/>
      <c r="E922" s="162"/>
      <c r="F922" s="162"/>
      <c r="G922" s="162"/>
      <c r="H922" s="162"/>
      <c r="I922" s="162"/>
      <c r="J922" s="162"/>
      <c r="K922" s="162"/>
      <c r="L922" s="162"/>
      <c r="M922" s="162"/>
      <c r="N922" s="162"/>
      <c r="O922" s="162"/>
      <c r="P922" s="162"/>
      <c r="Q922" s="162"/>
      <c r="R922" s="162"/>
      <c r="S922" s="162"/>
      <c r="T922" s="162"/>
      <c r="U922" s="162"/>
      <c r="V922" s="162"/>
      <c r="W922" s="162"/>
      <c r="X922" s="162"/>
      <c r="Y922" s="162"/>
      <c r="Z922" s="162"/>
    </row>
    <row r="923">
      <c r="A923" s="162"/>
      <c r="B923" s="162"/>
      <c r="C923" s="162"/>
      <c r="D923" s="162"/>
      <c r="E923" s="162"/>
      <c r="F923" s="162"/>
      <c r="G923" s="162"/>
      <c r="H923" s="162"/>
      <c r="I923" s="162"/>
      <c r="J923" s="162"/>
      <c r="K923" s="162"/>
      <c r="L923" s="162"/>
      <c r="M923" s="162"/>
      <c r="N923" s="162"/>
      <c r="O923" s="162"/>
      <c r="P923" s="162"/>
      <c r="Q923" s="162"/>
      <c r="R923" s="162"/>
      <c r="S923" s="162"/>
      <c r="T923" s="162"/>
      <c r="U923" s="162"/>
      <c r="V923" s="162"/>
      <c r="W923" s="162"/>
      <c r="X923" s="162"/>
      <c r="Y923" s="162"/>
      <c r="Z923" s="162"/>
    </row>
    <row r="924">
      <c r="A924" s="162"/>
      <c r="B924" s="162"/>
      <c r="C924" s="162"/>
      <c r="D924" s="162"/>
      <c r="E924" s="162"/>
      <c r="F924" s="162"/>
      <c r="G924" s="162"/>
      <c r="H924" s="162"/>
      <c r="I924" s="162"/>
      <c r="J924" s="162"/>
      <c r="K924" s="162"/>
      <c r="L924" s="162"/>
      <c r="M924" s="162"/>
      <c r="N924" s="162"/>
      <c r="O924" s="162"/>
      <c r="P924" s="162"/>
      <c r="Q924" s="162"/>
      <c r="R924" s="162"/>
      <c r="S924" s="162"/>
      <c r="T924" s="162"/>
      <c r="U924" s="162"/>
      <c r="V924" s="162"/>
      <c r="W924" s="162"/>
      <c r="X924" s="162"/>
      <c r="Y924" s="162"/>
      <c r="Z924" s="162"/>
    </row>
    <row r="925">
      <c r="A925" s="162"/>
      <c r="B925" s="162"/>
      <c r="C925" s="162"/>
      <c r="D925" s="162"/>
      <c r="E925" s="162"/>
      <c r="F925" s="162"/>
      <c r="G925" s="162"/>
      <c r="H925" s="162"/>
      <c r="I925" s="162"/>
      <c r="J925" s="162"/>
      <c r="K925" s="162"/>
      <c r="L925" s="162"/>
      <c r="M925" s="162"/>
      <c r="N925" s="162"/>
      <c r="O925" s="162"/>
      <c r="P925" s="162"/>
      <c r="Q925" s="162"/>
      <c r="R925" s="162"/>
      <c r="S925" s="162"/>
      <c r="T925" s="162"/>
      <c r="U925" s="162"/>
      <c r="V925" s="162"/>
      <c r="W925" s="162"/>
      <c r="X925" s="162"/>
      <c r="Y925" s="162"/>
      <c r="Z925" s="162"/>
    </row>
    <row r="926">
      <c r="A926" s="162"/>
      <c r="B926" s="162"/>
      <c r="C926" s="162"/>
      <c r="D926" s="162"/>
      <c r="E926" s="162"/>
      <c r="F926" s="162"/>
      <c r="G926" s="162"/>
      <c r="H926" s="162"/>
      <c r="I926" s="162"/>
      <c r="J926" s="162"/>
      <c r="K926" s="162"/>
      <c r="L926" s="162"/>
      <c r="M926" s="162"/>
      <c r="N926" s="162"/>
      <c r="O926" s="162"/>
      <c r="P926" s="162"/>
      <c r="Q926" s="162"/>
      <c r="R926" s="162"/>
      <c r="S926" s="162"/>
      <c r="T926" s="162"/>
      <c r="U926" s="162"/>
      <c r="V926" s="162"/>
      <c r="W926" s="162"/>
      <c r="X926" s="162"/>
      <c r="Y926" s="162"/>
      <c r="Z926" s="162"/>
    </row>
    <row r="927">
      <c r="A927" s="162"/>
      <c r="B927" s="162"/>
      <c r="C927" s="162"/>
      <c r="D927" s="162"/>
      <c r="E927" s="162"/>
      <c r="F927" s="162"/>
      <c r="G927" s="162"/>
      <c r="H927" s="162"/>
      <c r="I927" s="162"/>
      <c r="J927" s="162"/>
      <c r="K927" s="162"/>
      <c r="L927" s="162"/>
      <c r="M927" s="162"/>
      <c r="N927" s="162"/>
      <c r="O927" s="162"/>
      <c r="P927" s="162"/>
      <c r="Q927" s="162"/>
      <c r="R927" s="162"/>
      <c r="S927" s="162"/>
      <c r="T927" s="162"/>
      <c r="U927" s="162"/>
      <c r="V927" s="162"/>
      <c r="W927" s="162"/>
      <c r="X927" s="162"/>
      <c r="Y927" s="162"/>
      <c r="Z927" s="162"/>
    </row>
    <row r="928">
      <c r="A928" s="162"/>
      <c r="B928" s="162"/>
      <c r="C928" s="162"/>
      <c r="D928" s="162"/>
      <c r="E928" s="162"/>
      <c r="F928" s="162"/>
      <c r="G928" s="162"/>
      <c r="H928" s="162"/>
      <c r="I928" s="162"/>
      <c r="J928" s="162"/>
      <c r="K928" s="162"/>
      <c r="L928" s="162"/>
      <c r="M928" s="162"/>
      <c r="N928" s="162"/>
      <c r="O928" s="162"/>
      <c r="P928" s="162"/>
      <c r="Q928" s="162"/>
      <c r="R928" s="162"/>
      <c r="S928" s="162"/>
      <c r="T928" s="162"/>
      <c r="U928" s="162"/>
      <c r="V928" s="162"/>
      <c r="W928" s="162"/>
      <c r="X928" s="162"/>
      <c r="Y928" s="162"/>
      <c r="Z928" s="162"/>
    </row>
    <row r="929">
      <c r="A929" s="162"/>
      <c r="B929" s="162"/>
      <c r="C929" s="162"/>
      <c r="D929" s="162"/>
      <c r="E929" s="162"/>
      <c r="F929" s="162"/>
      <c r="G929" s="162"/>
      <c r="H929" s="162"/>
      <c r="I929" s="162"/>
      <c r="J929" s="162"/>
      <c r="K929" s="162"/>
      <c r="L929" s="162"/>
      <c r="M929" s="162"/>
      <c r="N929" s="162"/>
      <c r="O929" s="162"/>
      <c r="P929" s="162"/>
      <c r="Q929" s="162"/>
      <c r="R929" s="162"/>
      <c r="S929" s="162"/>
      <c r="T929" s="162"/>
      <c r="U929" s="162"/>
      <c r="V929" s="162"/>
      <c r="W929" s="162"/>
      <c r="X929" s="162"/>
      <c r="Y929" s="162"/>
      <c r="Z929" s="162"/>
    </row>
    <row r="930">
      <c r="A930" s="162"/>
      <c r="B930" s="162"/>
      <c r="C930" s="162"/>
      <c r="D930" s="162"/>
      <c r="E930" s="162"/>
      <c r="F930" s="162"/>
      <c r="G930" s="162"/>
      <c r="H930" s="162"/>
      <c r="I930" s="162"/>
      <c r="J930" s="162"/>
      <c r="K930" s="162"/>
      <c r="L930" s="162"/>
      <c r="M930" s="162"/>
      <c r="N930" s="162"/>
      <c r="O930" s="162"/>
      <c r="P930" s="162"/>
      <c r="Q930" s="162"/>
      <c r="R930" s="162"/>
      <c r="S930" s="162"/>
      <c r="T930" s="162"/>
      <c r="U930" s="162"/>
      <c r="V930" s="162"/>
      <c r="W930" s="162"/>
      <c r="X930" s="162"/>
      <c r="Y930" s="162"/>
      <c r="Z930" s="162"/>
    </row>
    <row r="931">
      <c r="A931" s="162"/>
      <c r="B931" s="162"/>
      <c r="C931" s="162"/>
      <c r="D931" s="162"/>
      <c r="E931" s="162"/>
      <c r="F931" s="162"/>
      <c r="G931" s="162"/>
      <c r="H931" s="162"/>
      <c r="I931" s="162"/>
      <c r="J931" s="162"/>
      <c r="K931" s="162"/>
      <c r="L931" s="162"/>
      <c r="M931" s="162"/>
      <c r="N931" s="162"/>
      <c r="O931" s="162"/>
      <c r="P931" s="162"/>
      <c r="Q931" s="162"/>
      <c r="R931" s="162"/>
      <c r="S931" s="162"/>
      <c r="T931" s="162"/>
      <c r="U931" s="162"/>
      <c r="V931" s="162"/>
      <c r="W931" s="162"/>
      <c r="X931" s="162"/>
      <c r="Y931" s="162"/>
      <c r="Z931" s="162"/>
    </row>
    <row r="932">
      <c r="A932" s="162"/>
      <c r="B932" s="162"/>
      <c r="C932" s="162"/>
      <c r="D932" s="162"/>
      <c r="E932" s="162"/>
      <c r="F932" s="162"/>
      <c r="G932" s="162"/>
      <c r="H932" s="162"/>
      <c r="I932" s="162"/>
      <c r="J932" s="162"/>
      <c r="K932" s="162"/>
      <c r="L932" s="162"/>
      <c r="M932" s="162"/>
      <c r="N932" s="162"/>
      <c r="O932" s="162"/>
      <c r="P932" s="162"/>
      <c r="Q932" s="162"/>
      <c r="R932" s="162"/>
      <c r="S932" s="162"/>
      <c r="T932" s="162"/>
      <c r="U932" s="162"/>
      <c r="V932" s="162"/>
      <c r="W932" s="162"/>
      <c r="X932" s="162"/>
      <c r="Y932" s="162"/>
      <c r="Z932" s="162"/>
    </row>
    <row r="933">
      <c r="A933" s="162"/>
      <c r="B933" s="162"/>
      <c r="C933" s="162"/>
      <c r="D933" s="162"/>
      <c r="E933" s="162"/>
      <c r="F933" s="162"/>
      <c r="G933" s="162"/>
      <c r="H933" s="162"/>
      <c r="I933" s="162"/>
      <c r="J933" s="162"/>
      <c r="K933" s="162"/>
      <c r="L933" s="162"/>
      <c r="M933" s="162"/>
      <c r="N933" s="162"/>
      <c r="O933" s="162"/>
      <c r="P933" s="162"/>
      <c r="Q933" s="162"/>
      <c r="R933" s="162"/>
      <c r="S933" s="162"/>
      <c r="T933" s="162"/>
      <c r="U933" s="162"/>
      <c r="V933" s="162"/>
      <c r="W933" s="162"/>
      <c r="X933" s="162"/>
      <c r="Y933" s="162"/>
      <c r="Z933" s="162"/>
    </row>
    <row r="934">
      <c r="A934" s="162"/>
      <c r="B934" s="162"/>
      <c r="C934" s="162"/>
      <c r="D934" s="162"/>
      <c r="E934" s="162"/>
      <c r="F934" s="162"/>
      <c r="G934" s="162"/>
      <c r="H934" s="162"/>
      <c r="I934" s="162"/>
      <c r="J934" s="162"/>
      <c r="K934" s="162"/>
      <c r="L934" s="162"/>
      <c r="M934" s="162"/>
      <c r="N934" s="162"/>
      <c r="O934" s="162"/>
      <c r="P934" s="162"/>
      <c r="Q934" s="162"/>
      <c r="R934" s="162"/>
      <c r="S934" s="162"/>
      <c r="T934" s="162"/>
      <c r="U934" s="162"/>
      <c r="V934" s="162"/>
      <c r="W934" s="162"/>
      <c r="X934" s="162"/>
      <c r="Y934" s="162"/>
      <c r="Z934" s="162"/>
    </row>
    <row r="935">
      <c r="A935" s="162"/>
      <c r="B935" s="162"/>
      <c r="C935" s="162"/>
      <c r="D935" s="162"/>
      <c r="E935" s="162"/>
      <c r="F935" s="162"/>
      <c r="G935" s="162"/>
      <c r="H935" s="162"/>
      <c r="I935" s="162"/>
      <c r="J935" s="162"/>
      <c r="K935" s="162"/>
      <c r="L935" s="162"/>
      <c r="M935" s="162"/>
      <c r="N935" s="162"/>
      <c r="O935" s="162"/>
      <c r="P935" s="162"/>
      <c r="Q935" s="162"/>
      <c r="R935" s="162"/>
      <c r="S935" s="162"/>
      <c r="T935" s="162"/>
      <c r="U935" s="162"/>
      <c r="V935" s="162"/>
      <c r="W935" s="162"/>
      <c r="X935" s="162"/>
      <c r="Y935" s="162"/>
      <c r="Z935" s="162"/>
    </row>
    <row r="936">
      <c r="A936" s="162"/>
      <c r="B936" s="162"/>
      <c r="C936" s="162"/>
      <c r="D936" s="162"/>
      <c r="E936" s="162"/>
      <c r="F936" s="162"/>
      <c r="G936" s="162"/>
      <c r="H936" s="162"/>
      <c r="I936" s="162"/>
      <c r="J936" s="162"/>
      <c r="K936" s="162"/>
      <c r="L936" s="162"/>
      <c r="M936" s="162"/>
      <c r="N936" s="162"/>
      <c r="O936" s="162"/>
      <c r="P936" s="162"/>
      <c r="Q936" s="162"/>
      <c r="R936" s="162"/>
      <c r="S936" s="162"/>
      <c r="T936" s="162"/>
      <c r="U936" s="162"/>
      <c r="V936" s="162"/>
      <c r="W936" s="162"/>
      <c r="X936" s="162"/>
      <c r="Y936" s="162"/>
      <c r="Z936" s="162"/>
    </row>
    <row r="937">
      <c r="A937" s="162"/>
      <c r="B937" s="162"/>
      <c r="C937" s="162"/>
      <c r="D937" s="162"/>
      <c r="E937" s="162"/>
      <c r="F937" s="162"/>
      <c r="G937" s="162"/>
      <c r="H937" s="162"/>
      <c r="I937" s="162"/>
      <c r="J937" s="162"/>
      <c r="K937" s="162"/>
      <c r="L937" s="162"/>
      <c r="M937" s="162"/>
      <c r="N937" s="162"/>
      <c r="O937" s="162"/>
      <c r="P937" s="162"/>
      <c r="Q937" s="162"/>
      <c r="R937" s="162"/>
      <c r="S937" s="162"/>
      <c r="T937" s="162"/>
      <c r="U937" s="162"/>
      <c r="V937" s="162"/>
      <c r="W937" s="162"/>
      <c r="X937" s="162"/>
      <c r="Y937" s="162"/>
      <c r="Z937" s="162"/>
    </row>
    <row r="938">
      <c r="A938" s="162"/>
      <c r="B938" s="162"/>
      <c r="C938" s="162"/>
      <c r="D938" s="162"/>
      <c r="E938" s="162"/>
      <c r="F938" s="162"/>
      <c r="G938" s="162"/>
      <c r="H938" s="162"/>
      <c r="I938" s="162"/>
      <c r="J938" s="162"/>
      <c r="K938" s="162"/>
      <c r="L938" s="162"/>
      <c r="M938" s="162"/>
      <c r="N938" s="162"/>
      <c r="O938" s="162"/>
      <c r="P938" s="162"/>
      <c r="Q938" s="162"/>
      <c r="R938" s="162"/>
      <c r="S938" s="162"/>
      <c r="T938" s="162"/>
      <c r="U938" s="162"/>
      <c r="V938" s="162"/>
      <c r="W938" s="162"/>
      <c r="X938" s="162"/>
      <c r="Y938" s="162"/>
      <c r="Z938" s="162"/>
    </row>
    <row r="939">
      <c r="A939" s="162"/>
      <c r="B939" s="162"/>
      <c r="C939" s="162"/>
      <c r="D939" s="162"/>
      <c r="E939" s="162"/>
      <c r="F939" s="162"/>
      <c r="G939" s="162"/>
      <c r="H939" s="162"/>
      <c r="I939" s="162"/>
      <c r="J939" s="162"/>
      <c r="K939" s="162"/>
      <c r="L939" s="162"/>
      <c r="M939" s="162"/>
      <c r="N939" s="162"/>
      <c r="O939" s="162"/>
      <c r="P939" s="162"/>
      <c r="Q939" s="162"/>
      <c r="R939" s="162"/>
      <c r="S939" s="162"/>
      <c r="T939" s="162"/>
      <c r="U939" s="162"/>
      <c r="V939" s="162"/>
      <c r="W939" s="162"/>
      <c r="X939" s="162"/>
      <c r="Y939" s="162"/>
      <c r="Z939" s="162"/>
    </row>
    <row r="940">
      <c r="A940" s="162"/>
      <c r="B940" s="162"/>
      <c r="C940" s="162"/>
      <c r="D940" s="162"/>
      <c r="E940" s="162"/>
      <c r="F940" s="162"/>
      <c r="G940" s="162"/>
      <c r="H940" s="162"/>
      <c r="I940" s="162"/>
      <c r="J940" s="162"/>
      <c r="K940" s="162"/>
      <c r="L940" s="162"/>
      <c r="M940" s="162"/>
      <c r="N940" s="162"/>
      <c r="O940" s="162"/>
      <c r="P940" s="162"/>
      <c r="Q940" s="162"/>
      <c r="R940" s="162"/>
      <c r="S940" s="162"/>
      <c r="T940" s="162"/>
      <c r="U940" s="162"/>
      <c r="V940" s="162"/>
      <c r="W940" s="162"/>
      <c r="X940" s="162"/>
      <c r="Y940" s="162"/>
      <c r="Z940" s="162"/>
    </row>
    <row r="941">
      <c r="A941" s="162"/>
      <c r="B941" s="162"/>
      <c r="C941" s="162"/>
      <c r="D941" s="162"/>
      <c r="E941" s="162"/>
      <c r="F941" s="162"/>
      <c r="G941" s="162"/>
      <c r="H941" s="162"/>
      <c r="I941" s="162"/>
      <c r="J941" s="162"/>
      <c r="K941" s="162"/>
      <c r="L941" s="162"/>
      <c r="M941" s="162"/>
      <c r="N941" s="162"/>
      <c r="O941" s="162"/>
      <c r="P941" s="162"/>
      <c r="Q941" s="162"/>
      <c r="R941" s="162"/>
      <c r="S941" s="162"/>
      <c r="T941" s="162"/>
      <c r="U941" s="162"/>
      <c r="V941" s="162"/>
      <c r="W941" s="162"/>
      <c r="X941" s="162"/>
      <c r="Y941" s="162"/>
      <c r="Z941" s="162"/>
    </row>
    <row r="942">
      <c r="A942" s="162"/>
      <c r="B942" s="162"/>
      <c r="C942" s="162"/>
      <c r="D942" s="162"/>
      <c r="E942" s="162"/>
      <c r="F942" s="162"/>
      <c r="G942" s="162"/>
      <c r="H942" s="162"/>
      <c r="I942" s="162"/>
      <c r="J942" s="162"/>
      <c r="K942" s="162"/>
      <c r="L942" s="162"/>
      <c r="M942" s="162"/>
      <c r="N942" s="162"/>
      <c r="O942" s="162"/>
      <c r="P942" s="162"/>
      <c r="Q942" s="162"/>
      <c r="R942" s="162"/>
      <c r="S942" s="162"/>
      <c r="T942" s="162"/>
      <c r="U942" s="162"/>
      <c r="V942" s="162"/>
      <c r="W942" s="162"/>
      <c r="X942" s="162"/>
      <c r="Y942" s="162"/>
      <c r="Z942" s="162"/>
    </row>
    <row r="943">
      <c r="A943" s="162"/>
      <c r="B943" s="162"/>
      <c r="C943" s="162"/>
      <c r="D943" s="162"/>
      <c r="E943" s="162"/>
      <c r="F943" s="162"/>
      <c r="G943" s="162"/>
      <c r="H943" s="162"/>
      <c r="I943" s="162"/>
      <c r="J943" s="162"/>
      <c r="K943" s="162"/>
      <c r="L943" s="162"/>
      <c r="M943" s="162"/>
      <c r="N943" s="162"/>
      <c r="O943" s="162"/>
      <c r="P943" s="162"/>
      <c r="Q943" s="162"/>
      <c r="R943" s="162"/>
      <c r="S943" s="162"/>
      <c r="T943" s="162"/>
      <c r="U943" s="162"/>
      <c r="V943" s="162"/>
      <c r="W943" s="162"/>
      <c r="X943" s="162"/>
      <c r="Y943" s="162"/>
      <c r="Z943" s="162"/>
    </row>
    <row r="944">
      <c r="A944" s="162"/>
      <c r="B944" s="162"/>
      <c r="C944" s="162"/>
      <c r="D944" s="162"/>
      <c r="E944" s="162"/>
      <c r="F944" s="162"/>
      <c r="G944" s="162"/>
      <c r="H944" s="162"/>
      <c r="I944" s="162"/>
      <c r="J944" s="162"/>
      <c r="K944" s="162"/>
      <c r="L944" s="162"/>
      <c r="M944" s="162"/>
      <c r="N944" s="162"/>
      <c r="O944" s="162"/>
      <c r="P944" s="162"/>
      <c r="Q944" s="162"/>
      <c r="R944" s="162"/>
      <c r="S944" s="162"/>
      <c r="T944" s="162"/>
      <c r="U944" s="162"/>
      <c r="V944" s="162"/>
      <c r="W944" s="162"/>
      <c r="X944" s="162"/>
      <c r="Y944" s="162"/>
      <c r="Z944" s="162"/>
    </row>
    <row r="945">
      <c r="A945" s="162"/>
      <c r="B945" s="162"/>
      <c r="C945" s="162"/>
      <c r="D945" s="162"/>
      <c r="E945" s="162"/>
      <c r="F945" s="162"/>
      <c r="G945" s="162"/>
      <c r="H945" s="162"/>
      <c r="I945" s="162"/>
      <c r="J945" s="162"/>
      <c r="K945" s="162"/>
      <c r="L945" s="162"/>
      <c r="M945" s="162"/>
      <c r="N945" s="162"/>
      <c r="O945" s="162"/>
      <c r="P945" s="162"/>
      <c r="Q945" s="162"/>
      <c r="R945" s="162"/>
      <c r="S945" s="162"/>
      <c r="T945" s="162"/>
      <c r="U945" s="162"/>
      <c r="V945" s="162"/>
      <c r="W945" s="162"/>
      <c r="X945" s="162"/>
      <c r="Y945" s="162"/>
      <c r="Z945" s="162"/>
    </row>
    <row r="946">
      <c r="A946" s="162"/>
      <c r="B946" s="162"/>
      <c r="C946" s="162"/>
      <c r="D946" s="162"/>
      <c r="E946" s="162"/>
      <c r="F946" s="162"/>
      <c r="G946" s="162"/>
      <c r="H946" s="162"/>
      <c r="I946" s="162"/>
      <c r="J946" s="162"/>
      <c r="K946" s="162"/>
      <c r="L946" s="162"/>
      <c r="M946" s="162"/>
      <c r="N946" s="162"/>
      <c r="O946" s="162"/>
      <c r="P946" s="162"/>
      <c r="Q946" s="162"/>
      <c r="R946" s="162"/>
      <c r="S946" s="162"/>
      <c r="T946" s="162"/>
      <c r="U946" s="162"/>
      <c r="V946" s="162"/>
      <c r="W946" s="162"/>
      <c r="X946" s="162"/>
      <c r="Y946" s="162"/>
      <c r="Z946" s="162"/>
    </row>
    <row r="947">
      <c r="A947" s="162"/>
      <c r="B947" s="162"/>
      <c r="C947" s="162"/>
      <c r="D947" s="162"/>
      <c r="E947" s="162"/>
      <c r="F947" s="162"/>
      <c r="G947" s="162"/>
      <c r="H947" s="162"/>
      <c r="I947" s="162"/>
      <c r="J947" s="162"/>
      <c r="K947" s="162"/>
      <c r="L947" s="162"/>
      <c r="M947" s="162"/>
      <c r="N947" s="162"/>
      <c r="O947" s="162"/>
      <c r="P947" s="162"/>
      <c r="Q947" s="162"/>
      <c r="R947" s="162"/>
      <c r="S947" s="162"/>
      <c r="T947" s="162"/>
      <c r="U947" s="162"/>
      <c r="V947" s="162"/>
      <c r="W947" s="162"/>
      <c r="X947" s="162"/>
      <c r="Y947" s="162"/>
      <c r="Z947" s="162"/>
    </row>
    <row r="948">
      <c r="A948" s="162"/>
      <c r="B948" s="162"/>
      <c r="C948" s="162"/>
      <c r="D948" s="162"/>
      <c r="E948" s="162"/>
      <c r="F948" s="162"/>
      <c r="G948" s="162"/>
      <c r="H948" s="162"/>
      <c r="I948" s="162"/>
      <c r="J948" s="162"/>
      <c r="K948" s="162"/>
      <c r="L948" s="162"/>
      <c r="M948" s="162"/>
      <c r="N948" s="162"/>
      <c r="O948" s="162"/>
      <c r="P948" s="162"/>
      <c r="Q948" s="162"/>
      <c r="R948" s="162"/>
      <c r="S948" s="162"/>
      <c r="T948" s="162"/>
      <c r="U948" s="162"/>
      <c r="V948" s="162"/>
      <c r="W948" s="162"/>
      <c r="X948" s="162"/>
      <c r="Y948" s="162"/>
      <c r="Z948" s="162"/>
    </row>
    <row r="949">
      <c r="A949" s="162"/>
      <c r="B949" s="162"/>
      <c r="C949" s="162"/>
      <c r="D949" s="162"/>
      <c r="E949" s="162"/>
      <c r="F949" s="162"/>
      <c r="G949" s="162"/>
      <c r="H949" s="162"/>
      <c r="I949" s="162"/>
      <c r="J949" s="162"/>
      <c r="K949" s="162"/>
      <c r="L949" s="162"/>
      <c r="M949" s="162"/>
      <c r="N949" s="162"/>
      <c r="O949" s="162"/>
      <c r="P949" s="162"/>
      <c r="Q949" s="162"/>
      <c r="R949" s="162"/>
      <c r="S949" s="162"/>
      <c r="T949" s="162"/>
      <c r="U949" s="162"/>
      <c r="V949" s="162"/>
      <c r="W949" s="162"/>
      <c r="X949" s="162"/>
      <c r="Y949" s="162"/>
      <c r="Z949" s="162"/>
    </row>
    <row r="950">
      <c r="A950" s="162"/>
      <c r="B950" s="162"/>
      <c r="C950" s="162"/>
      <c r="D950" s="162"/>
      <c r="E950" s="162"/>
      <c r="F950" s="162"/>
      <c r="G950" s="162"/>
      <c r="H950" s="162"/>
      <c r="I950" s="162"/>
      <c r="J950" s="162"/>
      <c r="K950" s="162"/>
      <c r="L950" s="162"/>
      <c r="M950" s="162"/>
      <c r="N950" s="162"/>
      <c r="O950" s="162"/>
      <c r="P950" s="162"/>
      <c r="Q950" s="162"/>
      <c r="R950" s="162"/>
      <c r="S950" s="162"/>
      <c r="T950" s="162"/>
      <c r="U950" s="162"/>
      <c r="V950" s="162"/>
      <c r="W950" s="162"/>
      <c r="X950" s="162"/>
      <c r="Y950" s="162"/>
      <c r="Z950" s="162"/>
    </row>
    <row r="951">
      <c r="A951" s="162"/>
      <c r="B951" s="162"/>
      <c r="C951" s="162"/>
      <c r="D951" s="162"/>
      <c r="E951" s="162"/>
      <c r="F951" s="162"/>
      <c r="G951" s="162"/>
      <c r="H951" s="162"/>
      <c r="I951" s="162"/>
      <c r="J951" s="162"/>
      <c r="K951" s="162"/>
      <c r="L951" s="162"/>
      <c r="M951" s="162"/>
      <c r="N951" s="162"/>
      <c r="O951" s="162"/>
      <c r="P951" s="162"/>
      <c r="Q951" s="162"/>
      <c r="R951" s="162"/>
      <c r="S951" s="162"/>
      <c r="T951" s="162"/>
      <c r="U951" s="162"/>
      <c r="V951" s="162"/>
      <c r="W951" s="162"/>
      <c r="X951" s="162"/>
      <c r="Y951" s="162"/>
      <c r="Z951" s="162"/>
    </row>
    <row r="952">
      <c r="A952" s="162"/>
      <c r="B952" s="162"/>
      <c r="C952" s="162"/>
      <c r="D952" s="162"/>
      <c r="E952" s="162"/>
      <c r="F952" s="162"/>
      <c r="G952" s="162"/>
      <c r="H952" s="162"/>
      <c r="I952" s="162"/>
      <c r="J952" s="162"/>
      <c r="K952" s="162"/>
      <c r="L952" s="162"/>
      <c r="M952" s="162"/>
      <c r="N952" s="162"/>
      <c r="O952" s="162"/>
      <c r="P952" s="162"/>
      <c r="Q952" s="162"/>
      <c r="R952" s="162"/>
      <c r="S952" s="162"/>
      <c r="T952" s="162"/>
      <c r="U952" s="162"/>
      <c r="V952" s="162"/>
      <c r="W952" s="162"/>
      <c r="X952" s="162"/>
      <c r="Y952" s="162"/>
      <c r="Z952" s="162"/>
    </row>
    <row r="953">
      <c r="A953" s="162"/>
      <c r="B953" s="162"/>
      <c r="C953" s="162"/>
      <c r="D953" s="162"/>
      <c r="E953" s="162"/>
      <c r="F953" s="162"/>
      <c r="G953" s="162"/>
      <c r="H953" s="162"/>
      <c r="I953" s="162"/>
      <c r="J953" s="162"/>
      <c r="K953" s="162"/>
      <c r="L953" s="162"/>
      <c r="M953" s="162"/>
      <c r="N953" s="162"/>
      <c r="O953" s="162"/>
      <c r="P953" s="162"/>
      <c r="Q953" s="162"/>
      <c r="R953" s="162"/>
      <c r="S953" s="162"/>
      <c r="T953" s="162"/>
      <c r="U953" s="162"/>
      <c r="V953" s="162"/>
      <c r="W953" s="162"/>
      <c r="X953" s="162"/>
      <c r="Y953" s="162"/>
      <c r="Z953" s="162"/>
    </row>
    <row r="954">
      <c r="A954" s="162"/>
      <c r="B954" s="162"/>
      <c r="C954" s="162"/>
      <c r="D954" s="162"/>
      <c r="E954" s="162"/>
      <c r="F954" s="162"/>
      <c r="G954" s="162"/>
      <c r="H954" s="162"/>
      <c r="I954" s="162"/>
      <c r="J954" s="162"/>
      <c r="K954" s="162"/>
      <c r="L954" s="162"/>
      <c r="M954" s="162"/>
      <c r="N954" s="162"/>
      <c r="O954" s="162"/>
      <c r="P954" s="162"/>
      <c r="Q954" s="162"/>
      <c r="R954" s="162"/>
      <c r="S954" s="162"/>
      <c r="T954" s="162"/>
      <c r="U954" s="162"/>
      <c r="V954" s="162"/>
      <c r="W954" s="162"/>
      <c r="X954" s="162"/>
      <c r="Y954" s="162"/>
      <c r="Z954" s="162"/>
    </row>
    <row r="955">
      <c r="A955" s="162"/>
      <c r="B955" s="162"/>
      <c r="C955" s="162"/>
      <c r="D955" s="162"/>
      <c r="E955" s="162"/>
      <c r="F955" s="162"/>
      <c r="G955" s="162"/>
      <c r="H955" s="162"/>
      <c r="I955" s="162"/>
      <c r="J955" s="162"/>
      <c r="K955" s="162"/>
      <c r="L955" s="162"/>
      <c r="M955" s="162"/>
      <c r="N955" s="162"/>
      <c r="O955" s="162"/>
      <c r="P955" s="162"/>
      <c r="Q955" s="162"/>
      <c r="R955" s="162"/>
      <c r="S955" s="162"/>
      <c r="T955" s="162"/>
      <c r="U955" s="162"/>
      <c r="V955" s="162"/>
      <c r="W955" s="162"/>
      <c r="X955" s="162"/>
      <c r="Y955" s="162"/>
      <c r="Z955" s="162"/>
    </row>
    <row r="956">
      <c r="A956" s="162"/>
      <c r="B956" s="162"/>
      <c r="C956" s="162"/>
      <c r="D956" s="162"/>
      <c r="E956" s="162"/>
      <c r="F956" s="162"/>
      <c r="G956" s="162"/>
      <c r="H956" s="162"/>
      <c r="I956" s="162"/>
      <c r="J956" s="162"/>
      <c r="K956" s="162"/>
      <c r="L956" s="162"/>
      <c r="M956" s="162"/>
      <c r="N956" s="162"/>
      <c r="O956" s="162"/>
      <c r="P956" s="162"/>
      <c r="Q956" s="162"/>
      <c r="R956" s="162"/>
      <c r="S956" s="162"/>
      <c r="T956" s="162"/>
      <c r="U956" s="162"/>
      <c r="V956" s="162"/>
      <c r="W956" s="162"/>
      <c r="X956" s="162"/>
      <c r="Y956" s="162"/>
      <c r="Z956" s="162"/>
    </row>
    <row r="957">
      <c r="A957" s="162"/>
      <c r="B957" s="162"/>
      <c r="C957" s="162"/>
      <c r="D957" s="162"/>
      <c r="E957" s="162"/>
      <c r="F957" s="162"/>
      <c r="G957" s="162"/>
      <c r="H957" s="162"/>
      <c r="I957" s="162"/>
      <c r="J957" s="162"/>
      <c r="K957" s="162"/>
      <c r="L957" s="162"/>
      <c r="M957" s="162"/>
      <c r="N957" s="162"/>
      <c r="O957" s="162"/>
      <c r="P957" s="162"/>
      <c r="Q957" s="162"/>
      <c r="R957" s="162"/>
      <c r="S957" s="162"/>
      <c r="T957" s="162"/>
      <c r="U957" s="162"/>
      <c r="V957" s="162"/>
      <c r="W957" s="162"/>
      <c r="X957" s="162"/>
      <c r="Y957" s="162"/>
      <c r="Z957" s="162"/>
    </row>
    <row r="958">
      <c r="A958" s="162"/>
      <c r="B958" s="162"/>
      <c r="C958" s="162"/>
      <c r="D958" s="162"/>
      <c r="E958" s="162"/>
      <c r="F958" s="162"/>
      <c r="G958" s="162"/>
      <c r="H958" s="162"/>
      <c r="I958" s="162"/>
      <c r="J958" s="162"/>
      <c r="K958" s="162"/>
      <c r="L958" s="162"/>
      <c r="M958" s="162"/>
      <c r="N958" s="162"/>
      <c r="O958" s="162"/>
      <c r="P958" s="162"/>
      <c r="Q958" s="162"/>
      <c r="R958" s="162"/>
      <c r="S958" s="162"/>
      <c r="T958" s="162"/>
      <c r="U958" s="162"/>
      <c r="V958" s="162"/>
      <c r="W958" s="162"/>
      <c r="X958" s="162"/>
      <c r="Y958" s="162"/>
      <c r="Z958" s="162"/>
    </row>
    <row r="959">
      <c r="A959" s="162"/>
      <c r="B959" s="162"/>
      <c r="C959" s="162"/>
      <c r="D959" s="162"/>
      <c r="E959" s="162"/>
      <c r="F959" s="162"/>
      <c r="G959" s="162"/>
      <c r="H959" s="162"/>
      <c r="I959" s="162"/>
      <c r="J959" s="162"/>
      <c r="K959" s="162"/>
      <c r="L959" s="162"/>
      <c r="M959" s="162"/>
      <c r="N959" s="162"/>
      <c r="O959" s="162"/>
      <c r="P959" s="162"/>
      <c r="Q959" s="162"/>
      <c r="R959" s="162"/>
      <c r="S959" s="162"/>
      <c r="T959" s="162"/>
      <c r="U959" s="162"/>
      <c r="V959" s="162"/>
      <c r="W959" s="162"/>
      <c r="X959" s="162"/>
      <c r="Y959" s="162"/>
      <c r="Z959" s="162"/>
    </row>
    <row r="960">
      <c r="A960" s="162"/>
      <c r="B960" s="162"/>
      <c r="C960" s="162"/>
      <c r="D960" s="162"/>
      <c r="E960" s="162"/>
      <c r="F960" s="162"/>
      <c r="G960" s="162"/>
      <c r="H960" s="162"/>
      <c r="I960" s="162"/>
      <c r="J960" s="162"/>
      <c r="K960" s="162"/>
      <c r="L960" s="162"/>
      <c r="M960" s="162"/>
      <c r="N960" s="162"/>
      <c r="O960" s="162"/>
      <c r="P960" s="162"/>
      <c r="Q960" s="162"/>
      <c r="R960" s="162"/>
      <c r="S960" s="162"/>
      <c r="T960" s="162"/>
      <c r="U960" s="162"/>
      <c r="V960" s="162"/>
      <c r="W960" s="162"/>
      <c r="X960" s="162"/>
      <c r="Y960" s="162"/>
      <c r="Z960" s="162"/>
    </row>
    <row r="961">
      <c r="A961" s="162"/>
      <c r="B961" s="162"/>
      <c r="C961" s="162"/>
      <c r="D961" s="162"/>
      <c r="E961" s="162"/>
      <c r="F961" s="162"/>
      <c r="G961" s="162"/>
      <c r="H961" s="162"/>
      <c r="I961" s="162"/>
      <c r="J961" s="162"/>
      <c r="K961" s="162"/>
      <c r="L961" s="162"/>
      <c r="M961" s="162"/>
      <c r="N961" s="162"/>
      <c r="O961" s="162"/>
      <c r="P961" s="162"/>
      <c r="Q961" s="162"/>
      <c r="R961" s="162"/>
      <c r="S961" s="162"/>
      <c r="T961" s="162"/>
      <c r="U961" s="162"/>
      <c r="V961" s="162"/>
      <c r="W961" s="162"/>
      <c r="X961" s="162"/>
      <c r="Y961" s="162"/>
      <c r="Z961" s="162"/>
    </row>
    <row r="962">
      <c r="A962" s="162"/>
      <c r="B962" s="162"/>
      <c r="C962" s="162"/>
      <c r="D962" s="162"/>
      <c r="E962" s="162"/>
      <c r="F962" s="162"/>
      <c r="G962" s="162"/>
      <c r="H962" s="162"/>
      <c r="I962" s="162"/>
      <c r="J962" s="162"/>
      <c r="K962" s="162"/>
      <c r="L962" s="162"/>
      <c r="M962" s="162"/>
      <c r="N962" s="162"/>
      <c r="O962" s="162"/>
      <c r="P962" s="162"/>
      <c r="Q962" s="162"/>
      <c r="R962" s="162"/>
      <c r="S962" s="162"/>
      <c r="T962" s="162"/>
      <c r="U962" s="162"/>
      <c r="V962" s="162"/>
      <c r="W962" s="162"/>
      <c r="X962" s="162"/>
      <c r="Y962" s="162"/>
      <c r="Z962" s="162"/>
    </row>
    <row r="963">
      <c r="A963" s="162"/>
      <c r="B963" s="162"/>
      <c r="C963" s="162"/>
      <c r="D963" s="162"/>
      <c r="E963" s="162"/>
      <c r="F963" s="162"/>
      <c r="G963" s="162"/>
      <c r="H963" s="162"/>
      <c r="I963" s="162"/>
      <c r="J963" s="162"/>
      <c r="K963" s="162"/>
      <c r="L963" s="162"/>
      <c r="M963" s="162"/>
      <c r="N963" s="162"/>
      <c r="O963" s="162"/>
      <c r="P963" s="162"/>
      <c r="Q963" s="162"/>
      <c r="R963" s="162"/>
      <c r="S963" s="162"/>
      <c r="T963" s="162"/>
      <c r="U963" s="162"/>
      <c r="V963" s="162"/>
      <c r="W963" s="162"/>
      <c r="X963" s="162"/>
      <c r="Y963" s="162"/>
      <c r="Z963" s="162"/>
    </row>
    <row r="964">
      <c r="A964" s="162"/>
      <c r="B964" s="162"/>
      <c r="C964" s="162"/>
      <c r="D964" s="162"/>
      <c r="E964" s="162"/>
      <c r="F964" s="162"/>
      <c r="G964" s="162"/>
      <c r="H964" s="162"/>
      <c r="I964" s="162"/>
      <c r="J964" s="162"/>
      <c r="K964" s="162"/>
      <c r="L964" s="162"/>
      <c r="M964" s="162"/>
      <c r="N964" s="162"/>
      <c r="O964" s="162"/>
      <c r="P964" s="162"/>
      <c r="Q964" s="162"/>
      <c r="R964" s="162"/>
      <c r="S964" s="162"/>
      <c r="T964" s="162"/>
      <c r="U964" s="162"/>
      <c r="V964" s="162"/>
      <c r="W964" s="162"/>
      <c r="X964" s="162"/>
      <c r="Y964" s="162"/>
      <c r="Z964" s="162"/>
    </row>
    <row r="965">
      <c r="A965" s="162"/>
      <c r="B965" s="162"/>
      <c r="C965" s="162"/>
      <c r="D965" s="162"/>
      <c r="E965" s="162"/>
      <c r="F965" s="162"/>
      <c r="G965" s="162"/>
      <c r="H965" s="162"/>
      <c r="I965" s="162"/>
      <c r="J965" s="162"/>
      <c r="K965" s="162"/>
      <c r="L965" s="162"/>
      <c r="M965" s="162"/>
      <c r="N965" s="162"/>
      <c r="O965" s="162"/>
      <c r="P965" s="162"/>
      <c r="Q965" s="162"/>
      <c r="R965" s="162"/>
      <c r="S965" s="162"/>
      <c r="T965" s="162"/>
      <c r="U965" s="162"/>
      <c r="V965" s="162"/>
      <c r="W965" s="162"/>
      <c r="X965" s="162"/>
      <c r="Y965" s="162"/>
      <c r="Z965" s="162"/>
    </row>
    <row r="966">
      <c r="A966" s="162"/>
      <c r="B966" s="162"/>
      <c r="C966" s="162"/>
      <c r="D966" s="162"/>
      <c r="E966" s="162"/>
      <c r="F966" s="162"/>
      <c r="G966" s="162"/>
      <c r="H966" s="162"/>
      <c r="I966" s="162"/>
      <c r="J966" s="162"/>
      <c r="K966" s="162"/>
      <c r="L966" s="162"/>
      <c r="M966" s="162"/>
      <c r="N966" s="162"/>
      <c r="O966" s="162"/>
      <c r="P966" s="162"/>
      <c r="Q966" s="162"/>
      <c r="R966" s="162"/>
      <c r="S966" s="162"/>
      <c r="T966" s="162"/>
      <c r="U966" s="162"/>
      <c r="V966" s="162"/>
      <c r="W966" s="162"/>
      <c r="X966" s="162"/>
      <c r="Y966" s="162"/>
      <c r="Z966" s="162"/>
    </row>
    <row r="967">
      <c r="A967" s="162"/>
      <c r="B967" s="162"/>
      <c r="C967" s="162"/>
      <c r="D967" s="162"/>
      <c r="E967" s="162"/>
      <c r="F967" s="162"/>
      <c r="G967" s="162"/>
      <c r="H967" s="162"/>
      <c r="I967" s="162"/>
      <c r="J967" s="162"/>
      <c r="K967" s="162"/>
      <c r="L967" s="162"/>
      <c r="M967" s="162"/>
      <c r="N967" s="162"/>
      <c r="O967" s="162"/>
      <c r="P967" s="162"/>
      <c r="Q967" s="162"/>
      <c r="R967" s="162"/>
      <c r="S967" s="162"/>
      <c r="T967" s="162"/>
      <c r="U967" s="162"/>
      <c r="V967" s="162"/>
      <c r="W967" s="162"/>
      <c r="X967" s="162"/>
      <c r="Y967" s="162"/>
      <c r="Z967" s="162"/>
    </row>
    <row r="968">
      <c r="A968" s="162"/>
      <c r="B968" s="162"/>
      <c r="C968" s="162"/>
      <c r="D968" s="162"/>
      <c r="E968" s="162"/>
      <c r="F968" s="162"/>
      <c r="G968" s="162"/>
      <c r="H968" s="162"/>
      <c r="I968" s="162"/>
      <c r="J968" s="162"/>
      <c r="K968" s="162"/>
      <c r="L968" s="162"/>
      <c r="M968" s="162"/>
      <c r="N968" s="162"/>
      <c r="O968" s="162"/>
      <c r="P968" s="162"/>
      <c r="Q968" s="162"/>
      <c r="R968" s="162"/>
      <c r="S968" s="162"/>
      <c r="T968" s="162"/>
      <c r="U968" s="162"/>
      <c r="V968" s="162"/>
      <c r="W968" s="162"/>
      <c r="X968" s="162"/>
      <c r="Y968" s="162"/>
      <c r="Z968" s="162"/>
    </row>
    <row r="969">
      <c r="A969" s="162"/>
      <c r="B969" s="162"/>
      <c r="C969" s="162"/>
      <c r="D969" s="162"/>
      <c r="E969" s="162"/>
      <c r="F969" s="162"/>
      <c r="G969" s="162"/>
      <c r="H969" s="162"/>
      <c r="I969" s="162"/>
      <c r="J969" s="162"/>
      <c r="K969" s="162"/>
      <c r="L969" s="162"/>
      <c r="M969" s="162"/>
      <c r="N969" s="162"/>
      <c r="O969" s="162"/>
      <c r="P969" s="162"/>
      <c r="Q969" s="162"/>
      <c r="R969" s="162"/>
      <c r="S969" s="162"/>
      <c r="T969" s="162"/>
      <c r="U969" s="162"/>
      <c r="V969" s="162"/>
      <c r="W969" s="162"/>
      <c r="X969" s="162"/>
      <c r="Y969" s="162"/>
      <c r="Z969" s="162"/>
    </row>
    <row r="970">
      <c r="A970" s="162"/>
      <c r="B970" s="162"/>
      <c r="C970" s="162"/>
      <c r="D970" s="162"/>
      <c r="E970" s="162"/>
      <c r="F970" s="162"/>
      <c r="G970" s="162"/>
      <c r="H970" s="162"/>
      <c r="I970" s="162"/>
      <c r="J970" s="162"/>
      <c r="K970" s="162"/>
      <c r="L970" s="162"/>
      <c r="M970" s="162"/>
      <c r="N970" s="162"/>
      <c r="O970" s="162"/>
      <c r="P970" s="162"/>
      <c r="Q970" s="162"/>
      <c r="R970" s="162"/>
      <c r="S970" s="162"/>
      <c r="T970" s="162"/>
      <c r="U970" s="162"/>
      <c r="V970" s="162"/>
      <c r="W970" s="162"/>
      <c r="X970" s="162"/>
      <c r="Y970" s="162"/>
      <c r="Z970" s="162"/>
    </row>
    <row r="971">
      <c r="A971" s="162"/>
      <c r="B971" s="162"/>
      <c r="C971" s="162"/>
      <c r="D971" s="162"/>
      <c r="E971" s="162"/>
      <c r="F971" s="162"/>
      <c r="G971" s="162"/>
      <c r="H971" s="162"/>
      <c r="I971" s="162"/>
      <c r="J971" s="162"/>
      <c r="K971" s="162"/>
      <c r="L971" s="162"/>
      <c r="M971" s="162"/>
      <c r="N971" s="162"/>
      <c r="O971" s="162"/>
      <c r="P971" s="162"/>
      <c r="Q971" s="162"/>
      <c r="R971" s="162"/>
      <c r="S971" s="162"/>
      <c r="T971" s="162"/>
      <c r="U971" s="162"/>
      <c r="V971" s="162"/>
      <c r="W971" s="162"/>
      <c r="X971" s="162"/>
      <c r="Y971" s="162"/>
      <c r="Z971" s="162"/>
    </row>
    <row r="972">
      <c r="A972" s="162"/>
      <c r="B972" s="162"/>
      <c r="C972" s="162"/>
      <c r="D972" s="162"/>
      <c r="E972" s="162"/>
      <c r="F972" s="162"/>
      <c r="G972" s="162"/>
      <c r="H972" s="162"/>
      <c r="I972" s="162"/>
      <c r="J972" s="162"/>
      <c r="K972" s="162"/>
      <c r="L972" s="162"/>
      <c r="M972" s="162"/>
      <c r="N972" s="162"/>
      <c r="O972" s="162"/>
      <c r="P972" s="162"/>
      <c r="Q972" s="162"/>
      <c r="R972" s="162"/>
      <c r="S972" s="162"/>
      <c r="T972" s="162"/>
      <c r="U972" s="162"/>
      <c r="V972" s="162"/>
      <c r="W972" s="162"/>
      <c r="X972" s="162"/>
      <c r="Y972" s="162"/>
      <c r="Z972" s="162"/>
    </row>
    <row r="973">
      <c r="A973" s="162"/>
      <c r="B973" s="162"/>
      <c r="C973" s="162"/>
      <c r="D973" s="162"/>
      <c r="E973" s="162"/>
      <c r="F973" s="162"/>
      <c r="G973" s="162"/>
      <c r="H973" s="162"/>
      <c r="I973" s="162"/>
      <c r="J973" s="162"/>
      <c r="K973" s="162"/>
      <c r="L973" s="162"/>
      <c r="M973" s="162"/>
      <c r="N973" s="162"/>
      <c r="O973" s="162"/>
      <c r="P973" s="162"/>
      <c r="Q973" s="162"/>
      <c r="R973" s="162"/>
      <c r="S973" s="162"/>
      <c r="T973" s="162"/>
      <c r="U973" s="162"/>
      <c r="V973" s="162"/>
      <c r="W973" s="162"/>
      <c r="X973" s="162"/>
      <c r="Y973" s="162"/>
      <c r="Z973" s="162"/>
    </row>
    <row r="974">
      <c r="A974" s="162"/>
      <c r="B974" s="162"/>
      <c r="C974" s="162"/>
      <c r="D974" s="162"/>
      <c r="E974" s="162"/>
      <c r="F974" s="162"/>
      <c r="G974" s="162"/>
      <c r="H974" s="162"/>
      <c r="I974" s="162"/>
      <c r="J974" s="162"/>
      <c r="K974" s="162"/>
      <c r="L974" s="162"/>
      <c r="M974" s="162"/>
      <c r="N974" s="162"/>
      <c r="O974" s="162"/>
      <c r="P974" s="162"/>
      <c r="Q974" s="162"/>
      <c r="R974" s="162"/>
      <c r="S974" s="162"/>
      <c r="T974" s="162"/>
      <c r="U974" s="162"/>
      <c r="V974" s="162"/>
      <c r="W974" s="162"/>
      <c r="X974" s="162"/>
      <c r="Y974" s="162"/>
      <c r="Z974" s="162"/>
    </row>
    <row r="975">
      <c r="A975" s="162"/>
      <c r="B975" s="162"/>
      <c r="C975" s="162"/>
      <c r="D975" s="162"/>
      <c r="E975" s="162"/>
      <c r="F975" s="162"/>
      <c r="G975" s="162"/>
      <c r="H975" s="162"/>
      <c r="I975" s="162"/>
      <c r="J975" s="162"/>
      <c r="K975" s="162"/>
      <c r="L975" s="162"/>
      <c r="M975" s="162"/>
      <c r="N975" s="162"/>
      <c r="O975" s="162"/>
      <c r="P975" s="162"/>
      <c r="Q975" s="162"/>
      <c r="R975" s="162"/>
      <c r="S975" s="162"/>
      <c r="T975" s="162"/>
      <c r="U975" s="162"/>
      <c r="V975" s="162"/>
      <c r="W975" s="162"/>
      <c r="X975" s="162"/>
      <c r="Y975" s="162"/>
      <c r="Z975" s="162"/>
    </row>
    <row r="976">
      <c r="A976" s="162"/>
      <c r="B976" s="162"/>
      <c r="C976" s="162"/>
      <c r="D976" s="162"/>
      <c r="E976" s="162"/>
      <c r="F976" s="162"/>
      <c r="G976" s="162"/>
      <c r="H976" s="162"/>
      <c r="I976" s="162"/>
      <c r="J976" s="162"/>
      <c r="K976" s="162"/>
      <c r="L976" s="162"/>
      <c r="M976" s="162"/>
      <c r="N976" s="162"/>
      <c r="O976" s="162"/>
      <c r="P976" s="162"/>
      <c r="Q976" s="162"/>
      <c r="R976" s="162"/>
      <c r="S976" s="162"/>
      <c r="T976" s="162"/>
      <c r="U976" s="162"/>
      <c r="V976" s="162"/>
      <c r="W976" s="162"/>
      <c r="X976" s="162"/>
      <c r="Y976" s="162"/>
      <c r="Z976" s="162"/>
    </row>
    <row r="977">
      <c r="A977" s="162"/>
      <c r="B977" s="162"/>
      <c r="C977" s="162"/>
      <c r="D977" s="162"/>
      <c r="E977" s="162"/>
      <c r="F977" s="162"/>
      <c r="G977" s="162"/>
      <c r="H977" s="162"/>
      <c r="I977" s="162"/>
      <c r="J977" s="162"/>
      <c r="K977" s="162"/>
      <c r="L977" s="162"/>
      <c r="M977" s="162"/>
      <c r="N977" s="162"/>
      <c r="O977" s="162"/>
      <c r="P977" s="162"/>
      <c r="Q977" s="162"/>
      <c r="R977" s="162"/>
      <c r="S977" s="162"/>
      <c r="T977" s="162"/>
      <c r="U977" s="162"/>
      <c r="V977" s="162"/>
      <c r="W977" s="162"/>
      <c r="X977" s="162"/>
      <c r="Y977" s="162"/>
      <c r="Z977" s="162"/>
    </row>
    <row r="978">
      <c r="A978" s="162"/>
      <c r="B978" s="162"/>
      <c r="C978" s="162"/>
      <c r="D978" s="162"/>
      <c r="E978" s="162"/>
      <c r="F978" s="162"/>
      <c r="G978" s="162"/>
      <c r="H978" s="162"/>
      <c r="I978" s="162"/>
      <c r="J978" s="162"/>
      <c r="K978" s="162"/>
      <c r="L978" s="162"/>
      <c r="M978" s="162"/>
      <c r="N978" s="162"/>
      <c r="O978" s="162"/>
      <c r="P978" s="162"/>
      <c r="Q978" s="162"/>
      <c r="R978" s="162"/>
      <c r="S978" s="162"/>
      <c r="T978" s="162"/>
      <c r="U978" s="162"/>
      <c r="V978" s="162"/>
      <c r="W978" s="162"/>
      <c r="X978" s="162"/>
      <c r="Y978" s="162"/>
      <c r="Z978" s="162"/>
    </row>
    <row r="979">
      <c r="A979" s="162"/>
      <c r="B979" s="162"/>
      <c r="C979" s="162"/>
      <c r="D979" s="162"/>
      <c r="E979" s="162"/>
      <c r="F979" s="162"/>
      <c r="G979" s="162"/>
      <c r="H979" s="162"/>
      <c r="I979" s="162"/>
      <c r="J979" s="162"/>
      <c r="K979" s="162"/>
      <c r="L979" s="162"/>
      <c r="M979" s="162"/>
      <c r="N979" s="162"/>
      <c r="O979" s="162"/>
      <c r="P979" s="162"/>
      <c r="Q979" s="162"/>
      <c r="R979" s="162"/>
      <c r="S979" s="162"/>
      <c r="T979" s="162"/>
      <c r="U979" s="162"/>
      <c r="V979" s="162"/>
      <c r="W979" s="162"/>
      <c r="X979" s="162"/>
      <c r="Y979" s="162"/>
      <c r="Z979" s="162"/>
    </row>
    <row r="980">
      <c r="A980" s="162"/>
      <c r="B980" s="162"/>
      <c r="C980" s="162"/>
      <c r="D980" s="162"/>
      <c r="E980" s="162"/>
      <c r="F980" s="162"/>
      <c r="G980" s="162"/>
      <c r="H980" s="162"/>
      <c r="I980" s="162"/>
      <c r="J980" s="162"/>
      <c r="K980" s="162"/>
      <c r="L980" s="162"/>
      <c r="M980" s="162"/>
      <c r="N980" s="162"/>
      <c r="O980" s="162"/>
      <c r="P980" s="162"/>
      <c r="Q980" s="162"/>
      <c r="R980" s="162"/>
      <c r="S980" s="162"/>
      <c r="T980" s="162"/>
      <c r="U980" s="162"/>
      <c r="V980" s="162"/>
      <c r="W980" s="162"/>
      <c r="X980" s="162"/>
      <c r="Y980" s="162"/>
      <c r="Z980" s="162"/>
    </row>
    <row r="981">
      <c r="A981" s="162"/>
      <c r="B981" s="162"/>
      <c r="C981" s="162"/>
      <c r="D981" s="162"/>
      <c r="E981" s="162"/>
      <c r="F981" s="162"/>
      <c r="G981" s="162"/>
      <c r="H981" s="162"/>
      <c r="I981" s="162"/>
      <c r="J981" s="162"/>
      <c r="K981" s="162"/>
      <c r="L981" s="162"/>
      <c r="M981" s="162"/>
      <c r="N981" s="162"/>
      <c r="O981" s="162"/>
      <c r="P981" s="162"/>
      <c r="Q981" s="162"/>
      <c r="R981" s="162"/>
      <c r="S981" s="162"/>
      <c r="T981" s="162"/>
      <c r="U981" s="162"/>
      <c r="V981" s="162"/>
      <c r="W981" s="162"/>
      <c r="X981" s="162"/>
      <c r="Y981" s="162"/>
      <c r="Z981" s="162"/>
    </row>
    <row r="982">
      <c r="A982" s="162"/>
      <c r="B982" s="162"/>
      <c r="C982" s="162"/>
      <c r="D982" s="162"/>
      <c r="E982" s="162"/>
      <c r="F982" s="162"/>
      <c r="G982" s="162"/>
      <c r="H982" s="162"/>
      <c r="I982" s="162"/>
      <c r="J982" s="162"/>
      <c r="K982" s="162"/>
      <c r="L982" s="162"/>
      <c r="M982" s="162"/>
      <c r="N982" s="162"/>
      <c r="O982" s="162"/>
      <c r="P982" s="162"/>
      <c r="Q982" s="162"/>
      <c r="R982" s="162"/>
      <c r="S982" s="162"/>
      <c r="T982" s="162"/>
      <c r="U982" s="162"/>
      <c r="V982" s="162"/>
      <c r="W982" s="162"/>
      <c r="X982" s="162"/>
      <c r="Y982" s="162"/>
      <c r="Z982" s="162"/>
    </row>
    <row r="983">
      <c r="A983" s="162"/>
      <c r="B983" s="162"/>
      <c r="C983" s="162"/>
      <c r="D983" s="162"/>
      <c r="E983" s="162"/>
      <c r="F983" s="162"/>
      <c r="G983" s="162"/>
      <c r="H983" s="162"/>
      <c r="I983" s="162"/>
      <c r="J983" s="162"/>
      <c r="K983" s="162"/>
      <c r="L983" s="162"/>
      <c r="M983" s="162"/>
      <c r="N983" s="162"/>
      <c r="O983" s="162"/>
      <c r="P983" s="162"/>
      <c r="Q983" s="162"/>
      <c r="R983" s="162"/>
      <c r="S983" s="162"/>
      <c r="T983" s="162"/>
      <c r="U983" s="162"/>
      <c r="V983" s="162"/>
      <c r="W983" s="162"/>
      <c r="X983" s="162"/>
      <c r="Y983" s="162"/>
      <c r="Z983" s="162"/>
    </row>
    <row r="984">
      <c r="A984" s="162"/>
      <c r="B984" s="162"/>
      <c r="C984" s="162"/>
      <c r="D984" s="162"/>
      <c r="E984" s="162"/>
      <c r="F984" s="162"/>
      <c r="G984" s="162"/>
      <c r="H984" s="162"/>
      <c r="I984" s="162"/>
      <c r="J984" s="162"/>
      <c r="K984" s="162"/>
      <c r="L984" s="162"/>
      <c r="M984" s="162"/>
      <c r="N984" s="162"/>
      <c r="O984" s="162"/>
      <c r="P984" s="162"/>
      <c r="Q984" s="162"/>
      <c r="R984" s="162"/>
      <c r="S984" s="162"/>
      <c r="T984" s="162"/>
      <c r="U984" s="162"/>
      <c r="V984" s="162"/>
      <c r="W984" s="162"/>
      <c r="X984" s="162"/>
      <c r="Y984" s="162"/>
      <c r="Z984" s="162"/>
    </row>
    <row r="985">
      <c r="A985" s="162"/>
      <c r="B985" s="162"/>
      <c r="C985" s="162"/>
      <c r="D985" s="162"/>
      <c r="E985" s="162"/>
      <c r="F985" s="162"/>
      <c r="G985" s="162"/>
      <c r="H985" s="162"/>
      <c r="I985" s="162"/>
      <c r="J985" s="162"/>
      <c r="K985" s="162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2"/>
      <c r="X985" s="162"/>
      <c r="Y985" s="162"/>
      <c r="Z985" s="162"/>
    </row>
    <row r="986">
      <c r="A986" s="162"/>
      <c r="B986" s="162"/>
      <c r="C986" s="162"/>
      <c r="D986" s="162"/>
      <c r="E986" s="162"/>
      <c r="F986" s="162"/>
      <c r="G986" s="162"/>
      <c r="H986" s="162"/>
      <c r="I986" s="162"/>
      <c r="J986" s="162"/>
      <c r="K986" s="162"/>
      <c r="L986" s="162"/>
      <c r="M986" s="162"/>
      <c r="N986" s="162"/>
      <c r="O986" s="162"/>
      <c r="P986" s="162"/>
      <c r="Q986" s="162"/>
      <c r="R986" s="162"/>
      <c r="S986" s="162"/>
      <c r="T986" s="162"/>
      <c r="U986" s="162"/>
      <c r="V986" s="162"/>
      <c r="W986" s="162"/>
      <c r="X986" s="162"/>
      <c r="Y986" s="162"/>
      <c r="Z986" s="162"/>
    </row>
    <row r="987">
      <c r="A987" s="162"/>
      <c r="B987" s="162"/>
      <c r="C987" s="162"/>
      <c r="D987" s="162"/>
      <c r="E987" s="162"/>
      <c r="F987" s="162"/>
      <c r="G987" s="162"/>
      <c r="H987" s="162"/>
      <c r="I987" s="162"/>
      <c r="J987" s="162"/>
      <c r="K987" s="162"/>
      <c r="L987" s="162"/>
      <c r="M987" s="162"/>
      <c r="N987" s="162"/>
      <c r="O987" s="162"/>
      <c r="P987" s="162"/>
      <c r="Q987" s="162"/>
      <c r="R987" s="162"/>
      <c r="S987" s="162"/>
      <c r="T987" s="162"/>
      <c r="U987" s="162"/>
      <c r="V987" s="162"/>
      <c r="W987" s="162"/>
      <c r="X987" s="162"/>
      <c r="Y987" s="162"/>
      <c r="Z987" s="162"/>
    </row>
    <row r="988">
      <c r="A988" s="162"/>
      <c r="B988" s="162"/>
      <c r="C988" s="162"/>
      <c r="D988" s="162"/>
      <c r="E988" s="162"/>
      <c r="F988" s="162"/>
      <c r="G988" s="162"/>
      <c r="H988" s="162"/>
      <c r="I988" s="162"/>
      <c r="J988" s="162"/>
      <c r="K988" s="162"/>
      <c r="L988" s="162"/>
      <c r="M988" s="162"/>
      <c r="N988" s="162"/>
      <c r="O988" s="162"/>
      <c r="P988" s="162"/>
      <c r="Q988" s="162"/>
      <c r="R988" s="162"/>
      <c r="S988" s="162"/>
      <c r="T988" s="162"/>
      <c r="U988" s="162"/>
      <c r="V988" s="162"/>
      <c r="W988" s="162"/>
      <c r="X988" s="162"/>
      <c r="Y988" s="162"/>
      <c r="Z988" s="162"/>
    </row>
    <row r="989">
      <c r="A989" s="162"/>
      <c r="B989" s="162"/>
      <c r="C989" s="162"/>
      <c r="D989" s="162"/>
      <c r="E989" s="162"/>
      <c r="F989" s="162"/>
      <c r="G989" s="162"/>
      <c r="H989" s="162"/>
      <c r="I989" s="162"/>
      <c r="J989" s="162"/>
      <c r="K989" s="162"/>
      <c r="L989" s="162"/>
      <c r="M989" s="162"/>
      <c r="N989" s="162"/>
      <c r="O989" s="162"/>
      <c r="P989" s="162"/>
      <c r="Q989" s="162"/>
      <c r="R989" s="162"/>
      <c r="S989" s="162"/>
      <c r="T989" s="162"/>
      <c r="U989" s="162"/>
      <c r="V989" s="162"/>
      <c r="W989" s="162"/>
      <c r="X989" s="162"/>
      <c r="Y989" s="162"/>
      <c r="Z989" s="162"/>
    </row>
    <row r="990">
      <c r="A990" s="162"/>
      <c r="B990" s="162"/>
      <c r="C990" s="162"/>
      <c r="D990" s="162"/>
      <c r="E990" s="162"/>
      <c r="F990" s="162"/>
      <c r="G990" s="162"/>
      <c r="H990" s="162"/>
      <c r="I990" s="162"/>
      <c r="J990" s="162"/>
      <c r="K990" s="162"/>
      <c r="L990" s="162"/>
      <c r="M990" s="162"/>
      <c r="N990" s="162"/>
      <c r="O990" s="162"/>
      <c r="P990" s="162"/>
      <c r="Q990" s="162"/>
      <c r="R990" s="162"/>
      <c r="S990" s="162"/>
      <c r="T990" s="162"/>
      <c r="U990" s="162"/>
      <c r="V990" s="162"/>
      <c r="W990" s="162"/>
      <c r="X990" s="162"/>
      <c r="Y990" s="162"/>
      <c r="Z990" s="162"/>
    </row>
    <row r="991">
      <c r="A991" s="162"/>
      <c r="B991" s="162"/>
      <c r="C991" s="162"/>
      <c r="D991" s="162"/>
      <c r="E991" s="162"/>
      <c r="F991" s="162"/>
      <c r="G991" s="162"/>
      <c r="H991" s="162"/>
      <c r="I991" s="162"/>
      <c r="J991" s="162"/>
      <c r="K991" s="162"/>
      <c r="L991" s="162"/>
      <c r="M991" s="162"/>
      <c r="N991" s="162"/>
      <c r="O991" s="162"/>
      <c r="P991" s="162"/>
      <c r="Q991" s="162"/>
      <c r="R991" s="162"/>
      <c r="S991" s="162"/>
      <c r="T991" s="162"/>
      <c r="U991" s="162"/>
      <c r="V991" s="162"/>
      <c r="W991" s="162"/>
      <c r="X991" s="162"/>
      <c r="Y991" s="162"/>
      <c r="Z991" s="162"/>
    </row>
    <row r="992">
      <c r="A992" s="162"/>
      <c r="B992" s="162"/>
      <c r="C992" s="162"/>
      <c r="D992" s="162"/>
      <c r="E992" s="162"/>
      <c r="F992" s="162"/>
      <c r="G992" s="162"/>
      <c r="H992" s="162"/>
      <c r="I992" s="162"/>
      <c r="J992" s="162"/>
      <c r="K992" s="162"/>
      <c r="L992" s="162"/>
      <c r="M992" s="162"/>
      <c r="N992" s="162"/>
      <c r="O992" s="162"/>
      <c r="P992" s="162"/>
      <c r="Q992" s="162"/>
      <c r="R992" s="162"/>
      <c r="S992" s="162"/>
      <c r="T992" s="162"/>
      <c r="U992" s="162"/>
      <c r="V992" s="162"/>
      <c r="W992" s="162"/>
      <c r="X992" s="162"/>
      <c r="Y992" s="162"/>
      <c r="Z992" s="162"/>
    </row>
    <row r="993">
      <c r="A993" s="162"/>
      <c r="B993" s="162"/>
      <c r="C993" s="162"/>
      <c r="D993" s="162"/>
      <c r="E993" s="162"/>
      <c r="F993" s="162"/>
      <c r="G993" s="162"/>
      <c r="H993" s="162"/>
      <c r="I993" s="162"/>
      <c r="J993" s="162"/>
      <c r="K993" s="162"/>
      <c r="L993" s="162"/>
      <c r="M993" s="162"/>
      <c r="N993" s="162"/>
      <c r="O993" s="162"/>
      <c r="P993" s="162"/>
      <c r="Q993" s="162"/>
      <c r="R993" s="162"/>
      <c r="S993" s="162"/>
      <c r="T993" s="162"/>
      <c r="U993" s="162"/>
      <c r="V993" s="162"/>
      <c r="W993" s="162"/>
      <c r="X993" s="162"/>
      <c r="Y993" s="162"/>
      <c r="Z993" s="162"/>
    </row>
    <row r="994">
      <c r="A994" s="162"/>
      <c r="B994" s="162"/>
      <c r="C994" s="162"/>
      <c r="D994" s="162"/>
      <c r="E994" s="162"/>
      <c r="F994" s="162"/>
      <c r="G994" s="162"/>
      <c r="H994" s="162"/>
      <c r="I994" s="162"/>
      <c r="J994" s="162"/>
      <c r="K994" s="162"/>
      <c r="L994" s="162"/>
      <c r="M994" s="162"/>
      <c r="N994" s="162"/>
      <c r="O994" s="162"/>
      <c r="P994" s="162"/>
      <c r="Q994" s="162"/>
      <c r="R994" s="162"/>
      <c r="S994" s="162"/>
      <c r="T994" s="162"/>
      <c r="U994" s="162"/>
      <c r="V994" s="162"/>
      <c r="W994" s="162"/>
      <c r="X994" s="162"/>
      <c r="Y994" s="162"/>
      <c r="Z994" s="162"/>
    </row>
    <row r="995">
      <c r="A995" s="162"/>
      <c r="B995" s="162"/>
      <c r="C995" s="162"/>
      <c r="D995" s="162"/>
      <c r="E995" s="162"/>
      <c r="F995" s="162"/>
      <c r="G995" s="162"/>
      <c r="H995" s="162"/>
      <c r="I995" s="162"/>
      <c r="J995" s="162"/>
      <c r="K995" s="162"/>
      <c r="L995" s="162"/>
      <c r="M995" s="162"/>
      <c r="N995" s="162"/>
      <c r="O995" s="162"/>
      <c r="P995" s="162"/>
      <c r="Q995" s="162"/>
      <c r="R995" s="162"/>
      <c r="S995" s="162"/>
      <c r="T995" s="162"/>
      <c r="U995" s="162"/>
      <c r="V995" s="162"/>
      <c r="W995" s="162"/>
      <c r="X995" s="162"/>
      <c r="Y995" s="162"/>
      <c r="Z995" s="162"/>
    </row>
    <row r="996">
      <c r="A996" s="162"/>
      <c r="B996" s="162"/>
      <c r="C996" s="162"/>
      <c r="D996" s="162"/>
      <c r="E996" s="162"/>
      <c r="F996" s="162"/>
      <c r="G996" s="162"/>
      <c r="H996" s="162"/>
      <c r="I996" s="162"/>
      <c r="J996" s="162"/>
      <c r="K996" s="162"/>
      <c r="L996" s="162"/>
      <c r="M996" s="162"/>
      <c r="N996" s="162"/>
      <c r="O996" s="162"/>
      <c r="P996" s="162"/>
      <c r="Q996" s="162"/>
      <c r="R996" s="162"/>
      <c r="S996" s="162"/>
      <c r="T996" s="162"/>
      <c r="U996" s="162"/>
      <c r="V996" s="162"/>
      <c r="W996" s="162"/>
      <c r="X996" s="162"/>
      <c r="Y996" s="162"/>
      <c r="Z996" s="162"/>
    </row>
    <row r="997">
      <c r="A997" s="162"/>
      <c r="B997" s="162"/>
      <c r="C997" s="162"/>
      <c r="D997" s="162"/>
      <c r="E997" s="162"/>
      <c r="F997" s="162"/>
      <c r="G997" s="162"/>
      <c r="H997" s="162"/>
      <c r="I997" s="162"/>
      <c r="J997" s="162"/>
      <c r="K997" s="162"/>
      <c r="L997" s="162"/>
      <c r="M997" s="162"/>
      <c r="N997" s="162"/>
      <c r="O997" s="162"/>
      <c r="P997" s="162"/>
      <c r="Q997" s="162"/>
      <c r="R997" s="162"/>
      <c r="S997" s="162"/>
      <c r="T997" s="162"/>
      <c r="U997" s="162"/>
      <c r="V997" s="162"/>
      <c r="W997" s="162"/>
      <c r="X997" s="162"/>
      <c r="Y997" s="162"/>
      <c r="Z997" s="162"/>
    </row>
    <row r="998">
      <c r="A998" s="162"/>
      <c r="B998" s="162"/>
      <c r="C998" s="162"/>
      <c r="D998" s="162"/>
      <c r="E998" s="162"/>
      <c r="F998" s="162"/>
      <c r="G998" s="162"/>
      <c r="H998" s="162"/>
      <c r="I998" s="162"/>
      <c r="J998" s="162"/>
      <c r="K998" s="162"/>
      <c r="L998" s="162"/>
      <c r="M998" s="162"/>
      <c r="N998" s="162"/>
      <c r="O998" s="162"/>
      <c r="P998" s="162"/>
      <c r="Q998" s="162"/>
      <c r="R998" s="162"/>
      <c r="S998" s="162"/>
      <c r="T998" s="162"/>
      <c r="U998" s="162"/>
      <c r="V998" s="162"/>
      <c r="W998" s="162"/>
      <c r="X998" s="162"/>
      <c r="Y998" s="162"/>
      <c r="Z998" s="162"/>
    </row>
    <row r="999">
      <c r="A999" s="162"/>
      <c r="B999" s="162"/>
      <c r="C999" s="162"/>
      <c r="D999" s="162"/>
      <c r="E999" s="162"/>
      <c r="F999" s="162"/>
      <c r="G999" s="162"/>
      <c r="H999" s="162"/>
      <c r="I999" s="162"/>
      <c r="J999" s="162"/>
      <c r="K999" s="162"/>
      <c r="L999" s="162"/>
      <c r="M999" s="162"/>
      <c r="N999" s="162"/>
      <c r="O999" s="162"/>
      <c r="P999" s="162"/>
      <c r="Q999" s="162"/>
      <c r="R999" s="162"/>
      <c r="S999" s="162"/>
      <c r="T999" s="162"/>
      <c r="U999" s="162"/>
      <c r="V999" s="162"/>
      <c r="W999" s="162"/>
      <c r="X999" s="162"/>
      <c r="Y999" s="162"/>
      <c r="Z999" s="162"/>
    </row>
    <row r="1000">
      <c r="A1000" s="162"/>
      <c r="B1000" s="162"/>
      <c r="C1000" s="162"/>
      <c r="D1000" s="162"/>
      <c r="E1000" s="162"/>
      <c r="F1000" s="162"/>
      <c r="G1000" s="162"/>
      <c r="H1000" s="162"/>
      <c r="I1000" s="162"/>
      <c r="J1000" s="162"/>
      <c r="K1000" s="162"/>
      <c r="L1000" s="162"/>
      <c r="M1000" s="162"/>
      <c r="N1000" s="162"/>
      <c r="O1000" s="162"/>
      <c r="P1000" s="162"/>
      <c r="Q1000" s="162"/>
      <c r="R1000" s="162"/>
      <c r="S1000" s="162"/>
      <c r="T1000" s="162"/>
      <c r="U1000" s="162"/>
      <c r="V1000" s="162"/>
      <c r="W1000" s="162"/>
      <c r="X1000" s="162"/>
      <c r="Y1000" s="162"/>
      <c r="Z1000" s="162"/>
    </row>
  </sheetData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4" max="4" width="13.0"/>
    <col customWidth="1" min="5" max="5" width="50.38"/>
  </cols>
  <sheetData>
    <row r="1">
      <c r="A1" s="561" t="s">
        <v>113</v>
      </c>
      <c r="B1" s="561" t="s">
        <v>110</v>
      </c>
      <c r="C1" s="562" t="s">
        <v>902</v>
      </c>
      <c r="D1" s="562" t="s">
        <v>903</v>
      </c>
      <c r="E1" s="96" t="s">
        <v>904</v>
      </c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563"/>
      <c r="Q1" s="563"/>
      <c r="R1" s="563"/>
      <c r="S1" s="563"/>
      <c r="T1" s="563"/>
      <c r="U1" s="563"/>
      <c r="V1" s="563"/>
      <c r="W1" s="563"/>
      <c r="X1" s="563"/>
      <c r="Y1" s="563"/>
      <c r="Z1" s="563"/>
    </row>
    <row r="2">
      <c r="A2" s="103" t="s">
        <v>10948</v>
      </c>
      <c r="B2" s="103" t="s">
        <v>1225</v>
      </c>
      <c r="C2" s="209">
        <v>40106.0</v>
      </c>
      <c r="D2" s="186" t="s">
        <v>15</v>
      </c>
      <c r="E2" s="232" t="s">
        <v>6012</v>
      </c>
      <c r="F2" s="477"/>
      <c r="G2" s="477"/>
      <c r="H2" s="477"/>
      <c r="I2" s="477"/>
      <c r="J2" s="477"/>
      <c r="K2" s="477"/>
      <c r="L2" s="477"/>
      <c r="M2" s="477"/>
      <c r="N2" s="477"/>
      <c r="O2" s="477"/>
      <c r="P2" s="477"/>
      <c r="Q2" s="477"/>
      <c r="R2" s="477"/>
      <c r="S2" s="477"/>
      <c r="T2" s="477"/>
      <c r="U2" s="477"/>
      <c r="V2" s="477"/>
      <c r="W2" s="477"/>
      <c r="X2" s="477"/>
      <c r="Y2" s="477"/>
      <c r="Z2" s="477"/>
    </row>
    <row r="3">
      <c r="A3" s="103" t="s">
        <v>13045</v>
      </c>
      <c r="B3" s="103" t="s">
        <v>1225</v>
      </c>
      <c r="C3" s="239">
        <v>40822.0</v>
      </c>
      <c r="D3" s="103" t="s">
        <v>15</v>
      </c>
      <c r="E3" s="103" t="s">
        <v>8683</v>
      </c>
      <c r="F3" s="477"/>
      <c r="G3" s="477"/>
      <c r="H3" s="477"/>
      <c r="I3" s="477"/>
      <c r="J3" s="477"/>
      <c r="K3" s="477"/>
      <c r="L3" s="477"/>
      <c r="M3" s="477"/>
      <c r="N3" s="477"/>
      <c r="O3" s="477"/>
      <c r="P3" s="477"/>
      <c r="Q3" s="477"/>
      <c r="R3" s="477"/>
      <c r="S3" s="477"/>
      <c r="T3" s="477"/>
      <c r="U3" s="477"/>
      <c r="V3" s="477"/>
      <c r="W3" s="477"/>
      <c r="X3" s="477"/>
      <c r="Y3" s="477"/>
      <c r="Z3" s="477"/>
    </row>
    <row r="4">
      <c r="A4" s="250" t="s">
        <v>1347</v>
      </c>
      <c r="B4" s="250" t="s">
        <v>1225</v>
      </c>
      <c r="C4" s="472">
        <v>40477.0</v>
      </c>
      <c r="D4" s="250" t="s">
        <v>4380</v>
      </c>
      <c r="E4" s="250" t="s">
        <v>4381</v>
      </c>
      <c r="F4" s="566"/>
      <c r="G4" s="566"/>
      <c r="H4" s="566"/>
      <c r="I4" s="566"/>
      <c r="J4" s="566"/>
      <c r="K4" s="566"/>
      <c r="L4" s="566"/>
      <c r="M4" s="566"/>
      <c r="N4" s="566"/>
      <c r="O4" s="566"/>
      <c r="P4" s="566"/>
      <c r="Q4" s="566"/>
      <c r="R4" s="566"/>
      <c r="S4" s="566"/>
      <c r="T4" s="566"/>
      <c r="U4" s="566"/>
      <c r="V4" s="566"/>
      <c r="W4" s="566"/>
      <c r="X4" s="566"/>
      <c r="Y4" s="566"/>
      <c r="Z4" s="566"/>
    </row>
    <row r="5">
      <c r="A5" s="112" t="s">
        <v>13046</v>
      </c>
      <c r="B5" s="112" t="s">
        <v>1225</v>
      </c>
      <c r="C5" s="162"/>
      <c r="D5" s="162"/>
      <c r="E5" s="162"/>
      <c r="F5" s="567"/>
      <c r="G5" s="567"/>
      <c r="H5" s="567"/>
      <c r="I5" s="567"/>
      <c r="J5" s="567"/>
      <c r="K5" s="567"/>
      <c r="L5" s="567"/>
      <c r="M5" s="567"/>
      <c r="N5" s="567"/>
      <c r="O5" s="567"/>
      <c r="P5" s="567"/>
      <c r="Q5" s="567"/>
      <c r="R5" s="567"/>
      <c r="S5" s="567"/>
      <c r="T5" s="567"/>
      <c r="U5" s="567"/>
      <c r="V5" s="567"/>
      <c r="W5" s="567"/>
      <c r="X5" s="567"/>
      <c r="Y5" s="567"/>
      <c r="Z5" s="567"/>
    </row>
    <row r="6">
      <c r="A6" s="103" t="s">
        <v>6011</v>
      </c>
      <c r="B6" s="103" t="s">
        <v>1225</v>
      </c>
      <c r="C6" s="209">
        <v>40106.0</v>
      </c>
      <c r="D6" s="186" t="s">
        <v>15</v>
      </c>
      <c r="E6" s="232" t="s">
        <v>6012</v>
      </c>
      <c r="F6" s="477"/>
      <c r="G6" s="477"/>
      <c r="H6" s="477"/>
      <c r="I6" s="477"/>
      <c r="J6" s="477"/>
      <c r="K6" s="477"/>
      <c r="L6" s="477"/>
      <c r="M6" s="477"/>
      <c r="N6" s="477"/>
      <c r="O6" s="477"/>
      <c r="P6" s="477"/>
      <c r="Q6" s="477"/>
      <c r="R6" s="477"/>
      <c r="S6" s="477"/>
      <c r="T6" s="477"/>
      <c r="U6" s="477"/>
      <c r="V6" s="477"/>
      <c r="W6" s="477"/>
      <c r="X6" s="477"/>
      <c r="Y6" s="477"/>
      <c r="Z6" s="477"/>
    </row>
    <row r="7">
      <c r="A7" s="103" t="s">
        <v>13047</v>
      </c>
      <c r="B7" s="103" t="s">
        <v>1225</v>
      </c>
      <c r="C7" s="239">
        <v>40822.0</v>
      </c>
      <c r="D7" s="103" t="s">
        <v>15</v>
      </c>
      <c r="E7" s="103" t="s">
        <v>8683</v>
      </c>
      <c r="F7" s="477"/>
      <c r="G7" s="477"/>
      <c r="H7" s="477"/>
      <c r="I7" s="477"/>
      <c r="J7" s="477"/>
      <c r="K7" s="477"/>
      <c r="L7" s="477"/>
      <c r="M7" s="477"/>
      <c r="N7" s="477"/>
      <c r="O7" s="477"/>
      <c r="P7" s="477"/>
      <c r="Q7" s="477"/>
      <c r="R7" s="477"/>
      <c r="S7" s="477"/>
      <c r="T7" s="477"/>
      <c r="U7" s="477"/>
      <c r="V7" s="477"/>
      <c r="W7" s="477"/>
      <c r="X7" s="477"/>
      <c r="Y7" s="477"/>
      <c r="Z7" s="477"/>
    </row>
    <row r="8">
      <c r="A8" s="103" t="s">
        <v>6013</v>
      </c>
      <c r="B8" s="103" t="s">
        <v>1225</v>
      </c>
      <c r="C8" s="209">
        <v>40106.0</v>
      </c>
      <c r="D8" s="186" t="s">
        <v>15</v>
      </c>
      <c r="E8" s="232" t="s">
        <v>6012</v>
      </c>
      <c r="F8" s="477"/>
      <c r="G8" s="477"/>
      <c r="H8" s="477"/>
      <c r="I8" s="477"/>
      <c r="J8" s="477"/>
      <c r="K8" s="477"/>
      <c r="L8" s="477"/>
      <c r="M8" s="477"/>
      <c r="N8" s="477"/>
      <c r="O8" s="477"/>
      <c r="P8" s="477"/>
      <c r="Q8" s="477"/>
      <c r="R8" s="477"/>
      <c r="S8" s="477"/>
      <c r="T8" s="477"/>
      <c r="U8" s="477"/>
      <c r="V8" s="477"/>
      <c r="W8" s="477"/>
      <c r="X8" s="477"/>
      <c r="Y8" s="477"/>
      <c r="Z8" s="477"/>
    </row>
    <row r="9">
      <c r="A9" s="103" t="s">
        <v>6698</v>
      </c>
      <c r="B9" s="103" t="s">
        <v>1225</v>
      </c>
      <c r="C9" s="209">
        <v>40106.0</v>
      </c>
      <c r="D9" s="186" t="s">
        <v>15</v>
      </c>
      <c r="E9" s="139" t="s">
        <v>5032</v>
      </c>
      <c r="F9" s="477"/>
      <c r="G9" s="477"/>
      <c r="H9" s="477"/>
      <c r="I9" s="477"/>
      <c r="J9" s="477"/>
      <c r="K9" s="477"/>
      <c r="L9" s="477"/>
      <c r="M9" s="477"/>
      <c r="N9" s="477"/>
      <c r="O9" s="477"/>
      <c r="P9" s="477"/>
      <c r="Q9" s="477"/>
      <c r="R9" s="477"/>
      <c r="S9" s="477"/>
      <c r="T9" s="477"/>
      <c r="U9" s="477"/>
      <c r="V9" s="477"/>
      <c r="W9" s="477"/>
      <c r="X9" s="477"/>
      <c r="Y9" s="477"/>
      <c r="Z9" s="477"/>
    </row>
    <row r="10">
      <c r="A10" s="103" t="s">
        <v>13048</v>
      </c>
      <c r="B10" s="103" t="s">
        <v>1225</v>
      </c>
      <c r="C10" s="209">
        <v>40106.0</v>
      </c>
      <c r="D10" s="186" t="s">
        <v>15</v>
      </c>
      <c r="E10" s="139" t="s">
        <v>5032</v>
      </c>
      <c r="F10" s="477"/>
      <c r="G10" s="477"/>
      <c r="H10" s="477"/>
      <c r="I10" s="477"/>
      <c r="J10" s="477"/>
      <c r="K10" s="477"/>
      <c r="L10" s="477"/>
      <c r="M10" s="477"/>
      <c r="N10" s="477"/>
      <c r="O10" s="477"/>
      <c r="P10" s="477"/>
      <c r="Q10" s="477"/>
      <c r="R10" s="477"/>
      <c r="S10" s="477"/>
      <c r="T10" s="477"/>
      <c r="U10" s="477"/>
      <c r="V10" s="477"/>
      <c r="W10" s="477"/>
      <c r="X10" s="477"/>
      <c r="Y10" s="477"/>
      <c r="Z10" s="477"/>
    </row>
    <row r="11">
      <c r="A11" s="112" t="s">
        <v>13049</v>
      </c>
      <c r="B11" s="112" t="s">
        <v>1225</v>
      </c>
      <c r="C11" s="162"/>
      <c r="D11" s="162"/>
      <c r="E11" s="162"/>
      <c r="F11" s="567"/>
      <c r="G11" s="567"/>
      <c r="H11" s="567"/>
      <c r="I11" s="567"/>
      <c r="J11" s="567"/>
      <c r="K11" s="567"/>
      <c r="L11" s="567"/>
      <c r="M11" s="567"/>
      <c r="N11" s="567"/>
      <c r="O11" s="567"/>
      <c r="P11" s="567"/>
      <c r="Q11" s="567"/>
      <c r="R11" s="567"/>
      <c r="S11" s="567"/>
      <c r="T11" s="567"/>
      <c r="U11" s="567"/>
      <c r="V11" s="567"/>
      <c r="W11" s="567"/>
      <c r="X11" s="567"/>
      <c r="Y11" s="567"/>
      <c r="Z11" s="567"/>
    </row>
    <row r="12">
      <c r="A12" s="103" t="s">
        <v>13050</v>
      </c>
      <c r="B12" s="103" t="s">
        <v>1225</v>
      </c>
      <c r="C12" s="209">
        <v>40106.0</v>
      </c>
      <c r="D12" s="186" t="s">
        <v>15</v>
      </c>
      <c r="E12" s="139" t="s">
        <v>5032</v>
      </c>
      <c r="F12" s="477"/>
      <c r="G12" s="477"/>
      <c r="H12" s="477"/>
      <c r="I12" s="477"/>
      <c r="J12" s="477"/>
      <c r="K12" s="477"/>
      <c r="L12" s="477"/>
      <c r="M12" s="477"/>
      <c r="N12" s="477"/>
      <c r="O12" s="477"/>
      <c r="P12" s="477"/>
      <c r="Q12" s="477"/>
      <c r="R12" s="477"/>
      <c r="S12" s="477"/>
      <c r="T12" s="477"/>
      <c r="U12" s="477"/>
      <c r="V12" s="477"/>
      <c r="W12" s="477"/>
      <c r="X12" s="477"/>
      <c r="Y12" s="477"/>
      <c r="Z12" s="477"/>
    </row>
    <row r="13">
      <c r="A13" s="103" t="s">
        <v>13051</v>
      </c>
      <c r="B13" s="103" t="s">
        <v>1225</v>
      </c>
      <c r="C13" s="239">
        <v>40458.0</v>
      </c>
      <c r="D13" s="103" t="s">
        <v>15</v>
      </c>
      <c r="E13" s="103" t="s">
        <v>1226</v>
      </c>
      <c r="F13" s="477"/>
      <c r="G13" s="477"/>
      <c r="H13" s="477"/>
      <c r="I13" s="477"/>
      <c r="J13" s="477"/>
      <c r="K13" s="477"/>
      <c r="L13" s="477"/>
      <c r="M13" s="477"/>
      <c r="N13" s="477"/>
      <c r="O13" s="477"/>
      <c r="P13" s="477"/>
      <c r="Q13" s="477"/>
      <c r="R13" s="477"/>
      <c r="S13" s="477"/>
      <c r="T13" s="477"/>
      <c r="U13" s="477"/>
      <c r="V13" s="477"/>
      <c r="W13" s="477"/>
      <c r="X13" s="477"/>
      <c r="Y13" s="477"/>
      <c r="Z13" s="477"/>
    </row>
    <row r="14">
      <c r="A14" s="112" t="s">
        <v>13052</v>
      </c>
      <c r="B14" s="112" t="s">
        <v>1225</v>
      </c>
      <c r="C14" s="162"/>
      <c r="D14" s="162"/>
      <c r="E14" s="162"/>
      <c r="F14" s="567"/>
      <c r="G14" s="567"/>
      <c r="H14" s="567"/>
      <c r="I14" s="567"/>
      <c r="J14" s="567"/>
      <c r="K14" s="567"/>
      <c r="L14" s="567"/>
      <c r="M14" s="567"/>
      <c r="N14" s="567"/>
      <c r="O14" s="567"/>
      <c r="P14" s="567"/>
      <c r="Q14" s="567"/>
      <c r="R14" s="567"/>
      <c r="S14" s="567"/>
      <c r="T14" s="567"/>
      <c r="U14" s="567"/>
      <c r="V14" s="567"/>
      <c r="W14" s="567"/>
      <c r="X14" s="567"/>
      <c r="Y14" s="567"/>
      <c r="Z14" s="567"/>
    </row>
    <row r="15">
      <c r="A15" s="103" t="s">
        <v>8411</v>
      </c>
      <c r="B15" s="103" t="s">
        <v>1225</v>
      </c>
      <c r="C15" s="209">
        <v>40106.0</v>
      </c>
      <c r="D15" s="186" t="s">
        <v>15</v>
      </c>
      <c r="E15" s="139" t="s">
        <v>5032</v>
      </c>
      <c r="F15" s="477"/>
      <c r="G15" s="477"/>
      <c r="H15" s="477"/>
      <c r="I15" s="477"/>
      <c r="J15" s="477"/>
      <c r="K15" s="477"/>
      <c r="L15" s="477"/>
      <c r="M15" s="477"/>
      <c r="N15" s="477"/>
      <c r="O15" s="477"/>
      <c r="P15" s="477"/>
      <c r="Q15" s="477"/>
      <c r="R15" s="477"/>
      <c r="S15" s="477"/>
      <c r="T15" s="477"/>
      <c r="U15" s="477"/>
      <c r="V15" s="477"/>
      <c r="W15" s="477"/>
      <c r="X15" s="477"/>
      <c r="Y15" s="477"/>
      <c r="Z15" s="477"/>
    </row>
    <row r="16">
      <c r="A16" s="112" t="s">
        <v>13053</v>
      </c>
      <c r="B16" s="112" t="s">
        <v>1225</v>
      </c>
      <c r="C16" s="162"/>
      <c r="D16" s="162"/>
      <c r="E16" s="162"/>
      <c r="F16" s="567"/>
      <c r="G16" s="567"/>
      <c r="H16" s="567"/>
      <c r="I16" s="567"/>
      <c r="J16" s="567"/>
      <c r="K16" s="567"/>
      <c r="L16" s="567"/>
      <c r="M16" s="567"/>
      <c r="N16" s="567"/>
      <c r="O16" s="567"/>
      <c r="P16" s="567"/>
      <c r="Q16" s="567"/>
      <c r="R16" s="567"/>
      <c r="S16" s="567"/>
      <c r="T16" s="567"/>
      <c r="U16" s="567"/>
      <c r="V16" s="567"/>
      <c r="W16" s="567"/>
      <c r="X16" s="567"/>
      <c r="Y16" s="567"/>
      <c r="Z16" s="567"/>
    </row>
    <row r="17">
      <c r="A17" s="103" t="s">
        <v>6219</v>
      </c>
      <c r="B17" s="103" t="s">
        <v>1225</v>
      </c>
      <c r="C17" s="209">
        <v>40106.0</v>
      </c>
      <c r="D17" s="186" t="s">
        <v>15</v>
      </c>
      <c r="E17" s="232" t="s">
        <v>6012</v>
      </c>
      <c r="F17" s="477"/>
      <c r="G17" s="477"/>
      <c r="H17" s="477"/>
      <c r="I17" s="477"/>
      <c r="J17" s="477"/>
      <c r="K17" s="477"/>
      <c r="L17" s="477"/>
      <c r="M17" s="477"/>
      <c r="N17" s="477"/>
      <c r="O17" s="477"/>
      <c r="P17" s="477"/>
      <c r="Q17" s="477"/>
      <c r="R17" s="477"/>
      <c r="S17" s="477"/>
      <c r="T17" s="477"/>
      <c r="U17" s="477"/>
      <c r="V17" s="477"/>
      <c r="W17" s="477"/>
      <c r="X17" s="477"/>
      <c r="Y17" s="477"/>
      <c r="Z17" s="477"/>
    </row>
    <row r="18">
      <c r="A18" s="103" t="s">
        <v>5581</v>
      </c>
      <c r="B18" s="103" t="s">
        <v>1225</v>
      </c>
      <c r="C18" s="209">
        <v>40106.0</v>
      </c>
      <c r="D18" s="186" t="s">
        <v>15</v>
      </c>
      <c r="E18" s="139" t="s">
        <v>5032</v>
      </c>
      <c r="F18" s="477"/>
      <c r="G18" s="477"/>
      <c r="H18" s="477"/>
      <c r="I18" s="477"/>
      <c r="J18" s="477"/>
      <c r="K18" s="477"/>
      <c r="L18" s="477"/>
      <c r="M18" s="477"/>
      <c r="N18" s="477"/>
      <c r="O18" s="477"/>
      <c r="P18" s="477"/>
      <c r="Q18" s="477"/>
      <c r="R18" s="477"/>
      <c r="S18" s="477"/>
      <c r="T18" s="477"/>
      <c r="U18" s="477"/>
      <c r="V18" s="477"/>
      <c r="W18" s="477"/>
      <c r="X18" s="477"/>
      <c r="Y18" s="477"/>
      <c r="Z18" s="477"/>
    </row>
    <row r="19">
      <c r="A19" s="103" t="s">
        <v>13054</v>
      </c>
      <c r="B19" s="103" t="s">
        <v>1225</v>
      </c>
      <c r="C19" s="140">
        <v>40120.0</v>
      </c>
      <c r="D19" s="139" t="s">
        <v>4274</v>
      </c>
      <c r="E19" s="103" t="s">
        <v>6016</v>
      </c>
      <c r="F19" s="477"/>
      <c r="G19" s="477"/>
      <c r="H19" s="477"/>
      <c r="I19" s="477"/>
      <c r="J19" s="477"/>
      <c r="K19" s="477"/>
      <c r="L19" s="477"/>
      <c r="M19" s="477"/>
      <c r="N19" s="477"/>
      <c r="O19" s="477"/>
      <c r="P19" s="477"/>
      <c r="Q19" s="477"/>
      <c r="R19" s="477"/>
      <c r="S19" s="477"/>
      <c r="T19" s="477"/>
      <c r="U19" s="477"/>
      <c r="V19" s="477"/>
      <c r="W19" s="477"/>
      <c r="X19" s="477"/>
      <c r="Y19" s="477"/>
      <c r="Z19" s="477"/>
    </row>
    <row r="20">
      <c r="A20" s="103" t="s">
        <v>1227</v>
      </c>
      <c r="B20" s="103" t="s">
        <v>1225</v>
      </c>
      <c r="C20" s="140">
        <v>40120.0</v>
      </c>
      <c r="D20" s="139" t="s">
        <v>4274</v>
      </c>
      <c r="E20" s="103" t="s">
        <v>6016</v>
      </c>
      <c r="F20" s="477"/>
      <c r="G20" s="477"/>
      <c r="H20" s="477"/>
      <c r="I20" s="477"/>
      <c r="J20" s="477"/>
      <c r="K20" s="477"/>
      <c r="L20" s="477"/>
      <c r="M20" s="477"/>
      <c r="N20" s="477"/>
      <c r="O20" s="477"/>
      <c r="P20" s="477"/>
      <c r="Q20" s="477"/>
      <c r="R20" s="477"/>
      <c r="S20" s="477"/>
      <c r="T20" s="477"/>
      <c r="U20" s="477"/>
      <c r="V20" s="477"/>
      <c r="W20" s="477"/>
      <c r="X20" s="477"/>
      <c r="Y20" s="477"/>
      <c r="Z20" s="477"/>
    </row>
    <row r="21">
      <c r="A21" s="112" t="s">
        <v>13055</v>
      </c>
      <c r="B21" s="112" t="s">
        <v>1225</v>
      </c>
      <c r="C21" s="162"/>
      <c r="D21" s="162"/>
      <c r="E21" s="162"/>
      <c r="F21" s="567"/>
      <c r="G21" s="567"/>
      <c r="H21" s="567"/>
      <c r="I21" s="567"/>
      <c r="J21" s="567"/>
      <c r="K21" s="567"/>
      <c r="L21" s="567"/>
      <c r="M21" s="567"/>
      <c r="N21" s="567"/>
      <c r="O21" s="567"/>
      <c r="P21" s="567"/>
      <c r="Q21" s="567"/>
      <c r="R21" s="567"/>
      <c r="S21" s="567"/>
      <c r="T21" s="567"/>
      <c r="U21" s="567"/>
      <c r="V21" s="567"/>
      <c r="W21" s="567"/>
      <c r="X21" s="567"/>
      <c r="Y21" s="567"/>
      <c r="Z21" s="567"/>
    </row>
    <row r="22">
      <c r="A22" s="103" t="s">
        <v>11599</v>
      </c>
      <c r="B22" s="103" t="s">
        <v>1225</v>
      </c>
      <c r="C22" s="239">
        <v>40822.0</v>
      </c>
      <c r="D22" s="103" t="s">
        <v>15</v>
      </c>
      <c r="E22" s="103" t="s">
        <v>8683</v>
      </c>
      <c r="F22" s="477"/>
      <c r="G22" s="477"/>
      <c r="H22" s="477"/>
      <c r="I22" s="477"/>
      <c r="J22" s="477"/>
      <c r="K22" s="477"/>
      <c r="L22" s="477"/>
      <c r="M22" s="477"/>
      <c r="N22" s="477"/>
      <c r="O22" s="477"/>
      <c r="P22" s="477"/>
      <c r="Q22" s="477"/>
      <c r="R22" s="477"/>
      <c r="S22" s="477"/>
      <c r="T22" s="477"/>
      <c r="U22" s="477"/>
      <c r="V22" s="477"/>
      <c r="W22" s="477"/>
      <c r="X22" s="477"/>
      <c r="Y22" s="477"/>
      <c r="Z22" s="477"/>
    </row>
    <row r="23">
      <c r="A23" s="567"/>
      <c r="B23" s="567"/>
      <c r="C23" s="567"/>
      <c r="D23" s="567"/>
      <c r="E23" s="567"/>
      <c r="F23" s="567"/>
      <c r="G23" s="567"/>
      <c r="H23" s="567"/>
      <c r="I23" s="567"/>
      <c r="J23" s="567"/>
      <c r="K23" s="567"/>
      <c r="L23" s="567"/>
      <c r="M23" s="567"/>
      <c r="N23" s="567"/>
      <c r="O23" s="567"/>
      <c r="P23" s="567"/>
      <c r="Q23" s="567"/>
      <c r="R23" s="567"/>
      <c r="S23" s="567"/>
      <c r="T23" s="567"/>
      <c r="U23" s="567"/>
      <c r="V23" s="567"/>
      <c r="W23" s="567"/>
      <c r="X23" s="567"/>
      <c r="Y23" s="567"/>
      <c r="Z23" s="567"/>
    </row>
    <row r="24">
      <c r="A24" s="567"/>
      <c r="B24" s="567"/>
      <c r="C24" s="567"/>
      <c r="D24" s="567"/>
      <c r="E24" s="567"/>
      <c r="F24" s="567"/>
      <c r="G24" s="567"/>
      <c r="H24" s="567"/>
      <c r="I24" s="567"/>
      <c r="J24" s="567"/>
      <c r="K24" s="567"/>
      <c r="L24" s="567"/>
      <c r="M24" s="567"/>
      <c r="N24" s="567"/>
      <c r="O24" s="567"/>
      <c r="P24" s="567"/>
      <c r="Q24" s="567"/>
      <c r="R24" s="567"/>
      <c r="S24" s="567"/>
      <c r="T24" s="567"/>
      <c r="U24" s="567"/>
      <c r="V24" s="567"/>
      <c r="W24" s="567"/>
      <c r="X24" s="567"/>
      <c r="Y24" s="567"/>
      <c r="Z24" s="567"/>
    </row>
    <row r="25">
      <c r="A25" s="568" t="s">
        <v>1</v>
      </c>
      <c r="B25" s="569">
        <f>COUNT(C:C)</f>
        <v>16</v>
      </c>
      <c r="C25" s="567"/>
      <c r="D25" s="567"/>
      <c r="E25" s="567"/>
      <c r="F25" s="567"/>
      <c r="G25" s="567"/>
      <c r="H25" s="567"/>
      <c r="I25" s="567"/>
      <c r="J25" s="567"/>
      <c r="K25" s="567"/>
      <c r="L25" s="567"/>
      <c r="M25" s="567"/>
      <c r="N25" s="567"/>
      <c r="O25" s="567"/>
      <c r="P25" s="567"/>
      <c r="Q25" s="567"/>
      <c r="R25" s="567"/>
      <c r="S25" s="567"/>
      <c r="T25" s="567"/>
      <c r="U25" s="567"/>
      <c r="V25" s="567"/>
      <c r="W25" s="567"/>
      <c r="X25" s="567"/>
      <c r="Y25" s="567"/>
      <c r="Z25" s="567"/>
    </row>
    <row r="26">
      <c r="A26" s="568" t="s">
        <v>2</v>
      </c>
      <c r="B26" s="570">
        <v>21.0</v>
      </c>
      <c r="C26" s="567"/>
      <c r="D26" s="567"/>
      <c r="E26" s="567"/>
      <c r="F26" s="567"/>
      <c r="G26" s="567"/>
      <c r="H26" s="567"/>
      <c r="I26" s="567"/>
      <c r="J26" s="567"/>
      <c r="K26" s="567"/>
      <c r="L26" s="567"/>
      <c r="M26" s="567"/>
      <c r="N26" s="567"/>
      <c r="O26" s="567"/>
      <c r="P26" s="567"/>
      <c r="Q26" s="567"/>
      <c r="R26" s="567"/>
      <c r="S26" s="567"/>
      <c r="T26" s="567"/>
      <c r="U26" s="567"/>
      <c r="V26" s="567"/>
      <c r="W26" s="567"/>
      <c r="X26" s="567"/>
      <c r="Y26" s="567"/>
      <c r="Z26" s="567"/>
    </row>
    <row r="27">
      <c r="A27" s="568" t="s">
        <v>1014</v>
      </c>
      <c r="B27" s="571">
        <f>IFERROR(__xludf.DUMMYFUNCTION("TO_PERCENT(B25/B26)"),0.7619047619047619)</f>
        <v>0.7619047619</v>
      </c>
      <c r="C27" s="567"/>
      <c r="D27" s="567"/>
      <c r="E27" s="567"/>
      <c r="F27" s="567"/>
      <c r="G27" s="567"/>
      <c r="H27" s="567"/>
      <c r="I27" s="567"/>
      <c r="J27" s="567"/>
      <c r="K27" s="567"/>
      <c r="L27" s="567"/>
      <c r="M27" s="567"/>
      <c r="N27" s="567"/>
      <c r="O27" s="567"/>
      <c r="P27" s="567"/>
      <c r="Q27" s="567"/>
      <c r="R27" s="567"/>
      <c r="S27" s="567"/>
      <c r="T27" s="567"/>
      <c r="U27" s="567"/>
      <c r="V27" s="567"/>
      <c r="W27" s="567"/>
      <c r="X27" s="567"/>
      <c r="Y27" s="567"/>
      <c r="Z27" s="567"/>
    </row>
    <row r="28">
      <c r="A28" s="567"/>
      <c r="B28" s="567"/>
      <c r="C28" s="567"/>
      <c r="D28" s="567"/>
      <c r="E28" s="567"/>
      <c r="F28" s="567"/>
      <c r="G28" s="567"/>
      <c r="H28" s="567"/>
      <c r="I28" s="567"/>
      <c r="J28" s="567"/>
      <c r="K28" s="567"/>
      <c r="L28" s="567"/>
      <c r="M28" s="567"/>
      <c r="N28" s="567"/>
      <c r="O28" s="567"/>
      <c r="P28" s="567"/>
      <c r="Q28" s="567"/>
      <c r="R28" s="567"/>
      <c r="S28" s="567"/>
      <c r="T28" s="567"/>
      <c r="U28" s="567"/>
      <c r="V28" s="567"/>
      <c r="W28" s="567"/>
      <c r="X28" s="567"/>
      <c r="Y28" s="567"/>
      <c r="Z28" s="567"/>
    </row>
    <row r="29">
      <c r="A29" s="567"/>
      <c r="B29" s="567"/>
      <c r="C29" s="567"/>
      <c r="D29" s="567"/>
      <c r="E29" s="567"/>
      <c r="F29" s="567"/>
      <c r="G29" s="567"/>
      <c r="H29" s="567"/>
      <c r="I29" s="567"/>
      <c r="J29" s="567"/>
      <c r="K29" s="567"/>
      <c r="L29" s="567"/>
      <c r="M29" s="567"/>
      <c r="N29" s="567"/>
      <c r="O29" s="567"/>
      <c r="P29" s="567"/>
      <c r="Q29" s="567"/>
      <c r="R29" s="567"/>
      <c r="S29" s="567"/>
      <c r="T29" s="567"/>
      <c r="U29" s="567"/>
      <c r="V29" s="567"/>
      <c r="W29" s="567"/>
      <c r="X29" s="567"/>
      <c r="Y29" s="567"/>
      <c r="Z29" s="567"/>
    </row>
    <row r="30">
      <c r="A30" s="567"/>
      <c r="B30" s="567"/>
      <c r="C30" s="567"/>
      <c r="D30" s="567"/>
      <c r="E30" s="567"/>
      <c r="F30" s="567"/>
      <c r="G30" s="567"/>
      <c r="H30" s="567"/>
      <c r="I30" s="567"/>
      <c r="J30" s="567"/>
      <c r="K30" s="567"/>
      <c r="L30" s="567"/>
      <c r="M30" s="567"/>
      <c r="N30" s="567"/>
      <c r="O30" s="567"/>
      <c r="P30" s="567"/>
      <c r="Q30" s="567"/>
      <c r="R30" s="567"/>
      <c r="S30" s="567"/>
      <c r="T30" s="567"/>
      <c r="U30" s="567"/>
      <c r="V30" s="567"/>
      <c r="W30" s="567"/>
      <c r="X30" s="567"/>
      <c r="Y30" s="567"/>
      <c r="Z30" s="567"/>
    </row>
    <row r="31">
      <c r="A31" s="567"/>
      <c r="B31" s="567"/>
      <c r="C31" s="567"/>
      <c r="D31" s="567"/>
      <c r="E31" s="567"/>
      <c r="F31" s="567"/>
      <c r="G31" s="567"/>
      <c r="H31" s="567"/>
      <c r="I31" s="567"/>
      <c r="J31" s="567"/>
      <c r="K31" s="567"/>
      <c r="L31" s="567"/>
      <c r="M31" s="567"/>
      <c r="N31" s="567"/>
      <c r="O31" s="567"/>
      <c r="P31" s="567"/>
      <c r="Q31" s="567"/>
      <c r="R31" s="567"/>
      <c r="S31" s="567"/>
      <c r="T31" s="567"/>
      <c r="U31" s="567"/>
      <c r="V31" s="567"/>
      <c r="W31" s="567"/>
      <c r="X31" s="567"/>
      <c r="Y31" s="567"/>
      <c r="Z31" s="567"/>
    </row>
    <row r="32">
      <c r="A32" s="567"/>
      <c r="B32" s="567"/>
      <c r="C32" s="567"/>
      <c r="D32" s="567"/>
      <c r="E32" s="567"/>
      <c r="F32" s="567"/>
      <c r="G32" s="567"/>
      <c r="H32" s="567"/>
      <c r="I32" s="567"/>
      <c r="J32" s="567"/>
      <c r="K32" s="567"/>
      <c r="L32" s="567"/>
      <c r="M32" s="567"/>
      <c r="N32" s="567"/>
      <c r="O32" s="567"/>
      <c r="P32" s="567"/>
      <c r="Q32" s="567"/>
      <c r="R32" s="567"/>
      <c r="S32" s="567"/>
      <c r="T32" s="567"/>
      <c r="U32" s="567"/>
      <c r="V32" s="567"/>
      <c r="W32" s="567"/>
      <c r="X32" s="567"/>
      <c r="Y32" s="567"/>
      <c r="Z32" s="567"/>
    </row>
    <row r="33">
      <c r="A33" s="567"/>
      <c r="B33" s="567"/>
      <c r="C33" s="567"/>
      <c r="D33" s="567"/>
      <c r="E33" s="567"/>
      <c r="F33" s="567"/>
      <c r="G33" s="567"/>
      <c r="H33" s="567"/>
      <c r="I33" s="567"/>
      <c r="J33" s="567"/>
      <c r="K33" s="567"/>
      <c r="L33" s="567"/>
      <c r="M33" s="567"/>
      <c r="N33" s="567"/>
      <c r="O33" s="567"/>
      <c r="P33" s="567"/>
      <c r="Q33" s="567"/>
      <c r="R33" s="567"/>
      <c r="S33" s="567"/>
      <c r="T33" s="567"/>
      <c r="U33" s="567"/>
      <c r="V33" s="567"/>
      <c r="W33" s="567"/>
      <c r="X33" s="567"/>
      <c r="Y33" s="567"/>
      <c r="Z33" s="567"/>
    </row>
    <row r="34">
      <c r="A34" s="567"/>
      <c r="B34" s="567"/>
      <c r="C34" s="567"/>
      <c r="D34" s="567"/>
      <c r="E34" s="567"/>
      <c r="F34" s="567"/>
      <c r="G34" s="567"/>
      <c r="H34" s="567"/>
      <c r="I34" s="567"/>
      <c r="J34" s="567"/>
      <c r="K34" s="567"/>
      <c r="L34" s="567"/>
      <c r="M34" s="567"/>
      <c r="N34" s="567"/>
      <c r="O34" s="567"/>
      <c r="P34" s="567"/>
      <c r="Q34" s="567"/>
      <c r="R34" s="567"/>
      <c r="S34" s="567"/>
      <c r="T34" s="567"/>
      <c r="U34" s="567"/>
      <c r="V34" s="567"/>
      <c r="W34" s="567"/>
      <c r="X34" s="567"/>
      <c r="Y34" s="567"/>
      <c r="Z34" s="567"/>
    </row>
    <row r="35">
      <c r="A35" s="567"/>
      <c r="B35" s="567"/>
      <c r="C35" s="567"/>
      <c r="D35" s="567"/>
      <c r="E35" s="567"/>
      <c r="F35" s="567"/>
      <c r="G35" s="567"/>
      <c r="H35" s="567"/>
      <c r="I35" s="567"/>
      <c r="J35" s="567"/>
      <c r="K35" s="567"/>
      <c r="L35" s="567"/>
      <c r="M35" s="567"/>
      <c r="N35" s="567"/>
      <c r="O35" s="567"/>
      <c r="P35" s="567"/>
      <c r="Q35" s="567"/>
      <c r="R35" s="567"/>
      <c r="S35" s="567"/>
      <c r="T35" s="567"/>
      <c r="U35" s="567"/>
      <c r="V35" s="567"/>
      <c r="W35" s="567"/>
      <c r="X35" s="567"/>
      <c r="Y35" s="567"/>
      <c r="Z35" s="567"/>
    </row>
    <row r="36">
      <c r="A36" s="567"/>
      <c r="B36" s="567"/>
      <c r="C36" s="567"/>
      <c r="D36" s="567"/>
      <c r="E36" s="567"/>
      <c r="F36" s="567"/>
      <c r="G36" s="567"/>
      <c r="H36" s="567"/>
      <c r="I36" s="567"/>
      <c r="J36" s="567"/>
      <c r="K36" s="567"/>
      <c r="L36" s="567"/>
      <c r="M36" s="567"/>
      <c r="N36" s="567"/>
      <c r="O36" s="567"/>
      <c r="P36" s="567"/>
      <c r="Q36" s="567"/>
      <c r="R36" s="567"/>
      <c r="S36" s="567"/>
      <c r="T36" s="567"/>
      <c r="U36" s="567"/>
      <c r="V36" s="567"/>
      <c r="W36" s="567"/>
      <c r="X36" s="567"/>
      <c r="Y36" s="567"/>
      <c r="Z36" s="567"/>
    </row>
    <row r="37">
      <c r="A37" s="567"/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7"/>
      <c r="P37" s="567"/>
      <c r="Q37" s="567"/>
      <c r="R37" s="567"/>
      <c r="S37" s="567"/>
      <c r="T37" s="567"/>
      <c r="U37" s="567"/>
      <c r="V37" s="567"/>
      <c r="W37" s="567"/>
      <c r="X37" s="567"/>
      <c r="Y37" s="567"/>
      <c r="Z37" s="567"/>
    </row>
    <row r="38">
      <c r="A38" s="567"/>
      <c r="B38" s="567"/>
      <c r="C38" s="567"/>
      <c r="D38" s="567"/>
      <c r="E38" s="567"/>
      <c r="F38" s="567"/>
      <c r="G38" s="567"/>
      <c r="H38" s="567"/>
      <c r="I38" s="567"/>
      <c r="J38" s="567"/>
      <c r="K38" s="567"/>
      <c r="L38" s="567"/>
      <c r="M38" s="567"/>
      <c r="N38" s="567"/>
      <c r="O38" s="567"/>
      <c r="P38" s="567"/>
      <c r="Q38" s="567"/>
      <c r="R38" s="567"/>
      <c r="S38" s="567"/>
      <c r="T38" s="567"/>
      <c r="U38" s="567"/>
      <c r="V38" s="567"/>
      <c r="W38" s="567"/>
      <c r="X38" s="567"/>
      <c r="Y38" s="567"/>
      <c r="Z38" s="567"/>
    </row>
    <row r="39">
      <c r="A39" s="567"/>
      <c r="B39" s="567"/>
      <c r="C39" s="567"/>
      <c r="D39" s="567"/>
      <c r="E39" s="567"/>
      <c r="F39" s="567"/>
      <c r="G39" s="567"/>
      <c r="H39" s="567"/>
      <c r="I39" s="567"/>
      <c r="J39" s="567"/>
      <c r="K39" s="567"/>
      <c r="L39" s="567"/>
      <c r="M39" s="567"/>
      <c r="N39" s="567"/>
      <c r="O39" s="567"/>
      <c r="P39" s="567"/>
      <c r="Q39" s="567"/>
      <c r="R39" s="567"/>
      <c r="S39" s="567"/>
      <c r="T39" s="567"/>
      <c r="U39" s="567"/>
      <c r="V39" s="567"/>
      <c r="W39" s="567"/>
      <c r="X39" s="567"/>
      <c r="Y39" s="567"/>
      <c r="Z39" s="567"/>
    </row>
    <row r="40">
      <c r="A40" s="567"/>
      <c r="B40" s="567"/>
      <c r="C40" s="567"/>
      <c r="D40" s="567"/>
      <c r="E40" s="567"/>
      <c r="F40" s="567"/>
      <c r="G40" s="567"/>
      <c r="H40" s="567"/>
      <c r="I40" s="567"/>
      <c r="J40" s="567"/>
      <c r="K40" s="567"/>
      <c r="L40" s="567"/>
      <c r="M40" s="567"/>
      <c r="N40" s="567"/>
      <c r="O40" s="567"/>
      <c r="P40" s="567"/>
      <c r="Q40" s="567"/>
      <c r="R40" s="567"/>
      <c r="S40" s="567"/>
      <c r="T40" s="567"/>
      <c r="U40" s="567"/>
      <c r="V40" s="567"/>
      <c r="W40" s="567"/>
      <c r="X40" s="567"/>
      <c r="Y40" s="567"/>
      <c r="Z40" s="567"/>
    </row>
    <row r="41">
      <c r="A41" s="567"/>
      <c r="B41" s="567"/>
      <c r="C41" s="567"/>
      <c r="D41" s="567"/>
      <c r="E41" s="567"/>
      <c r="F41" s="567"/>
      <c r="G41" s="567"/>
      <c r="H41" s="567"/>
      <c r="I41" s="567"/>
      <c r="J41" s="567"/>
      <c r="K41" s="567"/>
      <c r="L41" s="567"/>
      <c r="M41" s="567"/>
      <c r="N41" s="567"/>
      <c r="O41" s="567"/>
      <c r="P41" s="567"/>
      <c r="Q41" s="567"/>
      <c r="R41" s="567"/>
      <c r="S41" s="567"/>
      <c r="T41" s="567"/>
      <c r="U41" s="567"/>
      <c r="V41" s="567"/>
      <c r="W41" s="567"/>
      <c r="X41" s="567"/>
      <c r="Y41" s="567"/>
      <c r="Z41" s="567"/>
    </row>
    <row r="42">
      <c r="A42" s="567"/>
      <c r="B42" s="567"/>
      <c r="C42" s="567"/>
      <c r="D42" s="567"/>
      <c r="E42" s="567"/>
      <c r="F42" s="567"/>
      <c r="G42" s="567"/>
      <c r="H42" s="567"/>
      <c r="I42" s="567"/>
      <c r="J42" s="567"/>
      <c r="K42" s="567"/>
      <c r="L42" s="567"/>
      <c r="M42" s="567"/>
      <c r="N42" s="567"/>
      <c r="O42" s="567"/>
      <c r="P42" s="567"/>
      <c r="Q42" s="567"/>
      <c r="R42" s="567"/>
      <c r="S42" s="567"/>
      <c r="T42" s="567"/>
      <c r="U42" s="567"/>
      <c r="V42" s="567"/>
      <c r="W42" s="567"/>
      <c r="X42" s="567"/>
      <c r="Y42" s="567"/>
      <c r="Z42" s="567"/>
    </row>
    <row r="43">
      <c r="A43" s="567"/>
      <c r="B43" s="567"/>
      <c r="C43" s="567"/>
      <c r="D43" s="567"/>
      <c r="E43" s="567"/>
      <c r="F43" s="567"/>
      <c r="G43" s="567"/>
      <c r="H43" s="567"/>
      <c r="I43" s="567"/>
      <c r="J43" s="567"/>
      <c r="K43" s="567"/>
      <c r="L43" s="567"/>
      <c r="M43" s="567"/>
      <c r="N43" s="567"/>
      <c r="O43" s="567"/>
      <c r="P43" s="567"/>
      <c r="Q43" s="567"/>
      <c r="R43" s="567"/>
      <c r="S43" s="567"/>
      <c r="T43" s="567"/>
      <c r="U43" s="567"/>
      <c r="V43" s="567"/>
      <c r="W43" s="567"/>
      <c r="X43" s="567"/>
      <c r="Y43" s="567"/>
      <c r="Z43" s="567"/>
    </row>
    <row r="44">
      <c r="A44" s="567"/>
      <c r="B44" s="567"/>
      <c r="C44" s="567"/>
      <c r="D44" s="567"/>
      <c r="E44" s="567"/>
      <c r="F44" s="567"/>
      <c r="G44" s="567"/>
      <c r="H44" s="567"/>
      <c r="I44" s="567"/>
      <c r="J44" s="567"/>
      <c r="K44" s="567"/>
      <c r="L44" s="567"/>
      <c r="M44" s="567"/>
      <c r="N44" s="567"/>
      <c r="O44" s="567"/>
      <c r="P44" s="567"/>
      <c r="Q44" s="567"/>
      <c r="R44" s="567"/>
      <c r="S44" s="567"/>
      <c r="T44" s="567"/>
      <c r="U44" s="567"/>
      <c r="V44" s="567"/>
      <c r="W44" s="567"/>
      <c r="X44" s="567"/>
      <c r="Y44" s="567"/>
      <c r="Z44" s="567"/>
    </row>
    <row r="45">
      <c r="A45" s="567"/>
      <c r="B45" s="567"/>
      <c r="C45" s="567"/>
      <c r="D45" s="567"/>
      <c r="E45" s="567"/>
      <c r="F45" s="567"/>
      <c r="G45" s="567"/>
      <c r="H45" s="567"/>
      <c r="I45" s="567"/>
      <c r="J45" s="567"/>
      <c r="K45" s="567"/>
      <c r="L45" s="567"/>
      <c r="M45" s="567"/>
      <c r="N45" s="567"/>
      <c r="O45" s="567"/>
      <c r="P45" s="567"/>
      <c r="Q45" s="567"/>
      <c r="R45" s="567"/>
      <c r="S45" s="567"/>
      <c r="T45" s="567"/>
      <c r="U45" s="567"/>
      <c r="V45" s="567"/>
      <c r="W45" s="567"/>
      <c r="X45" s="567"/>
      <c r="Y45" s="567"/>
      <c r="Z45" s="567"/>
    </row>
    <row r="46">
      <c r="A46" s="567"/>
      <c r="B46" s="567"/>
      <c r="C46" s="567"/>
      <c r="D46" s="567"/>
      <c r="E46" s="567"/>
      <c r="F46" s="567"/>
      <c r="G46" s="567"/>
      <c r="H46" s="567"/>
      <c r="I46" s="567"/>
      <c r="J46" s="567"/>
      <c r="K46" s="567"/>
      <c r="L46" s="567"/>
      <c r="M46" s="567"/>
      <c r="N46" s="567"/>
      <c r="O46" s="567"/>
      <c r="P46" s="567"/>
      <c r="Q46" s="567"/>
      <c r="R46" s="567"/>
      <c r="S46" s="567"/>
      <c r="T46" s="567"/>
      <c r="U46" s="567"/>
      <c r="V46" s="567"/>
      <c r="W46" s="567"/>
      <c r="X46" s="567"/>
      <c r="Y46" s="567"/>
      <c r="Z46" s="567"/>
    </row>
    <row r="47">
      <c r="A47" s="567"/>
      <c r="B47" s="567"/>
      <c r="C47" s="567"/>
      <c r="D47" s="567"/>
      <c r="E47" s="567"/>
      <c r="F47" s="567"/>
      <c r="G47" s="567"/>
      <c r="H47" s="567"/>
      <c r="I47" s="567"/>
      <c r="J47" s="567"/>
      <c r="K47" s="567"/>
      <c r="L47" s="567"/>
      <c r="M47" s="567"/>
      <c r="N47" s="567"/>
      <c r="O47" s="567"/>
      <c r="P47" s="567"/>
      <c r="Q47" s="567"/>
      <c r="R47" s="567"/>
      <c r="S47" s="567"/>
      <c r="T47" s="567"/>
      <c r="U47" s="567"/>
      <c r="V47" s="567"/>
      <c r="W47" s="567"/>
      <c r="X47" s="567"/>
      <c r="Y47" s="567"/>
      <c r="Z47" s="567"/>
    </row>
    <row r="48">
      <c r="A48" s="567"/>
      <c r="B48" s="567"/>
      <c r="C48" s="567"/>
      <c r="D48" s="567"/>
      <c r="E48" s="567"/>
      <c r="F48" s="567"/>
      <c r="G48" s="567"/>
      <c r="H48" s="567"/>
      <c r="I48" s="567"/>
      <c r="J48" s="567"/>
      <c r="K48" s="567"/>
      <c r="L48" s="567"/>
      <c r="M48" s="567"/>
      <c r="N48" s="567"/>
      <c r="O48" s="567"/>
      <c r="P48" s="567"/>
      <c r="Q48" s="567"/>
      <c r="R48" s="567"/>
      <c r="S48" s="567"/>
      <c r="T48" s="567"/>
      <c r="U48" s="567"/>
      <c r="V48" s="567"/>
      <c r="W48" s="567"/>
      <c r="X48" s="567"/>
      <c r="Y48" s="567"/>
      <c r="Z48" s="567"/>
    </row>
    <row r="49">
      <c r="A49" s="567"/>
      <c r="B49" s="567"/>
      <c r="C49" s="567"/>
      <c r="D49" s="567"/>
      <c r="E49" s="567"/>
      <c r="F49" s="567"/>
      <c r="G49" s="567"/>
      <c r="H49" s="567"/>
      <c r="I49" s="567"/>
      <c r="J49" s="567"/>
      <c r="K49" s="567"/>
      <c r="L49" s="567"/>
      <c r="M49" s="567"/>
      <c r="N49" s="567"/>
      <c r="O49" s="567"/>
      <c r="P49" s="567"/>
      <c r="Q49" s="567"/>
      <c r="R49" s="567"/>
      <c r="S49" s="567"/>
      <c r="T49" s="567"/>
      <c r="U49" s="567"/>
      <c r="V49" s="567"/>
      <c r="W49" s="567"/>
      <c r="X49" s="567"/>
      <c r="Y49" s="567"/>
      <c r="Z49" s="567"/>
    </row>
    <row r="50">
      <c r="A50" s="567"/>
      <c r="B50" s="567"/>
      <c r="C50" s="567"/>
      <c r="D50" s="567"/>
      <c r="E50" s="567"/>
      <c r="F50" s="567"/>
      <c r="G50" s="567"/>
      <c r="H50" s="567"/>
      <c r="I50" s="567"/>
      <c r="J50" s="567"/>
      <c r="K50" s="567"/>
      <c r="L50" s="567"/>
      <c r="M50" s="567"/>
      <c r="N50" s="567"/>
      <c r="O50" s="567"/>
      <c r="P50" s="567"/>
      <c r="Q50" s="567"/>
      <c r="R50" s="567"/>
      <c r="S50" s="567"/>
      <c r="T50" s="567"/>
      <c r="U50" s="567"/>
      <c r="V50" s="567"/>
      <c r="W50" s="567"/>
      <c r="X50" s="567"/>
      <c r="Y50" s="567"/>
      <c r="Z50" s="567"/>
    </row>
    <row r="51">
      <c r="A51" s="567"/>
      <c r="B51" s="567"/>
      <c r="C51" s="567"/>
      <c r="D51" s="567"/>
      <c r="E51" s="567"/>
      <c r="F51" s="567"/>
      <c r="G51" s="567"/>
      <c r="H51" s="567"/>
      <c r="I51" s="567"/>
      <c r="J51" s="567"/>
      <c r="K51" s="567"/>
      <c r="L51" s="567"/>
      <c r="M51" s="567"/>
      <c r="N51" s="567"/>
      <c r="O51" s="567"/>
      <c r="P51" s="567"/>
      <c r="Q51" s="567"/>
      <c r="R51" s="567"/>
      <c r="S51" s="567"/>
      <c r="T51" s="567"/>
      <c r="U51" s="567"/>
      <c r="V51" s="567"/>
      <c r="W51" s="567"/>
      <c r="X51" s="567"/>
      <c r="Y51" s="567"/>
      <c r="Z51" s="567"/>
    </row>
    <row r="52">
      <c r="A52" s="567"/>
      <c r="B52" s="567"/>
      <c r="C52" s="567"/>
      <c r="D52" s="567"/>
      <c r="E52" s="567"/>
      <c r="F52" s="567"/>
      <c r="G52" s="567"/>
      <c r="H52" s="567"/>
      <c r="I52" s="567"/>
      <c r="J52" s="567"/>
      <c r="K52" s="567"/>
      <c r="L52" s="567"/>
      <c r="M52" s="567"/>
      <c r="N52" s="567"/>
      <c r="O52" s="567"/>
      <c r="P52" s="567"/>
      <c r="Q52" s="567"/>
      <c r="R52" s="567"/>
      <c r="S52" s="567"/>
      <c r="T52" s="567"/>
      <c r="U52" s="567"/>
      <c r="V52" s="567"/>
      <c r="W52" s="567"/>
      <c r="X52" s="567"/>
      <c r="Y52" s="567"/>
      <c r="Z52" s="567"/>
    </row>
    <row r="53">
      <c r="A53" s="567"/>
      <c r="B53" s="567"/>
      <c r="C53" s="567"/>
      <c r="D53" s="567"/>
      <c r="E53" s="567"/>
      <c r="F53" s="567"/>
      <c r="G53" s="567"/>
      <c r="H53" s="567"/>
      <c r="I53" s="567"/>
      <c r="J53" s="567"/>
      <c r="K53" s="567"/>
      <c r="L53" s="567"/>
      <c r="M53" s="567"/>
      <c r="N53" s="567"/>
      <c r="O53" s="567"/>
      <c r="P53" s="567"/>
      <c r="Q53" s="567"/>
      <c r="R53" s="567"/>
      <c r="S53" s="567"/>
      <c r="T53" s="567"/>
      <c r="U53" s="567"/>
      <c r="V53" s="567"/>
      <c r="W53" s="567"/>
      <c r="X53" s="567"/>
      <c r="Y53" s="567"/>
      <c r="Z53" s="567"/>
    </row>
    <row r="54">
      <c r="A54" s="567"/>
      <c r="B54" s="567"/>
      <c r="C54" s="567"/>
      <c r="D54" s="567"/>
      <c r="E54" s="567"/>
      <c r="F54" s="567"/>
      <c r="G54" s="567"/>
      <c r="H54" s="567"/>
      <c r="I54" s="567"/>
      <c r="J54" s="567"/>
      <c r="K54" s="567"/>
      <c r="L54" s="567"/>
      <c r="M54" s="567"/>
      <c r="N54" s="567"/>
      <c r="O54" s="567"/>
      <c r="P54" s="567"/>
      <c r="Q54" s="567"/>
      <c r="R54" s="567"/>
      <c r="S54" s="567"/>
      <c r="T54" s="567"/>
      <c r="U54" s="567"/>
      <c r="V54" s="567"/>
      <c r="W54" s="567"/>
      <c r="X54" s="567"/>
      <c r="Y54" s="567"/>
      <c r="Z54" s="567"/>
    </row>
    <row r="55">
      <c r="A55" s="567"/>
      <c r="B55" s="567"/>
      <c r="C55" s="567"/>
      <c r="D55" s="567"/>
      <c r="E55" s="567"/>
      <c r="F55" s="567"/>
      <c r="G55" s="567"/>
      <c r="H55" s="567"/>
      <c r="I55" s="567"/>
      <c r="J55" s="567"/>
      <c r="K55" s="567"/>
      <c r="L55" s="567"/>
      <c r="M55" s="567"/>
      <c r="N55" s="567"/>
      <c r="O55" s="567"/>
      <c r="P55" s="567"/>
      <c r="Q55" s="567"/>
      <c r="R55" s="567"/>
      <c r="S55" s="567"/>
      <c r="T55" s="567"/>
      <c r="U55" s="567"/>
      <c r="V55" s="567"/>
      <c r="W55" s="567"/>
      <c r="X55" s="567"/>
      <c r="Y55" s="567"/>
      <c r="Z55" s="567"/>
    </row>
    <row r="56">
      <c r="A56" s="567"/>
      <c r="B56" s="567"/>
      <c r="C56" s="567"/>
      <c r="D56" s="567"/>
      <c r="E56" s="567"/>
      <c r="F56" s="567"/>
      <c r="G56" s="567"/>
      <c r="H56" s="567"/>
      <c r="I56" s="567"/>
      <c r="J56" s="567"/>
      <c r="K56" s="567"/>
      <c r="L56" s="567"/>
      <c r="M56" s="567"/>
      <c r="N56" s="567"/>
      <c r="O56" s="567"/>
      <c r="P56" s="567"/>
      <c r="Q56" s="567"/>
      <c r="R56" s="567"/>
      <c r="S56" s="567"/>
      <c r="T56" s="567"/>
      <c r="U56" s="567"/>
      <c r="V56" s="567"/>
      <c r="W56" s="567"/>
      <c r="X56" s="567"/>
      <c r="Y56" s="567"/>
      <c r="Z56" s="567"/>
    </row>
    <row r="57">
      <c r="A57" s="567"/>
      <c r="B57" s="567"/>
      <c r="C57" s="567"/>
      <c r="D57" s="567"/>
      <c r="E57" s="567"/>
      <c r="F57" s="567"/>
      <c r="G57" s="567"/>
      <c r="H57" s="567"/>
      <c r="I57" s="567"/>
      <c r="J57" s="567"/>
      <c r="K57" s="567"/>
      <c r="L57" s="567"/>
      <c r="M57" s="567"/>
      <c r="N57" s="567"/>
      <c r="O57" s="567"/>
      <c r="P57" s="567"/>
      <c r="Q57" s="567"/>
      <c r="R57" s="567"/>
      <c r="S57" s="567"/>
      <c r="T57" s="567"/>
      <c r="U57" s="567"/>
      <c r="V57" s="567"/>
      <c r="W57" s="567"/>
      <c r="X57" s="567"/>
      <c r="Y57" s="567"/>
      <c r="Z57" s="567"/>
    </row>
    <row r="58">
      <c r="A58" s="567"/>
      <c r="B58" s="567"/>
      <c r="C58" s="567"/>
      <c r="D58" s="567"/>
      <c r="E58" s="567"/>
      <c r="F58" s="567"/>
      <c r="G58" s="567"/>
      <c r="H58" s="567"/>
      <c r="I58" s="567"/>
      <c r="J58" s="567"/>
      <c r="K58" s="567"/>
      <c r="L58" s="567"/>
      <c r="M58" s="567"/>
      <c r="N58" s="567"/>
      <c r="O58" s="567"/>
      <c r="P58" s="567"/>
      <c r="Q58" s="567"/>
      <c r="R58" s="567"/>
      <c r="S58" s="567"/>
      <c r="T58" s="567"/>
      <c r="U58" s="567"/>
      <c r="V58" s="567"/>
      <c r="W58" s="567"/>
      <c r="X58" s="567"/>
      <c r="Y58" s="567"/>
      <c r="Z58" s="567"/>
    </row>
    <row r="59">
      <c r="A59" s="567"/>
      <c r="B59" s="567"/>
      <c r="C59" s="567"/>
      <c r="D59" s="567"/>
      <c r="E59" s="567"/>
      <c r="F59" s="567"/>
      <c r="G59" s="567"/>
      <c r="H59" s="567"/>
      <c r="I59" s="567"/>
      <c r="J59" s="567"/>
      <c r="K59" s="567"/>
      <c r="L59" s="567"/>
      <c r="M59" s="567"/>
      <c r="N59" s="567"/>
      <c r="O59" s="567"/>
      <c r="P59" s="567"/>
      <c r="Q59" s="567"/>
      <c r="R59" s="567"/>
      <c r="S59" s="567"/>
      <c r="T59" s="567"/>
      <c r="U59" s="567"/>
      <c r="V59" s="567"/>
      <c r="W59" s="567"/>
      <c r="X59" s="567"/>
      <c r="Y59" s="567"/>
      <c r="Z59" s="567"/>
    </row>
    <row r="60">
      <c r="A60" s="567"/>
      <c r="B60" s="567"/>
      <c r="C60" s="567"/>
      <c r="D60" s="567"/>
      <c r="E60" s="567"/>
      <c r="F60" s="567"/>
      <c r="G60" s="567"/>
      <c r="H60" s="567"/>
      <c r="I60" s="567"/>
      <c r="J60" s="567"/>
      <c r="K60" s="567"/>
      <c r="L60" s="567"/>
      <c r="M60" s="567"/>
      <c r="N60" s="567"/>
      <c r="O60" s="567"/>
      <c r="P60" s="567"/>
      <c r="Q60" s="567"/>
      <c r="R60" s="567"/>
      <c r="S60" s="567"/>
      <c r="T60" s="567"/>
      <c r="U60" s="567"/>
      <c r="V60" s="567"/>
      <c r="W60" s="567"/>
      <c r="X60" s="567"/>
      <c r="Y60" s="567"/>
      <c r="Z60" s="567"/>
    </row>
    <row r="61">
      <c r="A61" s="567"/>
      <c r="B61" s="567"/>
      <c r="C61" s="567"/>
      <c r="D61" s="567"/>
      <c r="E61" s="567"/>
      <c r="F61" s="567"/>
      <c r="G61" s="567"/>
      <c r="H61" s="567"/>
      <c r="I61" s="567"/>
      <c r="J61" s="567"/>
      <c r="K61" s="567"/>
      <c r="L61" s="567"/>
      <c r="M61" s="567"/>
      <c r="N61" s="567"/>
      <c r="O61" s="567"/>
      <c r="P61" s="567"/>
      <c r="Q61" s="567"/>
      <c r="R61" s="567"/>
      <c r="S61" s="567"/>
      <c r="T61" s="567"/>
      <c r="U61" s="567"/>
      <c r="V61" s="567"/>
      <c r="W61" s="567"/>
      <c r="X61" s="567"/>
      <c r="Y61" s="567"/>
      <c r="Z61" s="567"/>
    </row>
    <row r="62">
      <c r="A62" s="567"/>
      <c r="B62" s="567"/>
      <c r="C62" s="567"/>
      <c r="D62" s="567"/>
      <c r="E62" s="567"/>
      <c r="F62" s="567"/>
      <c r="G62" s="567"/>
      <c r="H62" s="567"/>
      <c r="I62" s="567"/>
      <c r="J62" s="567"/>
      <c r="K62" s="567"/>
      <c r="L62" s="567"/>
      <c r="M62" s="567"/>
      <c r="N62" s="567"/>
      <c r="O62" s="567"/>
      <c r="P62" s="567"/>
      <c r="Q62" s="567"/>
      <c r="R62" s="567"/>
      <c r="S62" s="567"/>
      <c r="T62" s="567"/>
      <c r="U62" s="567"/>
      <c r="V62" s="567"/>
      <c r="W62" s="567"/>
      <c r="X62" s="567"/>
      <c r="Y62" s="567"/>
      <c r="Z62" s="567"/>
    </row>
    <row r="63">
      <c r="A63" s="567"/>
      <c r="B63" s="567"/>
      <c r="C63" s="567"/>
      <c r="D63" s="567"/>
      <c r="E63" s="567"/>
      <c r="F63" s="567"/>
      <c r="G63" s="567"/>
      <c r="H63" s="567"/>
      <c r="I63" s="567"/>
      <c r="J63" s="567"/>
      <c r="K63" s="567"/>
      <c r="L63" s="567"/>
      <c r="M63" s="567"/>
      <c r="N63" s="567"/>
      <c r="O63" s="567"/>
      <c r="P63" s="567"/>
      <c r="Q63" s="567"/>
      <c r="R63" s="567"/>
      <c r="S63" s="567"/>
      <c r="T63" s="567"/>
      <c r="U63" s="567"/>
      <c r="V63" s="567"/>
      <c r="W63" s="567"/>
      <c r="X63" s="567"/>
      <c r="Y63" s="567"/>
      <c r="Z63" s="567"/>
    </row>
    <row r="64">
      <c r="A64" s="567"/>
      <c r="B64" s="567"/>
      <c r="C64" s="567"/>
      <c r="D64" s="567"/>
      <c r="E64" s="567"/>
      <c r="F64" s="567"/>
      <c r="G64" s="567"/>
      <c r="H64" s="567"/>
      <c r="I64" s="567"/>
      <c r="J64" s="567"/>
      <c r="K64" s="567"/>
      <c r="L64" s="567"/>
      <c r="M64" s="567"/>
      <c r="N64" s="567"/>
      <c r="O64" s="567"/>
      <c r="P64" s="567"/>
      <c r="Q64" s="567"/>
      <c r="R64" s="567"/>
      <c r="S64" s="567"/>
      <c r="T64" s="567"/>
      <c r="U64" s="567"/>
      <c r="V64" s="567"/>
      <c r="W64" s="567"/>
      <c r="X64" s="567"/>
      <c r="Y64" s="567"/>
      <c r="Z64" s="567"/>
    </row>
    <row r="65">
      <c r="A65" s="567"/>
      <c r="B65" s="567"/>
      <c r="C65" s="567"/>
      <c r="D65" s="567"/>
      <c r="E65" s="567"/>
      <c r="F65" s="567"/>
      <c r="G65" s="567"/>
      <c r="H65" s="567"/>
      <c r="I65" s="567"/>
      <c r="J65" s="567"/>
      <c r="K65" s="567"/>
      <c r="L65" s="567"/>
      <c r="M65" s="567"/>
      <c r="N65" s="567"/>
      <c r="O65" s="567"/>
      <c r="P65" s="567"/>
      <c r="Q65" s="567"/>
      <c r="R65" s="567"/>
      <c r="S65" s="567"/>
      <c r="T65" s="567"/>
      <c r="U65" s="567"/>
      <c r="V65" s="567"/>
      <c r="W65" s="567"/>
      <c r="X65" s="567"/>
      <c r="Y65" s="567"/>
      <c r="Z65" s="567"/>
    </row>
    <row r="66">
      <c r="A66" s="567"/>
      <c r="B66" s="567"/>
      <c r="C66" s="567"/>
      <c r="D66" s="567"/>
      <c r="E66" s="567"/>
      <c r="F66" s="567"/>
      <c r="G66" s="567"/>
      <c r="H66" s="567"/>
      <c r="I66" s="567"/>
      <c r="J66" s="567"/>
      <c r="K66" s="567"/>
      <c r="L66" s="567"/>
      <c r="M66" s="567"/>
      <c r="N66" s="567"/>
      <c r="O66" s="567"/>
      <c r="P66" s="567"/>
      <c r="Q66" s="567"/>
      <c r="R66" s="567"/>
      <c r="S66" s="567"/>
      <c r="T66" s="567"/>
      <c r="U66" s="567"/>
      <c r="V66" s="567"/>
      <c r="W66" s="567"/>
      <c r="X66" s="567"/>
      <c r="Y66" s="567"/>
      <c r="Z66" s="567"/>
    </row>
    <row r="67">
      <c r="A67" s="567"/>
      <c r="B67" s="567"/>
      <c r="C67" s="567"/>
      <c r="D67" s="567"/>
      <c r="E67" s="567"/>
      <c r="F67" s="567"/>
      <c r="G67" s="567"/>
      <c r="H67" s="567"/>
      <c r="I67" s="567"/>
      <c r="J67" s="567"/>
      <c r="K67" s="567"/>
      <c r="L67" s="567"/>
      <c r="M67" s="567"/>
      <c r="N67" s="567"/>
      <c r="O67" s="567"/>
      <c r="P67" s="567"/>
      <c r="Q67" s="567"/>
      <c r="R67" s="567"/>
      <c r="S67" s="567"/>
      <c r="T67" s="567"/>
      <c r="U67" s="567"/>
      <c r="V67" s="567"/>
      <c r="W67" s="567"/>
      <c r="X67" s="567"/>
      <c r="Y67" s="567"/>
      <c r="Z67" s="567"/>
    </row>
    <row r="68">
      <c r="A68" s="567"/>
      <c r="B68" s="567"/>
      <c r="C68" s="567"/>
      <c r="D68" s="567"/>
      <c r="E68" s="567"/>
      <c r="F68" s="567"/>
      <c r="G68" s="567"/>
      <c r="H68" s="567"/>
      <c r="I68" s="567"/>
      <c r="J68" s="567"/>
      <c r="K68" s="567"/>
      <c r="L68" s="567"/>
      <c r="M68" s="567"/>
      <c r="N68" s="567"/>
      <c r="O68" s="567"/>
      <c r="P68" s="567"/>
      <c r="Q68" s="567"/>
      <c r="R68" s="567"/>
      <c r="S68" s="567"/>
      <c r="T68" s="567"/>
      <c r="U68" s="567"/>
      <c r="V68" s="567"/>
      <c r="W68" s="567"/>
      <c r="X68" s="567"/>
      <c r="Y68" s="567"/>
      <c r="Z68" s="567"/>
    </row>
    <row r="69">
      <c r="A69" s="567"/>
      <c r="B69" s="567"/>
      <c r="C69" s="567"/>
      <c r="D69" s="567"/>
      <c r="E69" s="567"/>
      <c r="F69" s="567"/>
      <c r="G69" s="567"/>
      <c r="H69" s="567"/>
      <c r="I69" s="567"/>
      <c r="J69" s="567"/>
      <c r="K69" s="567"/>
      <c r="L69" s="567"/>
      <c r="M69" s="567"/>
      <c r="N69" s="567"/>
      <c r="O69" s="567"/>
      <c r="P69" s="567"/>
      <c r="Q69" s="567"/>
      <c r="R69" s="567"/>
      <c r="S69" s="567"/>
      <c r="T69" s="567"/>
      <c r="U69" s="567"/>
      <c r="V69" s="567"/>
      <c r="W69" s="567"/>
      <c r="X69" s="567"/>
      <c r="Y69" s="567"/>
      <c r="Z69" s="567"/>
    </row>
    <row r="70">
      <c r="A70" s="567"/>
      <c r="B70" s="567"/>
      <c r="C70" s="567"/>
      <c r="D70" s="567"/>
      <c r="E70" s="567"/>
      <c r="F70" s="567"/>
      <c r="G70" s="567"/>
      <c r="H70" s="567"/>
      <c r="I70" s="567"/>
      <c r="J70" s="567"/>
      <c r="K70" s="567"/>
      <c r="L70" s="567"/>
      <c r="M70" s="567"/>
      <c r="N70" s="567"/>
      <c r="O70" s="567"/>
      <c r="P70" s="567"/>
      <c r="Q70" s="567"/>
      <c r="R70" s="567"/>
      <c r="S70" s="567"/>
      <c r="T70" s="567"/>
      <c r="U70" s="567"/>
      <c r="V70" s="567"/>
      <c r="W70" s="567"/>
      <c r="X70" s="567"/>
      <c r="Y70" s="567"/>
      <c r="Z70" s="567"/>
    </row>
    <row r="71">
      <c r="A71" s="567"/>
      <c r="B71" s="567"/>
      <c r="C71" s="567"/>
      <c r="D71" s="567"/>
      <c r="E71" s="567"/>
      <c r="F71" s="567"/>
      <c r="G71" s="567"/>
      <c r="H71" s="567"/>
      <c r="I71" s="567"/>
      <c r="J71" s="567"/>
      <c r="K71" s="567"/>
      <c r="L71" s="567"/>
      <c r="M71" s="567"/>
      <c r="N71" s="567"/>
      <c r="O71" s="567"/>
      <c r="P71" s="567"/>
      <c r="Q71" s="567"/>
      <c r="R71" s="567"/>
      <c r="S71" s="567"/>
      <c r="T71" s="567"/>
      <c r="U71" s="567"/>
      <c r="V71" s="567"/>
      <c r="W71" s="567"/>
      <c r="X71" s="567"/>
      <c r="Y71" s="567"/>
      <c r="Z71" s="567"/>
    </row>
    <row r="72">
      <c r="A72" s="567"/>
      <c r="B72" s="567"/>
      <c r="C72" s="567"/>
      <c r="D72" s="567"/>
      <c r="E72" s="567"/>
      <c r="F72" s="567"/>
      <c r="G72" s="567"/>
      <c r="H72" s="567"/>
      <c r="I72" s="567"/>
      <c r="J72" s="567"/>
      <c r="K72" s="567"/>
      <c r="L72" s="567"/>
      <c r="M72" s="567"/>
      <c r="N72" s="567"/>
      <c r="O72" s="567"/>
      <c r="P72" s="567"/>
      <c r="Q72" s="567"/>
      <c r="R72" s="567"/>
      <c r="S72" s="567"/>
      <c r="T72" s="567"/>
      <c r="U72" s="567"/>
      <c r="V72" s="567"/>
      <c r="W72" s="567"/>
      <c r="X72" s="567"/>
      <c r="Y72" s="567"/>
      <c r="Z72" s="567"/>
    </row>
    <row r="73">
      <c r="A73" s="567"/>
      <c r="B73" s="567"/>
      <c r="C73" s="567"/>
      <c r="D73" s="567"/>
      <c r="E73" s="567"/>
      <c r="F73" s="567"/>
      <c r="G73" s="567"/>
      <c r="H73" s="567"/>
      <c r="I73" s="567"/>
      <c r="J73" s="567"/>
      <c r="K73" s="567"/>
      <c r="L73" s="567"/>
      <c r="M73" s="567"/>
      <c r="N73" s="567"/>
      <c r="O73" s="567"/>
      <c r="P73" s="567"/>
      <c r="Q73" s="567"/>
      <c r="R73" s="567"/>
      <c r="S73" s="567"/>
      <c r="T73" s="567"/>
      <c r="U73" s="567"/>
      <c r="V73" s="567"/>
      <c r="W73" s="567"/>
      <c r="X73" s="567"/>
      <c r="Y73" s="567"/>
      <c r="Z73" s="567"/>
    </row>
    <row r="74">
      <c r="A74" s="567"/>
      <c r="B74" s="567"/>
      <c r="C74" s="567"/>
      <c r="D74" s="567"/>
      <c r="E74" s="567"/>
      <c r="F74" s="567"/>
      <c r="G74" s="567"/>
      <c r="H74" s="567"/>
      <c r="I74" s="567"/>
      <c r="J74" s="567"/>
      <c r="K74" s="567"/>
      <c r="L74" s="567"/>
      <c r="M74" s="567"/>
      <c r="N74" s="567"/>
      <c r="O74" s="567"/>
      <c r="P74" s="567"/>
      <c r="Q74" s="567"/>
      <c r="R74" s="567"/>
      <c r="S74" s="567"/>
      <c r="T74" s="567"/>
      <c r="U74" s="567"/>
      <c r="V74" s="567"/>
      <c r="W74" s="567"/>
      <c r="X74" s="567"/>
      <c r="Y74" s="567"/>
      <c r="Z74" s="567"/>
    </row>
    <row r="75">
      <c r="A75" s="567"/>
      <c r="B75" s="567"/>
      <c r="C75" s="567"/>
      <c r="D75" s="567"/>
      <c r="E75" s="567"/>
      <c r="F75" s="567"/>
      <c r="G75" s="567"/>
      <c r="H75" s="567"/>
      <c r="I75" s="567"/>
      <c r="J75" s="567"/>
      <c r="K75" s="567"/>
      <c r="L75" s="567"/>
      <c r="M75" s="567"/>
      <c r="N75" s="567"/>
      <c r="O75" s="567"/>
      <c r="P75" s="567"/>
      <c r="Q75" s="567"/>
      <c r="R75" s="567"/>
      <c r="S75" s="567"/>
      <c r="T75" s="567"/>
      <c r="U75" s="567"/>
      <c r="V75" s="567"/>
      <c r="W75" s="567"/>
      <c r="X75" s="567"/>
      <c r="Y75" s="567"/>
      <c r="Z75" s="567"/>
    </row>
    <row r="76">
      <c r="A76" s="567"/>
      <c r="B76" s="567"/>
      <c r="C76" s="567"/>
      <c r="D76" s="567"/>
      <c r="E76" s="567"/>
      <c r="F76" s="567"/>
      <c r="G76" s="567"/>
      <c r="H76" s="567"/>
      <c r="I76" s="567"/>
      <c r="J76" s="567"/>
      <c r="K76" s="567"/>
      <c r="L76" s="567"/>
      <c r="M76" s="567"/>
      <c r="N76" s="567"/>
      <c r="O76" s="567"/>
      <c r="P76" s="567"/>
      <c r="Q76" s="567"/>
      <c r="R76" s="567"/>
      <c r="S76" s="567"/>
      <c r="T76" s="567"/>
      <c r="U76" s="567"/>
      <c r="V76" s="567"/>
      <c r="W76" s="567"/>
      <c r="X76" s="567"/>
      <c r="Y76" s="567"/>
      <c r="Z76" s="567"/>
    </row>
    <row r="77">
      <c r="A77" s="567"/>
      <c r="B77" s="567"/>
      <c r="C77" s="567"/>
      <c r="D77" s="567"/>
      <c r="E77" s="567"/>
      <c r="F77" s="567"/>
      <c r="G77" s="567"/>
      <c r="H77" s="567"/>
      <c r="I77" s="567"/>
      <c r="J77" s="567"/>
      <c r="K77" s="567"/>
      <c r="L77" s="567"/>
      <c r="M77" s="567"/>
      <c r="N77" s="567"/>
      <c r="O77" s="567"/>
      <c r="P77" s="567"/>
      <c r="Q77" s="567"/>
      <c r="R77" s="567"/>
      <c r="S77" s="567"/>
      <c r="T77" s="567"/>
      <c r="U77" s="567"/>
      <c r="V77" s="567"/>
      <c r="W77" s="567"/>
      <c r="X77" s="567"/>
      <c r="Y77" s="567"/>
      <c r="Z77" s="567"/>
    </row>
    <row r="78">
      <c r="A78" s="567"/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  <c r="Y78" s="567"/>
      <c r="Z78" s="567"/>
    </row>
    <row r="79">
      <c r="A79" s="567"/>
      <c r="B79" s="567"/>
      <c r="C79" s="567"/>
      <c r="D79" s="567"/>
      <c r="E79" s="567"/>
      <c r="F79" s="567"/>
      <c r="G79" s="567"/>
      <c r="H79" s="567"/>
      <c r="I79" s="567"/>
      <c r="J79" s="567"/>
      <c r="K79" s="567"/>
      <c r="L79" s="567"/>
      <c r="M79" s="567"/>
      <c r="N79" s="567"/>
      <c r="O79" s="567"/>
      <c r="P79" s="567"/>
      <c r="Q79" s="567"/>
      <c r="R79" s="567"/>
      <c r="S79" s="567"/>
      <c r="T79" s="567"/>
      <c r="U79" s="567"/>
      <c r="V79" s="567"/>
      <c r="W79" s="567"/>
      <c r="X79" s="567"/>
      <c r="Y79" s="567"/>
      <c r="Z79" s="567"/>
    </row>
    <row r="80">
      <c r="A80" s="567"/>
      <c r="B80" s="567"/>
      <c r="C80" s="567"/>
      <c r="D80" s="567"/>
      <c r="E80" s="567"/>
      <c r="F80" s="567"/>
      <c r="G80" s="567"/>
      <c r="H80" s="567"/>
      <c r="I80" s="567"/>
      <c r="J80" s="567"/>
      <c r="K80" s="567"/>
      <c r="L80" s="567"/>
      <c r="M80" s="567"/>
      <c r="N80" s="567"/>
      <c r="O80" s="567"/>
      <c r="P80" s="567"/>
      <c r="Q80" s="567"/>
      <c r="R80" s="567"/>
      <c r="S80" s="567"/>
      <c r="T80" s="567"/>
      <c r="U80" s="567"/>
      <c r="V80" s="567"/>
      <c r="W80" s="567"/>
      <c r="X80" s="567"/>
      <c r="Y80" s="567"/>
      <c r="Z80" s="567"/>
    </row>
    <row r="81">
      <c r="A81" s="567"/>
      <c r="B81" s="567"/>
      <c r="C81" s="567"/>
      <c r="D81" s="567"/>
      <c r="E81" s="567"/>
      <c r="F81" s="567"/>
      <c r="G81" s="567"/>
      <c r="H81" s="567"/>
      <c r="I81" s="567"/>
      <c r="J81" s="567"/>
      <c r="K81" s="567"/>
      <c r="L81" s="567"/>
      <c r="M81" s="567"/>
      <c r="N81" s="567"/>
      <c r="O81" s="567"/>
      <c r="P81" s="567"/>
      <c r="Q81" s="567"/>
      <c r="R81" s="567"/>
      <c r="S81" s="567"/>
      <c r="T81" s="567"/>
      <c r="U81" s="567"/>
      <c r="V81" s="567"/>
      <c r="W81" s="567"/>
      <c r="X81" s="567"/>
      <c r="Y81" s="567"/>
      <c r="Z81" s="567"/>
    </row>
    <row r="82">
      <c r="A82" s="567"/>
      <c r="B82" s="567"/>
      <c r="C82" s="567"/>
      <c r="D82" s="567"/>
      <c r="E82" s="567"/>
      <c r="F82" s="567"/>
      <c r="G82" s="567"/>
      <c r="H82" s="567"/>
      <c r="I82" s="567"/>
      <c r="J82" s="567"/>
      <c r="K82" s="567"/>
      <c r="L82" s="567"/>
      <c r="M82" s="567"/>
      <c r="N82" s="567"/>
      <c r="O82" s="567"/>
      <c r="P82" s="567"/>
      <c r="Q82" s="567"/>
      <c r="R82" s="567"/>
      <c r="S82" s="567"/>
      <c r="T82" s="567"/>
      <c r="U82" s="567"/>
      <c r="V82" s="567"/>
      <c r="W82" s="567"/>
      <c r="X82" s="567"/>
      <c r="Y82" s="567"/>
      <c r="Z82" s="567"/>
    </row>
    <row r="83">
      <c r="A83" s="567"/>
      <c r="B83" s="567"/>
      <c r="C83" s="567"/>
      <c r="D83" s="567"/>
      <c r="E83" s="567"/>
      <c r="F83" s="567"/>
      <c r="G83" s="567"/>
      <c r="H83" s="567"/>
      <c r="I83" s="567"/>
      <c r="J83" s="567"/>
      <c r="K83" s="567"/>
      <c r="L83" s="567"/>
      <c r="M83" s="567"/>
      <c r="N83" s="567"/>
      <c r="O83" s="567"/>
      <c r="P83" s="567"/>
      <c r="Q83" s="567"/>
      <c r="R83" s="567"/>
      <c r="S83" s="567"/>
      <c r="T83" s="567"/>
      <c r="U83" s="567"/>
      <c r="V83" s="567"/>
      <c r="W83" s="567"/>
      <c r="X83" s="567"/>
      <c r="Y83" s="567"/>
      <c r="Z83" s="567"/>
    </row>
    <row r="84">
      <c r="A84" s="567"/>
      <c r="B84" s="567"/>
      <c r="C84" s="567"/>
      <c r="D84" s="567"/>
      <c r="E84" s="567"/>
      <c r="F84" s="567"/>
      <c r="G84" s="567"/>
      <c r="H84" s="567"/>
      <c r="I84" s="567"/>
      <c r="J84" s="567"/>
      <c r="K84" s="567"/>
      <c r="L84" s="567"/>
      <c r="M84" s="567"/>
      <c r="N84" s="567"/>
      <c r="O84" s="567"/>
      <c r="P84" s="567"/>
      <c r="Q84" s="567"/>
      <c r="R84" s="567"/>
      <c r="S84" s="567"/>
      <c r="T84" s="567"/>
      <c r="U84" s="567"/>
      <c r="V84" s="567"/>
      <c r="W84" s="567"/>
      <c r="X84" s="567"/>
      <c r="Y84" s="567"/>
      <c r="Z84" s="567"/>
    </row>
    <row r="85">
      <c r="A85" s="567"/>
      <c r="B85" s="567"/>
      <c r="C85" s="567"/>
      <c r="D85" s="567"/>
      <c r="E85" s="567"/>
      <c r="F85" s="567"/>
      <c r="G85" s="567"/>
      <c r="H85" s="567"/>
      <c r="I85" s="567"/>
      <c r="J85" s="567"/>
      <c r="K85" s="567"/>
      <c r="L85" s="567"/>
      <c r="M85" s="567"/>
      <c r="N85" s="567"/>
      <c r="O85" s="567"/>
      <c r="P85" s="567"/>
      <c r="Q85" s="567"/>
      <c r="R85" s="567"/>
      <c r="S85" s="567"/>
      <c r="T85" s="567"/>
      <c r="U85" s="567"/>
      <c r="V85" s="567"/>
      <c r="W85" s="567"/>
      <c r="X85" s="567"/>
      <c r="Y85" s="567"/>
      <c r="Z85" s="567"/>
    </row>
    <row r="86">
      <c r="A86" s="567"/>
      <c r="B86" s="567"/>
      <c r="C86" s="567"/>
      <c r="D86" s="567"/>
      <c r="E86" s="567"/>
      <c r="F86" s="567"/>
      <c r="G86" s="567"/>
      <c r="H86" s="567"/>
      <c r="I86" s="567"/>
      <c r="J86" s="567"/>
      <c r="K86" s="567"/>
      <c r="L86" s="567"/>
      <c r="M86" s="567"/>
      <c r="N86" s="567"/>
      <c r="O86" s="567"/>
      <c r="P86" s="567"/>
      <c r="Q86" s="567"/>
      <c r="R86" s="567"/>
      <c r="S86" s="567"/>
      <c r="T86" s="567"/>
      <c r="U86" s="567"/>
      <c r="V86" s="567"/>
      <c r="W86" s="567"/>
      <c r="X86" s="567"/>
      <c r="Y86" s="567"/>
      <c r="Z86" s="567"/>
    </row>
    <row r="87">
      <c r="A87" s="567"/>
      <c r="B87" s="567"/>
      <c r="C87" s="567"/>
      <c r="D87" s="567"/>
      <c r="E87" s="567"/>
      <c r="F87" s="567"/>
      <c r="G87" s="567"/>
      <c r="H87" s="567"/>
      <c r="I87" s="567"/>
      <c r="J87" s="567"/>
      <c r="K87" s="567"/>
      <c r="L87" s="567"/>
      <c r="M87" s="567"/>
      <c r="N87" s="567"/>
      <c r="O87" s="567"/>
      <c r="P87" s="567"/>
      <c r="Q87" s="567"/>
      <c r="R87" s="567"/>
      <c r="S87" s="567"/>
      <c r="T87" s="567"/>
      <c r="U87" s="567"/>
      <c r="V87" s="567"/>
      <c r="W87" s="567"/>
      <c r="X87" s="567"/>
      <c r="Y87" s="567"/>
      <c r="Z87" s="567"/>
    </row>
    <row r="88">
      <c r="A88" s="567"/>
      <c r="B88" s="567"/>
      <c r="C88" s="567"/>
      <c r="D88" s="567"/>
      <c r="E88" s="567"/>
      <c r="F88" s="567"/>
      <c r="G88" s="567"/>
      <c r="H88" s="567"/>
      <c r="I88" s="567"/>
      <c r="J88" s="567"/>
      <c r="K88" s="567"/>
      <c r="L88" s="567"/>
      <c r="M88" s="567"/>
      <c r="N88" s="567"/>
      <c r="O88" s="567"/>
      <c r="P88" s="567"/>
      <c r="Q88" s="567"/>
      <c r="R88" s="567"/>
      <c r="S88" s="567"/>
      <c r="T88" s="567"/>
      <c r="U88" s="567"/>
      <c r="V88" s="567"/>
      <c r="W88" s="567"/>
      <c r="X88" s="567"/>
      <c r="Y88" s="567"/>
      <c r="Z88" s="567"/>
    </row>
    <row r="89">
      <c r="A89" s="567"/>
      <c r="B89" s="567"/>
      <c r="C89" s="567"/>
      <c r="D89" s="567"/>
      <c r="E89" s="567"/>
      <c r="F89" s="567"/>
      <c r="G89" s="567"/>
      <c r="H89" s="567"/>
      <c r="I89" s="567"/>
      <c r="J89" s="567"/>
      <c r="K89" s="567"/>
      <c r="L89" s="567"/>
      <c r="M89" s="567"/>
      <c r="N89" s="567"/>
      <c r="O89" s="567"/>
      <c r="P89" s="567"/>
      <c r="Q89" s="567"/>
      <c r="R89" s="567"/>
      <c r="S89" s="567"/>
      <c r="T89" s="567"/>
      <c r="U89" s="567"/>
      <c r="V89" s="567"/>
      <c r="W89" s="567"/>
      <c r="X89" s="567"/>
      <c r="Y89" s="567"/>
      <c r="Z89" s="567"/>
    </row>
    <row r="90">
      <c r="A90" s="567"/>
      <c r="B90" s="567"/>
      <c r="C90" s="567"/>
      <c r="D90" s="567"/>
      <c r="E90" s="567"/>
      <c r="F90" s="567"/>
      <c r="G90" s="567"/>
      <c r="H90" s="567"/>
      <c r="I90" s="567"/>
      <c r="J90" s="567"/>
      <c r="K90" s="567"/>
      <c r="L90" s="567"/>
      <c r="M90" s="567"/>
      <c r="N90" s="567"/>
      <c r="O90" s="567"/>
      <c r="P90" s="567"/>
      <c r="Q90" s="567"/>
      <c r="R90" s="567"/>
      <c r="S90" s="567"/>
      <c r="T90" s="567"/>
      <c r="U90" s="567"/>
      <c r="V90" s="567"/>
      <c r="W90" s="567"/>
      <c r="X90" s="567"/>
      <c r="Y90" s="567"/>
      <c r="Z90" s="567"/>
    </row>
    <row r="91">
      <c r="A91" s="567"/>
      <c r="B91" s="567"/>
      <c r="C91" s="567"/>
      <c r="D91" s="567"/>
      <c r="E91" s="567"/>
      <c r="F91" s="567"/>
      <c r="G91" s="567"/>
      <c r="H91" s="567"/>
      <c r="I91" s="567"/>
      <c r="J91" s="567"/>
      <c r="K91" s="567"/>
      <c r="L91" s="567"/>
      <c r="M91" s="567"/>
      <c r="N91" s="567"/>
      <c r="O91" s="567"/>
      <c r="P91" s="567"/>
      <c r="Q91" s="567"/>
      <c r="R91" s="567"/>
      <c r="S91" s="567"/>
      <c r="T91" s="567"/>
      <c r="U91" s="567"/>
      <c r="V91" s="567"/>
      <c r="W91" s="567"/>
      <c r="X91" s="567"/>
      <c r="Y91" s="567"/>
      <c r="Z91" s="567"/>
    </row>
    <row r="92">
      <c r="A92" s="567"/>
      <c r="B92" s="567"/>
      <c r="C92" s="567"/>
      <c r="D92" s="567"/>
      <c r="E92" s="567"/>
      <c r="F92" s="567"/>
      <c r="G92" s="567"/>
      <c r="H92" s="567"/>
      <c r="I92" s="567"/>
      <c r="J92" s="567"/>
      <c r="K92" s="567"/>
      <c r="L92" s="567"/>
      <c r="M92" s="567"/>
      <c r="N92" s="567"/>
      <c r="O92" s="567"/>
      <c r="P92" s="567"/>
      <c r="Q92" s="567"/>
      <c r="R92" s="567"/>
      <c r="S92" s="567"/>
      <c r="T92" s="567"/>
      <c r="U92" s="567"/>
      <c r="V92" s="567"/>
      <c r="W92" s="567"/>
      <c r="X92" s="567"/>
      <c r="Y92" s="567"/>
      <c r="Z92" s="567"/>
    </row>
    <row r="93">
      <c r="A93" s="567"/>
      <c r="B93" s="567"/>
      <c r="C93" s="567"/>
      <c r="D93" s="567"/>
      <c r="E93" s="567"/>
      <c r="F93" s="567"/>
      <c r="G93" s="567"/>
      <c r="H93" s="567"/>
      <c r="I93" s="567"/>
      <c r="J93" s="567"/>
      <c r="K93" s="567"/>
      <c r="L93" s="567"/>
      <c r="M93" s="567"/>
      <c r="N93" s="567"/>
      <c r="O93" s="567"/>
      <c r="P93" s="567"/>
      <c r="Q93" s="567"/>
      <c r="R93" s="567"/>
      <c r="S93" s="567"/>
      <c r="T93" s="567"/>
      <c r="U93" s="567"/>
      <c r="V93" s="567"/>
      <c r="W93" s="567"/>
      <c r="X93" s="567"/>
      <c r="Y93" s="567"/>
      <c r="Z93" s="567"/>
    </row>
    <row r="94">
      <c r="A94" s="567"/>
      <c r="B94" s="567"/>
      <c r="C94" s="567"/>
      <c r="D94" s="567"/>
      <c r="E94" s="567"/>
      <c r="F94" s="567"/>
      <c r="G94" s="567"/>
      <c r="H94" s="567"/>
      <c r="I94" s="567"/>
      <c r="J94" s="567"/>
      <c r="K94" s="567"/>
      <c r="L94" s="567"/>
      <c r="M94" s="567"/>
      <c r="N94" s="567"/>
      <c r="O94" s="567"/>
      <c r="P94" s="567"/>
      <c r="Q94" s="567"/>
      <c r="R94" s="567"/>
      <c r="S94" s="567"/>
      <c r="T94" s="567"/>
      <c r="U94" s="567"/>
      <c r="V94" s="567"/>
      <c r="W94" s="567"/>
      <c r="X94" s="567"/>
      <c r="Y94" s="567"/>
      <c r="Z94" s="567"/>
    </row>
    <row r="95">
      <c r="A95" s="567"/>
      <c r="B95" s="567"/>
      <c r="C95" s="567"/>
      <c r="D95" s="567"/>
      <c r="E95" s="567"/>
      <c r="F95" s="567"/>
      <c r="G95" s="567"/>
      <c r="H95" s="567"/>
      <c r="I95" s="567"/>
      <c r="J95" s="567"/>
      <c r="K95" s="567"/>
      <c r="L95" s="567"/>
      <c r="M95" s="567"/>
      <c r="N95" s="567"/>
      <c r="O95" s="567"/>
      <c r="P95" s="567"/>
      <c r="Q95" s="567"/>
      <c r="R95" s="567"/>
      <c r="S95" s="567"/>
      <c r="T95" s="567"/>
      <c r="U95" s="567"/>
      <c r="V95" s="567"/>
      <c r="W95" s="567"/>
      <c r="X95" s="567"/>
      <c r="Y95" s="567"/>
      <c r="Z95" s="567"/>
    </row>
    <row r="96">
      <c r="A96" s="567"/>
      <c r="B96" s="567"/>
      <c r="C96" s="567"/>
      <c r="D96" s="567"/>
      <c r="E96" s="567"/>
      <c r="F96" s="567"/>
      <c r="G96" s="567"/>
      <c r="H96" s="567"/>
      <c r="I96" s="567"/>
      <c r="J96" s="567"/>
      <c r="K96" s="567"/>
      <c r="L96" s="567"/>
      <c r="M96" s="567"/>
      <c r="N96" s="567"/>
      <c r="O96" s="567"/>
      <c r="P96" s="567"/>
      <c r="Q96" s="567"/>
      <c r="R96" s="567"/>
      <c r="S96" s="567"/>
      <c r="T96" s="567"/>
      <c r="U96" s="567"/>
      <c r="V96" s="567"/>
      <c r="W96" s="567"/>
      <c r="X96" s="567"/>
      <c r="Y96" s="567"/>
      <c r="Z96" s="567"/>
    </row>
    <row r="97">
      <c r="A97" s="567"/>
      <c r="B97" s="567"/>
      <c r="C97" s="567"/>
      <c r="D97" s="567"/>
      <c r="E97" s="567"/>
      <c r="F97" s="567"/>
      <c r="G97" s="567"/>
      <c r="H97" s="567"/>
      <c r="I97" s="567"/>
      <c r="J97" s="567"/>
      <c r="K97" s="567"/>
      <c r="L97" s="567"/>
      <c r="M97" s="567"/>
      <c r="N97" s="567"/>
      <c r="O97" s="567"/>
      <c r="P97" s="567"/>
      <c r="Q97" s="567"/>
      <c r="R97" s="567"/>
      <c r="S97" s="567"/>
      <c r="T97" s="567"/>
      <c r="U97" s="567"/>
      <c r="V97" s="567"/>
      <c r="W97" s="567"/>
      <c r="X97" s="567"/>
      <c r="Y97" s="567"/>
      <c r="Z97" s="567"/>
    </row>
    <row r="98">
      <c r="A98" s="567"/>
      <c r="B98" s="567"/>
      <c r="C98" s="567"/>
      <c r="D98" s="567"/>
      <c r="E98" s="567"/>
      <c r="F98" s="567"/>
      <c r="G98" s="567"/>
      <c r="H98" s="567"/>
      <c r="I98" s="567"/>
      <c r="J98" s="567"/>
      <c r="K98" s="567"/>
      <c r="L98" s="567"/>
      <c r="M98" s="567"/>
      <c r="N98" s="567"/>
      <c r="O98" s="567"/>
      <c r="P98" s="567"/>
      <c r="Q98" s="567"/>
      <c r="R98" s="567"/>
      <c r="S98" s="567"/>
      <c r="T98" s="567"/>
      <c r="U98" s="567"/>
      <c r="V98" s="567"/>
      <c r="W98" s="567"/>
      <c r="X98" s="567"/>
      <c r="Y98" s="567"/>
      <c r="Z98" s="567"/>
    </row>
    <row r="99">
      <c r="A99" s="567"/>
      <c r="B99" s="567"/>
      <c r="C99" s="567"/>
      <c r="D99" s="567"/>
      <c r="E99" s="567"/>
      <c r="F99" s="567"/>
      <c r="G99" s="567"/>
      <c r="H99" s="567"/>
      <c r="I99" s="567"/>
      <c r="J99" s="567"/>
      <c r="K99" s="567"/>
      <c r="L99" s="567"/>
      <c r="M99" s="567"/>
      <c r="N99" s="567"/>
      <c r="O99" s="567"/>
      <c r="P99" s="567"/>
      <c r="Q99" s="567"/>
      <c r="R99" s="567"/>
      <c r="S99" s="567"/>
      <c r="T99" s="567"/>
      <c r="U99" s="567"/>
      <c r="V99" s="567"/>
      <c r="W99" s="567"/>
      <c r="X99" s="567"/>
      <c r="Y99" s="567"/>
      <c r="Z99" s="567"/>
    </row>
    <row r="100">
      <c r="A100" s="567"/>
      <c r="B100" s="567"/>
      <c r="C100" s="567"/>
      <c r="D100" s="567"/>
      <c r="E100" s="567"/>
      <c r="F100" s="567"/>
      <c r="G100" s="567"/>
      <c r="H100" s="567"/>
      <c r="I100" s="567"/>
      <c r="J100" s="567"/>
      <c r="K100" s="567"/>
      <c r="L100" s="567"/>
      <c r="M100" s="567"/>
      <c r="N100" s="567"/>
      <c r="O100" s="567"/>
      <c r="P100" s="567"/>
      <c r="Q100" s="567"/>
      <c r="R100" s="567"/>
      <c r="S100" s="567"/>
      <c r="T100" s="567"/>
      <c r="U100" s="567"/>
      <c r="V100" s="567"/>
      <c r="W100" s="567"/>
      <c r="X100" s="567"/>
      <c r="Y100" s="567"/>
      <c r="Z100" s="567"/>
    </row>
    <row r="101">
      <c r="A101" s="567"/>
      <c r="B101" s="567"/>
      <c r="C101" s="567"/>
      <c r="D101" s="567"/>
      <c r="E101" s="567"/>
      <c r="F101" s="567"/>
      <c r="G101" s="567"/>
      <c r="H101" s="567"/>
      <c r="I101" s="567"/>
      <c r="J101" s="567"/>
      <c r="K101" s="567"/>
      <c r="L101" s="567"/>
      <c r="M101" s="567"/>
      <c r="N101" s="567"/>
      <c r="O101" s="567"/>
      <c r="P101" s="567"/>
      <c r="Q101" s="567"/>
      <c r="R101" s="567"/>
      <c r="S101" s="567"/>
      <c r="T101" s="567"/>
      <c r="U101" s="567"/>
      <c r="V101" s="567"/>
      <c r="W101" s="567"/>
      <c r="X101" s="567"/>
      <c r="Y101" s="567"/>
      <c r="Z101" s="567"/>
    </row>
    <row r="102">
      <c r="A102" s="567"/>
      <c r="B102" s="567"/>
      <c r="C102" s="567"/>
      <c r="D102" s="567"/>
      <c r="E102" s="567"/>
      <c r="F102" s="567"/>
      <c r="G102" s="567"/>
      <c r="H102" s="567"/>
      <c r="I102" s="567"/>
      <c r="J102" s="567"/>
      <c r="K102" s="567"/>
      <c r="L102" s="567"/>
      <c r="M102" s="567"/>
      <c r="N102" s="567"/>
      <c r="O102" s="567"/>
      <c r="P102" s="567"/>
      <c r="Q102" s="567"/>
      <c r="R102" s="567"/>
      <c r="S102" s="567"/>
      <c r="T102" s="567"/>
      <c r="U102" s="567"/>
      <c r="V102" s="567"/>
      <c r="W102" s="567"/>
      <c r="X102" s="567"/>
      <c r="Y102" s="567"/>
      <c r="Z102" s="567"/>
    </row>
    <row r="103">
      <c r="A103" s="567"/>
      <c r="B103" s="567"/>
      <c r="C103" s="567"/>
      <c r="D103" s="567"/>
      <c r="E103" s="567"/>
      <c r="F103" s="567"/>
      <c r="G103" s="567"/>
      <c r="H103" s="567"/>
      <c r="I103" s="567"/>
      <c r="J103" s="567"/>
      <c r="K103" s="567"/>
      <c r="L103" s="567"/>
      <c r="M103" s="567"/>
      <c r="N103" s="567"/>
      <c r="O103" s="567"/>
      <c r="P103" s="567"/>
      <c r="Q103" s="567"/>
      <c r="R103" s="567"/>
      <c r="S103" s="567"/>
      <c r="T103" s="567"/>
      <c r="U103" s="567"/>
      <c r="V103" s="567"/>
      <c r="W103" s="567"/>
      <c r="X103" s="567"/>
      <c r="Y103" s="567"/>
      <c r="Z103" s="567"/>
    </row>
    <row r="104">
      <c r="A104" s="567"/>
      <c r="B104" s="567"/>
      <c r="C104" s="567"/>
      <c r="D104" s="567"/>
      <c r="E104" s="567"/>
      <c r="F104" s="567"/>
      <c r="G104" s="567"/>
      <c r="H104" s="567"/>
      <c r="I104" s="567"/>
      <c r="J104" s="567"/>
      <c r="K104" s="567"/>
      <c r="L104" s="567"/>
      <c r="M104" s="567"/>
      <c r="N104" s="567"/>
      <c r="O104" s="567"/>
      <c r="P104" s="567"/>
      <c r="Q104" s="567"/>
      <c r="R104" s="567"/>
      <c r="S104" s="567"/>
      <c r="T104" s="567"/>
      <c r="U104" s="567"/>
      <c r="V104" s="567"/>
      <c r="W104" s="567"/>
      <c r="X104" s="567"/>
      <c r="Y104" s="567"/>
      <c r="Z104" s="567"/>
    </row>
    <row r="105">
      <c r="A105" s="567"/>
      <c r="B105" s="567"/>
      <c r="C105" s="567"/>
      <c r="D105" s="567"/>
      <c r="E105" s="567"/>
      <c r="F105" s="567"/>
      <c r="G105" s="567"/>
      <c r="H105" s="567"/>
      <c r="I105" s="567"/>
      <c r="J105" s="567"/>
      <c r="K105" s="567"/>
      <c r="L105" s="567"/>
      <c r="M105" s="567"/>
      <c r="N105" s="567"/>
      <c r="O105" s="567"/>
      <c r="P105" s="567"/>
      <c r="Q105" s="567"/>
      <c r="R105" s="567"/>
      <c r="S105" s="567"/>
      <c r="T105" s="567"/>
      <c r="U105" s="567"/>
      <c r="V105" s="567"/>
      <c r="W105" s="567"/>
      <c r="X105" s="567"/>
      <c r="Y105" s="567"/>
      <c r="Z105" s="567"/>
    </row>
    <row r="106">
      <c r="A106" s="567"/>
      <c r="B106" s="567"/>
      <c r="C106" s="567"/>
      <c r="D106" s="567"/>
      <c r="E106" s="567"/>
      <c r="F106" s="567"/>
      <c r="G106" s="567"/>
      <c r="H106" s="567"/>
      <c r="I106" s="567"/>
      <c r="J106" s="567"/>
      <c r="K106" s="567"/>
      <c r="L106" s="567"/>
      <c r="M106" s="567"/>
      <c r="N106" s="567"/>
      <c r="O106" s="567"/>
      <c r="P106" s="567"/>
      <c r="Q106" s="567"/>
      <c r="R106" s="567"/>
      <c r="S106" s="567"/>
      <c r="T106" s="567"/>
      <c r="U106" s="567"/>
      <c r="V106" s="567"/>
      <c r="W106" s="567"/>
      <c r="X106" s="567"/>
      <c r="Y106" s="567"/>
      <c r="Z106" s="567"/>
    </row>
    <row r="107">
      <c r="A107" s="567"/>
      <c r="B107" s="567"/>
      <c r="C107" s="567"/>
      <c r="D107" s="567"/>
      <c r="E107" s="567"/>
      <c r="F107" s="567"/>
      <c r="G107" s="567"/>
      <c r="H107" s="567"/>
      <c r="I107" s="567"/>
      <c r="J107" s="567"/>
      <c r="K107" s="567"/>
      <c r="L107" s="567"/>
      <c r="M107" s="567"/>
      <c r="N107" s="567"/>
      <c r="O107" s="567"/>
      <c r="P107" s="567"/>
      <c r="Q107" s="567"/>
      <c r="R107" s="567"/>
      <c r="S107" s="567"/>
      <c r="T107" s="567"/>
      <c r="U107" s="567"/>
      <c r="V107" s="567"/>
      <c r="W107" s="567"/>
      <c r="X107" s="567"/>
      <c r="Y107" s="567"/>
      <c r="Z107" s="567"/>
    </row>
    <row r="108">
      <c r="A108" s="567"/>
      <c r="B108" s="567"/>
      <c r="C108" s="567"/>
      <c r="D108" s="567"/>
      <c r="E108" s="567"/>
      <c r="F108" s="567"/>
      <c r="G108" s="567"/>
      <c r="H108" s="567"/>
      <c r="I108" s="567"/>
      <c r="J108" s="567"/>
      <c r="K108" s="567"/>
      <c r="L108" s="567"/>
      <c r="M108" s="567"/>
      <c r="N108" s="567"/>
      <c r="O108" s="567"/>
      <c r="P108" s="567"/>
      <c r="Q108" s="567"/>
      <c r="R108" s="567"/>
      <c r="S108" s="567"/>
      <c r="T108" s="567"/>
      <c r="U108" s="567"/>
      <c r="V108" s="567"/>
      <c r="W108" s="567"/>
      <c r="X108" s="567"/>
      <c r="Y108" s="567"/>
      <c r="Z108" s="567"/>
    </row>
    <row r="109">
      <c r="A109" s="567"/>
      <c r="B109" s="567"/>
      <c r="C109" s="567"/>
      <c r="D109" s="567"/>
      <c r="E109" s="567"/>
      <c r="F109" s="567"/>
      <c r="G109" s="567"/>
      <c r="H109" s="567"/>
      <c r="I109" s="567"/>
      <c r="J109" s="567"/>
      <c r="K109" s="567"/>
      <c r="L109" s="567"/>
      <c r="M109" s="567"/>
      <c r="N109" s="567"/>
      <c r="O109" s="567"/>
      <c r="P109" s="567"/>
      <c r="Q109" s="567"/>
      <c r="R109" s="567"/>
      <c r="S109" s="567"/>
      <c r="T109" s="567"/>
      <c r="U109" s="567"/>
      <c r="V109" s="567"/>
      <c r="W109" s="567"/>
      <c r="X109" s="567"/>
      <c r="Y109" s="567"/>
      <c r="Z109" s="567"/>
    </row>
    <row r="110">
      <c r="A110" s="567"/>
      <c r="B110" s="567"/>
      <c r="C110" s="567"/>
      <c r="D110" s="567"/>
      <c r="E110" s="567"/>
      <c r="F110" s="567"/>
      <c r="G110" s="567"/>
      <c r="H110" s="567"/>
      <c r="I110" s="567"/>
      <c r="J110" s="567"/>
      <c r="K110" s="567"/>
      <c r="L110" s="567"/>
      <c r="M110" s="567"/>
      <c r="N110" s="567"/>
      <c r="O110" s="567"/>
      <c r="P110" s="567"/>
      <c r="Q110" s="567"/>
      <c r="R110" s="567"/>
      <c r="S110" s="567"/>
      <c r="T110" s="567"/>
      <c r="U110" s="567"/>
      <c r="V110" s="567"/>
      <c r="W110" s="567"/>
      <c r="X110" s="567"/>
      <c r="Y110" s="567"/>
      <c r="Z110" s="567"/>
    </row>
    <row r="111">
      <c r="A111" s="567"/>
      <c r="B111" s="567"/>
      <c r="C111" s="567"/>
      <c r="D111" s="567"/>
      <c r="E111" s="567"/>
      <c r="F111" s="567"/>
      <c r="G111" s="567"/>
      <c r="H111" s="567"/>
      <c r="I111" s="567"/>
      <c r="J111" s="567"/>
      <c r="K111" s="567"/>
      <c r="L111" s="567"/>
      <c r="M111" s="567"/>
      <c r="N111" s="567"/>
      <c r="O111" s="567"/>
      <c r="P111" s="567"/>
      <c r="Q111" s="567"/>
      <c r="R111" s="567"/>
      <c r="S111" s="567"/>
      <c r="T111" s="567"/>
      <c r="U111" s="567"/>
      <c r="V111" s="567"/>
      <c r="W111" s="567"/>
      <c r="X111" s="567"/>
      <c r="Y111" s="567"/>
      <c r="Z111" s="567"/>
    </row>
    <row r="112">
      <c r="A112" s="567"/>
      <c r="B112" s="567"/>
      <c r="C112" s="567"/>
      <c r="D112" s="567"/>
      <c r="E112" s="567"/>
      <c r="F112" s="567"/>
      <c r="G112" s="567"/>
      <c r="H112" s="567"/>
      <c r="I112" s="567"/>
      <c r="J112" s="567"/>
      <c r="K112" s="567"/>
      <c r="L112" s="567"/>
      <c r="M112" s="567"/>
      <c r="N112" s="567"/>
      <c r="O112" s="567"/>
      <c r="P112" s="567"/>
      <c r="Q112" s="567"/>
      <c r="R112" s="567"/>
      <c r="S112" s="567"/>
      <c r="T112" s="567"/>
      <c r="U112" s="567"/>
      <c r="V112" s="567"/>
      <c r="W112" s="567"/>
      <c r="X112" s="567"/>
      <c r="Y112" s="567"/>
      <c r="Z112" s="567"/>
    </row>
    <row r="113">
      <c r="A113" s="567"/>
      <c r="B113" s="567"/>
      <c r="C113" s="567"/>
      <c r="D113" s="567"/>
      <c r="E113" s="567"/>
      <c r="F113" s="567"/>
      <c r="G113" s="567"/>
      <c r="H113" s="567"/>
      <c r="I113" s="567"/>
      <c r="J113" s="567"/>
      <c r="K113" s="567"/>
      <c r="L113" s="567"/>
      <c r="M113" s="567"/>
      <c r="N113" s="567"/>
      <c r="O113" s="567"/>
      <c r="P113" s="567"/>
      <c r="Q113" s="567"/>
      <c r="R113" s="567"/>
      <c r="S113" s="567"/>
      <c r="T113" s="567"/>
      <c r="U113" s="567"/>
      <c r="V113" s="567"/>
      <c r="W113" s="567"/>
      <c r="X113" s="567"/>
      <c r="Y113" s="567"/>
      <c r="Z113" s="567"/>
    </row>
    <row r="114">
      <c r="A114" s="567"/>
      <c r="B114" s="567"/>
      <c r="C114" s="567"/>
      <c r="D114" s="567"/>
      <c r="E114" s="567"/>
      <c r="F114" s="567"/>
      <c r="G114" s="567"/>
      <c r="H114" s="567"/>
      <c r="I114" s="567"/>
      <c r="J114" s="567"/>
      <c r="K114" s="567"/>
      <c r="L114" s="567"/>
      <c r="M114" s="567"/>
      <c r="N114" s="567"/>
      <c r="O114" s="567"/>
      <c r="P114" s="567"/>
      <c r="Q114" s="567"/>
      <c r="R114" s="567"/>
      <c r="S114" s="567"/>
      <c r="T114" s="567"/>
      <c r="U114" s="567"/>
      <c r="V114" s="567"/>
      <c r="W114" s="567"/>
      <c r="X114" s="567"/>
      <c r="Y114" s="567"/>
      <c r="Z114" s="567"/>
    </row>
    <row r="115">
      <c r="A115" s="567"/>
      <c r="B115" s="567"/>
      <c r="C115" s="567"/>
      <c r="D115" s="567"/>
      <c r="E115" s="567"/>
      <c r="F115" s="567"/>
      <c r="G115" s="567"/>
      <c r="H115" s="567"/>
      <c r="I115" s="567"/>
      <c r="J115" s="567"/>
      <c r="K115" s="567"/>
      <c r="L115" s="567"/>
      <c r="M115" s="567"/>
      <c r="N115" s="567"/>
      <c r="O115" s="567"/>
      <c r="P115" s="567"/>
      <c r="Q115" s="567"/>
      <c r="R115" s="567"/>
      <c r="S115" s="567"/>
      <c r="T115" s="567"/>
      <c r="U115" s="567"/>
      <c r="V115" s="567"/>
      <c r="W115" s="567"/>
      <c r="X115" s="567"/>
      <c r="Y115" s="567"/>
      <c r="Z115" s="567"/>
    </row>
    <row r="116">
      <c r="A116" s="567"/>
      <c r="B116" s="567"/>
      <c r="C116" s="567"/>
      <c r="D116" s="567"/>
      <c r="E116" s="567"/>
      <c r="F116" s="567"/>
      <c r="G116" s="567"/>
      <c r="H116" s="567"/>
      <c r="I116" s="567"/>
      <c r="J116" s="567"/>
      <c r="K116" s="567"/>
      <c r="L116" s="567"/>
      <c r="M116" s="567"/>
      <c r="N116" s="567"/>
      <c r="O116" s="567"/>
      <c r="P116" s="567"/>
      <c r="Q116" s="567"/>
      <c r="R116" s="567"/>
      <c r="S116" s="567"/>
      <c r="T116" s="567"/>
      <c r="U116" s="567"/>
      <c r="V116" s="567"/>
      <c r="W116" s="567"/>
      <c r="X116" s="567"/>
      <c r="Y116" s="567"/>
      <c r="Z116" s="567"/>
    </row>
    <row r="117">
      <c r="A117" s="567"/>
      <c r="B117" s="567"/>
      <c r="C117" s="567"/>
      <c r="D117" s="567"/>
      <c r="E117" s="567"/>
      <c r="F117" s="567"/>
      <c r="G117" s="567"/>
      <c r="H117" s="567"/>
      <c r="I117" s="567"/>
      <c r="J117" s="567"/>
      <c r="K117" s="567"/>
      <c r="L117" s="567"/>
      <c r="M117" s="567"/>
      <c r="N117" s="567"/>
      <c r="O117" s="567"/>
      <c r="P117" s="567"/>
      <c r="Q117" s="567"/>
      <c r="R117" s="567"/>
      <c r="S117" s="567"/>
      <c r="T117" s="567"/>
      <c r="U117" s="567"/>
      <c r="V117" s="567"/>
      <c r="W117" s="567"/>
      <c r="X117" s="567"/>
      <c r="Y117" s="567"/>
      <c r="Z117" s="567"/>
    </row>
    <row r="118">
      <c r="A118" s="567"/>
      <c r="B118" s="567"/>
      <c r="C118" s="567"/>
      <c r="D118" s="567"/>
      <c r="E118" s="567"/>
      <c r="F118" s="567"/>
      <c r="G118" s="567"/>
      <c r="H118" s="567"/>
      <c r="I118" s="567"/>
      <c r="J118" s="567"/>
      <c r="K118" s="567"/>
      <c r="L118" s="567"/>
      <c r="M118" s="567"/>
      <c r="N118" s="567"/>
      <c r="O118" s="567"/>
      <c r="P118" s="567"/>
      <c r="Q118" s="567"/>
      <c r="R118" s="567"/>
      <c r="S118" s="567"/>
      <c r="T118" s="567"/>
      <c r="U118" s="567"/>
      <c r="V118" s="567"/>
      <c r="W118" s="567"/>
      <c r="X118" s="567"/>
      <c r="Y118" s="567"/>
      <c r="Z118" s="567"/>
    </row>
    <row r="119">
      <c r="A119" s="567"/>
      <c r="B119" s="567"/>
      <c r="C119" s="567"/>
      <c r="D119" s="567"/>
      <c r="E119" s="567"/>
      <c r="F119" s="567"/>
      <c r="G119" s="567"/>
      <c r="H119" s="567"/>
      <c r="I119" s="567"/>
      <c r="J119" s="567"/>
      <c r="K119" s="567"/>
      <c r="L119" s="567"/>
      <c r="M119" s="567"/>
      <c r="N119" s="567"/>
      <c r="O119" s="567"/>
      <c r="P119" s="567"/>
      <c r="Q119" s="567"/>
      <c r="R119" s="567"/>
      <c r="S119" s="567"/>
      <c r="T119" s="567"/>
      <c r="U119" s="567"/>
      <c r="V119" s="567"/>
      <c r="W119" s="567"/>
      <c r="X119" s="567"/>
      <c r="Y119" s="567"/>
      <c r="Z119" s="567"/>
    </row>
    <row r="120">
      <c r="A120" s="567"/>
      <c r="B120" s="567"/>
      <c r="C120" s="567"/>
      <c r="D120" s="567"/>
      <c r="E120" s="567"/>
      <c r="F120" s="567"/>
      <c r="G120" s="567"/>
      <c r="H120" s="567"/>
      <c r="I120" s="567"/>
      <c r="J120" s="567"/>
      <c r="K120" s="567"/>
      <c r="L120" s="567"/>
      <c r="M120" s="567"/>
      <c r="N120" s="567"/>
      <c r="O120" s="567"/>
      <c r="P120" s="567"/>
      <c r="Q120" s="567"/>
      <c r="R120" s="567"/>
      <c r="S120" s="567"/>
      <c r="T120" s="567"/>
      <c r="U120" s="567"/>
      <c r="V120" s="567"/>
      <c r="W120" s="567"/>
      <c r="X120" s="567"/>
      <c r="Y120" s="567"/>
      <c r="Z120" s="567"/>
    </row>
    <row r="121">
      <c r="A121" s="567"/>
      <c r="B121" s="567"/>
      <c r="C121" s="567"/>
      <c r="D121" s="567"/>
      <c r="E121" s="567"/>
      <c r="F121" s="567"/>
      <c r="G121" s="567"/>
      <c r="H121" s="567"/>
      <c r="I121" s="567"/>
      <c r="J121" s="567"/>
      <c r="K121" s="567"/>
      <c r="L121" s="567"/>
      <c r="M121" s="567"/>
      <c r="N121" s="567"/>
      <c r="O121" s="567"/>
      <c r="P121" s="567"/>
      <c r="Q121" s="567"/>
      <c r="R121" s="567"/>
      <c r="S121" s="567"/>
      <c r="T121" s="567"/>
      <c r="U121" s="567"/>
      <c r="V121" s="567"/>
      <c r="W121" s="567"/>
      <c r="X121" s="567"/>
      <c r="Y121" s="567"/>
      <c r="Z121" s="567"/>
    </row>
    <row r="122">
      <c r="A122" s="567"/>
      <c r="B122" s="567"/>
      <c r="C122" s="567"/>
      <c r="D122" s="567"/>
      <c r="E122" s="567"/>
      <c r="F122" s="567"/>
      <c r="G122" s="567"/>
      <c r="H122" s="567"/>
      <c r="I122" s="567"/>
      <c r="J122" s="567"/>
      <c r="K122" s="567"/>
      <c r="L122" s="567"/>
      <c r="M122" s="567"/>
      <c r="N122" s="567"/>
      <c r="O122" s="567"/>
      <c r="P122" s="567"/>
      <c r="Q122" s="567"/>
      <c r="R122" s="567"/>
      <c r="S122" s="567"/>
      <c r="T122" s="567"/>
      <c r="U122" s="567"/>
      <c r="V122" s="567"/>
      <c r="W122" s="567"/>
      <c r="X122" s="567"/>
      <c r="Y122" s="567"/>
      <c r="Z122" s="567"/>
    </row>
    <row r="123">
      <c r="A123" s="567"/>
      <c r="B123" s="567"/>
      <c r="C123" s="567"/>
      <c r="D123" s="567"/>
      <c r="E123" s="567"/>
      <c r="F123" s="567"/>
      <c r="G123" s="567"/>
      <c r="H123" s="567"/>
      <c r="I123" s="567"/>
      <c r="J123" s="567"/>
      <c r="K123" s="567"/>
      <c r="L123" s="567"/>
      <c r="M123" s="567"/>
      <c r="N123" s="567"/>
      <c r="O123" s="567"/>
      <c r="P123" s="567"/>
      <c r="Q123" s="567"/>
      <c r="R123" s="567"/>
      <c r="S123" s="567"/>
      <c r="T123" s="567"/>
      <c r="U123" s="567"/>
      <c r="V123" s="567"/>
      <c r="W123" s="567"/>
      <c r="X123" s="567"/>
      <c r="Y123" s="567"/>
      <c r="Z123" s="567"/>
    </row>
    <row r="124">
      <c r="A124" s="567"/>
      <c r="B124" s="567"/>
      <c r="C124" s="567"/>
      <c r="D124" s="567"/>
      <c r="E124" s="567"/>
      <c r="F124" s="567"/>
      <c r="G124" s="567"/>
      <c r="H124" s="567"/>
      <c r="I124" s="567"/>
      <c r="J124" s="567"/>
      <c r="K124" s="567"/>
      <c r="L124" s="567"/>
      <c r="M124" s="567"/>
      <c r="N124" s="567"/>
      <c r="O124" s="567"/>
      <c r="P124" s="567"/>
      <c r="Q124" s="567"/>
      <c r="R124" s="567"/>
      <c r="S124" s="567"/>
      <c r="T124" s="567"/>
      <c r="U124" s="567"/>
      <c r="V124" s="567"/>
      <c r="W124" s="567"/>
      <c r="X124" s="567"/>
      <c r="Y124" s="567"/>
      <c r="Z124" s="567"/>
    </row>
    <row r="125">
      <c r="A125" s="567"/>
      <c r="B125" s="567"/>
      <c r="C125" s="567"/>
      <c r="D125" s="567"/>
      <c r="E125" s="567"/>
      <c r="F125" s="567"/>
      <c r="G125" s="567"/>
      <c r="H125" s="567"/>
      <c r="I125" s="567"/>
      <c r="J125" s="567"/>
      <c r="K125" s="567"/>
      <c r="L125" s="567"/>
      <c r="M125" s="567"/>
      <c r="N125" s="567"/>
      <c r="O125" s="567"/>
      <c r="P125" s="567"/>
      <c r="Q125" s="567"/>
      <c r="R125" s="567"/>
      <c r="S125" s="567"/>
      <c r="T125" s="567"/>
      <c r="U125" s="567"/>
      <c r="V125" s="567"/>
      <c r="W125" s="567"/>
      <c r="X125" s="567"/>
      <c r="Y125" s="567"/>
      <c r="Z125" s="567"/>
    </row>
    <row r="126">
      <c r="A126" s="567"/>
      <c r="B126" s="567"/>
      <c r="C126" s="567"/>
      <c r="D126" s="567"/>
      <c r="E126" s="567"/>
      <c r="F126" s="567"/>
      <c r="G126" s="567"/>
      <c r="H126" s="567"/>
      <c r="I126" s="567"/>
      <c r="J126" s="567"/>
      <c r="K126" s="567"/>
      <c r="L126" s="567"/>
      <c r="M126" s="567"/>
      <c r="N126" s="567"/>
      <c r="O126" s="567"/>
      <c r="P126" s="567"/>
      <c r="Q126" s="567"/>
      <c r="R126" s="567"/>
      <c r="S126" s="567"/>
      <c r="T126" s="567"/>
      <c r="U126" s="567"/>
      <c r="V126" s="567"/>
      <c r="W126" s="567"/>
      <c r="X126" s="567"/>
      <c r="Y126" s="567"/>
      <c r="Z126" s="567"/>
    </row>
    <row r="127">
      <c r="A127" s="567"/>
      <c r="B127" s="567"/>
      <c r="C127" s="567"/>
      <c r="D127" s="567"/>
      <c r="E127" s="567"/>
      <c r="F127" s="567"/>
      <c r="G127" s="567"/>
      <c r="H127" s="567"/>
      <c r="I127" s="567"/>
      <c r="J127" s="567"/>
      <c r="K127" s="567"/>
      <c r="L127" s="567"/>
      <c r="M127" s="567"/>
      <c r="N127" s="567"/>
      <c r="O127" s="567"/>
      <c r="P127" s="567"/>
      <c r="Q127" s="567"/>
      <c r="R127" s="567"/>
      <c r="S127" s="567"/>
      <c r="T127" s="567"/>
      <c r="U127" s="567"/>
      <c r="V127" s="567"/>
      <c r="W127" s="567"/>
      <c r="X127" s="567"/>
      <c r="Y127" s="567"/>
      <c r="Z127" s="567"/>
    </row>
    <row r="128">
      <c r="A128" s="567"/>
      <c r="B128" s="567"/>
      <c r="C128" s="567"/>
      <c r="D128" s="567"/>
      <c r="E128" s="567"/>
      <c r="F128" s="567"/>
      <c r="G128" s="567"/>
      <c r="H128" s="567"/>
      <c r="I128" s="567"/>
      <c r="J128" s="567"/>
      <c r="K128" s="567"/>
      <c r="L128" s="567"/>
      <c r="M128" s="567"/>
      <c r="N128" s="567"/>
      <c r="O128" s="567"/>
      <c r="P128" s="567"/>
      <c r="Q128" s="567"/>
      <c r="R128" s="567"/>
      <c r="S128" s="567"/>
      <c r="T128" s="567"/>
      <c r="U128" s="567"/>
      <c r="V128" s="567"/>
      <c r="W128" s="567"/>
      <c r="X128" s="567"/>
      <c r="Y128" s="567"/>
      <c r="Z128" s="567"/>
    </row>
    <row r="129">
      <c r="A129" s="567"/>
      <c r="B129" s="567"/>
      <c r="C129" s="567"/>
      <c r="D129" s="567"/>
      <c r="E129" s="567"/>
      <c r="F129" s="567"/>
      <c r="G129" s="567"/>
      <c r="H129" s="567"/>
      <c r="I129" s="567"/>
      <c r="J129" s="567"/>
      <c r="K129" s="567"/>
      <c r="L129" s="567"/>
      <c r="M129" s="567"/>
      <c r="N129" s="567"/>
      <c r="O129" s="567"/>
      <c r="P129" s="567"/>
      <c r="Q129" s="567"/>
      <c r="R129" s="567"/>
      <c r="S129" s="567"/>
      <c r="T129" s="567"/>
      <c r="U129" s="567"/>
      <c r="V129" s="567"/>
      <c r="W129" s="567"/>
      <c r="X129" s="567"/>
      <c r="Y129" s="567"/>
      <c r="Z129" s="567"/>
    </row>
    <row r="130">
      <c r="A130" s="567"/>
      <c r="B130" s="567"/>
      <c r="C130" s="567"/>
      <c r="D130" s="567"/>
      <c r="E130" s="567"/>
      <c r="F130" s="567"/>
      <c r="G130" s="567"/>
      <c r="H130" s="567"/>
      <c r="I130" s="567"/>
      <c r="J130" s="567"/>
      <c r="K130" s="567"/>
      <c r="L130" s="567"/>
      <c r="M130" s="567"/>
      <c r="N130" s="567"/>
      <c r="O130" s="567"/>
      <c r="P130" s="567"/>
      <c r="Q130" s="567"/>
      <c r="R130" s="567"/>
      <c r="S130" s="567"/>
      <c r="T130" s="567"/>
      <c r="U130" s="567"/>
      <c r="V130" s="567"/>
      <c r="W130" s="567"/>
      <c r="X130" s="567"/>
      <c r="Y130" s="567"/>
      <c r="Z130" s="567"/>
    </row>
    <row r="131">
      <c r="A131" s="567"/>
      <c r="B131" s="567"/>
      <c r="C131" s="567"/>
      <c r="D131" s="567"/>
      <c r="E131" s="567"/>
      <c r="F131" s="567"/>
      <c r="G131" s="567"/>
      <c r="H131" s="567"/>
      <c r="I131" s="567"/>
      <c r="J131" s="567"/>
      <c r="K131" s="567"/>
      <c r="L131" s="567"/>
      <c r="M131" s="567"/>
      <c r="N131" s="567"/>
      <c r="O131" s="567"/>
      <c r="P131" s="567"/>
      <c r="Q131" s="567"/>
      <c r="R131" s="567"/>
      <c r="S131" s="567"/>
      <c r="T131" s="567"/>
      <c r="U131" s="567"/>
      <c r="V131" s="567"/>
      <c r="W131" s="567"/>
      <c r="X131" s="567"/>
      <c r="Y131" s="567"/>
      <c r="Z131" s="567"/>
    </row>
    <row r="132">
      <c r="A132" s="567"/>
      <c r="B132" s="567"/>
      <c r="C132" s="567"/>
      <c r="D132" s="567"/>
      <c r="E132" s="567"/>
      <c r="F132" s="567"/>
      <c r="G132" s="567"/>
      <c r="H132" s="567"/>
      <c r="I132" s="567"/>
      <c r="J132" s="567"/>
      <c r="K132" s="567"/>
      <c r="L132" s="567"/>
      <c r="M132" s="567"/>
      <c r="N132" s="567"/>
      <c r="O132" s="567"/>
      <c r="P132" s="567"/>
      <c r="Q132" s="567"/>
      <c r="R132" s="567"/>
      <c r="S132" s="567"/>
      <c r="T132" s="567"/>
      <c r="U132" s="567"/>
      <c r="V132" s="567"/>
      <c r="W132" s="567"/>
      <c r="X132" s="567"/>
      <c r="Y132" s="567"/>
      <c r="Z132" s="567"/>
    </row>
    <row r="133">
      <c r="A133" s="567"/>
      <c r="B133" s="567"/>
      <c r="C133" s="567"/>
      <c r="D133" s="567"/>
      <c r="E133" s="567"/>
      <c r="F133" s="567"/>
      <c r="G133" s="567"/>
      <c r="H133" s="567"/>
      <c r="I133" s="567"/>
      <c r="J133" s="567"/>
      <c r="K133" s="567"/>
      <c r="L133" s="567"/>
      <c r="M133" s="567"/>
      <c r="N133" s="567"/>
      <c r="O133" s="567"/>
      <c r="P133" s="567"/>
      <c r="Q133" s="567"/>
      <c r="R133" s="567"/>
      <c r="S133" s="567"/>
      <c r="T133" s="567"/>
      <c r="U133" s="567"/>
      <c r="V133" s="567"/>
      <c r="W133" s="567"/>
      <c r="X133" s="567"/>
      <c r="Y133" s="567"/>
      <c r="Z133" s="567"/>
    </row>
    <row r="134">
      <c r="A134" s="567"/>
      <c r="B134" s="567"/>
      <c r="C134" s="567"/>
      <c r="D134" s="567"/>
      <c r="E134" s="567"/>
      <c r="F134" s="567"/>
      <c r="G134" s="567"/>
      <c r="H134" s="567"/>
      <c r="I134" s="567"/>
      <c r="J134" s="567"/>
      <c r="K134" s="567"/>
      <c r="L134" s="567"/>
      <c r="M134" s="567"/>
      <c r="N134" s="567"/>
      <c r="O134" s="567"/>
      <c r="P134" s="567"/>
      <c r="Q134" s="567"/>
      <c r="R134" s="567"/>
      <c r="S134" s="567"/>
      <c r="T134" s="567"/>
      <c r="U134" s="567"/>
      <c r="V134" s="567"/>
      <c r="W134" s="567"/>
      <c r="X134" s="567"/>
      <c r="Y134" s="567"/>
      <c r="Z134" s="567"/>
    </row>
    <row r="135">
      <c r="A135" s="567"/>
      <c r="B135" s="567"/>
      <c r="C135" s="567"/>
      <c r="D135" s="567"/>
      <c r="E135" s="567"/>
      <c r="F135" s="567"/>
      <c r="G135" s="567"/>
      <c r="H135" s="567"/>
      <c r="I135" s="567"/>
      <c r="J135" s="567"/>
      <c r="K135" s="567"/>
      <c r="L135" s="567"/>
      <c r="M135" s="567"/>
      <c r="N135" s="567"/>
      <c r="O135" s="567"/>
      <c r="P135" s="567"/>
      <c r="Q135" s="567"/>
      <c r="R135" s="567"/>
      <c r="S135" s="567"/>
      <c r="T135" s="567"/>
      <c r="U135" s="567"/>
      <c r="V135" s="567"/>
      <c r="W135" s="567"/>
      <c r="X135" s="567"/>
      <c r="Y135" s="567"/>
      <c r="Z135" s="567"/>
    </row>
    <row r="136">
      <c r="A136" s="567"/>
      <c r="B136" s="567"/>
      <c r="C136" s="567"/>
      <c r="D136" s="567"/>
      <c r="E136" s="567"/>
      <c r="F136" s="567"/>
      <c r="G136" s="567"/>
      <c r="H136" s="567"/>
      <c r="I136" s="567"/>
      <c r="J136" s="567"/>
      <c r="K136" s="567"/>
      <c r="L136" s="567"/>
      <c r="M136" s="567"/>
      <c r="N136" s="567"/>
      <c r="O136" s="567"/>
      <c r="P136" s="567"/>
      <c r="Q136" s="567"/>
      <c r="R136" s="567"/>
      <c r="S136" s="567"/>
      <c r="T136" s="567"/>
      <c r="U136" s="567"/>
      <c r="V136" s="567"/>
      <c r="W136" s="567"/>
      <c r="X136" s="567"/>
      <c r="Y136" s="567"/>
      <c r="Z136" s="567"/>
    </row>
    <row r="137">
      <c r="A137" s="567"/>
      <c r="B137" s="567"/>
      <c r="C137" s="567"/>
      <c r="D137" s="567"/>
      <c r="E137" s="567"/>
      <c r="F137" s="567"/>
      <c r="G137" s="567"/>
      <c r="H137" s="567"/>
      <c r="I137" s="567"/>
      <c r="J137" s="567"/>
      <c r="K137" s="567"/>
      <c r="L137" s="567"/>
      <c r="M137" s="567"/>
      <c r="N137" s="567"/>
      <c r="O137" s="567"/>
      <c r="P137" s="567"/>
      <c r="Q137" s="567"/>
      <c r="R137" s="567"/>
      <c r="S137" s="567"/>
      <c r="T137" s="567"/>
      <c r="U137" s="567"/>
      <c r="V137" s="567"/>
      <c r="W137" s="567"/>
      <c r="X137" s="567"/>
      <c r="Y137" s="567"/>
      <c r="Z137" s="567"/>
    </row>
    <row r="138">
      <c r="A138" s="567"/>
      <c r="B138" s="567"/>
      <c r="C138" s="567"/>
      <c r="D138" s="567"/>
      <c r="E138" s="567"/>
      <c r="F138" s="567"/>
      <c r="G138" s="567"/>
      <c r="H138" s="567"/>
      <c r="I138" s="567"/>
      <c r="J138" s="567"/>
      <c r="K138" s="567"/>
      <c r="L138" s="567"/>
      <c r="M138" s="567"/>
      <c r="N138" s="567"/>
      <c r="O138" s="567"/>
      <c r="P138" s="567"/>
      <c r="Q138" s="567"/>
      <c r="R138" s="567"/>
      <c r="S138" s="567"/>
      <c r="T138" s="567"/>
      <c r="U138" s="567"/>
      <c r="V138" s="567"/>
      <c r="W138" s="567"/>
      <c r="X138" s="567"/>
      <c r="Y138" s="567"/>
      <c r="Z138" s="567"/>
    </row>
    <row r="139">
      <c r="A139" s="567"/>
      <c r="B139" s="567"/>
      <c r="C139" s="567"/>
      <c r="D139" s="567"/>
      <c r="E139" s="567"/>
      <c r="F139" s="567"/>
      <c r="G139" s="567"/>
      <c r="H139" s="567"/>
      <c r="I139" s="567"/>
      <c r="J139" s="567"/>
      <c r="K139" s="567"/>
      <c r="L139" s="567"/>
      <c r="M139" s="567"/>
      <c r="N139" s="567"/>
      <c r="O139" s="567"/>
      <c r="P139" s="567"/>
      <c r="Q139" s="567"/>
      <c r="R139" s="567"/>
      <c r="S139" s="567"/>
      <c r="T139" s="567"/>
      <c r="U139" s="567"/>
      <c r="V139" s="567"/>
      <c r="W139" s="567"/>
      <c r="X139" s="567"/>
      <c r="Y139" s="567"/>
      <c r="Z139" s="567"/>
    </row>
    <row r="140">
      <c r="A140" s="567"/>
      <c r="B140" s="567"/>
      <c r="C140" s="567"/>
      <c r="D140" s="567"/>
      <c r="E140" s="567"/>
      <c r="F140" s="567"/>
      <c r="G140" s="567"/>
      <c r="H140" s="567"/>
      <c r="I140" s="567"/>
      <c r="J140" s="567"/>
      <c r="K140" s="567"/>
      <c r="L140" s="567"/>
      <c r="M140" s="567"/>
      <c r="N140" s="567"/>
      <c r="O140" s="567"/>
      <c r="P140" s="567"/>
      <c r="Q140" s="567"/>
      <c r="R140" s="567"/>
      <c r="S140" s="567"/>
      <c r="T140" s="567"/>
      <c r="U140" s="567"/>
      <c r="V140" s="567"/>
      <c r="W140" s="567"/>
      <c r="X140" s="567"/>
      <c r="Y140" s="567"/>
      <c r="Z140" s="567"/>
    </row>
    <row r="141">
      <c r="A141" s="567"/>
      <c r="B141" s="567"/>
      <c r="C141" s="567"/>
      <c r="D141" s="567"/>
      <c r="E141" s="567"/>
      <c r="F141" s="567"/>
      <c r="G141" s="567"/>
      <c r="H141" s="567"/>
      <c r="I141" s="567"/>
      <c r="J141" s="567"/>
      <c r="K141" s="567"/>
      <c r="L141" s="567"/>
      <c r="M141" s="567"/>
      <c r="N141" s="567"/>
      <c r="O141" s="567"/>
      <c r="P141" s="567"/>
      <c r="Q141" s="567"/>
      <c r="R141" s="567"/>
      <c r="S141" s="567"/>
      <c r="T141" s="567"/>
      <c r="U141" s="567"/>
      <c r="V141" s="567"/>
      <c r="W141" s="567"/>
      <c r="X141" s="567"/>
      <c r="Y141" s="567"/>
      <c r="Z141" s="567"/>
    </row>
    <row r="142">
      <c r="A142" s="567"/>
      <c r="B142" s="567"/>
      <c r="C142" s="567"/>
      <c r="D142" s="567"/>
      <c r="E142" s="567"/>
      <c r="F142" s="567"/>
      <c r="G142" s="567"/>
      <c r="H142" s="567"/>
      <c r="I142" s="567"/>
      <c r="J142" s="567"/>
      <c r="K142" s="567"/>
      <c r="L142" s="567"/>
      <c r="M142" s="567"/>
      <c r="N142" s="567"/>
      <c r="O142" s="567"/>
      <c r="P142" s="567"/>
      <c r="Q142" s="567"/>
      <c r="R142" s="567"/>
      <c r="S142" s="567"/>
      <c r="T142" s="567"/>
      <c r="U142" s="567"/>
      <c r="V142" s="567"/>
      <c r="W142" s="567"/>
      <c r="X142" s="567"/>
      <c r="Y142" s="567"/>
      <c r="Z142" s="567"/>
    </row>
    <row r="143">
      <c r="A143" s="567"/>
      <c r="B143" s="567"/>
      <c r="C143" s="567"/>
      <c r="D143" s="567"/>
      <c r="E143" s="567"/>
      <c r="F143" s="567"/>
      <c r="G143" s="567"/>
      <c r="H143" s="567"/>
      <c r="I143" s="567"/>
      <c r="J143" s="567"/>
      <c r="K143" s="567"/>
      <c r="L143" s="567"/>
      <c r="M143" s="567"/>
      <c r="N143" s="567"/>
      <c r="O143" s="567"/>
      <c r="P143" s="567"/>
      <c r="Q143" s="567"/>
      <c r="R143" s="567"/>
      <c r="S143" s="567"/>
      <c r="T143" s="567"/>
      <c r="U143" s="567"/>
      <c r="V143" s="567"/>
      <c r="W143" s="567"/>
      <c r="X143" s="567"/>
      <c r="Y143" s="567"/>
      <c r="Z143" s="567"/>
    </row>
    <row r="144">
      <c r="A144" s="567"/>
      <c r="B144" s="567"/>
      <c r="C144" s="567"/>
      <c r="D144" s="567"/>
      <c r="E144" s="567"/>
      <c r="F144" s="567"/>
      <c r="G144" s="567"/>
      <c r="H144" s="567"/>
      <c r="I144" s="567"/>
      <c r="J144" s="567"/>
      <c r="K144" s="567"/>
      <c r="L144" s="567"/>
      <c r="M144" s="567"/>
      <c r="N144" s="567"/>
      <c r="O144" s="567"/>
      <c r="P144" s="567"/>
      <c r="Q144" s="567"/>
      <c r="R144" s="567"/>
      <c r="S144" s="567"/>
      <c r="T144" s="567"/>
      <c r="U144" s="567"/>
      <c r="V144" s="567"/>
      <c r="W144" s="567"/>
      <c r="X144" s="567"/>
      <c r="Y144" s="567"/>
      <c r="Z144" s="567"/>
    </row>
    <row r="145">
      <c r="A145" s="567"/>
      <c r="B145" s="567"/>
      <c r="C145" s="567"/>
      <c r="D145" s="567"/>
      <c r="E145" s="567"/>
      <c r="F145" s="567"/>
      <c r="G145" s="567"/>
      <c r="H145" s="567"/>
      <c r="I145" s="567"/>
      <c r="J145" s="567"/>
      <c r="K145" s="567"/>
      <c r="L145" s="567"/>
      <c r="M145" s="567"/>
      <c r="N145" s="567"/>
      <c r="O145" s="567"/>
      <c r="P145" s="567"/>
      <c r="Q145" s="567"/>
      <c r="R145" s="567"/>
      <c r="S145" s="567"/>
      <c r="T145" s="567"/>
      <c r="U145" s="567"/>
      <c r="V145" s="567"/>
      <c r="W145" s="567"/>
      <c r="X145" s="567"/>
      <c r="Y145" s="567"/>
      <c r="Z145" s="567"/>
    </row>
    <row r="146">
      <c r="A146" s="567"/>
      <c r="B146" s="567"/>
      <c r="C146" s="567"/>
      <c r="D146" s="567"/>
      <c r="E146" s="567"/>
      <c r="F146" s="567"/>
      <c r="G146" s="567"/>
      <c r="H146" s="567"/>
      <c r="I146" s="567"/>
      <c r="J146" s="567"/>
      <c r="K146" s="567"/>
      <c r="L146" s="567"/>
      <c r="M146" s="567"/>
      <c r="N146" s="567"/>
      <c r="O146" s="567"/>
      <c r="P146" s="567"/>
      <c r="Q146" s="567"/>
      <c r="R146" s="567"/>
      <c r="S146" s="567"/>
      <c r="T146" s="567"/>
      <c r="U146" s="567"/>
      <c r="V146" s="567"/>
      <c r="W146" s="567"/>
      <c r="X146" s="567"/>
      <c r="Y146" s="567"/>
      <c r="Z146" s="567"/>
    </row>
    <row r="147">
      <c r="A147" s="567"/>
      <c r="B147" s="567"/>
      <c r="C147" s="567"/>
      <c r="D147" s="567"/>
      <c r="E147" s="567"/>
      <c r="F147" s="567"/>
      <c r="G147" s="567"/>
      <c r="H147" s="567"/>
      <c r="I147" s="567"/>
      <c r="J147" s="567"/>
      <c r="K147" s="567"/>
      <c r="L147" s="567"/>
      <c r="M147" s="567"/>
      <c r="N147" s="567"/>
      <c r="O147" s="567"/>
      <c r="P147" s="567"/>
      <c r="Q147" s="567"/>
      <c r="R147" s="567"/>
      <c r="S147" s="567"/>
      <c r="T147" s="567"/>
      <c r="U147" s="567"/>
      <c r="V147" s="567"/>
      <c r="W147" s="567"/>
      <c r="X147" s="567"/>
      <c r="Y147" s="567"/>
      <c r="Z147" s="567"/>
    </row>
    <row r="148">
      <c r="A148" s="567"/>
      <c r="B148" s="567"/>
      <c r="C148" s="567"/>
      <c r="D148" s="567"/>
      <c r="E148" s="567"/>
      <c r="F148" s="567"/>
      <c r="G148" s="567"/>
      <c r="H148" s="567"/>
      <c r="I148" s="567"/>
      <c r="J148" s="567"/>
      <c r="K148" s="567"/>
      <c r="L148" s="567"/>
      <c r="M148" s="567"/>
      <c r="N148" s="567"/>
      <c r="O148" s="567"/>
      <c r="P148" s="567"/>
      <c r="Q148" s="567"/>
      <c r="R148" s="567"/>
      <c r="S148" s="567"/>
      <c r="T148" s="567"/>
      <c r="U148" s="567"/>
      <c r="V148" s="567"/>
      <c r="W148" s="567"/>
      <c r="X148" s="567"/>
      <c r="Y148" s="567"/>
      <c r="Z148" s="567"/>
    </row>
    <row r="149">
      <c r="A149" s="567"/>
      <c r="B149" s="567"/>
      <c r="C149" s="567"/>
      <c r="D149" s="567"/>
      <c r="E149" s="567"/>
      <c r="F149" s="567"/>
      <c r="G149" s="567"/>
      <c r="H149" s="567"/>
      <c r="I149" s="567"/>
      <c r="J149" s="567"/>
      <c r="K149" s="567"/>
      <c r="L149" s="567"/>
      <c r="M149" s="567"/>
      <c r="N149" s="567"/>
      <c r="O149" s="567"/>
      <c r="P149" s="567"/>
      <c r="Q149" s="567"/>
      <c r="R149" s="567"/>
      <c r="S149" s="567"/>
      <c r="T149" s="567"/>
      <c r="U149" s="567"/>
      <c r="V149" s="567"/>
      <c r="W149" s="567"/>
      <c r="X149" s="567"/>
      <c r="Y149" s="567"/>
      <c r="Z149" s="567"/>
    </row>
    <row r="150">
      <c r="A150" s="567"/>
      <c r="B150" s="567"/>
      <c r="C150" s="567"/>
      <c r="D150" s="567"/>
      <c r="E150" s="567"/>
      <c r="F150" s="567"/>
      <c r="G150" s="567"/>
      <c r="H150" s="567"/>
      <c r="I150" s="567"/>
      <c r="J150" s="567"/>
      <c r="K150" s="567"/>
      <c r="L150" s="567"/>
      <c r="M150" s="567"/>
      <c r="N150" s="567"/>
      <c r="O150" s="567"/>
      <c r="P150" s="567"/>
      <c r="Q150" s="567"/>
      <c r="R150" s="567"/>
      <c r="S150" s="567"/>
      <c r="T150" s="567"/>
      <c r="U150" s="567"/>
      <c r="V150" s="567"/>
      <c r="W150" s="567"/>
      <c r="X150" s="567"/>
      <c r="Y150" s="567"/>
      <c r="Z150" s="567"/>
    </row>
    <row r="151">
      <c r="A151" s="567"/>
      <c r="B151" s="567"/>
      <c r="C151" s="567"/>
      <c r="D151" s="567"/>
      <c r="E151" s="567"/>
      <c r="F151" s="567"/>
      <c r="G151" s="567"/>
      <c r="H151" s="567"/>
      <c r="I151" s="567"/>
      <c r="J151" s="567"/>
      <c r="K151" s="567"/>
      <c r="L151" s="567"/>
      <c r="M151" s="567"/>
      <c r="N151" s="567"/>
      <c r="O151" s="567"/>
      <c r="P151" s="567"/>
      <c r="Q151" s="567"/>
      <c r="R151" s="567"/>
      <c r="S151" s="567"/>
      <c r="T151" s="567"/>
      <c r="U151" s="567"/>
      <c r="V151" s="567"/>
      <c r="W151" s="567"/>
      <c r="X151" s="567"/>
      <c r="Y151" s="567"/>
      <c r="Z151" s="567"/>
    </row>
    <row r="152">
      <c r="A152" s="567"/>
      <c r="B152" s="567"/>
      <c r="C152" s="567"/>
      <c r="D152" s="567"/>
      <c r="E152" s="567"/>
      <c r="F152" s="567"/>
      <c r="G152" s="567"/>
      <c r="H152" s="567"/>
      <c r="I152" s="567"/>
      <c r="J152" s="567"/>
      <c r="K152" s="567"/>
      <c r="L152" s="567"/>
      <c r="M152" s="567"/>
      <c r="N152" s="567"/>
      <c r="O152" s="567"/>
      <c r="P152" s="567"/>
      <c r="Q152" s="567"/>
      <c r="R152" s="567"/>
      <c r="S152" s="567"/>
      <c r="T152" s="567"/>
      <c r="U152" s="567"/>
      <c r="V152" s="567"/>
      <c r="W152" s="567"/>
      <c r="X152" s="567"/>
      <c r="Y152" s="567"/>
      <c r="Z152" s="567"/>
    </row>
    <row r="153">
      <c r="A153" s="567"/>
      <c r="B153" s="567"/>
      <c r="C153" s="567"/>
      <c r="D153" s="567"/>
      <c r="E153" s="567"/>
      <c r="F153" s="567"/>
      <c r="G153" s="567"/>
      <c r="H153" s="567"/>
      <c r="I153" s="567"/>
      <c r="J153" s="567"/>
      <c r="K153" s="567"/>
      <c r="L153" s="567"/>
      <c r="M153" s="567"/>
      <c r="N153" s="567"/>
      <c r="O153" s="567"/>
      <c r="P153" s="567"/>
      <c r="Q153" s="567"/>
      <c r="R153" s="567"/>
      <c r="S153" s="567"/>
      <c r="T153" s="567"/>
      <c r="U153" s="567"/>
      <c r="V153" s="567"/>
      <c r="W153" s="567"/>
      <c r="X153" s="567"/>
      <c r="Y153" s="567"/>
      <c r="Z153" s="567"/>
    </row>
    <row r="154">
      <c r="A154" s="567"/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7"/>
      <c r="P154" s="567"/>
      <c r="Q154" s="567"/>
      <c r="R154" s="567"/>
      <c r="S154" s="567"/>
      <c r="T154" s="567"/>
      <c r="U154" s="567"/>
      <c r="V154" s="567"/>
      <c r="W154" s="567"/>
      <c r="X154" s="567"/>
      <c r="Y154" s="567"/>
      <c r="Z154" s="567"/>
    </row>
    <row r="155">
      <c r="A155" s="567"/>
      <c r="B155" s="567"/>
      <c r="C155" s="567"/>
      <c r="D155" s="567"/>
      <c r="E155" s="567"/>
      <c r="F155" s="567"/>
      <c r="G155" s="567"/>
      <c r="H155" s="567"/>
      <c r="I155" s="567"/>
      <c r="J155" s="567"/>
      <c r="K155" s="567"/>
      <c r="L155" s="567"/>
      <c r="M155" s="567"/>
      <c r="N155" s="567"/>
      <c r="O155" s="567"/>
      <c r="P155" s="567"/>
      <c r="Q155" s="567"/>
      <c r="R155" s="567"/>
      <c r="S155" s="567"/>
      <c r="T155" s="567"/>
      <c r="U155" s="567"/>
      <c r="V155" s="567"/>
      <c r="W155" s="567"/>
      <c r="X155" s="567"/>
      <c r="Y155" s="567"/>
      <c r="Z155" s="567"/>
    </row>
    <row r="156">
      <c r="A156" s="567"/>
      <c r="B156" s="567"/>
      <c r="C156" s="567"/>
      <c r="D156" s="567"/>
      <c r="E156" s="567"/>
      <c r="F156" s="567"/>
      <c r="G156" s="567"/>
      <c r="H156" s="567"/>
      <c r="I156" s="567"/>
      <c r="J156" s="567"/>
      <c r="K156" s="567"/>
      <c r="L156" s="567"/>
      <c r="M156" s="567"/>
      <c r="N156" s="567"/>
      <c r="O156" s="567"/>
      <c r="P156" s="567"/>
      <c r="Q156" s="567"/>
      <c r="R156" s="567"/>
      <c r="S156" s="567"/>
      <c r="T156" s="567"/>
      <c r="U156" s="567"/>
      <c r="V156" s="567"/>
      <c r="W156" s="567"/>
      <c r="X156" s="567"/>
      <c r="Y156" s="567"/>
      <c r="Z156" s="567"/>
    </row>
    <row r="157">
      <c r="A157" s="567"/>
      <c r="B157" s="567"/>
      <c r="C157" s="567"/>
      <c r="D157" s="567"/>
      <c r="E157" s="567"/>
      <c r="F157" s="567"/>
      <c r="G157" s="567"/>
      <c r="H157" s="567"/>
      <c r="I157" s="567"/>
      <c r="J157" s="567"/>
      <c r="K157" s="567"/>
      <c r="L157" s="567"/>
      <c r="M157" s="567"/>
      <c r="N157" s="567"/>
      <c r="O157" s="567"/>
      <c r="P157" s="567"/>
      <c r="Q157" s="567"/>
      <c r="R157" s="567"/>
      <c r="S157" s="567"/>
      <c r="T157" s="567"/>
      <c r="U157" s="567"/>
      <c r="V157" s="567"/>
      <c r="W157" s="567"/>
      <c r="X157" s="567"/>
      <c r="Y157" s="567"/>
      <c r="Z157" s="567"/>
    </row>
    <row r="158">
      <c r="A158" s="567"/>
      <c r="B158" s="567"/>
      <c r="C158" s="567"/>
      <c r="D158" s="567"/>
      <c r="E158" s="567"/>
      <c r="F158" s="567"/>
      <c r="G158" s="567"/>
      <c r="H158" s="567"/>
      <c r="I158" s="567"/>
      <c r="J158" s="567"/>
      <c r="K158" s="567"/>
      <c r="L158" s="567"/>
      <c r="M158" s="567"/>
      <c r="N158" s="567"/>
      <c r="O158" s="567"/>
      <c r="P158" s="567"/>
      <c r="Q158" s="567"/>
      <c r="R158" s="567"/>
      <c r="S158" s="567"/>
      <c r="T158" s="567"/>
      <c r="U158" s="567"/>
      <c r="V158" s="567"/>
      <c r="W158" s="567"/>
      <c r="X158" s="567"/>
      <c r="Y158" s="567"/>
      <c r="Z158" s="567"/>
    </row>
    <row r="159">
      <c r="A159" s="567"/>
      <c r="B159" s="567"/>
      <c r="C159" s="567"/>
      <c r="D159" s="567"/>
      <c r="E159" s="567"/>
      <c r="F159" s="567"/>
      <c r="G159" s="567"/>
      <c r="H159" s="567"/>
      <c r="I159" s="567"/>
      <c r="J159" s="567"/>
      <c r="K159" s="567"/>
      <c r="L159" s="567"/>
      <c r="M159" s="567"/>
      <c r="N159" s="567"/>
      <c r="O159" s="567"/>
      <c r="P159" s="567"/>
      <c r="Q159" s="567"/>
      <c r="R159" s="567"/>
      <c r="S159" s="567"/>
      <c r="T159" s="567"/>
      <c r="U159" s="567"/>
      <c r="V159" s="567"/>
      <c r="W159" s="567"/>
      <c r="X159" s="567"/>
      <c r="Y159" s="567"/>
      <c r="Z159" s="567"/>
    </row>
    <row r="160">
      <c r="A160" s="567"/>
      <c r="B160" s="567"/>
      <c r="C160" s="567"/>
      <c r="D160" s="567"/>
      <c r="E160" s="567"/>
      <c r="F160" s="567"/>
      <c r="G160" s="567"/>
      <c r="H160" s="567"/>
      <c r="I160" s="567"/>
      <c r="J160" s="567"/>
      <c r="K160" s="567"/>
      <c r="L160" s="567"/>
      <c r="M160" s="567"/>
      <c r="N160" s="567"/>
      <c r="O160" s="567"/>
      <c r="P160" s="567"/>
      <c r="Q160" s="567"/>
      <c r="R160" s="567"/>
      <c r="S160" s="567"/>
      <c r="T160" s="567"/>
      <c r="U160" s="567"/>
      <c r="V160" s="567"/>
      <c r="W160" s="567"/>
      <c r="X160" s="567"/>
      <c r="Y160" s="567"/>
      <c r="Z160" s="567"/>
    </row>
    <row r="161">
      <c r="A161" s="567"/>
      <c r="B161" s="567"/>
      <c r="C161" s="567"/>
      <c r="D161" s="567"/>
      <c r="E161" s="567"/>
      <c r="F161" s="567"/>
      <c r="G161" s="567"/>
      <c r="H161" s="567"/>
      <c r="I161" s="567"/>
      <c r="J161" s="567"/>
      <c r="K161" s="567"/>
      <c r="L161" s="567"/>
      <c r="M161" s="567"/>
      <c r="N161" s="567"/>
      <c r="O161" s="567"/>
      <c r="P161" s="567"/>
      <c r="Q161" s="567"/>
      <c r="R161" s="567"/>
      <c r="S161" s="567"/>
      <c r="T161" s="567"/>
      <c r="U161" s="567"/>
      <c r="V161" s="567"/>
      <c r="W161" s="567"/>
      <c r="X161" s="567"/>
      <c r="Y161" s="567"/>
      <c r="Z161" s="567"/>
    </row>
    <row r="162">
      <c r="A162" s="567"/>
      <c r="B162" s="567"/>
      <c r="C162" s="567"/>
      <c r="D162" s="567"/>
      <c r="E162" s="567"/>
      <c r="F162" s="567"/>
      <c r="G162" s="567"/>
      <c r="H162" s="567"/>
      <c r="I162" s="567"/>
      <c r="J162" s="567"/>
      <c r="K162" s="567"/>
      <c r="L162" s="567"/>
      <c r="M162" s="567"/>
      <c r="N162" s="567"/>
      <c r="O162" s="567"/>
      <c r="P162" s="567"/>
      <c r="Q162" s="567"/>
      <c r="R162" s="567"/>
      <c r="S162" s="567"/>
      <c r="T162" s="567"/>
      <c r="U162" s="567"/>
      <c r="V162" s="567"/>
      <c r="W162" s="567"/>
      <c r="X162" s="567"/>
      <c r="Y162" s="567"/>
      <c r="Z162" s="567"/>
    </row>
    <row r="163">
      <c r="A163" s="567"/>
      <c r="B163" s="567"/>
      <c r="C163" s="567"/>
      <c r="D163" s="567"/>
      <c r="E163" s="567"/>
      <c r="F163" s="567"/>
      <c r="G163" s="567"/>
      <c r="H163" s="567"/>
      <c r="I163" s="567"/>
      <c r="J163" s="567"/>
      <c r="K163" s="567"/>
      <c r="L163" s="567"/>
      <c r="M163" s="567"/>
      <c r="N163" s="567"/>
      <c r="O163" s="567"/>
      <c r="P163" s="567"/>
      <c r="Q163" s="567"/>
      <c r="R163" s="567"/>
      <c r="S163" s="567"/>
      <c r="T163" s="567"/>
      <c r="U163" s="567"/>
      <c r="V163" s="567"/>
      <c r="W163" s="567"/>
      <c r="X163" s="567"/>
      <c r="Y163" s="567"/>
      <c r="Z163" s="567"/>
    </row>
    <row r="164">
      <c r="A164" s="567"/>
      <c r="B164" s="567"/>
      <c r="C164" s="567"/>
      <c r="D164" s="567"/>
      <c r="E164" s="567"/>
      <c r="F164" s="567"/>
      <c r="G164" s="567"/>
      <c r="H164" s="567"/>
      <c r="I164" s="567"/>
      <c r="J164" s="567"/>
      <c r="K164" s="567"/>
      <c r="L164" s="567"/>
      <c r="M164" s="567"/>
      <c r="N164" s="567"/>
      <c r="O164" s="567"/>
      <c r="P164" s="567"/>
      <c r="Q164" s="567"/>
      <c r="R164" s="567"/>
      <c r="S164" s="567"/>
      <c r="T164" s="567"/>
      <c r="U164" s="567"/>
      <c r="V164" s="567"/>
      <c r="W164" s="567"/>
      <c r="X164" s="567"/>
      <c r="Y164" s="567"/>
      <c r="Z164" s="567"/>
    </row>
    <row r="165">
      <c r="A165" s="567"/>
      <c r="B165" s="567"/>
      <c r="C165" s="567"/>
      <c r="D165" s="567"/>
      <c r="E165" s="567"/>
      <c r="F165" s="567"/>
      <c r="G165" s="567"/>
      <c r="H165" s="567"/>
      <c r="I165" s="567"/>
      <c r="J165" s="567"/>
      <c r="K165" s="567"/>
      <c r="L165" s="567"/>
      <c r="M165" s="567"/>
      <c r="N165" s="567"/>
      <c r="O165" s="567"/>
      <c r="P165" s="567"/>
      <c r="Q165" s="567"/>
      <c r="R165" s="567"/>
      <c r="S165" s="567"/>
      <c r="T165" s="567"/>
      <c r="U165" s="567"/>
      <c r="V165" s="567"/>
      <c r="W165" s="567"/>
      <c r="X165" s="567"/>
      <c r="Y165" s="567"/>
      <c r="Z165" s="567"/>
    </row>
    <row r="166">
      <c r="A166" s="567"/>
      <c r="B166" s="567"/>
      <c r="C166" s="567"/>
      <c r="D166" s="567"/>
      <c r="E166" s="567"/>
      <c r="F166" s="567"/>
      <c r="G166" s="567"/>
      <c r="H166" s="567"/>
      <c r="I166" s="567"/>
      <c r="J166" s="567"/>
      <c r="K166" s="567"/>
      <c r="L166" s="567"/>
      <c r="M166" s="567"/>
      <c r="N166" s="567"/>
      <c r="O166" s="567"/>
      <c r="P166" s="567"/>
      <c r="Q166" s="567"/>
      <c r="R166" s="567"/>
      <c r="S166" s="567"/>
      <c r="T166" s="567"/>
      <c r="U166" s="567"/>
      <c r="V166" s="567"/>
      <c r="W166" s="567"/>
      <c r="X166" s="567"/>
      <c r="Y166" s="567"/>
      <c r="Z166" s="567"/>
    </row>
    <row r="167">
      <c r="A167" s="567"/>
      <c r="B167" s="567"/>
      <c r="C167" s="567"/>
      <c r="D167" s="567"/>
      <c r="E167" s="567"/>
      <c r="F167" s="567"/>
      <c r="G167" s="567"/>
      <c r="H167" s="567"/>
      <c r="I167" s="567"/>
      <c r="J167" s="567"/>
      <c r="K167" s="567"/>
      <c r="L167" s="567"/>
      <c r="M167" s="567"/>
      <c r="N167" s="567"/>
      <c r="O167" s="567"/>
      <c r="P167" s="567"/>
      <c r="Q167" s="567"/>
      <c r="R167" s="567"/>
      <c r="S167" s="567"/>
      <c r="T167" s="567"/>
      <c r="U167" s="567"/>
      <c r="V167" s="567"/>
      <c r="W167" s="567"/>
      <c r="X167" s="567"/>
      <c r="Y167" s="567"/>
      <c r="Z167" s="567"/>
    </row>
    <row r="168">
      <c r="A168" s="567"/>
      <c r="B168" s="567"/>
      <c r="C168" s="567"/>
      <c r="D168" s="567"/>
      <c r="E168" s="567"/>
      <c r="F168" s="567"/>
      <c r="G168" s="567"/>
      <c r="H168" s="567"/>
      <c r="I168" s="567"/>
      <c r="J168" s="567"/>
      <c r="K168" s="567"/>
      <c r="L168" s="567"/>
      <c r="M168" s="567"/>
      <c r="N168" s="567"/>
      <c r="O168" s="567"/>
      <c r="P168" s="567"/>
      <c r="Q168" s="567"/>
      <c r="R168" s="567"/>
      <c r="S168" s="567"/>
      <c r="T168" s="567"/>
      <c r="U168" s="567"/>
      <c r="V168" s="567"/>
      <c r="W168" s="567"/>
      <c r="X168" s="567"/>
      <c r="Y168" s="567"/>
      <c r="Z168" s="567"/>
    </row>
    <row r="169">
      <c r="A169" s="567"/>
      <c r="B169" s="567"/>
      <c r="C169" s="567"/>
      <c r="D169" s="567"/>
      <c r="E169" s="567"/>
      <c r="F169" s="567"/>
      <c r="G169" s="567"/>
      <c r="H169" s="567"/>
      <c r="I169" s="567"/>
      <c r="J169" s="567"/>
      <c r="K169" s="567"/>
      <c r="L169" s="567"/>
      <c r="M169" s="567"/>
      <c r="N169" s="567"/>
      <c r="O169" s="567"/>
      <c r="P169" s="567"/>
      <c r="Q169" s="567"/>
      <c r="R169" s="567"/>
      <c r="S169" s="567"/>
      <c r="T169" s="567"/>
      <c r="U169" s="567"/>
      <c r="V169" s="567"/>
      <c r="W169" s="567"/>
      <c r="X169" s="567"/>
      <c r="Y169" s="567"/>
      <c r="Z169" s="567"/>
    </row>
    <row r="170">
      <c r="A170" s="567"/>
      <c r="B170" s="567"/>
      <c r="C170" s="567"/>
      <c r="D170" s="567"/>
      <c r="E170" s="567"/>
      <c r="F170" s="567"/>
      <c r="G170" s="567"/>
      <c r="H170" s="567"/>
      <c r="I170" s="567"/>
      <c r="J170" s="567"/>
      <c r="K170" s="567"/>
      <c r="L170" s="567"/>
      <c r="M170" s="567"/>
      <c r="N170" s="567"/>
      <c r="O170" s="567"/>
      <c r="P170" s="567"/>
      <c r="Q170" s="567"/>
      <c r="R170" s="567"/>
      <c r="S170" s="567"/>
      <c r="T170" s="567"/>
      <c r="U170" s="567"/>
      <c r="V170" s="567"/>
      <c r="W170" s="567"/>
      <c r="X170" s="567"/>
      <c r="Y170" s="567"/>
      <c r="Z170" s="567"/>
    </row>
    <row r="171">
      <c r="A171" s="567"/>
      <c r="B171" s="567"/>
      <c r="C171" s="567"/>
      <c r="D171" s="567"/>
      <c r="E171" s="567"/>
      <c r="F171" s="567"/>
      <c r="G171" s="567"/>
      <c r="H171" s="567"/>
      <c r="I171" s="567"/>
      <c r="J171" s="567"/>
      <c r="K171" s="567"/>
      <c r="L171" s="567"/>
      <c r="M171" s="567"/>
      <c r="N171" s="567"/>
      <c r="O171" s="567"/>
      <c r="P171" s="567"/>
      <c r="Q171" s="567"/>
      <c r="R171" s="567"/>
      <c r="S171" s="567"/>
      <c r="T171" s="567"/>
      <c r="U171" s="567"/>
      <c r="V171" s="567"/>
      <c r="W171" s="567"/>
      <c r="X171" s="567"/>
      <c r="Y171" s="567"/>
      <c r="Z171" s="567"/>
    </row>
    <row r="172">
      <c r="A172" s="567"/>
      <c r="B172" s="567"/>
      <c r="C172" s="567"/>
      <c r="D172" s="567"/>
      <c r="E172" s="567"/>
      <c r="F172" s="567"/>
      <c r="G172" s="567"/>
      <c r="H172" s="567"/>
      <c r="I172" s="567"/>
      <c r="J172" s="567"/>
      <c r="K172" s="567"/>
      <c r="L172" s="567"/>
      <c r="M172" s="567"/>
      <c r="N172" s="567"/>
      <c r="O172" s="567"/>
      <c r="P172" s="567"/>
      <c r="Q172" s="567"/>
      <c r="R172" s="567"/>
      <c r="S172" s="567"/>
      <c r="T172" s="567"/>
      <c r="U172" s="567"/>
      <c r="V172" s="567"/>
      <c r="W172" s="567"/>
      <c r="X172" s="567"/>
      <c r="Y172" s="567"/>
      <c r="Z172" s="567"/>
    </row>
    <row r="173">
      <c r="A173" s="567"/>
      <c r="B173" s="567"/>
      <c r="C173" s="567"/>
      <c r="D173" s="567"/>
      <c r="E173" s="567"/>
      <c r="F173" s="567"/>
      <c r="G173" s="567"/>
      <c r="H173" s="567"/>
      <c r="I173" s="567"/>
      <c r="J173" s="567"/>
      <c r="K173" s="567"/>
      <c r="L173" s="567"/>
      <c r="M173" s="567"/>
      <c r="N173" s="567"/>
      <c r="O173" s="567"/>
      <c r="P173" s="567"/>
      <c r="Q173" s="567"/>
      <c r="R173" s="567"/>
      <c r="S173" s="567"/>
      <c r="T173" s="567"/>
      <c r="U173" s="567"/>
      <c r="V173" s="567"/>
      <c r="W173" s="567"/>
      <c r="X173" s="567"/>
      <c r="Y173" s="567"/>
      <c r="Z173" s="567"/>
    </row>
    <row r="174">
      <c r="A174" s="567"/>
      <c r="B174" s="567"/>
      <c r="C174" s="567"/>
      <c r="D174" s="567"/>
      <c r="E174" s="567"/>
      <c r="F174" s="567"/>
      <c r="G174" s="567"/>
      <c r="H174" s="567"/>
      <c r="I174" s="567"/>
      <c r="J174" s="567"/>
      <c r="K174" s="567"/>
      <c r="L174" s="567"/>
      <c r="M174" s="567"/>
      <c r="N174" s="567"/>
      <c r="O174" s="567"/>
      <c r="P174" s="567"/>
      <c r="Q174" s="567"/>
      <c r="R174" s="567"/>
      <c r="S174" s="567"/>
      <c r="T174" s="567"/>
      <c r="U174" s="567"/>
      <c r="V174" s="567"/>
      <c r="W174" s="567"/>
      <c r="X174" s="567"/>
      <c r="Y174" s="567"/>
      <c r="Z174" s="567"/>
    </row>
    <row r="175">
      <c r="A175" s="567"/>
      <c r="B175" s="567"/>
      <c r="C175" s="567"/>
      <c r="D175" s="567"/>
      <c r="E175" s="567"/>
      <c r="F175" s="567"/>
      <c r="G175" s="567"/>
      <c r="H175" s="567"/>
      <c r="I175" s="567"/>
      <c r="J175" s="567"/>
      <c r="K175" s="567"/>
      <c r="L175" s="567"/>
      <c r="M175" s="567"/>
      <c r="N175" s="567"/>
      <c r="O175" s="567"/>
      <c r="P175" s="567"/>
      <c r="Q175" s="567"/>
      <c r="R175" s="567"/>
      <c r="S175" s="567"/>
      <c r="T175" s="567"/>
      <c r="U175" s="567"/>
      <c r="V175" s="567"/>
      <c r="W175" s="567"/>
      <c r="X175" s="567"/>
      <c r="Y175" s="567"/>
      <c r="Z175" s="567"/>
    </row>
    <row r="176">
      <c r="A176" s="567"/>
      <c r="B176" s="567"/>
      <c r="C176" s="567"/>
      <c r="D176" s="567"/>
      <c r="E176" s="567"/>
      <c r="F176" s="567"/>
      <c r="G176" s="567"/>
      <c r="H176" s="567"/>
      <c r="I176" s="567"/>
      <c r="J176" s="567"/>
      <c r="K176" s="567"/>
      <c r="L176" s="567"/>
      <c r="M176" s="567"/>
      <c r="N176" s="567"/>
      <c r="O176" s="567"/>
      <c r="P176" s="567"/>
      <c r="Q176" s="567"/>
      <c r="R176" s="567"/>
      <c r="S176" s="567"/>
      <c r="T176" s="567"/>
      <c r="U176" s="567"/>
      <c r="V176" s="567"/>
      <c r="W176" s="567"/>
      <c r="X176" s="567"/>
      <c r="Y176" s="567"/>
      <c r="Z176" s="567"/>
    </row>
    <row r="177">
      <c r="A177" s="567"/>
      <c r="B177" s="567"/>
      <c r="C177" s="567"/>
      <c r="D177" s="567"/>
      <c r="E177" s="567"/>
      <c r="F177" s="567"/>
      <c r="G177" s="567"/>
      <c r="H177" s="567"/>
      <c r="I177" s="567"/>
      <c r="J177" s="567"/>
      <c r="K177" s="567"/>
      <c r="L177" s="567"/>
      <c r="M177" s="567"/>
      <c r="N177" s="567"/>
      <c r="O177" s="567"/>
      <c r="P177" s="567"/>
      <c r="Q177" s="567"/>
      <c r="R177" s="567"/>
      <c r="S177" s="567"/>
      <c r="T177" s="567"/>
      <c r="U177" s="567"/>
      <c r="V177" s="567"/>
      <c r="W177" s="567"/>
      <c r="X177" s="567"/>
      <c r="Y177" s="567"/>
      <c r="Z177" s="567"/>
    </row>
    <row r="178">
      <c r="A178" s="567"/>
      <c r="B178" s="567"/>
      <c r="C178" s="567"/>
      <c r="D178" s="567"/>
      <c r="E178" s="567"/>
      <c r="F178" s="567"/>
      <c r="G178" s="567"/>
      <c r="H178" s="567"/>
      <c r="I178" s="567"/>
      <c r="J178" s="567"/>
      <c r="K178" s="567"/>
      <c r="L178" s="567"/>
      <c r="M178" s="567"/>
      <c r="N178" s="567"/>
      <c r="O178" s="567"/>
      <c r="P178" s="567"/>
      <c r="Q178" s="567"/>
      <c r="R178" s="567"/>
      <c r="S178" s="567"/>
      <c r="T178" s="567"/>
      <c r="U178" s="567"/>
      <c r="V178" s="567"/>
      <c r="W178" s="567"/>
      <c r="X178" s="567"/>
      <c r="Y178" s="567"/>
      <c r="Z178" s="567"/>
    </row>
    <row r="179">
      <c r="A179" s="567"/>
      <c r="B179" s="567"/>
      <c r="C179" s="567"/>
      <c r="D179" s="567"/>
      <c r="E179" s="567"/>
      <c r="F179" s="567"/>
      <c r="G179" s="567"/>
      <c r="H179" s="567"/>
      <c r="I179" s="567"/>
      <c r="J179" s="567"/>
      <c r="K179" s="567"/>
      <c r="L179" s="567"/>
      <c r="M179" s="567"/>
      <c r="N179" s="567"/>
      <c r="O179" s="567"/>
      <c r="P179" s="567"/>
      <c r="Q179" s="567"/>
      <c r="R179" s="567"/>
      <c r="S179" s="567"/>
      <c r="T179" s="567"/>
      <c r="U179" s="567"/>
      <c r="V179" s="567"/>
      <c r="W179" s="567"/>
      <c r="X179" s="567"/>
      <c r="Y179" s="567"/>
      <c r="Z179" s="567"/>
    </row>
    <row r="180">
      <c r="A180" s="567"/>
      <c r="B180" s="567"/>
      <c r="C180" s="567"/>
      <c r="D180" s="567"/>
      <c r="E180" s="567"/>
      <c r="F180" s="567"/>
      <c r="G180" s="567"/>
      <c r="H180" s="567"/>
      <c r="I180" s="567"/>
      <c r="J180" s="567"/>
      <c r="K180" s="567"/>
      <c r="L180" s="567"/>
      <c r="M180" s="567"/>
      <c r="N180" s="567"/>
      <c r="O180" s="567"/>
      <c r="P180" s="567"/>
      <c r="Q180" s="567"/>
      <c r="R180" s="567"/>
      <c r="S180" s="567"/>
      <c r="T180" s="567"/>
      <c r="U180" s="567"/>
      <c r="V180" s="567"/>
      <c r="W180" s="567"/>
      <c r="X180" s="567"/>
      <c r="Y180" s="567"/>
      <c r="Z180" s="567"/>
    </row>
    <row r="181">
      <c r="A181" s="567"/>
      <c r="B181" s="567"/>
      <c r="C181" s="567"/>
      <c r="D181" s="567"/>
      <c r="E181" s="567"/>
      <c r="F181" s="567"/>
      <c r="G181" s="567"/>
      <c r="H181" s="567"/>
      <c r="I181" s="567"/>
      <c r="J181" s="567"/>
      <c r="K181" s="567"/>
      <c r="L181" s="567"/>
      <c r="M181" s="567"/>
      <c r="N181" s="567"/>
      <c r="O181" s="567"/>
      <c r="P181" s="567"/>
      <c r="Q181" s="567"/>
      <c r="R181" s="567"/>
      <c r="S181" s="567"/>
      <c r="T181" s="567"/>
      <c r="U181" s="567"/>
      <c r="V181" s="567"/>
      <c r="W181" s="567"/>
      <c r="X181" s="567"/>
      <c r="Y181" s="567"/>
      <c r="Z181" s="567"/>
    </row>
    <row r="182">
      <c r="A182" s="567"/>
      <c r="B182" s="567"/>
      <c r="C182" s="567"/>
      <c r="D182" s="567"/>
      <c r="E182" s="567"/>
      <c r="F182" s="567"/>
      <c r="G182" s="567"/>
      <c r="H182" s="567"/>
      <c r="I182" s="567"/>
      <c r="J182" s="567"/>
      <c r="K182" s="567"/>
      <c r="L182" s="567"/>
      <c r="M182" s="567"/>
      <c r="N182" s="567"/>
      <c r="O182" s="567"/>
      <c r="P182" s="567"/>
      <c r="Q182" s="567"/>
      <c r="R182" s="567"/>
      <c r="S182" s="567"/>
      <c r="T182" s="567"/>
      <c r="U182" s="567"/>
      <c r="V182" s="567"/>
      <c r="W182" s="567"/>
      <c r="X182" s="567"/>
      <c r="Y182" s="567"/>
      <c r="Z182" s="567"/>
    </row>
    <row r="183">
      <c r="A183" s="567"/>
      <c r="B183" s="567"/>
      <c r="C183" s="567"/>
      <c r="D183" s="567"/>
      <c r="E183" s="567"/>
      <c r="F183" s="567"/>
      <c r="G183" s="567"/>
      <c r="H183" s="567"/>
      <c r="I183" s="567"/>
      <c r="J183" s="567"/>
      <c r="K183" s="567"/>
      <c r="L183" s="567"/>
      <c r="M183" s="567"/>
      <c r="N183" s="567"/>
      <c r="O183" s="567"/>
      <c r="P183" s="567"/>
      <c r="Q183" s="567"/>
      <c r="R183" s="567"/>
      <c r="S183" s="567"/>
      <c r="T183" s="567"/>
      <c r="U183" s="567"/>
      <c r="V183" s="567"/>
      <c r="W183" s="567"/>
      <c r="X183" s="567"/>
      <c r="Y183" s="567"/>
      <c r="Z183" s="567"/>
    </row>
    <row r="184">
      <c r="A184" s="567"/>
      <c r="B184" s="567"/>
      <c r="C184" s="567"/>
      <c r="D184" s="567"/>
      <c r="E184" s="567"/>
      <c r="F184" s="567"/>
      <c r="G184" s="567"/>
      <c r="H184" s="567"/>
      <c r="I184" s="567"/>
      <c r="J184" s="567"/>
      <c r="K184" s="567"/>
      <c r="L184" s="567"/>
      <c r="M184" s="567"/>
      <c r="N184" s="567"/>
      <c r="O184" s="567"/>
      <c r="P184" s="567"/>
      <c r="Q184" s="567"/>
      <c r="R184" s="567"/>
      <c r="S184" s="567"/>
      <c r="T184" s="567"/>
      <c r="U184" s="567"/>
      <c r="V184" s="567"/>
      <c r="W184" s="567"/>
      <c r="X184" s="567"/>
      <c r="Y184" s="567"/>
      <c r="Z184" s="567"/>
    </row>
    <row r="185">
      <c r="A185" s="567"/>
      <c r="B185" s="567"/>
      <c r="C185" s="567"/>
      <c r="D185" s="567"/>
      <c r="E185" s="567"/>
      <c r="F185" s="567"/>
      <c r="G185" s="567"/>
      <c r="H185" s="567"/>
      <c r="I185" s="567"/>
      <c r="J185" s="567"/>
      <c r="K185" s="567"/>
      <c r="L185" s="567"/>
      <c r="M185" s="567"/>
      <c r="N185" s="567"/>
      <c r="O185" s="567"/>
      <c r="P185" s="567"/>
      <c r="Q185" s="567"/>
      <c r="R185" s="567"/>
      <c r="S185" s="567"/>
      <c r="T185" s="567"/>
      <c r="U185" s="567"/>
      <c r="V185" s="567"/>
      <c r="W185" s="567"/>
      <c r="X185" s="567"/>
      <c r="Y185" s="567"/>
      <c r="Z185" s="567"/>
    </row>
    <row r="186">
      <c r="A186" s="567"/>
      <c r="B186" s="567"/>
      <c r="C186" s="567"/>
      <c r="D186" s="567"/>
      <c r="E186" s="567"/>
      <c r="F186" s="567"/>
      <c r="G186" s="567"/>
      <c r="H186" s="567"/>
      <c r="I186" s="567"/>
      <c r="J186" s="567"/>
      <c r="K186" s="567"/>
      <c r="L186" s="567"/>
      <c r="M186" s="567"/>
      <c r="N186" s="567"/>
      <c r="O186" s="567"/>
      <c r="P186" s="567"/>
      <c r="Q186" s="567"/>
      <c r="R186" s="567"/>
      <c r="S186" s="567"/>
      <c r="T186" s="567"/>
      <c r="U186" s="567"/>
      <c r="V186" s="567"/>
      <c r="W186" s="567"/>
      <c r="X186" s="567"/>
      <c r="Y186" s="567"/>
      <c r="Z186" s="567"/>
    </row>
    <row r="187">
      <c r="A187" s="567"/>
      <c r="B187" s="567"/>
      <c r="C187" s="567"/>
      <c r="D187" s="567"/>
      <c r="E187" s="567"/>
      <c r="F187" s="567"/>
      <c r="G187" s="567"/>
      <c r="H187" s="567"/>
      <c r="I187" s="567"/>
      <c r="J187" s="567"/>
      <c r="K187" s="567"/>
      <c r="L187" s="567"/>
      <c r="M187" s="567"/>
      <c r="N187" s="567"/>
      <c r="O187" s="567"/>
      <c r="P187" s="567"/>
      <c r="Q187" s="567"/>
      <c r="R187" s="567"/>
      <c r="S187" s="567"/>
      <c r="T187" s="567"/>
      <c r="U187" s="567"/>
      <c r="V187" s="567"/>
      <c r="W187" s="567"/>
      <c r="X187" s="567"/>
      <c r="Y187" s="567"/>
      <c r="Z187" s="567"/>
    </row>
    <row r="188">
      <c r="A188" s="567"/>
      <c r="B188" s="567"/>
      <c r="C188" s="567"/>
      <c r="D188" s="567"/>
      <c r="E188" s="567"/>
      <c r="F188" s="567"/>
      <c r="G188" s="567"/>
      <c r="H188" s="567"/>
      <c r="I188" s="567"/>
      <c r="J188" s="567"/>
      <c r="K188" s="567"/>
      <c r="L188" s="567"/>
      <c r="M188" s="567"/>
      <c r="N188" s="567"/>
      <c r="O188" s="567"/>
      <c r="P188" s="567"/>
      <c r="Q188" s="567"/>
      <c r="R188" s="567"/>
      <c r="S188" s="567"/>
      <c r="T188" s="567"/>
      <c r="U188" s="567"/>
      <c r="V188" s="567"/>
      <c r="W188" s="567"/>
      <c r="X188" s="567"/>
      <c r="Y188" s="567"/>
      <c r="Z188" s="567"/>
    </row>
    <row r="189">
      <c r="A189" s="567"/>
      <c r="B189" s="567"/>
      <c r="C189" s="567"/>
      <c r="D189" s="567"/>
      <c r="E189" s="567"/>
      <c r="F189" s="567"/>
      <c r="G189" s="567"/>
      <c r="H189" s="567"/>
      <c r="I189" s="567"/>
      <c r="J189" s="567"/>
      <c r="K189" s="567"/>
      <c r="L189" s="567"/>
      <c r="M189" s="567"/>
      <c r="N189" s="567"/>
      <c r="O189" s="567"/>
      <c r="P189" s="567"/>
      <c r="Q189" s="567"/>
      <c r="R189" s="567"/>
      <c r="S189" s="567"/>
      <c r="T189" s="567"/>
      <c r="U189" s="567"/>
      <c r="V189" s="567"/>
      <c r="W189" s="567"/>
      <c r="X189" s="567"/>
      <c r="Y189" s="567"/>
      <c r="Z189" s="567"/>
    </row>
    <row r="190">
      <c r="A190" s="567"/>
      <c r="B190" s="567"/>
      <c r="C190" s="567"/>
      <c r="D190" s="567"/>
      <c r="E190" s="567"/>
      <c r="F190" s="567"/>
      <c r="G190" s="567"/>
      <c r="H190" s="567"/>
      <c r="I190" s="567"/>
      <c r="J190" s="567"/>
      <c r="K190" s="567"/>
      <c r="L190" s="567"/>
      <c r="M190" s="567"/>
      <c r="N190" s="567"/>
      <c r="O190" s="567"/>
      <c r="P190" s="567"/>
      <c r="Q190" s="567"/>
      <c r="R190" s="567"/>
      <c r="S190" s="567"/>
      <c r="T190" s="567"/>
      <c r="U190" s="567"/>
      <c r="V190" s="567"/>
      <c r="W190" s="567"/>
      <c r="X190" s="567"/>
      <c r="Y190" s="567"/>
      <c r="Z190" s="567"/>
    </row>
    <row r="191">
      <c r="A191" s="567"/>
      <c r="B191" s="567"/>
      <c r="C191" s="567"/>
      <c r="D191" s="567"/>
      <c r="E191" s="567"/>
      <c r="F191" s="567"/>
      <c r="G191" s="567"/>
      <c r="H191" s="567"/>
      <c r="I191" s="567"/>
      <c r="J191" s="567"/>
      <c r="K191" s="567"/>
      <c r="L191" s="567"/>
      <c r="M191" s="567"/>
      <c r="N191" s="567"/>
      <c r="O191" s="567"/>
      <c r="P191" s="567"/>
      <c r="Q191" s="567"/>
      <c r="R191" s="567"/>
      <c r="S191" s="567"/>
      <c r="T191" s="567"/>
      <c r="U191" s="567"/>
      <c r="V191" s="567"/>
      <c r="W191" s="567"/>
      <c r="X191" s="567"/>
      <c r="Y191" s="567"/>
      <c r="Z191" s="567"/>
    </row>
    <row r="192">
      <c r="A192" s="567"/>
      <c r="B192" s="567"/>
      <c r="C192" s="567"/>
      <c r="D192" s="567"/>
      <c r="E192" s="567"/>
      <c r="F192" s="567"/>
      <c r="G192" s="567"/>
      <c r="H192" s="567"/>
      <c r="I192" s="567"/>
      <c r="J192" s="567"/>
      <c r="K192" s="567"/>
      <c r="L192" s="567"/>
      <c r="M192" s="567"/>
      <c r="N192" s="567"/>
      <c r="O192" s="567"/>
      <c r="P192" s="567"/>
      <c r="Q192" s="567"/>
      <c r="R192" s="567"/>
      <c r="S192" s="567"/>
      <c r="T192" s="567"/>
      <c r="U192" s="567"/>
      <c r="V192" s="567"/>
      <c r="W192" s="567"/>
      <c r="X192" s="567"/>
      <c r="Y192" s="567"/>
      <c r="Z192" s="567"/>
    </row>
    <row r="193">
      <c r="A193" s="567"/>
      <c r="B193" s="567"/>
      <c r="C193" s="567"/>
      <c r="D193" s="567"/>
      <c r="E193" s="567"/>
      <c r="F193" s="567"/>
      <c r="G193" s="567"/>
      <c r="H193" s="567"/>
      <c r="I193" s="567"/>
      <c r="J193" s="567"/>
      <c r="K193" s="567"/>
      <c r="L193" s="567"/>
      <c r="M193" s="567"/>
      <c r="N193" s="567"/>
      <c r="O193" s="567"/>
      <c r="P193" s="567"/>
      <c r="Q193" s="567"/>
      <c r="R193" s="567"/>
      <c r="S193" s="567"/>
      <c r="T193" s="567"/>
      <c r="U193" s="567"/>
      <c r="V193" s="567"/>
      <c r="W193" s="567"/>
      <c r="X193" s="567"/>
      <c r="Y193" s="567"/>
      <c r="Z193" s="567"/>
    </row>
    <row r="194">
      <c r="A194" s="567"/>
      <c r="B194" s="567"/>
      <c r="C194" s="567"/>
      <c r="D194" s="567"/>
      <c r="E194" s="567"/>
      <c r="F194" s="567"/>
      <c r="G194" s="567"/>
      <c r="H194" s="567"/>
      <c r="I194" s="567"/>
      <c r="J194" s="567"/>
      <c r="K194" s="567"/>
      <c r="L194" s="567"/>
      <c r="M194" s="567"/>
      <c r="N194" s="567"/>
      <c r="O194" s="567"/>
      <c r="P194" s="567"/>
      <c r="Q194" s="567"/>
      <c r="R194" s="567"/>
      <c r="S194" s="567"/>
      <c r="T194" s="567"/>
      <c r="U194" s="567"/>
      <c r="V194" s="567"/>
      <c r="W194" s="567"/>
      <c r="X194" s="567"/>
      <c r="Y194" s="567"/>
      <c r="Z194" s="567"/>
    </row>
    <row r="195">
      <c r="A195" s="567"/>
      <c r="B195" s="567"/>
      <c r="C195" s="567"/>
      <c r="D195" s="567"/>
      <c r="E195" s="567"/>
      <c r="F195" s="567"/>
      <c r="G195" s="567"/>
      <c r="H195" s="567"/>
      <c r="I195" s="567"/>
      <c r="J195" s="567"/>
      <c r="K195" s="567"/>
      <c r="L195" s="567"/>
      <c r="M195" s="567"/>
      <c r="N195" s="567"/>
      <c r="O195" s="567"/>
      <c r="P195" s="567"/>
      <c r="Q195" s="567"/>
      <c r="R195" s="567"/>
      <c r="S195" s="567"/>
      <c r="T195" s="567"/>
      <c r="U195" s="567"/>
      <c r="V195" s="567"/>
      <c r="W195" s="567"/>
      <c r="X195" s="567"/>
      <c r="Y195" s="567"/>
      <c r="Z195" s="567"/>
    </row>
    <row r="196">
      <c r="A196" s="567"/>
      <c r="B196" s="567"/>
      <c r="C196" s="567"/>
      <c r="D196" s="567"/>
      <c r="E196" s="567"/>
      <c r="F196" s="567"/>
      <c r="G196" s="567"/>
      <c r="H196" s="567"/>
      <c r="I196" s="567"/>
      <c r="J196" s="567"/>
      <c r="K196" s="567"/>
      <c r="L196" s="567"/>
      <c r="M196" s="567"/>
      <c r="N196" s="567"/>
      <c r="O196" s="567"/>
      <c r="P196" s="567"/>
      <c r="Q196" s="567"/>
      <c r="R196" s="567"/>
      <c r="S196" s="567"/>
      <c r="T196" s="567"/>
      <c r="U196" s="567"/>
      <c r="V196" s="567"/>
      <c r="W196" s="567"/>
      <c r="X196" s="567"/>
      <c r="Y196" s="567"/>
      <c r="Z196" s="567"/>
    </row>
    <row r="197">
      <c r="A197" s="567"/>
      <c r="B197" s="567"/>
      <c r="C197" s="567"/>
      <c r="D197" s="567"/>
      <c r="E197" s="567"/>
      <c r="F197" s="567"/>
      <c r="G197" s="567"/>
      <c r="H197" s="567"/>
      <c r="I197" s="567"/>
      <c r="J197" s="567"/>
      <c r="K197" s="567"/>
      <c r="L197" s="567"/>
      <c r="M197" s="567"/>
      <c r="N197" s="567"/>
      <c r="O197" s="567"/>
      <c r="P197" s="567"/>
      <c r="Q197" s="567"/>
      <c r="R197" s="567"/>
      <c r="S197" s="567"/>
      <c r="T197" s="567"/>
      <c r="U197" s="567"/>
      <c r="V197" s="567"/>
      <c r="W197" s="567"/>
      <c r="X197" s="567"/>
      <c r="Y197" s="567"/>
      <c r="Z197" s="567"/>
    </row>
    <row r="198">
      <c r="A198" s="567"/>
      <c r="B198" s="567"/>
      <c r="C198" s="567"/>
      <c r="D198" s="567"/>
      <c r="E198" s="567"/>
      <c r="F198" s="567"/>
      <c r="G198" s="567"/>
      <c r="H198" s="567"/>
      <c r="I198" s="567"/>
      <c r="J198" s="567"/>
      <c r="K198" s="567"/>
      <c r="L198" s="567"/>
      <c r="M198" s="567"/>
      <c r="N198" s="567"/>
      <c r="O198" s="567"/>
      <c r="P198" s="567"/>
      <c r="Q198" s="567"/>
      <c r="R198" s="567"/>
      <c r="S198" s="567"/>
      <c r="T198" s="567"/>
      <c r="U198" s="567"/>
      <c r="V198" s="567"/>
      <c r="W198" s="567"/>
      <c r="X198" s="567"/>
      <c r="Y198" s="567"/>
      <c r="Z198" s="567"/>
    </row>
    <row r="199">
      <c r="A199" s="567"/>
      <c r="B199" s="567"/>
      <c r="C199" s="567"/>
      <c r="D199" s="567"/>
      <c r="E199" s="567"/>
      <c r="F199" s="567"/>
      <c r="G199" s="567"/>
      <c r="H199" s="567"/>
      <c r="I199" s="567"/>
      <c r="J199" s="567"/>
      <c r="K199" s="567"/>
      <c r="L199" s="567"/>
      <c r="M199" s="567"/>
      <c r="N199" s="567"/>
      <c r="O199" s="567"/>
      <c r="P199" s="567"/>
      <c r="Q199" s="567"/>
      <c r="R199" s="567"/>
      <c r="S199" s="567"/>
      <c r="T199" s="567"/>
      <c r="U199" s="567"/>
      <c r="V199" s="567"/>
      <c r="W199" s="567"/>
      <c r="X199" s="567"/>
      <c r="Y199" s="567"/>
      <c r="Z199" s="567"/>
    </row>
    <row r="200">
      <c r="A200" s="567"/>
      <c r="B200" s="567"/>
      <c r="C200" s="567"/>
      <c r="D200" s="567"/>
      <c r="E200" s="567"/>
      <c r="F200" s="567"/>
      <c r="G200" s="567"/>
      <c r="H200" s="567"/>
      <c r="I200" s="567"/>
      <c r="J200" s="567"/>
      <c r="K200" s="567"/>
      <c r="L200" s="567"/>
      <c r="M200" s="567"/>
      <c r="N200" s="567"/>
      <c r="O200" s="567"/>
      <c r="P200" s="567"/>
      <c r="Q200" s="567"/>
      <c r="R200" s="567"/>
      <c r="S200" s="567"/>
      <c r="T200" s="567"/>
      <c r="U200" s="567"/>
      <c r="V200" s="567"/>
      <c r="W200" s="567"/>
      <c r="X200" s="567"/>
      <c r="Y200" s="567"/>
      <c r="Z200" s="567"/>
    </row>
    <row r="201">
      <c r="A201" s="567"/>
      <c r="B201" s="567"/>
      <c r="C201" s="567"/>
      <c r="D201" s="567"/>
      <c r="E201" s="567"/>
      <c r="F201" s="567"/>
      <c r="G201" s="567"/>
      <c r="H201" s="567"/>
      <c r="I201" s="567"/>
      <c r="J201" s="567"/>
      <c r="K201" s="567"/>
      <c r="L201" s="567"/>
      <c r="M201" s="567"/>
      <c r="N201" s="567"/>
      <c r="O201" s="567"/>
      <c r="P201" s="567"/>
      <c r="Q201" s="567"/>
      <c r="R201" s="567"/>
      <c r="S201" s="567"/>
      <c r="T201" s="567"/>
      <c r="U201" s="567"/>
      <c r="V201" s="567"/>
      <c r="W201" s="567"/>
      <c r="X201" s="567"/>
      <c r="Y201" s="567"/>
      <c r="Z201" s="567"/>
    </row>
    <row r="202">
      <c r="A202" s="567"/>
      <c r="B202" s="567"/>
      <c r="C202" s="567"/>
      <c r="D202" s="567"/>
      <c r="E202" s="567"/>
      <c r="F202" s="567"/>
      <c r="G202" s="567"/>
      <c r="H202" s="567"/>
      <c r="I202" s="567"/>
      <c r="J202" s="567"/>
      <c r="K202" s="567"/>
      <c r="L202" s="567"/>
      <c r="M202" s="567"/>
      <c r="N202" s="567"/>
      <c r="O202" s="567"/>
      <c r="P202" s="567"/>
      <c r="Q202" s="567"/>
      <c r="R202" s="567"/>
      <c r="S202" s="567"/>
      <c r="T202" s="567"/>
      <c r="U202" s="567"/>
      <c r="V202" s="567"/>
      <c r="W202" s="567"/>
      <c r="X202" s="567"/>
      <c r="Y202" s="567"/>
      <c r="Z202" s="567"/>
    </row>
    <row r="203">
      <c r="A203" s="567"/>
      <c r="B203" s="567"/>
      <c r="C203" s="567"/>
      <c r="D203" s="567"/>
      <c r="E203" s="567"/>
      <c r="F203" s="567"/>
      <c r="G203" s="567"/>
      <c r="H203" s="567"/>
      <c r="I203" s="567"/>
      <c r="J203" s="567"/>
      <c r="K203" s="567"/>
      <c r="L203" s="567"/>
      <c r="M203" s="567"/>
      <c r="N203" s="567"/>
      <c r="O203" s="567"/>
      <c r="P203" s="567"/>
      <c r="Q203" s="567"/>
      <c r="R203" s="567"/>
      <c r="S203" s="567"/>
      <c r="T203" s="567"/>
      <c r="U203" s="567"/>
      <c r="V203" s="567"/>
      <c r="W203" s="567"/>
      <c r="X203" s="567"/>
      <c r="Y203" s="567"/>
      <c r="Z203" s="567"/>
    </row>
    <row r="204">
      <c r="A204" s="567"/>
      <c r="B204" s="567"/>
      <c r="C204" s="567"/>
      <c r="D204" s="567"/>
      <c r="E204" s="567"/>
      <c r="F204" s="567"/>
      <c r="G204" s="567"/>
      <c r="H204" s="567"/>
      <c r="I204" s="567"/>
      <c r="J204" s="567"/>
      <c r="K204" s="567"/>
      <c r="L204" s="567"/>
      <c r="M204" s="567"/>
      <c r="N204" s="567"/>
      <c r="O204" s="567"/>
      <c r="P204" s="567"/>
      <c r="Q204" s="567"/>
      <c r="R204" s="567"/>
      <c r="S204" s="567"/>
      <c r="T204" s="567"/>
      <c r="U204" s="567"/>
      <c r="V204" s="567"/>
      <c r="W204" s="567"/>
      <c r="X204" s="567"/>
      <c r="Y204" s="567"/>
      <c r="Z204" s="567"/>
    </row>
    <row r="205">
      <c r="A205" s="567"/>
      <c r="B205" s="567"/>
      <c r="C205" s="567"/>
      <c r="D205" s="567"/>
      <c r="E205" s="567"/>
      <c r="F205" s="567"/>
      <c r="G205" s="567"/>
      <c r="H205" s="567"/>
      <c r="I205" s="567"/>
      <c r="J205" s="567"/>
      <c r="K205" s="567"/>
      <c r="L205" s="567"/>
      <c r="M205" s="567"/>
      <c r="N205" s="567"/>
      <c r="O205" s="567"/>
      <c r="P205" s="567"/>
      <c r="Q205" s="567"/>
      <c r="R205" s="567"/>
      <c r="S205" s="567"/>
      <c r="T205" s="567"/>
      <c r="U205" s="567"/>
      <c r="V205" s="567"/>
      <c r="W205" s="567"/>
      <c r="X205" s="567"/>
      <c r="Y205" s="567"/>
      <c r="Z205" s="567"/>
    </row>
    <row r="206">
      <c r="A206" s="567"/>
      <c r="B206" s="567"/>
      <c r="C206" s="567"/>
      <c r="D206" s="567"/>
      <c r="E206" s="567"/>
      <c r="F206" s="567"/>
      <c r="G206" s="567"/>
      <c r="H206" s="567"/>
      <c r="I206" s="567"/>
      <c r="J206" s="567"/>
      <c r="K206" s="567"/>
      <c r="L206" s="567"/>
      <c r="M206" s="567"/>
      <c r="N206" s="567"/>
      <c r="O206" s="567"/>
      <c r="P206" s="567"/>
      <c r="Q206" s="567"/>
      <c r="R206" s="567"/>
      <c r="S206" s="567"/>
      <c r="T206" s="567"/>
      <c r="U206" s="567"/>
      <c r="V206" s="567"/>
      <c r="W206" s="567"/>
      <c r="X206" s="567"/>
      <c r="Y206" s="567"/>
      <c r="Z206" s="567"/>
    </row>
    <row r="207">
      <c r="A207" s="567"/>
      <c r="B207" s="567"/>
      <c r="C207" s="567"/>
      <c r="D207" s="567"/>
      <c r="E207" s="567"/>
      <c r="F207" s="567"/>
      <c r="G207" s="567"/>
      <c r="H207" s="567"/>
      <c r="I207" s="567"/>
      <c r="J207" s="567"/>
      <c r="K207" s="567"/>
      <c r="L207" s="567"/>
      <c r="M207" s="567"/>
      <c r="N207" s="567"/>
      <c r="O207" s="567"/>
      <c r="P207" s="567"/>
      <c r="Q207" s="567"/>
      <c r="R207" s="567"/>
      <c r="S207" s="567"/>
      <c r="T207" s="567"/>
      <c r="U207" s="567"/>
      <c r="V207" s="567"/>
      <c r="W207" s="567"/>
      <c r="X207" s="567"/>
      <c r="Y207" s="567"/>
      <c r="Z207" s="567"/>
    </row>
    <row r="208">
      <c r="A208" s="567"/>
      <c r="B208" s="567"/>
      <c r="C208" s="567"/>
      <c r="D208" s="567"/>
      <c r="E208" s="567"/>
      <c r="F208" s="567"/>
      <c r="G208" s="567"/>
      <c r="H208" s="567"/>
      <c r="I208" s="567"/>
      <c r="J208" s="567"/>
      <c r="K208" s="567"/>
      <c r="L208" s="567"/>
      <c r="M208" s="567"/>
      <c r="N208" s="567"/>
      <c r="O208" s="567"/>
      <c r="P208" s="567"/>
      <c r="Q208" s="567"/>
      <c r="R208" s="567"/>
      <c r="S208" s="567"/>
      <c r="T208" s="567"/>
      <c r="U208" s="567"/>
      <c r="V208" s="567"/>
      <c r="W208" s="567"/>
      <c r="X208" s="567"/>
      <c r="Y208" s="567"/>
      <c r="Z208" s="567"/>
    </row>
    <row r="209">
      <c r="A209" s="567"/>
      <c r="B209" s="567"/>
      <c r="C209" s="567"/>
      <c r="D209" s="567"/>
      <c r="E209" s="567"/>
      <c r="F209" s="567"/>
      <c r="G209" s="567"/>
      <c r="H209" s="567"/>
      <c r="I209" s="567"/>
      <c r="J209" s="567"/>
      <c r="K209" s="567"/>
      <c r="L209" s="567"/>
      <c r="M209" s="567"/>
      <c r="N209" s="567"/>
      <c r="O209" s="567"/>
      <c r="P209" s="567"/>
      <c r="Q209" s="567"/>
      <c r="R209" s="567"/>
      <c r="S209" s="567"/>
      <c r="T209" s="567"/>
      <c r="U209" s="567"/>
      <c r="V209" s="567"/>
      <c r="W209" s="567"/>
      <c r="X209" s="567"/>
      <c r="Y209" s="567"/>
      <c r="Z209" s="567"/>
    </row>
    <row r="210">
      <c r="A210" s="567"/>
      <c r="B210" s="567"/>
      <c r="C210" s="567"/>
      <c r="D210" s="567"/>
      <c r="E210" s="567"/>
      <c r="F210" s="567"/>
      <c r="G210" s="567"/>
      <c r="H210" s="567"/>
      <c r="I210" s="567"/>
      <c r="J210" s="567"/>
      <c r="K210" s="567"/>
      <c r="L210" s="567"/>
      <c r="M210" s="567"/>
      <c r="N210" s="567"/>
      <c r="O210" s="567"/>
      <c r="P210" s="567"/>
      <c r="Q210" s="567"/>
      <c r="R210" s="567"/>
      <c r="S210" s="567"/>
      <c r="T210" s="567"/>
      <c r="U210" s="567"/>
      <c r="V210" s="567"/>
      <c r="W210" s="567"/>
      <c r="X210" s="567"/>
      <c r="Y210" s="567"/>
      <c r="Z210" s="567"/>
    </row>
    <row r="211">
      <c r="A211" s="567"/>
      <c r="B211" s="567"/>
      <c r="C211" s="567"/>
      <c r="D211" s="567"/>
      <c r="E211" s="567"/>
      <c r="F211" s="567"/>
      <c r="G211" s="567"/>
      <c r="H211" s="567"/>
      <c r="I211" s="567"/>
      <c r="J211" s="567"/>
      <c r="K211" s="567"/>
      <c r="L211" s="567"/>
      <c r="M211" s="567"/>
      <c r="N211" s="567"/>
      <c r="O211" s="567"/>
      <c r="P211" s="567"/>
      <c r="Q211" s="567"/>
      <c r="R211" s="567"/>
      <c r="S211" s="567"/>
      <c r="T211" s="567"/>
      <c r="U211" s="567"/>
      <c r="V211" s="567"/>
      <c r="W211" s="567"/>
      <c r="X211" s="567"/>
      <c r="Y211" s="567"/>
      <c r="Z211" s="567"/>
    </row>
    <row r="212">
      <c r="A212" s="567"/>
      <c r="B212" s="567"/>
      <c r="C212" s="567"/>
      <c r="D212" s="567"/>
      <c r="E212" s="567"/>
      <c r="F212" s="567"/>
      <c r="G212" s="567"/>
      <c r="H212" s="567"/>
      <c r="I212" s="567"/>
      <c r="J212" s="567"/>
      <c r="K212" s="567"/>
      <c r="L212" s="567"/>
      <c r="M212" s="567"/>
      <c r="N212" s="567"/>
      <c r="O212" s="567"/>
      <c r="P212" s="567"/>
      <c r="Q212" s="567"/>
      <c r="R212" s="567"/>
      <c r="S212" s="567"/>
      <c r="T212" s="567"/>
      <c r="U212" s="567"/>
      <c r="V212" s="567"/>
      <c r="W212" s="567"/>
      <c r="X212" s="567"/>
      <c r="Y212" s="567"/>
      <c r="Z212" s="567"/>
    </row>
    <row r="213">
      <c r="A213" s="567"/>
      <c r="B213" s="567"/>
      <c r="C213" s="567"/>
      <c r="D213" s="567"/>
      <c r="E213" s="567"/>
      <c r="F213" s="567"/>
      <c r="G213" s="567"/>
      <c r="H213" s="567"/>
      <c r="I213" s="567"/>
      <c r="J213" s="567"/>
      <c r="K213" s="567"/>
      <c r="L213" s="567"/>
      <c r="M213" s="567"/>
      <c r="N213" s="567"/>
      <c r="O213" s="567"/>
      <c r="P213" s="567"/>
      <c r="Q213" s="567"/>
      <c r="R213" s="567"/>
      <c r="S213" s="567"/>
      <c r="T213" s="567"/>
      <c r="U213" s="567"/>
      <c r="V213" s="567"/>
      <c r="W213" s="567"/>
      <c r="X213" s="567"/>
      <c r="Y213" s="567"/>
      <c r="Z213" s="567"/>
    </row>
    <row r="214">
      <c r="A214" s="567"/>
      <c r="B214" s="567"/>
      <c r="C214" s="567"/>
      <c r="D214" s="567"/>
      <c r="E214" s="567"/>
      <c r="F214" s="567"/>
      <c r="G214" s="567"/>
      <c r="H214" s="567"/>
      <c r="I214" s="567"/>
      <c r="J214" s="567"/>
      <c r="K214" s="567"/>
      <c r="L214" s="567"/>
      <c r="M214" s="567"/>
      <c r="N214" s="567"/>
      <c r="O214" s="567"/>
      <c r="P214" s="567"/>
      <c r="Q214" s="567"/>
      <c r="R214" s="567"/>
      <c r="S214" s="567"/>
      <c r="T214" s="567"/>
      <c r="U214" s="567"/>
      <c r="V214" s="567"/>
      <c r="W214" s="567"/>
      <c r="X214" s="567"/>
      <c r="Y214" s="567"/>
      <c r="Z214" s="567"/>
    </row>
    <row r="215">
      <c r="A215" s="567"/>
      <c r="B215" s="567"/>
      <c r="C215" s="567"/>
      <c r="D215" s="567"/>
      <c r="E215" s="567"/>
      <c r="F215" s="567"/>
      <c r="G215" s="567"/>
      <c r="H215" s="567"/>
      <c r="I215" s="567"/>
      <c r="J215" s="567"/>
      <c r="K215" s="567"/>
      <c r="L215" s="567"/>
      <c r="M215" s="567"/>
      <c r="N215" s="567"/>
      <c r="O215" s="567"/>
      <c r="P215" s="567"/>
      <c r="Q215" s="567"/>
      <c r="R215" s="567"/>
      <c r="S215" s="567"/>
      <c r="T215" s="567"/>
      <c r="U215" s="567"/>
      <c r="V215" s="567"/>
      <c r="W215" s="567"/>
      <c r="X215" s="567"/>
      <c r="Y215" s="567"/>
      <c r="Z215" s="567"/>
    </row>
    <row r="216">
      <c r="A216" s="567"/>
      <c r="B216" s="567"/>
      <c r="C216" s="567"/>
      <c r="D216" s="567"/>
      <c r="E216" s="567"/>
      <c r="F216" s="567"/>
      <c r="G216" s="567"/>
      <c r="H216" s="567"/>
      <c r="I216" s="567"/>
      <c r="J216" s="567"/>
      <c r="K216" s="567"/>
      <c r="L216" s="567"/>
      <c r="M216" s="567"/>
      <c r="N216" s="567"/>
      <c r="O216" s="567"/>
      <c r="P216" s="567"/>
      <c r="Q216" s="567"/>
      <c r="R216" s="567"/>
      <c r="S216" s="567"/>
      <c r="T216" s="567"/>
      <c r="U216" s="567"/>
      <c r="V216" s="567"/>
      <c r="W216" s="567"/>
      <c r="X216" s="567"/>
      <c r="Y216" s="567"/>
      <c r="Z216" s="567"/>
    </row>
    <row r="217">
      <c r="A217" s="567"/>
      <c r="B217" s="567"/>
      <c r="C217" s="567"/>
      <c r="D217" s="567"/>
      <c r="E217" s="567"/>
      <c r="F217" s="567"/>
      <c r="G217" s="567"/>
      <c r="H217" s="567"/>
      <c r="I217" s="567"/>
      <c r="J217" s="567"/>
      <c r="K217" s="567"/>
      <c r="L217" s="567"/>
      <c r="M217" s="567"/>
      <c r="N217" s="567"/>
      <c r="O217" s="567"/>
      <c r="P217" s="567"/>
      <c r="Q217" s="567"/>
      <c r="R217" s="567"/>
      <c r="S217" s="567"/>
      <c r="T217" s="567"/>
      <c r="U217" s="567"/>
      <c r="V217" s="567"/>
      <c r="W217" s="567"/>
      <c r="X217" s="567"/>
      <c r="Y217" s="567"/>
      <c r="Z217" s="567"/>
    </row>
    <row r="218">
      <c r="A218" s="567"/>
      <c r="B218" s="567"/>
      <c r="C218" s="567"/>
      <c r="D218" s="567"/>
      <c r="E218" s="567"/>
      <c r="F218" s="567"/>
      <c r="G218" s="567"/>
      <c r="H218" s="567"/>
      <c r="I218" s="567"/>
      <c r="J218" s="567"/>
      <c r="K218" s="567"/>
      <c r="L218" s="567"/>
      <c r="M218" s="567"/>
      <c r="N218" s="567"/>
      <c r="O218" s="567"/>
      <c r="P218" s="567"/>
      <c r="Q218" s="567"/>
      <c r="R218" s="567"/>
      <c r="S218" s="567"/>
      <c r="T218" s="567"/>
      <c r="U218" s="567"/>
      <c r="V218" s="567"/>
      <c r="W218" s="567"/>
      <c r="X218" s="567"/>
      <c r="Y218" s="567"/>
      <c r="Z218" s="567"/>
    </row>
    <row r="219">
      <c r="A219" s="567"/>
      <c r="B219" s="567"/>
      <c r="C219" s="567"/>
      <c r="D219" s="567"/>
      <c r="E219" s="567"/>
      <c r="F219" s="567"/>
      <c r="G219" s="567"/>
      <c r="H219" s="567"/>
      <c r="I219" s="567"/>
      <c r="J219" s="567"/>
      <c r="K219" s="567"/>
      <c r="L219" s="567"/>
      <c r="M219" s="567"/>
      <c r="N219" s="567"/>
      <c r="O219" s="567"/>
      <c r="P219" s="567"/>
      <c r="Q219" s="567"/>
      <c r="R219" s="567"/>
      <c r="S219" s="567"/>
      <c r="T219" s="567"/>
      <c r="U219" s="567"/>
      <c r="V219" s="567"/>
      <c r="W219" s="567"/>
      <c r="X219" s="567"/>
      <c r="Y219" s="567"/>
      <c r="Z219" s="567"/>
    </row>
    <row r="220">
      <c r="A220" s="567"/>
      <c r="B220" s="567"/>
      <c r="C220" s="567"/>
      <c r="D220" s="567"/>
      <c r="E220" s="567"/>
      <c r="F220" s="567"/>
      <c r="G220" s="567"/>
      <c r="H220" s="567"/>
      <c r="I220" s="567"/>
      <c r="J220" s="567"/>
      <c r="K220" s="567"/>
      <c r="L220" s="567"/>
      <c r="M220" s="567"/>
      <c r="N220" s="567"/>
      <c r="O220" s="567"/>
      <c r="P220" s="567"/>
      <c r="Q220" s="567"/>
      <c r="R220" s="567"/>
      <c r="S220" s="567"/>
      <c r="T220" s="567"/>
      <c r="U220" s="567"/>
      <c r="V220" s="567"/>
      <c r="W220" s="567"/>
      <c r="X220" s="567"/>
      <c r="Y220" s="567"/>
      <c r="Z220" s="567"/>
    </row>
    <row r="221">
      <c r="A221" s="567"/>
      <c r="B221" s="567"/>
      <c r="C221" s="567"/>
      <c r="D221" s="567"/>
      <c r="E221" s="567"/>
      <c r="F221" s="567"/>
      <c r="G221" s="567"/>
      <c r="H221" s="567"/>
      <c r="I221" s="567"/>
      <c r="J221" s="567"/>
      <c r="K221" s="567"/>
      <c r="L221" s="567"/>
      <c r="M221" s="567"/>
      <c r="N221" s="567"/>
      <c r="O221" s="567"/>
      <c r="P221" s="567"/>
      <c r="Q221" s="567"/>
      <c r="R221" s="567"/>
      <c r="S221" s="567"/>
      <c r="T221" s="567"/>
      <c r="U221" s="567"/>
      <c r="V221" s="567"/>
      <c r="W221" s="567"/>
      <c r="X221" s="567"/>
      <c r="Y221" s="567"/>
      <c r="Z221" s="567"/>
    </row>
    <row r="222">
      <c r="A222" s="567"/>
      <c r="B222" s="567"/>
      <c r="C222" s="567"/>
      <c r="D222" s="567"/>
      <c r="E222" s="567"/>
      <c r="F222" s="567"/>
      <c r="G222" s="567"/>
      <c r="H222" s="567"/>
      <c r="I222" s="567"/>
      <c r="J222" s="567"/>
      <c r="K222" s="567"/>
      <c r="L222" s="567"/>
      <c r="M222" s="567"/>
      <c r="N222" s="567"/>
      <c r="O222" s="567"/>
      <c r="P222" s="567"/>
      <c r="Q222" s="567"/>
      <c r="R222" s="567"/>
      <c r="S222" s="567"/>
      <c r="T222" s="567"/>
      <c r="U222" s="567"/>
      <c r="V222" s="567"/>
      <c r="W222" s="567"/>
      <c r="X222" s="567"/>
      <c r="Y222" s="567"/>
      <c r="Z222" s="567"/>
    </row>
    <row r="223">
      <c r="A223" s="567"/>
      <c r="B223" s="567"/>
      <c r="C223" s="567"/>
      <c r="D223" s="567"/>
      <c r="E223" s="567"/>
      <c r="F223" s="567"/>
      <c r="G223" s="567"/>
      <c r="H223" s="567"/>
      <c r="I223" s="567"/>
      <c r="J223" s="567"/>
      <c r="K223" s="567"/>
      <c r="L223" s="567"/>
      <c r="M223" s="567"/>
      <c r="N223" s="567"/>
      <c r="O223" s="567"/>
      <c r="P223" s="567"/>
      <c r="Q223" s="567"/>
      <c r="R223" s="567"/>
      <c r="S223" s="567"/>
      <c r="T223" s="567"/>
      <c r="U223" s="567"/>
      <c r="V223" s="567"/>
      <c r="W223" s="567"/>
      <c r="X223" s="567"/>
      <c r="Y223" s="567"/>
      <c r="Z223" s="567"/>
    </row>
    <row r="224">
      <c r="A224" s="567"/>
      <c r="B224" s="567"/>
      <c r="C224" s="567"/>
      <c r="D224" s="567"/>
      <c r="E224" s="567"/>
      <c r="F224" s="567"/>
      <c r="G224" s="567"/>
      <c r="H224" s="567"/>
      <c r="I224" s="567"/>
      <c r="J224" s="567"/>
      <c r="K224" s="567"/>
      <c r="L224" s="567"/>
      <c r="M224" s="567"/>
      <c r="N224" s="567"/>
      <c r="O224" s="567"/>
      <c r="P224" s="567"/>
      <c r="Q224" s="567"/>
      <c r="R224" s="567"/>
      <c r="S224" s="567"/>
      <c r="T224" s="567"/>
      <c r="U224" s="567"/>
      <c r="V224" s="567"/>
      <c r="W224" s="567"/>
      <c r="X224" s="567"/>
      <c r="Y224" s="567"/>
      <c r="Z224" s="567"/>
    </row>
    <row r="225">
      <c r="A225" s="567"/>
      <c r="B225" s="567"/>
      <c r="C225" s="567"/>
      <c r="D225" s="567"/>
      <c r="E225" s="567"/>
      <c r="F225" s="567"/>
      <c r="G225" s="567"/>
      <c r="H225" s="567"/>
      <c r="I225" s="567"/>
      <c r="J225" s="567"/>
      <c r="K225" s="567"/>
      <c r="L225" s="567"/>
      <c r="M225" s="567"/>
      <c r="N225" s="567"/>
      <c r="O225" s="567"/>
      <c r="P225" s="567"/>
      <c r="Q225" s="567"/>
      <c r="R225" s="567"/>
      <c r="S225" s="567"/>
      <c r="T225" s="567"/>
      <c r="U225" s="567"/>
      <c r="V225" s="567"/>
      <c r="W225" s="567"/>
      <c r="X225" s="567"/>
      <c r="Y225" s="567"/>
      <c r="Z225" s="567"/>
    </row>
    <row r="226">
      <c r="A226" s="567"/>
      <c r="B226" s="567"/>
      <c r="C226" s="567"/>
      <c r="D226" s="567"/>
      <c r="E226" s="567"/>
      <c r="F226" s="567"/>
      <c r="G226" s="567"/>
      <c r="H226" s="567"/>
      <c r="I226" s="567"/>
      <c r="J226" s="567"/>
      <c r="K226" s="567"/>
      <c r="L226" s="567"/>
      <c r="M226" s="567"/>
      <c r="N226" s="567"/>
      <c r="O226" s="567"/>
      <c r="P226" s="567"/>
      <c r="Q226" s="567"/>
      <c r="R226" s="567"/>
      <c r="S226" s="567"/>
      <c r="T226" s="567"/>
      <c r="U226" s="567"/>
      <c r="V226" s="567"/>
      <c r="W226" s="567"/>
      <c r="X226" s="567"/>
      <c r="Y226" s="567"/>
      <c r="Z226" s="567"/>
    </row>
    <row r="227">
      <c r="A227" s="567"/>
      <c r="B227" s="567"/>
      <c r="C227" s="567"/>
      <c r="D227" s="567"/>
      <c r="E227" s="567"/>
      <c r="F227" s="567"/>
      <c r="G227" s="567"/>
      <c r="H227" s="567"/>
      <c r="I227" s="567"/>
      <c r="J227" s="567"/>
      <c r="K227" s="567"/>
      <c r="L227" s="567"/>
      <c r="M227" s="567"/>
      <c r="N227" s="567"/>
      <c r="O227" s="567"/>
      <c r="P227" s="567"/>
      <c r="Q227" s="567"/>
      <c r="R227" s="567"/>
      <c r="S227" s="567"/>
      <c r="T227" s="567"/>
      <c r="U227" s="567"/>
      <c r="V227" s="567"/>
      <c r="W227" s="567"/>
      <c r="X227" s="567"/>
      <c r="Y227" s="567"/>
      <c r="Z227" s="567"/>
    </row>
    <row r="228">
      <c r="A228" s="567"/>
      <c r="B228" s="567"/>
      <c r="C228" s="567"/>
      <c r="D228" s="567"/>
      <c r="E228" s="567"/>
      <c r="F228" s="567"/>
      <c r="G228" s="567"/>
      <c r="H228" s="567"/>
      <c r="I228" s="567"/>
      <c r="J228" s="567"/>
      <c r="K228" s="567"/>
      <c r="L228" s="567"/>
      <c r="M228" s="567"/>
      <c r="N228" s="567"/>
      <c r="O228" s="567"/>
      <c r="P228" s="567"/>
      <c r="Q228" s="567"/>
      <c r="R228" s="567"/>
      <c r="S228" s="567"/>
      <c r="T228" s="567"/>
      <c r="U228" s="567"/>
      <c r="V228" s="567"/>
      <c r="W228" s="567"/>
      <c r="X228" s="567"/>
      <c r="Y228" s="567"/>
      <c r="Z228" s="567"/>
    </row>
    <row r="229">
      <c r="A229" s="567"/>
      <c r="B229" s="567"/>
      <c r="C229" s="567"/>
      <c r="D229" s="567"/>
      <c r="E229" s="567"/>
      <c r="F229" s="567"/>
      <c r="G229" s="567"/>
      <c r="H229" s="567"/>
      <c r="I229" s="567"/>
      <c r="J229" s="567"/>
      <c r="K229" s="567"/>
      <c r="L229" s="567"/>
      <c r="M229" s="567"/>
      <c r="N229" s="567"/>
      <c r="O229" s="567"/>
      <c r="P229" s="567"/>
      <c r="Q229" s="567"/>
      <c r="R229" s="567"/>
      <c r="S229" s="567"/>
      <c r="T229" s="567"/>
      <c r="U229" s="567"/>
      <c r="V229" s="567"/>
      <c r="W229" s="567"/>
      <c r="X229" s="567"/>
      <c r="Y229" s="567"/>
      <c r="Z229" s="567"/>
    </row>
    <row r="230">
      <c r="A230" s="567"/>
      <c r="B230" s="567"/>
      <c r="C230" s="567"/>
      <c r="D230" s="567"/>
      <c r="E230" s="567"/>
      <c r="F230" s="567"/>
      <c r="G230" s="567"/>
      <c r="H230" s="567"/>
      <c r="I230" s="567"/>
      <c r="J230" s="567"/>
      <c r="K230" s="567"/>
      <c r="L230" s="567"/>
      <c r="M230" s="567"/>
      <c r="N230" s="567"/>
      <c r="O230" s="567"/>
      <c r="P230" s="567"/>
      <c r="Q230" s="567"/>
      <c r="R230" s="567"/>
      <c r="S230" s="567"/>
      <c r="T230" s="567"/>
      <c r="U230" s="567"/>
      <c r="V230" s="567"/>
      <c r="W230" s="567"/>
      <c r="X230" s="567"/>
      <c r="Y230" s="567"/>
      <c r="Z230" s="567"/>
    </row>
    <row r="231">
      <c r="A231" s="567"/>
      <c r="B231" s="567"/>
      <c r="C231" s="567"/>
      <c r="D231" s="567"/>
      <c r="E231" s="567"/>
      <c r="F231" s="567"/>
      <c r="G231" s="567"/>
      <c r="H231" s="567"/>
      <c r="I231" s="567"/>
      <c r="J231" s="567"/>
      <c r="K231" s="567"/>
      <c r="L231" s="567"/>
      <c r="M231" s="567"/>
      <c r="N231" s="567"/>
      <c r="O231" s="567"/>
      <c r="P231" s="567"/>
      <c r="Q231" s="567"/>
      <c r="R231" s="567"/>
      <c r="S231" s="567"/>
      <c r="T231" s="567"/>
      <c r="U231" s="567"/>
      <c r="V231" s="567"/>
      <c r="W231" s="567"/>
      <c r="X231" s="567"/>
      <c r="Y231" s="567"/>
      <c r="Z231" s="567"/>
    </row>
    <row r="232">
      <c r="A232" s="567"/>
      <c r="B232" s="567"/>
      <c r="C232" s="567"/>
      <c r="D232" s="567"/>
      <c r="E232" s="567"/>
      <c r="F232" s="567"/>
      <c r="G232" s="567"/>
      <c r="H232" s="567"/>
      <c r="I232" s="567"/>
      <c r="J232" s="567"/>
      <c r="K232" s="567"/>
      <c r="L232" s="567"/>
      <c r="M232" s="567"/>
      <c r="N232" s="567"/>
      <c r="O232" s="567"/>
      <c r="P232" s="567"/>
      <c r="Q232" s="567"/>
      <c r="R232" s="567"/>
      <c r="S232" s="567"/>
      <c r="T232" s="567"/>
      <c r="U232" s="567"/>
      <c r="V232" s="567"/>
      <c r="W232" s="567"/>
      <c r="X232" s="567"/>
      <c r="Y232" s="567"/>
      <c r="Z232" s="567"/>
    </row>
    <row r="233">
      <c r="A233" s="567"/>
      <c r="B233" s="567"/>
      <c r="C233" s="567"/>
      <c r="D233" s="567"/>
      <c r="E233" s="567"/>
      <c r="F233" s="567"/>
      <c r="G233" s="567"/>
      <c r="H233" s="567"/>
      <c r="I233" s="567"/>
      <c r="J233" s="567"/>
      <c r="K233" s="567"/>
      <c r="L233" s="567"/>
      <c r="M233" s="567"/>
      <c r="N233" s="567"/>
      <c r="O233" s="567"/>
      <c r="P233" s="567"/>
      <c r="Q233" s="567"/>
      <c r="R233" s="567"/>
      <c r="S233" s="567"/>
      <c r="T233" s="567"/>
      <c r="U233" s="567"/>
      <c r="V233" s="567"/>
      <c r="W233" s="567"/>
      <c r="X233" s="567"/>
      <c r="Y233" s="567"/>
      <c r="Z233" s="567"/>
    </row>
    <row r="234">
      <c r="A234" s="567"/>
      <c r="B234" s="567"/>
      <c r="C234" s="567"/>
      <c r="D234" s="567"/>
      <c r="E234" s="567"/>
      <c r="F234" s="567"/>
      <c r="G234" s="567"/>
      <c r="H234" s="567"/>
      <c r="I234" s="567"/>
      <c r="J234" s="567"/>
      <c r="K234" s="567"/>
      <c r="L234" s="567"/>
      <c r="M234" s="567"/>
      <c r="N234" s="567"/>
      <c r="O234" s="567"/>
      <c r="P234" s="567"/>
      <c r="Q234" s="567"/>
      <c r="R234" s="567"/>
      <c r="S234" s="567"/>
      <c r="T234" s="567"/>
      <c r="U234" s="567"/>
      <c r="V234" s="567"/>
      <c r="W234" s="567"/>
      <c r="X234" s="567"/>
      <c r="Y234" s="567"/>
      <c r="Z234" s="567"/>
    </row>
    <row r="235">
      <c r="A235" s="567"/>
      <c r="B235" s="567"/>
      <c r="C235" s="567"/>
      <c r="D235" s="567"/>
      <c r="E235" s="567"/>
      <c r="F235" s="567"/>
      <c r="G235" s="567"/>
      <c r="H235" s="567"/>
      <c r="I235" s="567"/>
      <c r="J235" s="567"/>
      <c r="K235" s="567"/>
      <c r="L235" s="567"/>
      <c r="M235" s="567"/>
      <c r="N235" s="567"/>
      <c r="O235" s="567"/>
      <c r="P235" s="567"/>
      <c r="Q235" s="567"/>
      <c r="R235" s="567"/>
      <c r="S235" s="567"/>
      <c r="T235" s="567"/>
      <c r="U235" s="567"/>
      <c r="V235" s="567"/>
      <c r="W235" s="567"/>
      <c r="X235" s="567"/>
      <c r="Y235" s="567"/>
      <c r="Z235" s="567"/>
    </row>
    <row r="236">
      <c r="A236" s="567"/>
      <c r="B236" s="567"/>
      <c r="C236" s="567"/>
      <c r="D236" s="567"/>
      <c r="E236" s="567"/>
      <c r="F236" s="567"/>
      <c r="G236" s="567"/>
      <c r="H236" s="567"/>
      <c r="I236" s="567"/>
      <c r="J236" s="567"/>
      <c r="K236" s="567"/>
      <c r="L236" s="567"/>
      <c r="M236" s="567"/>
      <c r="N236" s="567"/>
      <c r="O236" s="567"/>
      <c r="P236" s="567"/>
      <c r="Q236" s="567"/>
      <c r="R236" s="567"/>
      <c r="S236" s="567"/>
      <c r="T236" s="567"/>
      <c r="U236" s="567"/>
      <c r="V236" s="567"/>
      <c r="W236" s="567"/>
      <c r="X236" s="567"/>
      <c r="Y236" s="567"/>
      <c r="Z236" s="567"/>
    </row>
    <row r="237">
      <c r="A237" s="567"/>
      <c r="B237" s="567"/>
      <c r="C237" s="567"/>
      <c r="D237" s="567"/>
      <c r="E237" s="567"/>
      <c r="F237" s="567"/>
      <c r="G237" s="567"/>
      <c r="H237" s="567"/>
      <c r="I237" s="567"/>
      <c r="J237" s="567"/>
      <c r="K237" s="567"/>
      <c r="L237" s="567"/>
      <c r="M237" s="567"/>
      <c r="N237" s="567"/>
      <c r="O237" s="567"/>
      <c r="P237" s="567"/>
      <c r="Q237" s="567"/>
      <c r="R237" s="567"/>
      <c r="S237" s="567"/>
      <c r="T237" s="567"/>
      <c r="U237" s="567"/>
      <c r="V237" s="567"/>
      <c r="W237" s="567"/>
      <c r="X237" s="567"/>
      <c r="Y237" s="567"/>
      <c r="Z237" s="567"/>
    </row>
    <row r="238">
      <c r="A238" s="567"/>
      <c r="B238" s="567"/>
      <c r="C238" s="567"/>
      <c r="D238" s="567"/>
      <c r="E238" s="567"/>
      <c r="F238" s="567"/>
      <c r="G238" s="567"/>
      <c r="H238" s="567"/>
      <c r="I238" s="567"/>
      <c r="J238" s="567"/>
      <c r="K238" s="567"/>
      <c r="L238" s="567"/>
      <c r="M238" s="567"/>
      <c r="N238" s="567"/>
      <c r="O238" s="567"/>
      <c r="P238" s="567"/>
      <c r="Q238" s="567"/>
      <c r="R238" s="567"/>
      <c r="S238" s="567"/>
      <c r="T238" s="567"/>
      <c r="U238" s="567"/>
      <c r="V238" s="567"/>
      <c r="W238" s="567"/>
      <c r="X238" s="567"/>
      <c r="Y238" s="567"/>
      <c r="Z238" s="567"/>
    </row>
    <row r="239">
      <c r="A239" s="567"/>
      <c r="B239" s="567"/>
      <c r="C239" s="567"/>
      <c r="D239" s="567"/>
      <c r="E239" s="567"/>
      <c r="F239" s="567"/>
      <c r="G239" s="567"/>
      <c r="H239" s="567"/>
      <c r="I239" s="567"/>
      <c r="J239" s="567"/>
      <c r="K239" s="567"/>
      <c r="L239" s="567"/>
      <c r="M239" s="567"/>
      <c r="N239" s="567"/>
      <c r="O239" s="567"/>
      <c r="P239" s="567"/>
      <c r="Q239" s="567"/>
      <c r="R239" s="567"/>
      <c r="S239" s="567"/>
      <c r="T239" s="567"/>
      <c r="U239" s="567"/>
      <c r="V239" s="567"/>
      <c r="W239" s="567"/>
      <c r="X239" s="567"/>
      <c r="Y239" s="567"/>
      <c r="Z239" s="567"/>
    </row>
    <row r="240">
      <c r="A240" s="567"/>
      <c r="B240" s="567"/>
      <c r="C240" s="567"/>
      <c r="D240" s="567"/>
      <c r="E240" s="567"/>
      <c r="F240" s="567"/>
      <c r="G240" s="567"/>
      <c r="H240" s="567"/>
      <c r="I240" s="567"/>
      <c r="J240" s="567"/>
      <c r="K240" s="567"/>
      <c r="L240" s="567"/>
      <c r="M240" s="567"/>
      <c r="N240" s="567"/>
      <c r="O240" s="567"/>
      <c r="P240" s="567"/>
      <c r="Q240" s="567"/>
      <c r="R240" s="567"/>
      <c r="S240" s="567"/>
      <c r="T240" s="567"/>
      <c r="U240" s="567"/>
      <c r="V240" s="567"/>
      <c r="W240" s="567"/>
      <c r="X240" s="567"/>
      <c r="Y240" s="567"/>
      <c r="Z240" s="567"/>
    </row>
    <row r="241">
      <c r="A241" s="567"/>
      <c r="B241" s="567"/>
      <c r="C241" s="567"/>
      <c r="D241" s="567"/>
      <c r="E241" s="567"/>
      <c r="F241" s="567"/>
      <c r="G241" s="567"/>
      <c r="H241" s="567"/>
      <c r="I241" s="567"/>
      <c r="J241" s="567"/>
      <c r="K241" s="567"/>
      <c r="L241" s="567"/>
      <c r="M241" s="567"/>
      <c r="N241" s="567"/>
      <c r="O241" s="567"/>
      <c r="P241" s="567"/>
      <c r="Q241" s="567"/>
      <c r="R241" s="567"/>
      <c r="S241" s="567"/>
      <c r="T241" s="567"/>
      <c r="U241" s="567"/>
      <c r="V241" s="567"/>
      <c r="W241" s="567"/>
      <c r="X241" s="567"/>
      <c r="Y241" s="567"/>
      <c r="Z241" s="567"/>
    </row>
    <row r="242">
      <c r="A242" s="567"/>
      <c r="B242" s="567"/>
      <c r="C242" s="567"/>
      <c r="D242" s="567"/>
      <c r="E242" s="567"/>
      <c r="F242" s="567"/>
      <c r="G242" s="567"/>
      <c r="H242" s="567"/>
      <c r="I242" s="567"/>
      <c r="J242" s="567"/>
      <c r="K242" s="567"/>
      <c r="L242" s="567"/>
      <c r="M242" s="567"/>
      <c r="N242" s="567"/>
      <c r="O242" s="567"/>
      <c r="P242" s="567"/>
      <c r="Q242" s="567"/>
      <c r="R242" s="567"/>
      <c r="S242" s="567"/>
      <c r="T242" s="567"/>
      <c r="U242" s="567"/>
      <c r="V242" s="567"/>
      <c r="W242" s="567"/>
      <c r="X242" s="567"/>
      <c r="Y242" s="567"/>
      <c r="Z242" s="567"/>
    </row>
    <row r="243">
      <c r="A243" s="567"/>
      <c r="B243" s="567"/>
      <c r="C243" s="567"/>
      <c r="D243" s="567"/>
      <c r="E243" s="567"/>
      <c r="F243" s="567"/>
      <c r="G243" s="567"/>
      <c r="H243" s="567"/>
      <c r="I243" s="567"/>
      <c r="J243" s="567"/>
      <c r="K243" s="567"/>
      <c r="L243" s="567"/>
      <c r="M243" s="567"/>
      <c r="N243" s="567"/>
      <c r="O243" s="567"/>
      <c r="P243" s="567"/>
      <c r="Q243" s="567"/>
      <c r="R243" s="567"/>
      <c r="S243" s="567"/>
      <c r="T243" s="567"/>
      <c r="U243" s="567"/>
      <c r="V243" s="567"/>
      <c r="W243" s="567"/>
      <c r="X243" s="567"/>
      <c r="Y243" s="567"/>
      <c r="Z243" s="567"/>
    </row>
    <row r="244">
      <c r="A244" s="567"/>
      <c r="B244" s="567"/>
      <c r="C244" s="567"/>
      <c r="D244" s="567"/>
      <c r="E244" s="567"/>
      <c r="F244" s="567"/>
      <c r="G244" s="567"/>
      <c r="H244" s="567"/>
      <c r="I244" s="567"/>
      <c r="J244" s="567"/>
      <c r="K244" s="567"/>
      <c r="L244" s="567"/>
      <c r="M244" s="567"/>
      <c r="N244" s="567"/>
      <c r="O244" s="567"/>
      <c r="P244" s="567"/>
      <c r="Q244" s="567"/>
      <c r="R244" s="567"/>
      <c r="S244" s="567"/>
      <c r="T244" s="567"/>
      <c r="U244" s="567"/>
      <c r="V244" s="567"/>
      <c r="W244" s="567"/>
      <c r="X244" s="567"/>
      <c r="Y244" s="567"/>
      <c r="Z244" s="567"/>
    </row>
    <row r="245">
      <c r="A245" s="567"/>
      <c r="B245" s="567"/>
      <c r="C245" s="567"/>
      <c r="D245" s="567"/>
      <c r="E245" s="567"/>
      <c r="F245" s="567"/>
      <c r="G245" s="567"/>
      <c r="H245" s="567"/>
      <c r="I245" s="567"/>
      <c r="J245" s="567"/>
      <c r="K245" s="567"/>
      <c r="L245" s="567"/>
      <c r="M245" s="567"/>
      <c r="N245" s="567"/>
      <c r="O245" s="567"/>
      <c r="P245" s="567"/>
      <c r="Q245" s="567"/>
      <c r="R245" s="567"/>
      <c r="S245" s="567"/>
      <c r="T245" s="567"/>
      <c r="U245" s="567"/>
      <c r="V245" s="567"/>
      <c r="W245" s="567"/>
      <c r="X245" s="567"/>
      <c r="Y245" s="567"/>
      <c r="Z245" s="567"/>
    </row>
    <row r="246">
      <c r="A246" s="567"/>
      <c r="B246" s="567"/>
      <c r="C246" s="567"/>
      <c r="D246" s="567"/>
      <c r="E246" s="567"/>
      <c r="F246" s="567"/>
      <c r="G246" s="567"/>
      <c r="H246" s="567"/>
      <c r="I246" s="567"/>
      <c r="J246" s="567"/>
      <c r="K246" s="567"/>
      <c r="L246" s="567"/>
      <c r="M246" s="567"/>
      <c r="N246" s="567"/>
      <c r="O246" s="567"/>
      <c r="P246" s="567"/>
      <c r="Q246" s="567"/>
      <c r="R246" s="567"/>
      <c r="S246" s="567"/>
      <c r="T246" s="567"/>
      <c r="U246" s="567"/>
      <c r="V246" s="567"/>
      <c r="W246" s="567"/>
      <c r="X246" s="567"/>
      <c r="Y246" s="567"/>
      <c r="Z246" s="567"/>
    </row>
    <row r="247">
      <c r="A247" s="567"/>
      <c r="B247" s="567"/>
      <c r="C247" s="567"/>
      <c r="D247" s="567"/>
      <c r="E247" s="567"/>
      <c r="F247" s="567"/>
      <c r="G247" s="567"/>
      <c r="H247" s="567"/>
      <c r="I247" s="567"/>
      <c r="J247" s="567"/>
      <c r="K247" s="567"/>
      <c r="L247" s="567"/>
      <c r="M247" s="567"/>
      <c r="N247" s="567"/>
      <c r="O247" s="567"/>
      <c r="P247" s="567"/>
      <c r="Q247" s="567"/>
      <c r="R247" s="567"/>
      <c r="S247" s="567"/>
      <c r="T247" s="567"/>
      <c r="U247" s="567"/>
      <c r="V247" s="567"/>
      <c r="W247" s="567"/>
      <c r="X247" s="567"/>
      <c r="Y247" s="567"/>
      <c r="Z247" s="567"/>
    </row>
    <row r="248">
      <c r="A248" s="567"/>
      <c r="B248" s="567"/>
      <c r="C248" s="567"/>
      <c r="D248" s="567"/>
      <c r="E248" s="567"/>
      <c r="F248" s="567"/>
      <c r="G248" s="567"/>
      <c r="H248" s="567"/>
      <c r="I248" s="567"/>
      <c r="J248" s="567"/>
      <c r="K248" s="567"/>
      <c r="L248" s="567"/>
      <c r="M248" s="567"/>
      <c r="N248" s="567"/>
      <c r="O248" s="567"/>
      <c r="P248" s="567"/>
      <c r="Q248" s="567"/>
      <c r="R248" s="567"/>
      <c r="S248" s="567"/>
      <c r="T248" s="567"/>
      <c r="U248" s="567"/>
      <c r="V248" s="567"/>
      <c r="W248" s="567"/>
      <c r="X248" s="567"/>
      <c r="Y248" s="567"/>
      <c r="Z248" s="567"/>
    </row>
    <row r="249">
      <c r="A249" s="567"/>
      <c r="B249" s="567"/>
      <c r="C249" s="567"/>
      <c r="D249" s="567"/>
      <c r="E249" s="567"/>
      <c r="F249" s="567"/>
      <c r="G249" s="567"/>
      <c r="H249" s="567"/>
      <c r="I249" s="567"/>
      <c r="J249" s="567"/>
      <c r="K249" s="567"/>
      <c r="L249" s="567"/>
      <c r="M249" s="567"/>
      <c r="N249" s="567"/>
      <c r="O249" s="567"/>
      <c r="P249" s="567"/>
      <c r="Q249" s="567"/>
      <c r="R249" s="567"/>
      <c r="S249" s="567"/>
      <c r="T249" s="567"/>
      <c r="U249" s="567"/>
      <c r="V249" s="567"/>
      <c r="W249" s="567"/>
      <c r="X249" s="567"/>
      <c r="Y249" s="567"/>
      <c r="Z249" s="567"/>
    </row>
    <row r="250">
      <c r="A250" s="567"/>
      <c r="B250" s="567"/>
      <c r="C250" s="567"/>
      <c r="D250" s="567"/>
      <c r="E250" s="567"/>
      <c r="F250" s="567"/>
      <c r="G250" s="567"/>
      <c r="H250" s="567"/>
      <c r="I250" s="567"/>
      <c r="J250" s="567"/>
      <c r="K250" s="567"/>
      <c r="L250" s="567"/>
      <c r="M250" s="567"/>
      <c r="N250" s="567"/>
      <c r="O250" s="567"/>
      <c r="P250" s="567"/>
      <c r="Q250" s="567"/>
      <c r="R250" s="567"/>
      <c r="S250" s="567"/>
      <c r="T250" s="567"/>
      <c r="U250" s="567"/>
      <c r="V250" s="567"/>
      <c r="W250" s="567"/>
      <c r="X250" s="567"/>
      <c r="Y250" s="567"/>
      <c r="Z250" s="567"/>
    </row>
    <row r="251">
      <c r="A251" s="567"/>
      <c r="B251" s="567"/>
      <c r="C251" s="567"/>
      <c r="D251" s="567"/>
      <c r="E251" s="567"/>
      <c r="F251" s="567"/>
      <c r="G251" s="567"/>
      <c r="H251" s="567"/>
      <c r="I251" s="567"/>
      <c r="J251" s="567"/>
      <c r="K251" s="567"/>
      <c r="L251" s="567"/>
      <c r="M251" s="567"/>
      <c r="N251" s="567"/>
      <c r="O251" s="567"/>
      <c r="P251" s="567"/>
      <c r="Q251" s="567"/>
      <c r="R251" s="567"/>
      <c r="S251" s="567"/>
      <c r="T251" s="567"/>
      <c r="U251" s="567"/>
      <c r="V251" s="567"/>
      <c r="W251" s="567"/>
      <c r="X251" s="567"/>
      <c r="Y251" s="567"/>
      <c r="Z251" s="567"/>
    </row>
    <row r="252">
      <c r="A252" s="567"/>
      <c r="B252" s="567"/>
      <c r="C252" s="567"/>
      <c r="D252" s="567"/>
      <c r="E252" s="567"/>
      <c r="F252" s="567"/>
      <c r="G252" s="567"/>
      <c r="H252" s="567"/>
      <c r="I252" s="567"/>
      <c r="J252" s="567"/>
      <c r="K252" s="567"/>
      <c r="L252" s="567"/>
      <c r="M252" s="567"/>
      <c r="N252" s="567"/>
      <c r="O252" s="567"/>
      <c r="P252" s="567"/>
      <c r="Q252" s="567"/>
      <c r="R252" s="567"/>
      <c r="S252" s="567"/>
      <c r="T252" s="567"/>
      <c r="U252" s="567"/>
      <c r="V252" s="567"/>
      <c r="W252" s="567"/>
      <c r="X252" s="567"/>
      <c r="Y252" s="567"/>
      <c r="Z252" s="567"/>
    </row>
    <row r="253">
      <c r="A253" s="567"/>
      <c r="B253" s="567"/>
      <c r="C253" s="567"/>
      <c r="D253" s="567"/>
      <c r="E253" s="567"/>
      <c r="F253" s="567"/>
      <c r="G253" s="567"/>
      <c r="H253" s="567"/>
      <c r="I253" s="567"/>
      <c r="J253" s="567"/>
      <c r="K253" s="567"/>
      <c r="L253" s="567"/>
      <c r="M253" s="567"/>
      <c r="N253" s="567"/>
      <c r="O253" s="567"/>
      <c r="P253" s="567"/>
      <c r="Q253" s="567"/>
      <c r="R253" s="567"/>
      <c r="S253" s="567"/>
      <c r="T253" s="567"/>
      <c r="U253" s="567"/>
      <c r="V253" s="567"/>
      <c r="W253" s="567"/>
      <c r="X253" s="567"/>
      <c r="Y253" s="567"/>
      <c r="Z253" s="567"/>
    </row>
    <row r="254">
      <c r="A254" s="567"/>
      <c r="B254" s="567"/>
      <c r="C254" s="567"/>
      <c r="D254" s="567"/>
      <c r="E254" s="567"/>
      <c r="F254" s="567"/>
      <c r="G254" s="567"/>
      <c r="H254" s="567"/>
      <c r="I254" s="567"/>
      <c r="J254" s="567"/>
      <c r="K254" s="567"/>
      <c r="L254" s="567"/>
      <c r="M254" s="567"/>
      <c r="N254" s="567"/>
      <c r="O254" s="567"/>
      <c r="P254" s="567"/>
      <c r="Q254" s="567"/>
      <c r="R254" s="567"/>
      <c r="S254" s="567"/>
      <c r="T254" s="567"/>
      <c r="U254" s="567"/>
      <c r="V254" s="567"/>
      <c r="W254" s="567"/>
      <c r="X254" s="567"/>
      <c r="Y254" s="567"/>
      <c r="Z254" s="567"/>
    </row>
    <row r="255">
      <c r="A255" s="567"/>
      <c r="B255" s="567"/>
      <c r="C255" s="567"/>
      <c r="D255" s="567"/>
      <c r="E255" s="567"/>
      <c r="F255" s="567"/>
      <c r="G255" s="567"/>
      <c r="H255" s="567"/>
      <c r="I255" s="567"/>
      <c r="J255" s="567"/>
      <c r="K255" s="567"/>
      <c r="L255" s="567"/>
      <c r="M255" s="567"/>
      <c r="N255" s="567"/>
      <c r="O255" s="567"/>
      <c r="P255" s="567"/>
      <c r="Q255" s="567"/>
      <c r="R255" s="567"/>
      <c r="S255" s="567"/>
      <c r="T255" s="567"/>
      <c r="U255" s="567"/>
      <c r="V255" s="567"/>
      <c r="W255" s="567"/>
      <c r="X255" s="567"/>
      <c r="Y255" s="567"/>
      <c r="Z255" s="567"/>
    </row>
    <row r="256">
      <c r="A256" s="567"/>
      <c r="B256" s="567"/>
      <c r="C256" s="567"/>
      <c r="D256" s="567"/>
      <c r="E256" s="567"/>
      <c r="F256" s="567"/>
      <c r="G256" s="567"/>
      <c r="H256" s="567"/>
      <c r="I256" s="567"/>
      <c r="J256" s="567"/>
      <c r="K256" s="567"/>
      <c r="L256" s="567"/>
      <c r="M256" s="567"/>
      <c r="N256" s="567"/>
      <c r="O256" s="567"/>
      <c r="P256" s="567"/>
      <c r="Q256" s="567"/>
      <c r="R256" s="567"/>
      <c r="S256" s="567"/>
      <c r="T256" s="567"/>
      <c r="U256" s="567"/>
      <c r="V256" s="567"/>
      <c r="W256" s="567"/>
      <c r="X256" s="567"/>
      <c r="Y256" s="567"/>
      <c r="Z256" s="567"/>
    </row>
    <row r="257">
      <c r="A257" s="567"/>
      <c r="B257" s="567"/>
      <c r="C257" s="567"/>
      <c r="D257" s="567"/>
      <c r="E257" s="567"/>
      <c r="F257" s="567"/>
      <c r="G257" s="567"/>
      <c r="H257" s="567"/>
      <c r="I257" s="567"/>
      <c r="J257" s="567"/>
      <c r="K257" s="567"/>
      <c r="L257" s="567"/>
      <c r="M257" s="567"/>
      <c r="N257" s="567"/>
      <c r="O257" s="567"/>
      <c r="P257" s="567"/>
      <c r="Q257" s="567"/>
      <c r="R257" s="567"/>
      <c r="S257" s="567"/>
      <c r="T257" s="567"/>
      <c r="U257" s="567"/>
      <c r="V257" s="567"/>
      <c r="W257" s="567"/>
      <c r="X257" s="567"/>
      <c r="Y257" s="567"/>
      <c r="Z257" s="567"/>
    </row>
    <row r="258">
      <c r="A258" s="567"/>
      <c r="B258" s="567"/>
      <c r="C258" s="567"/>
      <c r="D258" s="567"/>
      <c r="E258" s="567"/>
      <c r="F258" s="567"/>
      <c r="G258" s="567"/>
      <c r="H258" s="567"/>
      <c r="I258" s="567"/>
      <c r="J258" s="567"/>
      <c r="K258" s="567"/>
      <c r="L258" s="567"/>
      <c r="M258" s="567"/>
      <c r="N258" s="567"/>
      <c r="O258" s="567"/>
      <c r="P258" s="567"/>
      <c r="Q258" s="567"/>
      <c r="R258" s="567"/>
      <c r="S258" s="567"/>
      <c r="T258" s="567"/>
      <c r="U258" s="567"/>
      <c r="V258" s="567"/>
      <c r="W258" s="567"/>
      <c r="X258" s="567"/>
      <c r="Y258" s="567"/>
      <c r="Z258" s="567"/>
    </row>
    <row r="259">
      <c r="A259" s="567"/>
      <c r="B259" s="567"/>
      <c r="C259" s="567"/>
      <c r="D259" s="567"/>
      <c r="E259" s="567"/>
      <c r="F259" s="567"/>
      <c r="G259" s="567"/>
      <c r="H259" s="567"/>
      <c r="I259" s="567"/>
      <c r="J259" s="567"/>
      <c r="K259" s="567"/>
      <c r="L259" s="567"/>
      <c r="M259" s="567"/>
      <c r="N259" s="567"/>
      <c r="O259" s="567"/>
      <c r="P259" s="567"/>
      <c r="Q259" s="567"/>
      <c r="R259" s="567"/>
      <c r="S259" s="567"/>
      <c r="T259" s="567"/>
      <c r="U259" s="567"/>
      <c r="V259" s="567"/>
      <c r="W259" s="567"/>
      <c r="X259" s="567"/>
      <c r="Y259" s="567"/>
      <c r="Z259" s="567"/>
    </row>
    <row r="260">
      <c r="A260" s="567"/>
      <c r="B260" s="567"/>
      <c r="C260" s="567"/>
      <c r="D260" s="567"/>
      <c r="E260" s="567"/>
      <c r="F260" s="567"/>
      <c r="G260" s="567"/>
      <c r="H260" s="567"/>
      <c r="I260" s="567"/>
      <c r="J260" s="567"/>
      <c r="K260" s="567"/>
      <c r="L260" s="567"/>
      <c r="M260" s="567"/>
      <c r="N260" s="567"/>
      <c r="O260" s="567"/>
      <c r="P260" s="567"/>
      <c r="Q260" s="567"/>
      <c r="R260" s="567"/>
      <c r="S260" s="567"/>
      <c r="T260" s="567"/>
      <c r="U260" s="567"/>
      <c r="V260" s="567"/>
      <c r="W260" s="567"/>
      <c r="X260" s="567"/>
      <c r="Y260" s="567"/>
      <c r="Z260" s="567"/>
    </row>
    <row r="261">
      <c r="A261" s="567"/>
      <c r="B261" s="567"/>
      <c r="C261" s="567"/>
      <c r="D261" s="567"/>
      <c r="E261" s="567"/>
      <c r="F261" s="567"/>
      <c r="G261" s="567"/>
      <c r="H261" s="567"/>
      <c r="I261" s="567"/>
      <c r="J261" s="567"/>
      <c r="K261" s="567"/>
      <c r="L261" s="567"/>
      <c r="M261" s="567"/>
      <c r="N261" s="567"/>
      <c r="O261" s="567"/>
      <c r="P261" s="567"/>
      <c r="Q261" s="567"/>
      <c r="R261" s="567"/>
      <c r="S261" s="567"/>
      <c r="T261" s="567"/>
      <c r="U261" s="567"/>
      <c r="V261" s="567"/>
      <c r="W261" s="567"/>
      <c r="X261" s="567"/>
      <c r="Y261" s="567"/>
      <c r="Z261" s="567"/>
    </row>
    <row r="262">
      <c r="A262" s="567"/>
      <c r="B262" s="567"/>
      <c r="C262" s="567"/>
      <c r="D262" s="567"/>
      <c r="E262" s="567"/>
      <c r="F262" s="567"/>
      <c r="G262" s="567"/>
      <c r="H262" s="567"/>
      <c r="I262" s="567"/>
      <c r="J262" s="567"/>
      <c r="K262" s="567"/>
      <c r="L262" s="567"/>
      <c r="M262" s="567"/>
      <c r="N262" s="567"/>
      <c r="O262" s="567"/>
      <c r="P262" s="567"/>
      <c r="Q262" s="567"/>
      <c r="R262" s="567"/>
      <c r="S262" s="567"/>
      <c r="T262" s="567"/>
      <c r="U262" s="567"/>
      <c r="V262" s="567"/>
      <c r="W262" s="567"/>
      <c r="X262" s="567"/>
      <c r="Y262" s="567"/>
      <c r="Z262" s="567"/>
    </row>
    <row r="263">
      <c r="A263" s="567"/>
      <c r="B263" s="567"/>
      <c r="C263" s="567"/>
      <c r="D263" s="567"/>
      <c r="E263" s="567"/>
      <c r="F263" s="567"/>
      <c r="G263" s="567"/>
      <c r="H263" s="567"/>
      <c r="I263" s="567"/>
      <c r="J263" s="567"/>
      <c r="K263" s="567"/>
      <c r="L263" s="567"/>
      <c r="M263" s="567"/>
      <c r="N263" s="567"/>
      <c r="O263" s="567"/>
      <c r="P263" s="567"/>
      <c r="Q263" s="567"/>
      <c r="R263" s="567"/>
      <c r="S263" s="567"/>
      <c r="T263" s="567"/>
      <c r="U263" s="567"/>
      <c r="V263" s="567"/>
      <c r="W263" s="567"/>
      <c r="X263" s="567"/>
      <c r="Y263" s="567"/>
      <c r="Z263" s="567"/>
    </row>
    <row r="264">
      <c r="A264" s="567"/>
      <c r="B264" s="567"/>
      <c r="C264" s="567"/>
      <c r="D264" s="567"/>
      <c r="E264" s="567"/>
      <c r="F264" s="567"/>
      <c r="G264" s="567"/>
      <c r="H264" s="567"/>
      <c r="I264" s="567"/>
      <c r="J264" s="567"/>
      <c r="K264" s="567"/>
      <c r="L264" s="567"/>
      <c r="M264" s="567"/>
      <c r="N264" s="567"/>
      <c r="O264" s="567"/>
      <c r="P264" s="567"/>
      <c r="Q264" s="567"/>
      <c r="R264" s="567"/>
      <c r="S264" s="567"/>
      <c r="T264" s="567"/>
      <c r="U264" s="567"/>
      <c r="V264" s="567"/>
      <c r="W264" s="567"/>
      <c r="X264" s="567"/>
      <c r="Y264" s="567"/>
      <c r="Z264" s="567"/>
    </row>
    <row r="265">
      <c r="A265" s="567"/>
      <c r="B265" s="567"/>
      <c r="C265" s="567"/>
      <c r="D265" s="567"/>
      <c r="E265" s="567"/>
      <c r="F265" s="567"/>
      <c r="G265" s="567"/>
      <c r="H265" s="567"/>
      <c r="I265" s="567"/>
      <c r="J265" s="567"/>
      <c r="K265" s="567"/>
      <c r="L265" s="567"/>
      <c r="M265" s="567"/>
      <c r="N265" s="567"/>
      <c r="O265" s="567"/>
      <c r="P265" s="567"/>
      <c r="Q265" s="567"/>
      <c r="R265" s="567"/>
      <c r="S265" s="567"/>
      <c r="T265" s="567"/>
      <c r="U265" s="567"/>
      <c r="V265" s="567"/>
      <c r="W265" s="567"/>
      <c r="X265" s="567"/>
      <c r="Y265" s="567"/>
      <c r="Z265" s="567"/>
    </row>
    <row r="266">
      <c r="A266" s="567"/>
      <c r="B266" s="567"/>
      <c r="C266" s="567"/>
      <c r="D266" s="567"/>
      <c r="E266" s="567"/>
      <c r="F266" s="567"/>
      <c r="G266" s="567"/>
      <c r="H266" s="567"/>
      <c r="I266" s="567"/>
      <c r="J266" s="567"/>
      <c r="K266" s="567"/>
      <c r="L266" s="567"/>
      <c r="M266" s="567"/>
      <c r="N266" s="567"/>
      <c r="O266" s="567"/>
      <c r="P266" s="567"/>
      <c r="Q266" s="567"/>
      <c r="R266" s="567"/>
      <c r="S266" s="567"/>
      <c r="T266" s="567"/>
      <c r="U266" s="567"/>
      <c r="V266" s="567"/>
      <c r="W266" s="567"/>
      <c r="X266" s="567"/>
      <c r="Y266" s="567"/>
      <c r="Z266" s="567"/>
    </row>
    <row r="267">
      <c r="A267" s="567"/>
      <c r="B267" s="567"/>
      <c r="C267" s="567"/>
      <c r="D267" s="567"/>
      <c r="E267" s="567"/>
      <c r="F267" s="567"/>
      <c r="G267" s="567"/>
      <c r="H267" s="567"/>
      <c r="I267" s="567"/>
      <c r="J267" s="567"/>
      <c r="K267" s="567"/>
      <c r="L267" s="567"/>
      <c r="M267" s="567"/>
      <c r="N267" s="567"/>
      <c r="O267" s="567"/>
      <c r="P267" s="567"/>
      <c r="Q267" s="567"/>
      <c r="R267" s="567"/>
      <c r="S267" s="567"/>
      <c r="T267" s="567"/>
      <c r="U267" s="567"/>
      <c r="V267" s="567"/>
      <c r="W267" s="567"/>
      <c r="X267" s="567"/>
      <c r="Y267" s="567"/>
      <c r="Z267" s="567"/>
    </row>
    <row r="268">
      <c r="A268" s="567"/>
      <c r="B268" s="567"/>
      <c r="C268" s="567"/>
      <c r="D268" s="567"/>
      <c r="E268" s="567"/>
      <c r="F268" s="567"/>
      <c r="G268" s="567"/>
      <c r="H268" s="567"/>
      <c r="I268" s="567"/>
      <c r="J268" s="567"/>
      <c r="K268" s="567"/>
      <c r="L268" s="567"/>
      <c r="M268" s="567"/>
      <c r="N268" s="567"/>
      <c r="O268" s="567"/>
      <c r="P268" s="567"/>
      <c r="Q268" s="567"/>
      <c r="R268" s="567"/>
      <c r="S268" s="567"/>
      <c r="T268" s="567"/>
      <c r="U268" s="567"/>
      <c r="V268" s="567"/>
      <c r="W268" s="567"/>
      <c r="X268" s="567"/>
      <c r="Y268" s="567"/>
      <c r="Z268" s="567"/>
    </row>
    <row r="269">
      <c r="A269" s="567"/>
      <c r="B269" s="567"/>
      <c r="C269" s="567"/>
      <c r="D269" s="567"/>
      <c r="E269" s="567"/>
      <c r="F269" s="567"/>
      <c r="G269" s="567"/>
      <c r="H269" s="567"/>
      <c r="I269" s="567"/>
      <c r="J269" s="567"/>
      <c r="K269" s="567"/>
      <c r="L269" s="567"/>
      <c r="M269" s="567"/>
      <c r="N269" s="567"/>
      <c r="O269" s="567"/>
      <c r="P269" s="567"/>
      <c r="Q269" s="567"/>
      <c r="R269" s="567"/>
      <c r="S269" s="567"/>
      <c r="T269" s="567"/>
      <c r="U269" s="567"/>
      <c r="V269" s="567"/>
      <c r="W269" s="567"/>
      <c r="X269" s="567"/>
      <c r="Y269" s="567"/>
      <c r="Z269" s="567"/>
    </row>
    <row r="270">
      <c r="A270" s="567"/>
      <c r="B270" s="567"/>
      <c r="C270" s="567"/>
      <c r="D270" s="567"/>
      <c r="E270" s="567"/>
      <c r="F270" s="567"/>
      <c r="G270" s="567"/>
      <c r="H270" s="567"/>
      <c r="I270" s="567"/>
      <c r="J270" s="567"/>
      <c r="K270" s="567"/>
      <c r="L270" s="567"/>
      <c r="M270" s="567"/>
      <c r="N270" s="567"/>
      <c r="O270" s="567"/>
      <c r="P270" s="567"/>
      <c r="Q270" s="567"/>
      <c r="R270" s="567"/>
      <c r="S270" s="567"/>
      <c r="T270" s="567"/>
      <c r="U270" s="567"/>
      <c r="V270" s="567"/>
      <c r="W270" s="567"/>
      <c r="X270" s="567"/>
      <c r="Y270" s="567"/>
      <c r="Z270" s="567"/>
    </row>
    <row r="271">
      <c r="A271" s="567"/>
      <c r="B271" s="567"/>
      <c r="C271" s="567"/>
      <c r="D271" s="567"/>
      <c r="E271" s="567"/>
      <c r="F271" s="567"/>
      <c r="G271" s="567"/>
      <c r="H271" s="567"/>
      <c r="I271" s="567"/>
      <c r="J271" s="567"/>
      <c r="K271" s="567"/>
      <c r="L271" s="567"/>
      <c r="M271" s="567"/>
      <c r="N271" s="567"/>
      <c r="O271" s="567"/>
      <c r="P271" s="567"/>
      <c r="Q271" s="567"/>
      <c r="R271" s="567"/>
      <c r="S271" s="567"/>
      <c r="T271" s="567"/>
      <c r="U271" s="567"/>
      <c r="V271" s="567"/>
      <c r="W271" s="567"/>
      <c r="X271" s="567"/>
      <c r="Y271" s="567"/>
      <c r="Z271" s="567"/>
    </row>
    <row r="272">
      <c r="A272" s="567"/>
      <c r="B272" s="567"/>
      <c r="C272" s="567"/>
      <c r="D272" s="567"/>
      <c r="E272" s="567"/>
      <c r="F272" s="567"/>
      <c r="G272" s="567"/>
      <c r="H272" s="567"/>
      <c r="I272" s="567"/>
      <c r="J272" s="567"/>
      <c r="K272" s="567"/>
      <c r="L272" s="567"/>
      <c r="M272" s="567"/>
      <c r="N272" s="567"/>
      <c r="O272" s="567"/>
      <c r="P272" s="567"/>
      <c r="Q272" s="567"/>
      <c r="R272" s="567"/>
      <c r="S272" s="567"/>
      <c r="T272" s="567"/>
      <c r="U272" s="567"/>
      <c r="V272" s="567"/>
      <c r="W272" s="567"/>
      <c r="X272" s="567"/>
      <c r="Y272" s="567"/>
      <c r="Z272" s="567"/>
    </row>
    <row r="273">
      <c r="A273" s="567"/>
      <c r="B273" s="567"/>
      <c r="C273" s="567"/>
      <c r="D273" s="567"/>
      <c r="E273" s="567"/>
      <c r="F273" s="567"/>
      <c r="G273" s="567"/>
      <c r="H273" s="567"/>
      <c r="I273" s="567"/>
      <c r="J273" s="567"/>
      <c r="K273" s="567"/>
      <c r="L273" s="567"/>
      <c r="M273" s="567"/>
      <c r="N273" s="567"/>
      <c r="O273" s="567"/>
      <c r="P273" s="567"/>
      <c r="Q273" s="567"/>
      <c r="R273" s="567"/>
      <c r="S273" s="567"/>
      <c r="T273" s="567"/>
      <c r="U273" s="567"/>
      <c r="V273" s="567"/>
      <c r="W273" s="567"/>
      <c r="X273" s="567"/>
      <c r="Y273" s="567"/>
      <c r="Z273" s="567"/>
    </row>
    <row r="274">
      <c r="A274" s="567"/>
      <c r="B274" s="567"/>
      <c r="C274" s="567"/>
      <c r="D274" s="567"/>
      <c r="E274" s="567"/>
      <c r="F274" s="567"/>
      <c r="G274" s="567"/>
      <c r="H274" s="567"/>
      <c r="I274" s="567"/>
      <c r="J274" s="567"/>
      <c r="K274" s="567"/>
      <c r="L274" s="567"/>
      <c r="M274" s="567"/>
      <c r="N274" s="567"/>
      <c r="O274" s="567"/>
      <c r="P274" s="567"/>
      <c r="Q274" s="567"/>
      <c r="R274" s="567"/>
      <c r="S274" s="567"/>
      <c r="T274" s="567"/>
      <c r="U274" s="567"/>
      <c r="V274" s="567"/>
      <c r="W274" s="567"/>
      <c r="X274" s="567"/>
      <c r="Y274" s="567"/>
      <c r="Z274" s="567"/>
    </row>
    <row r="275">
      <c r="A275" s="567"/>
      <c r="B275" s="567"/>
      <c r="C275" s="567"/>
      <c r="D275" s="567"/>
      <c r="E275" s="567"/>
      <c r="F275" s="567"/>
      <c r="G275" s="567"/>
      <c r="H275" s="567"/>
      <c r="I275" s="567"/>
      <c r="J275" s="567"/>
      <c r="K275" s="567"/>
      <c r="L275" s="567"/>
      <c r="M275" s="567"/>
      <c r="N275" s="567"/>
      <c r="O275" s="567"/>
      <c r="P275" s="567"/>
      <c r="Q275" s="567"/>
      <c r="R275" s="567"/>
      <c r="S275" s="567"/>
      <c r="T275" s="567"/>
      <c r="U275" s="567"/>
      <c r="V275" s="567"/>
      <c r="W275" s="567"/>
      <c r="X275" s="567"/>
      <c r="Y275" s="567"/>
      <c r="Z275" s="567"/>
    </row>
    <row r="276">
      <c r="A276" s="567"/>
      <c r="B276" s="567"/>
      <c r="C276" s="567"/>
      <c r="D276" s="567"/>
      <c r="E276" s="567"/>
      <c r="F276" s="567"/>
      <c r="G276" s="567"/>
      <c r="H276" s="567"/>
      <c r="I276" s="567"/>
      <c r="J276" s="567"/>
      <c r="K276" s="567"/>
      <c r="L276" s="567"/>
      <c r="M276" s="567"/>
      <c r="N276" s="567"/>
      <c r="O276" s="567"/>
      <c r="P276" s="567"/>
      <c r="Q276" s="567"/>
      <c r="R276" s="567"/>
      <c r="S276" s="567"/>
      <c r="T276" s="567"/>
      <c r="U276" s="567"/>
      <c r="V276" s="567"/>
      <c r="W276" s="567"/>
      <c r="X276" s="567"/>
      <c r="Y276" s="567"/>
      <c r="Z276" s="567"/>
    </row>
    <row r="277">
      <c r="A277" s="567"/>
      <c r="B277" s="567"/>
      <c r="C277" s="567"/>
      <c r="D277" s="567"/>
      <c r="E277" s="567"/>
      <c r="F277" s="567"/>
      <c r="G277" s="567"/>
      <c r="H277" s="567"/>
      <c r="I277" s="567"/>
      <c r="J277" s="567"/>
      <c r="K277" s="567"/>
      <c r="L277" s="567"/>
      <c r="M277" s="567"/>
      <c r="N277" s="567"/>
      <c r="O277" s="567"/>
      <c r="P277" s="567"/>
      <c r="Q277" s="567"/>
      <c r="R277" s="567"/>
      <c r="S277" s="567"/>
      <c r="T277" s="567"/>
      <c r="U277" s="567"/>
      <c r="V277" s="567"/>
      <c r="W277" s="567"/>
      <c r="X277" s="567"/>
      <c r="Y277" s="567"/>
      <c r="Z277" s="567"/>
    </row>
    <row r="278">
      <c r="A278" s="567"/>
      <c r="B278" s="567"/>
      <c r="C278" s="567"/>
      <c r="D278" s="567"/>
      <c r="E278" s="567"/>
      <c r="F278" s="567"/>
      <c r="G278" s="567"/>
      <c r="H278" s="567"/>
      <c r="I278" s="567"/>
      <c r="J278" s="567"/>
      <c r="K278" s="567"/>
      <c r="L278" s="567"/>
      <c r="M278" s="567"/>
      <c r="N278" s="567"/>
      <c r="O278" s="567"/>
      <c r="P278" s="567"/>
      <c r="Q278" s="567"/>
      <c r="R278" s="567"/>
      <c r="S278" s="567"/>
      <c r="T278" s="567"/>
      <c r="U278" s="567"/>
      <c r="V278" s="567"/>
      <c r="W278" s="567"/>
      <c r="X278" s="567"/>
      <c r="Y278" s="567"/>
      <c r="Z278" s="567"/>
    </row>
    <row r="279">
      <c r="A279" s="567"/>
      <c r="B279" s="567"/>
      <c r="C279" s="567"/>
      <c r="D279" s="567"/>
      <c r="E279" s="567"/>
      <c r="F279" s="567"/>
      <c r="G279" s="567"/>
      <c r="H279" s="567"/>
      <c r="I279" s="567"/>
      <c r="J279" s="567"/>
      <c r="K279" s="567"/>
      <c r="L279" s="567"/>
      <c r="M279" s="567"/>
      <c r="N279" s="567"/>
      <c r="O279" s="567"/>
      <c r="P279" s="567"/>
      <c r="Q279" s="567"/>
      <c r="R279" s="567"/>
      <c r="S279" s="567"/>
      <c r="T279" s="567"/>
      <c r="U279" s="567"/>
      <c r="V279" s="567"/>
      <c r="W279" s="567"/>
      <c r="X279" s="567"/>
      <c r="Y279" s="567"/>
      <c r="Z279" s="567"/>
    </row>
    <row r="280">
      <c r="A280" s="567"/>
      <c r="B280" s="567"/>
      <c r="C280" s="567"/>
      <c r="D280" s="567"/>
      <c r="E280" s="567"/>
      <c r="F280" s="567"/>
      <c r="G280" s="567"/>
      <c r="H280" s="567"/>
      <c r="I280" s="567"/>
      <c r="J280" s="567"/>
      <c r="K280" s="567"/>
      <c r="L280" s="567"/>
      <c r="M280" s="567"/>
      <c r="N280" s="567"/>
      <c r="O280" s="567"/>
      <c r="P280" s="567"/>
      <c r="Q280" s="567"/>
      <c r="R280" s="567"/>
      <c r="S280" s="567"/>
      <c r="T280" s="567"/>
      <c r="U280" s="567"/>
      <c r="V280" s="567"/>
      <c r="W280" s="567"/>
      <c r="X280" s="567"/>
      <c r="Y280" s="567"/>
      <c r="Z280" s="567"/>
    </row>
    <row r="281">
      <c r="A281" s="567"/>
      <c r="B281" s="567"/>
      <c r="C281" s="567"/>
      <c r="D281" s="567"/>
      <c r="E281" s="567"/>
      <c r="F281" s="567"/>
      <c r="G281" s="567"/>
      <c r="H281" s="567"/>
      <c r="I281" s="567"/>
      <c r="J281" s="567"/>
      <c r="K281" s="567"/>
      <c r="L281" s="567"/>
      <c r="M281" s="567"/>
      <c r="N281" s="567"/>
      <c r="O281" s="567"/>
      <c r="P281" s="567"/>
      <c r="Q281" s="567"/>
      <c r="R281" s="567"/>
      <c r="S281" s="567"/>
      <c r="T281" s="567"/>
      <c r="U281" s="567"/>
      <c r="V281" s="567"/>
      <c r="W281" s="567"/>
      <c r="X281" s="567"/>
      <c r="Y281" s="567"/>
      <c r="Z281" s="567"/>
    </row>
    <row r="282">
      <c r="A282" s="567"/>
      <c r="B282" s="567"/>
      <c r="C282" s="567"/>
      <c r="D282" s="567"/>
      <c r="E282" s="567"/>
      <c r="F282" s="567"/>
      <c r="G282" s="567"/>
      <c r="H282" s="567"/>
      <c r="I282" s="567"/>
      <c r="J282" s="567"/>
      <c r="K282" s="567"/>
      <c r="L282" s="567"/>
      <c r="M282" s="567"/>
      <c r="N282" s="567"/>
      <c r="O282" s="567"/>
      <c r="P282" s="567"/>
      <c r="Q282" s="567"/>
      <c r="R282" s="567"/>
      <c r="S282" s="567"/>
      <c r="T282" s="567"/>
      <c r="U282" s="567"/>
      <c r="V282" s="567"/>
      <c r="W282" s="567"/>
      <c r="X282" s="567"/>
      <c r="Y282" s="567"/>
      <c r="Z282" s="567"/>
    </row>
    <row r="283">
      <c r="A283" s="567"/>
      <c r="B283" s="567"/>
      <c r="C283" s="567"/>
      <c r="D283" s="567"/>
      <c r="E283" s="567"/>
      <c r="F283" s="567"/>
      <c r="G283" s="567"/>
      <c r="H283" s="567"/>
      <c r="I283" s="567"/>
      <c r="J283" s="567"/>
      <c r="K283" s="567"/>
      <c r="L283" s="567"/>
      <c r="M283" s="567"/>
      <c r="N283" s="567"/>
      <c r="O283" s="567"/>
      <c r="P283" s="567"/>
      <c r="Q283" s="567"/>
      <c r="R283" s="567"/>
      <c r="S283" s="567"/>
      <c r="T283" s="567"/>
      <c r="U283" s="567"/>
      <c r="V283" s="567"/>
      <c r="W283" s="567"/>
      <c r="X283" s="567"/>
      <c r="Y283" s="567"/>
      <c r="Z283" s="567"/>
    </row>
    <row r="284">
      <c r="A284" s="567"/>
      <c r="B284" s="567"/>
      <c r="C284" s="567"/>
      <c r="D284" s="567"/>
      <c r="E284" s="567"/>
      <c r="F284" s="567"/>
      <c r="G284" s="567"/>
      <c r="H284" s="567"/>
      <c r="I284" s="567"/>
      <c r="J284" s="567"/>
      <c r="K284" s="567"/>
      <c r="L284" s="567"/>
      <c r="M284" s="567"/>
      <c r="N284" s="567"/>
      <c r="O284" s="567"/>
      <c r="P284" s="567"/>
      <c r="Q284" s="567"/>
      <c r="R284" s="567"/>
      <c r="S284" s="567"/>
      <c r="T284" s="567"/>
      <c r="U284" s="567"/>
      <c r="V284" s="567"/>
      <c r="W284" s="567"/>
      <c r="X284" s="567"/>
      <c r="Y284" s="567"/>
      <c r="Z284" s="567"/>
    </row>
    <row r="285">
      <c r="A285" s="567"/>
      <c r="B285" s="567"/>
      <c r="C285" s="567"/>
      <c r="D285" s="567"/>
      <c r="E285" s="567"/>
      <c r="F285" s="567"/>
      <c r="G285" s="567"/>
      <c r="H285" s="567"/>
      <c r="I285" s="567"/>
      <c r="J285" s="567"/>
      <c r="K285" s="567"/>
      <c r="L285" s="567"/>
      <c r="M285" s="567"/>
      <c r="N285" s="567"/>
      <c r="O285" s="567"/>
      <c r="P285" s="567"/>
      <c r="Q285" s="567"/>
      <c r="R285" s="567"/>
      <c r="S285" s="567"/>
      <c r="T285" s="567"/>
      <c r="U285" s="567"/>
      <c r="V285" s="567"/>
      <c r="W285" s="567"/>
      <c r="X285" s="567"/>
      <c r="Y285" s="567"/>
      <c r="Z285" s="567"/>
    </row>
    <row r="286">
      <c r="A286" s="567"/>
      <c r="B286" s="567"/>
      <c r="C286" s="567"/>
      <c r="D286" s="567"/>
      <c r="E286" s="567"/>
      <c r="F286" s="567"/>
      <c r="G286" s="567"/>
      <c r="H286" s="567"/>
      <c r="I286" s="567"/>
      <c r="J286" s="567"/>
      <c r="K286" s="567"/>
      <c r="L286" s="567"/>
      <c r="M286" s="567"/>
      <c r="N286" s="567"/>
      <c r="O286" s="567"/>
      <c r="P286" s="567"/>
      <c r="Q286" s="567"/>
      <c r="R286" s="567"/>
      <c r="S286" s="567"/>
      <c r="T286" s="567"/>
      <c r="U286" s="567"/>
      <c r="V286" s="567"/>
      <c r="W286" s="567"/>
      <c r="X286" s="567"/>
      <c r="Y286" s="567"/>
      <c r="Z286" s="567"/>
    </row>
    <row r="287">
      <c r="A287" s="567"/>
      <c r="B287" s="567"/>
      <c r="C287" s="567"/>
      <c r="D287" s="567"/>
      <c r="E287" s="567"/>
      <c r="F287" s="567"/>
      <c r="G287" s="567"/>
      <c r="H287" s="567"/>
      <c r="I287" s="567"/>
      <c r="J287" s="567"/>
      <c r="K287" s="567"/>
      <c r="L287" s="567"/>
      <c r="M287" s="567"/>
      <c r="N287" s="567"/>
      <c r="O287" s="567"/>
      <c r="P287" s="567"/>
      <c r="Q287" s="567"/>
      <c r="R287" s="567"/>
      <c r="S287" s="567"/>
      <c r="T287" s="567"/>
      <c r="U287" s="567"/>
      <c r="V287" s="567"/>
      <c r="W287" s="567"/>
      <c r="X287" s="567"/>
      <c r="Y287" s="567"/>
      <c r="Z287" s="567"/>
    </row>
    <row r="288">
      <c r="A288" s="567"/>
      <c r="B288" s="567"/>
      <c r="C288" s="567"/>
      <c r="D288" s="567"/>
      <c r="E288" s="567"/>
      <c r="F288" s="567"/>
      <c r="G288" s="567"/>
      <c r="H288" s="567"/>
      <c r="I288" s="567"/>
      <c r="J288" s="567"/>
      <c r="K288" s="567"/>
      <c r="L288" s="567"/>
      <c r="M288" s="567"/>
      <c r="N288" s="567"/>
      <c r="O288" s="567"/>
      <c r="P288" s="567"/>
      <c r="Q288" s="567"/>
      <c r="R288" s="567"/>
      <c r="S288" s="567"/>
      <c r="T288" s="567"/>
      <c r="U288" s="567"/>
      <c r="V288" s="567"/>
      <c r="W288" s="567"/>
      <c r="X288" s="567"/>
      <c r="Y288" s="567"/>
      <c r="Z288" s="567"/>
    </row>
    <row r="289">
      <c r="A289" s="567"/>
      <c r="B289" s="567"/>
      <c r="C289" s="567"/>
      <c r="D289" s="567"/>
      <c r="E289" s="567"/>
      <c r="F289" s="567"/>
      <c r="G289" s="567"/>
      <c r="H289" s="567"/>
      <c r="I289" s="567"/>
      <c r="J289" s="567"/>
      <c r="K289" s="567"/>
      <c r="L289" s="567"/>
      <c r="M289" s="567"/>
      <c r="N289" s="567"/>
      <c r="O289" s="567"/>
      <c r="P289" s="567"/>
      <c r="Q289" s="567"/>
      <c r="R289" s="567"/>
      <c r="S289" s="567"/>
      <c r="T289" s="567"/>
      <c r="U289" s="567"/>
      <c r="V289" s="567"/>
      <c r="W289" s="567"/>
      <c r="X289" s="567"/>
      <c r="Y289" s="567"/>
      <c r="Z289" s="567"/>
    </row>
    <row r="290">
      <c r="A290" s="567"/>
      <c r="B290" s="567"/>
      <c r="C290" s="567"/>
      <c r="D290" s="567"/>
      <c r="E290" s="567"/>
      <c r="F290" s="567"/>
      <c r="G290" s="567"/>
      <c r="H290" s="567"/>
      <c r="I290" s="567"/>
      <c r="J290" s="567"/>
      <c r="K290" s="567"/>
      <c r="L290" s="567"/>
      <c r="M290" s="567"/>
      <c r="N290" s="567"/>
      <c r="O290" s="567"/>
      <c r="P290" s="567"/>
      <c r="Q290" s="567"/>
      <c r="R290" s="567"/>
      <c r="S290" s="567"/>
      <c r="T290" s="567"/>
      <c r="U290" s="567"/>
      <c r="V290" s="567"/>
      <c r="W290" s="567"/>
      <c r="X290" s="567"/>
      <c r="Y290" s="567"/>
      <c r="Z290" s="567"/>
    </row>
    <row r="291">
      <c r="A291" s="567"/>
      <c r="B291" s="567"/>
      <c r="C291" s="567"/>
      <c r="D291" s="567"/>
      <c r="E291" s="567"/>
      <c r="F291" s="567"/>
      <c r="G291" s="567"/>
      <c r="H291" s="567"/>
      <c r="I291" s="567"/>
      <c r="J291" s="567"/>
      <c r="K291" s="567"/>
      <c r="L291" s="567"/>
      <c r="M291" s="567"/>
      <c r="N291" s="567"/>
      <c r="O291" s="567"/>
      <c r="P291" s="567"/>
      <c r="Q291" s="567"/>
      <c r="R291" s="567"/>
      <c r="S291" s="567"/>
      <c r="T291" s="567"/>
      <c r="U291" s="567"/>
      <c r="V291" s="567"/>
      <c r="W291" s="567"/>
      <c r="X291" s="567"/>
      <c r="Y291" s="567"/>
      <c r="Z291" s="567"/>
    </row>
    <row r="292">
      <c r="A292" s="567"/>
      <c r="B292" s="567"/>
      <c r="C292" s="567"/>
      <c r="D292" s="567"/>
      <c r="E292" s="567"/>
      <c r="F292" s="567"/>
      <c r="G292" s="567"/>
      <c r="H292" s="567"/>
      <c r="I292" s="567"/>
      <c r="J292" s="567"/>
      <c r="K292" s="567"/>
      <c r="L292" s="567"/>
      <c r="M292" s="567"/>
      <c r="N292" s="567"/>
      <c r="O292" s="567"/>
      <c r="P292" s="567"/>
      <c r="Q292" s="567"/>
      <c r="R292" s="567"/>
      <c r="S292" s="567"/>
      <c r="T292" s="567"/>
      <c r="U292" s="567"/>
      <c r="V292" s="567"/>
      <c r="W292" s="567"/>
      <c r="X292" s="567"/>
      <c r="Y292" s="567"/>
      <c r="Z292" s="567"/>
    </row>
    <row r="293">
      <c r="A293" s="567"/>
      <c r="B293" s="567"/>
      <c r="C293" s="567"/>
      <c r="D293" s="567"/>
      <c r="E293" s="567"/>
      <c r="F293" s="567"/>
      <c r="G293" s="567"/>
      <c r="H293" s="567"/>
      <c r="I293" s="567"/>
      <c r="J293" s="567"/>
      <c r="K293" s="567"/>
      <c r="L293" s="567"/>
      <c r="M293" s="567"/>
      <c r="N293" s="567"/>
      <c r="O293" s="567"/>
      <c r="P293" s="567"/>
      <c r="Q293" s="567"/>
      <c r="R293" s="567"/>
      <c r="S293" s="567"/>
      <c r="T293" s="567"/>
      <c r="U293" s="567"/>
      <c r="V293" s="567"/>
      <c r="W293" s="567"/>
      <c r="X293" s="567"/>
      <c r="Y293" s="567"/>
      <c r="Z293" s="567"/>
    </row>
    <row r="294">
      <c r="A294" s="567"/>
      <c r="B294" s="567"/>
      <c r="C294" s="567"/>
      <c r="D294" s="567"/>
      <c r="E294" s="567"/>
      <c r="F294" s="567"/>
      <c r="G294" s="567"/>
      <c r="H294" s="567"/>
      <c r="I294" s="567"/>
      <c r="J294" s="567"/>
      <c r="K294" s="567"/>
      <c r="L294" s="567"/>
      <c r="M294" s="567"/>
      <c r="N294" s="567"/>
      <c r="O294" s="567"/>
      <c r="P294" s="567"/>
      <c r="Q294" s="567"/>
      <c r="R294" s="567"/>
      <c r="S294" s="567"/>
      <c r="T294" s="567"/>
      <c r="U294" s="567"/>
      <c r="V294" s="567"/>
      <c r="W294" s="567"/>
      <c r="X294" s="567"/>
      <c r="Y294" s="567"/>
      <c r="Z294" s="567"/>
    </row>
    <row r="295">
      <c r="A295" s="567"/>
      <c r="B295" s="567"/>
      <c r="C295" s="567"/>
      <c r="D295" s="567"/>
      <c r="E295" s="567"/>
      <c r="F295" s="567"/>
      <c r="G295" s="567"/>
      <c r="H295" s="567"/>
      <c r="I295" s="567"/>
      <c r="J295" s="567"/>
      <c r="K295" s="567"/>
      <c r="L295" s="567"/>
      <c r="M295" s="567"/>
      <c r="N295" s="567"/>
      <c r="O295" s="567"/>
      <c r="P295" s="567"/>
      <c r="Q295" s="567"/>
      <c r="R295" s="567"/>
      <c r="S295" s="567"/>
      <c r="T295" s="567"/>
      <c r="U295" s="567"/>
      <c r="V295" s="567"/>
      <c r="W295" s="567"/>
      <c r="X295" s="567"/>
      <c r="Y295" s="567"/>
      <c r="Z295" s="567"/>
    </row>
    <row r="296">
      <c r="A296" s="567"/>
      <c r="B296" s="567"/>
      <c r="C296" s="567"/>
      <c r="D296" s="567"/>
      <c r="E296" s="567"/>
      <c r="F296" s="567"/>
      <c r="G296" s="567"/>
      <c r="H296" s="567"/>
      <c r="I296" s="567"/>
      <c r="J296" s="567"/>
      <c r="K296" s="567"/>
      <c r="L296" s="567"/>
      <c r="M296" s="567"/>
      <c r="N296" s="567"/>
      <c r="O296" s="567"/>
      <c r="P296" s="567"/>
      <c r="Q296" s="567"/>
      <c r="R296" s="567"/>
      <c r="S296" s="567"/>
      <c r="T296" s="567"/>
      <c r="U296" s="567"/>
      <c r="V296" s="567"/>
      <c r="W296" s="567"/>
      <c r="X296" s="567"/>
      <c r="Y296" s="567"/>
      <c r="Z296" s="567"/>
    </row>
    <row r="297">
      <c r="A297" s="567"/>
      <c r="B297" s="567"/>
      <c r="C297" s="567"/>
      <c r="D297" s="567"/>
      <c r="E297" s="567"/>
      <c r="F297" s="567"/>
      <c r="G297" s="567"/>
      <c r="H297" s="567"/>
      <c r="I297" s="567"/>
      <c r="J297" s="567"/>
      <c r="K297" s="567"/>
      <c r="L297" s="567"/>
      <c r="M297" s="567"/>
      <c r="N297" s="567"/>
      <c r="O297" s="567"/>
      <c r="P297" s="567"/>
      <c r="Q297" s="567"/>
      <c r="R297" s="567"/>
      <c r="S297" s="567"/>
      <c r="T297" s="567"/>
      <c r="U297" s="567"/>
      <c r="V297" s="567"/>
      <c r="W297" s="567"/>
      <c r="X297" s="567"/>
      <c r="Y297" s="567"/>
      <c r="Z297" s="567"/>
    </row>
    <row r="298">
      <c r="A298" s="567"/>
      <c r="B298" s="567"/>
      <c r="C298" s="567"/>
      <c r="D298" s="567"/>
      <c r="E298" s="567"/>
      <c r="F298" s="567"/>
      <c r="G298" s="567"/>
      <c r="H298" s="567"/>
      <c r="I298" s="567"/>
      <c r="J298" s="567"/>
      <c r="K298" s="567"/>
      <c r="L298" s="567"/>
      <c r="M298" s="567"/>
      <c r="N298" s="567"/>
      <c r="O298" s="567"/>
      <c r="P298" s="567"/>
      <c r="Q298" s="567"/>
      <c r="R298" s="567"/>
      <c r="S298" s="567"/>
      <c r="T298" s="567"/>
      <c r="U298" s="567"/>
      <c r="V298" s="567"/>
      <c r="W298" s="567"/>
      <c r="X298" s="567"/>
      <c r="Y298" s="567"/>
      <c r="Z298" s="567"/>
    </row>
    <row r="299">
      <c r="A299" s="567"/>
      <c r="B299" s="567"/>
      <c r="C299" s="567"/>
      <c r="D299" s="567"/>
      <c r="E299" s="567"/>
      <c r="F299" s="567"/>
      <c r="G299" s="567"/>
      <c r="H299" s="567"/>
      <c r="I299" s="567"/>
      <c r="J299" s="567"/>
      <c r="K299" s="567"/>
      <c r="L299" s="567"/>
      <c r="M299" s="567"/>
      <c r="N299" s="567"/>
      <c r="O299" s="567"/>
      <c r="P299" s="567"/>
      <c r="Q299" s="567"/>
      <c r="R299" s="567"/>
      <c r="S299" s="567"/>
      <c r="T299" s="567"/>
      <c r="U299" s="567"/>
      <c r="V299" s="567"/>
      <c r="W299" s="567"/>
      <c r="X299" s="567"/>
      <c r="Y299" s="567"/>
      <c r="Z299" s="567"/>
    </row>
    <row r="300">
      <c r="A300" s="567"/>
      <c r="B300" s="567"/>
      <c r="C300" s="567"/>
      <c r="D300" s="567"/>
      <c r="E300" s="567"/>
      <c r="F300" s="567"/>
      <c r="G300" s="567"/>
      <c r="H300" s="567"/>
      <c r="I300" s="567"/>
      <c r="J300" s="567"/>
      <c r="K300" s="567"/>
      <c r="L300" s="567"/>
      <c r="M300" s="567"/>
      <c r="N300" s="567"/>
      <c r="O300" s="567"/>
      <c r="P300" s="567"/>
      <c r="Q300" s="567"/>
      <c r="R300" s="567"/>
      <c r="S300" s="567"/>
      <c r="T300" s="567"/>
      <c r="U300" s="567"/>
      <c r="V300" s="567"/>
      <c r="W300" s="567"/>
      <c r="X300" s="567"/>
      <c r="Y300" s="567"/>
      <c r="Z300" s="567"/>
    </row>
    <row r="301">
      <c r="A301" s="567"/>
      <c r="B301" s="567"/>
      <c r="C301" s="567"/>
      <c r="D301" s="567"/>
      <c r="E301" s="567"/>
      <c r="F301" s="567"/>
      <c r="G301" s="567"/>
      <c r="H301" s="567"/>
      <c r="I301" s="567"/>
      <c r="J301" s="567"/>
      <c r="K301" s="567"/>
      <c r="L301" s="567"/>
      <c r="M301" s="567"/>
      <c r="N301" s="567"/>
      <c r="O301" s="567"/>
      <c r="P301" s="567"/>
      <c r="Q301" s="567"/>
      <c r="R301" s="567"/>
      <c r="S301" s="567"/>
      <c r="T301" s="567"/>
      <c r="U301" s="567"/>
      <c r="V301" s="567"/>
      <c r="W301" s="567"/>
      <c r="X301" s="567"/>
      <c r="Y301" s="567"/>
      <c r="Z301" s="567"/>
    </row>
    <row r="302">
      <c r="A302" s="567"/>
      <c r="B302" s="567"/>
      <c r="C302" s="567"/>
      <c r="D302" s="567"/>
      <c r="E302" s="567"/>
      <c r="F302" s="567"/>
      <c r="G302" s="567"/>
      <c r="H302" s="567"/>
      <c r="I302" s="567"/>
      <c r="J302" s="567"/>
      <c r="K302" s="567"/>
      <c r="L302" s="567"/>
      <c r="M302" s="567"/>
      <c r="N302" s="567"/>
      <c r="O302" s="567"/>
      <c r="P302" s="567"/>
      <c r="Q302" s="567"/>
      <c r="R302" s="567"/>
      <c r="S302" s="567"/>
      <c r="T302" s="567"/>
      <c r="U302" s="567"/>
      <c r="V302" s="567"/>
      <c r="W302" s="567"/>
      <c r="X302" s="567"/>
      <c r="Y302" s="567"/>
      <c r="Z302" s="567"/>
    </row>
    <row r="303">
      <c r="A303" s="567"/>
      <c r="B303" s="567"/>
      <c r="C303" s="567"/>
      <c r="D303" s="567"/>
      <c r="E303" s="567"/>
      <c r="F303" s="567"/>
      <c r="G303" s="567"/>
      <c r="H303" s="567"/>
      <c r="I303" s="567"/>
      <c r="J303" s="567"/>
      <c r="K303" s="567"/>
      <c r="L303" s="567"/>
      <c r="M303" s="567"/>
      <c r="N303" s="567"/>
      <c r="O303" s="567"/>
      <c r="P303" s="567"/>
      <c r="Q303" s="567"/>
      <c r="R303" s="567"/>
      <c r="S303" s="567"/>
      <c r="T303" s="567"/>
      <c r="U303" s="567"/>
      <c r="V303" s="567"/>
      <c r="W303" s="567"/>
      <c r="X303" s="567"/>
      <c r="Y303" s="567"/>
      <c r="Z303" s="567"/>
    </row>
    <row r="304">
      <c r="A304" s="567"/>
      <c r="B304" s="567"/>
      <c r="C304" s="567"/>
      <c r="D304" s="567"/>
      <c r="E304" s="567"/>
      <c r="F304" s="567"/>
      <c r="G304" s="567"/>
      <c r="H304" s="567"/>
      <c r="I304" s="567"/>
      <c r="J304" s="567"/>
      <c r="K304" s="567"/>
      <c r="L304" s="567"/>
      <c r="M304" s="567"/>
      <c r="N304" s="567"/>
      <c r="O304" s="567"/>
      <c r="P304" s="567"/>
      <c r="Q304" s="567"/>
      <c r="R304" s="567"/>
      <c r="S304" s="567"/>
      <c r="T304" s="567"/>
      <c r="U304" s="567"/>
      <c r="V304" s="567"/>
      <c r="W304" s="567"/>
      <c r="X304" s="567"/>
      <c r="Y304" s="567"/>
      <c r="Z304" s="567"/>
    </row>
    <row r="305">
      <c r="A305" s="567"/>
      <c r="B305" s="567"/>
      <c r="C305" s="567"/>
      <c r="D305" s="567"/>
      <c r="E305" s="567"/>
      <c r="F305" s="567"/>
      <c r="G305" s="567"/>
      <c r="H305" s="567"/>
      <c r="I305" s="567"/>
      <c r="J305" s="567"/>
      <c r="K305" s="567"/>
      <c r="L305" s="567"/>
      <c r="M305" s="567"/>
      <c r="N305" s="567"/>
      <c r="O305" s="567"/>
      <c r="P305" s="567"/>
      <c r="Q305" s="567"/>
      <c r="R305" s="567"/>
      <c r="S305" s="567"/>
      <c r="T305" s="567"/>
      <c r="U305" s="567"/>
      <c r="V305" s="567"/>
      <c r="W305" s="567"/>
      <c r="X305" s="567"/>
      <c r="Y305" s="567"/>
      <c r="Z305" s="567"/>
    </row>
    <row r="306">
      <c r="A306" s="567"/>
      <c r="B306" s="567"/>
      <c r="C306" s="567"/>
      <c r="D306" s="567"/>
      <c r="E306" s="567"/>
      <c r="F306" s="567"/>
      <c r="G306" s="567"/>
      <c r="H306" s="567"/>
      <c r="I306" s="567"/>
      <c r="J306" s="567"/>
      <c r="K306" s="567"/>
      <c r="L306" s="567"/>
      <c r="M306" s="567"/>
      <c r="N306" s="567"/>
      <c r="O306" s="567"/>
      <c r="P306" s="567"/>
      <c r="Q306" s="567"/>
      <c r="R306" s="567"/>
      <c r="S306" s="567"/>
      <c r="T306" s="567"/>
      <c r="U306" s="567"/>
      <c r="V306" s="567"/>
      <c r="W306" s="567"/>
      <c r="X306" s="567"/>
      <c r="Y306" s="567"/>
      <c r="Z306" s="567"/>
    </row>
    <row r="307">
      <c r="A307" s="567"/>
      <c r="B307" s="567"/>
      <c r="C307" s="567"/>
      <c r="D307" s="567"/>
      <c r="E307" s="567"/>
      <c r="F307" s="567"/>
      <c r="G307" s="567"/>
      <c r="H307" s="567"/>
      <c r="I307" s="567"/>
      <c r="J307" s="567"/>
      <c r="K307" s="567"/>
      <c r="L307" s="567"/>
      <c r="M307" s="567"/>
      <c r="N307" s="567"/>
      <c r="O307" s="567"/>
      <c r="P307" s="567"/>
      <c r="Q307" s="567"/>
      <c r="R307" s="567"/>
      <c r="S307" s="567"/>
      <c r="T307" s="567"/>
      <c r="U307" s="567"/>
      <c r="V307" s="567"/>
      <c r="W307" s="567"/>
      <c r="X307" s="567"/>
      <c r="Y307" s="567"/>
      <c r="Z307" s="567"/>
    </row>
    <row r="308">
      <c r="A308" s="567"/>
      <c r="B308" s="567"/>
      <c r="C308" s="567"/>
      <c r="D308" s="567"/>
      <c r="E308" s="567"/>
      <c r="F308" s="567"/>
      <c r="G308" s="567"/>
      <c r="H308" s="567"/>
      <c r="I308" s="567"/>
      <c r="J308" s="567"/>
      <c r="K308" s="567"/>
      <c r="L308" s="567"/>
      <c r="M308" s="567"/>
      <c r="N308" s="567"/>
      <c r="O308" s="567"/>
      <c r="P308" s="567"/>
      <c r="Q308" s="567"/>
      <c r="R308" s="567"/>
      <c r="S308" s="567"/>
      <c r="T308" s="567"/>
      <c r="U308" s="567"/>
      <c r="V308" s="567"/>
      <c r="W308" s="567"/>
      <c r="X308" s="567"/>
      <c r="Y308" s="567"/>
      <c r="Z308" s="567"/>
    </row>
    <row r="309">
      <c r="A309" s="567"/>
      <c r="B309" s="567"/>
      <c r="C309" s="567"/>
      <c r="D309" s="567"/>
      <c r="E309" s="567"/>
      <c r="F309" s="567"/>
      <c r="G309" s="567"/>
      <c r="H309" s="567"/>
      <c r="I309" s="567"/>
      <c r="J309" s="567"/>
      <c r="K309" s="567"/>
      <c r="L309" s="567"/>
      <c r="M309" s="567"/>
      <c r="N309" s="567"/>
      <c r="O309" s="567"/>
      <c r="P309" s="567"/>
      <c r="Q309" s="567"/>
      <c r="R309" s="567"/>
      <c r="S309" s="567"/>
      <c r="T309" s="567"/>
      <c r="U309" s="567"/>
      <c r="V309" s="567"/>
      <c r="W309" s="567"/>
      <c r="X309" s="567"/>
      <c r="Y309" s="567"/>
      <c r="Z309" s="567"/>
    </row>
    <row r="310">
      <c r="A310" s="567"/>
      <c r="B310" s="567"/>
      <c r="C310" s="567"/>
      <c r="D310" s="567"/>
      <c r="E310" s="567"/>
      <c r="F310" s="567"/>
      <c r="G310" s="567"/>
      <c r="H310" s="567"/>
      <c r="I310" s="567"/>
      <c r="J310" s="567"/>
      <c r="K310" s="567"/>
      <c r="L310" s="567"/>
      <c r="M310" s="567"/>
      <c r="N310" s="567"/>
      <c r="O310" s="567"/>
      <c r="P310" s="567"/>
      <c r="Q310" s="567"/>
      <c r="R310" s="567"/>
      <c r="S310" s="567"/>
      <c r="T310" s="567"/>
      <c r="U310" s="567"/>
      <c r="V310" s="567"/>
      <c r="W310" s="567"/>
      <c r="X310" s="567"/>
      <c r="Y310" s="567"/>
      <c r="Z310" s="567"/>
    </row>
    <row r="311">
      <c r="A311" s="567"/>
      <c r="B311" s="567"/>
      <c r="C311" s="567"/>
      <c r="D311" s="567"/>
      <c r="E311" s="567"/>
      <c r="F311" s="567"/>
      <c r="G311" s="567"/>
      <c r="H311" s="567"/>
      <c r="I311" s="567"/>
      <c r="J311" s="567"/>
      <c r="K311" s="567"/>
      <c r="L311" s="567"/>
      <c r="M311" s="567"/>
      <c r="N311" s="567"/>
      <c r="O311" s="567"/>
      <c r="P311" s="567"/>
      <c r="Q311" s="567"/>
      <c r="R311" s="567"/>
      <c r="S311" s="567"/>
      <c r="T311" s="567"/>
      <c r="U311" s="567"/>
      <c r="V311" s="567"/>
      <c r="W311" s="567"/>
      <c r="X311" s="567"/>
      <c r="Y311" s="567"/>
      <c r="Z311" s="567"/>
    </row>
    <row r="312">
      <c r="A312" s="567"/>
      <c r="B312" s="567"/>
      <c r="C312" s="567"/>
      <c r="D312" s="567"/>
      <c r="E312" s="567"/>
      <c r="F312" s="567"/>
      <c r="G312" s="567"/>
      <c r="H312" s="567"/>
      <c r="I312" s="567"/>
      <c r="J312" s="567"/>
      <c r="K312" s="567"/>
      <c r="L312" s="567"/>
      <c r="M312" s="567"/>
      <c r="N312" s="567"/>
      <c r="O312" s="567"/>
      <c r="P312" s="567"/>
      <c r="Q312" s="567"/>
      <c r="R312" s="567"/>
      <c r="S312" s="567"/>
      <c r="T312" s="567"/>
      <c r="U312" s="567"/>
      <c r="V312" s="567"/>
      <c r="W312" s="567"/>
      <c r="X312" s="567"/>
      <c r="Y312" s="567"/>
      <c r="Z312" s="567"/>
    </row>
    <row r="313">
      <c r="A313" s="567"/>
      <c r="B313" s="567"/>
      <c r="C313" s="567"/>
      <c r="D313" s="567"/>
      <c r="E313" s="567"/>
      <c r="F313" s="567"/>
      <c r="G313" s="567"/>
      <c r="H313" s="567"/>
      <c r="I313" s="567"/>
      <c r="J313" s="567"/>
      <c r="K313" s="567"/>
      <c r="L313" s="567"/>
      <c r="M313" s="567"/>
      <c r="N313" s="567"/>
      <c r="O313" s="567"/>
      <c r="P313" s="567"/>
      <c r="Q313" s="567"/>
      <c r="R313" s="567"/>
      <c r="S313" s="567"/>
      <c r="T313" s="567"/>
      <c r="U313" s="567"/>
      <c r="V313" s="567"/>
      <c r="W313" s="567"/>
      <c r="X313" s="567"/>
      <c r="Y313" s="567"/>
      <c r="Z313" s="567"/>
    </row>
    <row r="314">
      <c r="A314" s="567"/>
      <c r="B314" s="567"/>
      <c r="C314" s="567"/>
      <c r="D314" s="567"/>
      <c r="E314" s="567"/>
      <c r="F314" s="567"/>
      <c r="G314" s="567"/>
      <c r="H314" s="567"/>
      <c r="I314" s="567"/>
      <c r="J314" s="567"/>
      <c r="K314" s="567"/>
      <c r="L314" s="567"/>
      <c r="M314" s="567"/>
      <c r="N314" s="567"/>
      <c r="O314" s="567"/>
      <c r="P314" s="567"/>
      <c r="Q314" s="567"/>
      <c r="R314" s="567"/>
      <c r="S314" s="567"/>
      <c r="T314" s="567"/>
      <c r="U314" s="567"/>
      <c r="V314" s="567"/>
      <c r="W314" s="567"/>
      <c r="X314" s="567"/>
      <c r="Y314" s="567"/>
      <c r="Z314" s="567"/>
    </row>
    <row r="315">
      <c r="A315" s="567"/>
      <c r="B315" s="567"/>
      <c r="C315" s="567"/>
      <c r="D315" s="567"/>
      <c r="E315" s="567"/>
      <c r="F315" s="567"/>
      <c r="G315" s="567"/>
      <c r="H315" s="567"/>
      <c r="I315" s="567"/>
      <c r="J315" s="567"/>
      <c r="K315" s="567"/>
      <c r="L315" s="567"/>
      <c r="M315" s="567"/>
      <c r="N315" s="567"/>
      <c r="O315" s="567"/>
      <c r="P315" s="567"/>
      <c r="Q315" s="567"/>
      <c r="R315" s="567"/>
      <c r="S315" s="567"/>
      <c r="T315" s="567"/>
      <c r="U315" s="567"/>
      <c r="V315" s="567"/>
      <c r="W315" s="567"/>
      <c r="X315" s="567"/>
      <c r="Y315" s="567"/>
      <c r="Z315" s="567"/>
    </row>
    <row r="316">
      <c r="A316" s="567"/>
      <c r="B316" s="567"/>
      <c r="C316" s="567"/>
      <c r="D316" s="567"/>
      <c r="E316" s="567"/>
      <c r="F316" s="567"/>
      <c r="G316" s="567"/>
      <c r="H316" s="567"/>
      <c r="I316" s="567"/>
      <c r="J316" s="567"/>
      <c r="K316" s="567"/>
      <c r="L316" s="567"/>
      <c r="M316" s="567"/>
      <c r="N316" s="567"/>
      <c r="O316" s="567"/>
      <c r="P316" s="567"/>
      <c r="Q316" s="567"/>
      <c r="R316" s="567"/>
      <c r="S316" s="567"/>
      <c r="T316" s="567"/>
      <c r="U316" s="567"/>
      <c r="V316" s="567"/>
      <c r="W316" s="567"/>
      <c r="X316" s="567"/>
      <c r="Y316" s="567"/>
      <c r="Z316" s="567"/>
    </row>
    <row r="317">
      <c r="A317" s="567"/>
      <c r="B317" s="567"/>
      <c r="C317" s="567"/>
      <c r="D317" s="567"/>
      <c r="E317" s="567"/>
      <c r="F317" s="567"/>
      <c r="G317" s="567"/>
      <c r="H317" s="567"/>
      <c r="I317" s="567"/>
      <c r="J317" s="567"/>
      <c r="K317" s="567"/>
      <c r="L317" s="567"/>
      <c r="M317" s="567"/>
      <c r="N317" s="567"/>
      <c r="O317" s="567"/>
      <c r="P317" s="567"/>
      <c r="Q317" s="567"/>
      <c r="R317" s="567"/>
      <c r="S317" s="567"/>
      <c r="T317" s="567"/>
      <c r="U317" s="567"/>
      <c r="V317" s="567"/>
      <c r="W317" s="567"/>
      <c r="X317" s="567"/>
      <c r="Y317" s="567"/>
      <c r="Z317" s="567"/>
    </row>
    <row r="318">
      <c r="A318" s="567"/>
      <c r="B318" s="567"/>
      <c r="C318" s="567"/>
      <c r="D318" s="567"/>
      <c r="E318" s="567"/>
      <c r="F318" s="567"/>
      <c r="G318" s="567"/>
      <c r="H318" s="567"/>
      <c r="I318" s="567"/>
      <c r="J318" s="567"/>
      <c r="K318" s="567"/>
      <c r="L318" s="567"/>
      <c r="M318" s="567"/>
      <c r="N318" s="567"/>
      <c r="O318" s="567"/>
      <c r="P318" s="567"/>
      <c r="Q318" s="567"/>
      <c r="R318" s="567"/>
      <c r="S318" s="567"/>
      <c r="T318" s="567"/>
      <c r="U318" s="567"/>
      <c r="V318" s="567"/>
      <c r="W318" s="567"/>
      <c r="X318" s="567"/>
      <c r="Y318" s="567"/>
      <c r="Z318" s="567"/>
    </row>
    <row r="319">
      <c r="A319" s="567"/>
      <c r="B319" s="567"/>
      <c r="C319" s="567"/>
      <c r="D319" s="567"/>
      <c r="E319" s="567"/>
      <c r="F319" s="567"/>
      <c r="G319" s="567"/>
      <c r="H319" s="567"/>
      <c r="I319" s="567"/>
      <c r="J319" s="567"/>
      <c r="K319" s="567"/>
      <c r="L319" s="567"/>
      <c r="M319" s="567"/>
      <c r="N319" s="567"/>
      <c r="O319" s="567"/>
      <c r="P319" s="567"/>
      <c r="Q319" s="567"/>
      <c r="R319" s="567"/>
      <c r="S319" s="567"/>
      <c r="T319" s="567"/>
      <c r="U319" s="567"/>
      <c r="V319" s="567"/>
      <c r="W319" s="567"/>
      <c r="X319" s="567"/>
      <c r="Y319" s="567"/>
      <c r="Z319" s="567"/>
    </row>
    <row r="320">
      <c r="A320" s="567"/>
      <c r="B320" s="567"/>
      <c r="C320" s="567"/>
      <c r="D320" s="567"/>
      <c r="E320" s="567"/>
      <c r="F320" s="567"/>
      <c r="G320" s="567"/>
      <c r="H320" s="567"/>
      <c r="I320" s="567"/>
      <c r="J320" s="567"/>
      <c r="K320" s="567"/>
      <c r="L320" s="567"/>
      <c r="M320" s="567"/>
      <c r="N320" s="567"/>
      <c r="O320" s="567"/>
      <c r="P320" s="567"/>
      <c r="Q320" s="567"/>
      <c r="R320" s="567"/>
      <c r="S320" s="567"/>
      <c r="T320" s="567"/>
      <c r="U320" s="567"/>
      <c r="V320" s="567"/>
      <c r="W320" s="567"/>
      <c r="X320" s="567"/>
      <c r="Y320" s="567"/>
      <c r="Z320" s="567"/>
    </row>
    <row r="321">
      <c r="A321" s="567"/>
      <c r="B321" s="567"/>
      <c r="C321" s="567"/>
      <c r="D321" s="567"/>
      <c r="E321" s="567"/>
      <c r="F321" s="567"/>
      <c r="G321" s="567"/>
      <c r="H321" s="567"/>
      <c r="I321" s="567"/>
      <c r="J321" s="567"/>
      <c r="K321" s="567"/>
      <c r="L321" s="567"/>
      <c r="M321" s="567"/>
      <c r="N321" s="567"/>
      <c r="O321" s="567"/>
      <c r="P321" s="567"/>
      <c r="Q321" s="567"/>
      <c r="R321" s="567"/>
      <c r="S321" s="567"/>
      <c r="T321" s="567"/>
      <c r="U321" s="567"/>
      <c r="V321" s="567"/>
      <c r="W321" s="567"/>
      <c r="X321" s="567"/>
      <c r="Y321" s="567"/>
      <c r="Z321" s="567"/>
    </row>
    <row r="322">
      <c r="A322" s="567"/>
      <c r="B322" s="567"/>
      <c r="C322" s="567"/>
      <c r="D322" s="567"/>
      <c r="E322" s="567"/>
      <c r="F322" s="567"/>
      <c r="G322" s="567"/>
      <c r="H322" s="567"/>
      <c r="I322" s="567"/>
      <c r="J322" s="567"/>
      <c r="K322" s="567"/>
      <c r="L322" s="567"/>
      <c r="M322" s="567"/>
      <c r="N322" s="567"/>
      <c r="O322" s="567"/>
      <c r="P322" s="567"/>
      <c r="Q322" s="567"/>
      <c r="R322" s="567"/>
      <c r="S322" s="567"/>
      <c r="T322" s="567"/>
      <c r="U322" s="567"/>
      <c r="V322" s="567"/>
      <c r="W322" s="567"/>
      <c r="X322" s="567"/>
      <c r="Y322" s="567"/>
      <c r="Z322" s="567"/>
    </row>
    <row r="323">
      <c r="A323" s="567"/>
      <c r="B323" s="567"/>
      <c r="C323" s="567"/>
      <c r="D323" s="567"/>
      <c r="E323" s="567"/>
      <c r="F323" s="567"/>
      <c r="G323" s="567"/>
      <c r="H323" s="567"/>
      <c r="I323" s="567"/>
      <c r="J323" s="567"/>
      <c r="K323" s="567"/>
      <c r="L323" s="567"/>
      <c r="M323" s="567"/>
      <c r="N323" s="567"/>
      <c r="O323" s="567"/>
      <c r="P323" s="567"/>
      <c r="Q323" s="567"/>
      <c r="R323" s="567"/>
      <c r="S323" s="567"/>
      <c r="T323" s="567"/>
      <c r="U323" s="567"/>
      <c r="V323" s="567"/>
      <c r="W323" s="567"/>
      <c r="X323" s="567"/>
      <c r="Y323" s="567"/>
      <c r="Z323" s="567"/>
    </row>
    <row r="324">
      <c r="A324" s="567"/>
      <c r="B324" s="567"/>
      <c r="C324" s="567"/>
      <c r="D324" s="567"/>
      <c r="E324" s="567"/>
      <c r="F324" s="567"/>
      <c r="G324" s="567"/>
      <c r="H324" s="567"/>
      <c r="I324" s="567"/>
      <c r="J324" s="567"/>
      <c r="K324" s="567"/>
      <c r="L324" s="567"/>
      <c r="M324" s="567"/>
      <c r="N324" s="567"/>
      <c r="O324" s="567"/>
      <c r="P324" s="567"/>
      <c r="Q324" s="567"/>
      <c r="R324" s="567"/>
      <c r="S324" s="567"/>
      <c r="T324" s="567"/>
      <c r="U324" s="567"/>
      <c r="V324" s="567"/>
      <c r="W324" s="567"/>
      <c r="X324" s="567"/>
      <c r="Y324" s="567"/>
      <c r="Z324" s="567"/>
    </row>
    <row r="325">
      <c r="A325" s="567"/>
      <c r="B325" s="567"/>
      <c r="C325" s="567"/>
      <c r="D325" s="567"/>
      <c r="E325" s="567"/>
      <c r="F325" s="567"/>
      <c r="G325" s="567"/>
      <c r="H325" s="567"/>
      <c r="I325" s="567"/>
      <c r="J325" s="567"/>
      <c r="K325" s="567"/>
      <c r="L325" s="567"/>
      <c r="M325" s="567"/>
      <c r="N325" s="567"/>
      <c r="O325" s="567"/>
      <c r="P325" s="567"/>
      <c r="Q325" s="567"/>
      <c r="R325" s="567"/>
      <c r="S325" s="567"/>
      <c r="T325" s="567"/>
      <c r="U325" s="567"/>
      <c r="V325" s="567"/>
      <c r="W325" s="567"/>
      <c r="X325" s="567"/>
      <c r="Y325" s="567"/>
      <c r="Z325" s="567"/>
    </row>
    <row r="326">
      <c r="A326" s="567"/>
      <c r="B326" s="567"/>
      <c r="C326" s="567"/>
      <c r="D326" s="567"/>
      <c r="E326" s="567"/>
      <c r="F326" s="567"/>
      <c r="G326" s="567"/>
      <c r="H326" s="567"/>
      <c r="I326" s="567"/>
      <c r="J326" s="567"/>
      <c r="K326" s="567"/>
      <c r="L326" s="567"/>
      <c r="M326" s="567"/>
      <c r="N326" s="567"/>
      <c r="O326" s="567"/>
      <c r="P326" s="567"/>
      <c r="Q326" s="567"/>
      <c r="R326" s="567"/>
      <c r="S326" s="567"/>
      <c r="T326" s="567"/>
      <c r="U326" s="567"/>
      <c r="V326" s="567"/>
      <c r="W326" s="567"/>
      <c r="X326" s="567"/>
      <c r="Y326" s="567"/>
      <c r="Z326" s="567"/>
    </row>
    <row r="327">
      <c r="A327" s="567"/>
      <c r="B327" s="567"/>
      <c r="C327" s="567"/>
      <c r="D327" s="567"/>
      <c r="E327" s="567"/>
      <c r="F327" s="567"/>
      <c r="G327" s="567"/>
      <c r="H327" s="567"/>
      <c r="I327" s="567"/>
      <c r="J327" s="567"/>
      <c r="K327" s="567"/>
      <c r="L327" s="567"/>
      <c r="M327" s="567"/>
      <c r="N327" s="567"/>
      <c r="O327" s="567"/>
      <c r="P327" s="567"/>
      <c r="Q327" s="567"/>
      <c r="R327" s="567"/>
      <c r="S327" s="567"/>
      <c r="T327" s="567"/>
      <c r="U327" s="567"/>
      <c r="V327" s="567"/>
      <c r="W327" s="567"/>
      <c r="X327" s="567"/>
      <c r="Y327" s="567"/>
      <c r="Z327" s="567"/>
    </row>
    <row r="328">
      <c r="A328" s="567"/>
      <c r="B328" s="567"/>
      <c r="C328" s="567"/>
      <c r="D328" s="567"/>
      <c r="E328" s="567"/>
      <c r="F328" s="567"/>
      <c r="G328" s="567"/>
      <c r="H328" s="567"/>
      <c r="I328" s="567"/>
      <c r="J328" s="567"/>
      <c r="K328" s="567"/>
      <c r="L328" s="567"/>
      <c r="M328" s="567"/>
      <c r="N328" s="567"/>
      <c r="O328" s="567"/>
      <c r="P328" s="567"/>
      <c r="Q328" s="567"/>
      <c r="R328" s="567"/>
      <c r="S328" s="567"/>
      <c r="T328" s="567"/>
      <c r="U328" s="567"/>
      <c r="V328" s="567"/>
      <c r="W328" s="567"/>
      <c r="X328" s="567"/>
      <c r="Y328" s="567"/>
      <c r="Z328" s="567"/>
    </row>
    <row r="329">
      <c r="A329" s="567"/>
      <c r="B329" s="567"/>
      <c r="C329" s="567"/>
      <c r="D329" s="567"/>
      <c r="E329" s="567"/>
      <c r="F329" s="567"/>
      <c r="G329" s="567"/>
      <c r="H329" s="567"/>
      <c r="I329" s="567"/>
      <c r="J329" s="567"/>
      <c r="K329" s="567"/>
      <c r="L329" s="567"/>
      <c r="M329" s="567"/>
      <c r="N329" s="567"/>
      <c r="O329" s="567"/>
      <c r="P329" s="567"/>
      <c r="Q329" s="567"/>
      <c r="R329" s="567"/>
      <c r="S329" s="567"/>
      <c r="T329" s="567"/>
      <c r="U329" s="567"/>
      <c r="V329" s="567"/>
      <c r="W329" s="567"/>
      <c r="X329" s="567"/>
      <c r="Y329" s="567"/>
      <c r="Z329" s="567"/>
    </row>
    <row r="330">
      <c r="A330" s="567"/>
      <c r="B330" s="567"/>
      <c r="C330" s="567"/>
      <c r="D330" s="567"/>
      <c r="E330" s="567"/>
      <c r="F330" s="567"/>
      <c r="G330" s="567"/>
      <c r="H330" s="567"/>
      <c r="I330" s="567"/>
      <c r="J330" s="567"/>
      <c r="K330" s="567"/>
      <c r="L330" s="567"/>
      <c r="M330" s="567"/>
      <c r="N330" s="567"/>
      <c r="O330" s="567"/>
      <c r="P330" s="567"/>
      <c r="Q330" s="567"/>
      <c r="R330" s="567"/>
      <c r="S330" s="567"/>
      <c r="T330" s="567"/>
      <c r="U330" s="567"/>
      <c r="V330" s="567"/>
      <c r="W330" s="567"/>
      <c r="X330" s="567"/>
      <c r="Y330" s="567"/>
      <c r="Z330" s="567"/>
    </row>
    <row r="331">
      <c r="A331" s="567"/>
      <c r="B331" s="567"/>
      <c r="C331" s="567"/>
      <c r="D331" s="567"/>
      <c r="E331" s="567"/>
      <c r="F331" s="567"/>
      <c r="G331" s="567"/>
      <c r="H331" s="567"/>
      <c r="I331" s="567"/>
      <c r="J331" s="567"/>
      <c r="K331" s="567"/>
      <c r="L331" s="567"/>
      <c r="M331" s="567"/>
      <c r="N331" s="567"/>
      <c r="O331" s="567"/>
      <c r="P331" s="567"/>
      <c r="Q331" s="567"/>
      <c r="R331" s="567"/>
      <c r="S331" s="567"/>
      <c r="T331" s="567"/>
      <c r="U331" s="567"/>
      <c r="V331" s="567"/>
      <c r="W331" s="567"/>
      <c r="X331" s="567"/>
      <c r="Y331" s="567"/>
      <c r="Z331" s="567"/>
    </row>
    <row r="332">
      <c r="A332" s="567"/>
      <c r="B332" s="567"/>
      <c r="C332" s="567"/>
      <c r="D332" s="567"/>
      <c r="E332" s="567"/>
      <c r="F332" s="567"/>
      <c r="G332" s="567"/>
      <c r="H332" s="567"/>
      <c r="I332" s="567"/>
      <c r="J332" s="567"/>
      <c r="K332" s="567"/>
      <c r="L332" s="567"/>
      <c r="M332" s="567"/>
      <c r="N332" s="567"/>
      <c r="O332" s="567"/>
      <c r="P332" s="567"/>
      <c r="Q332" s="567"/>
      <c r="R332" s="567"/>
      <c r="S332" s="567"/>
      <c r="T332" s="567"/>
      <c r="U332" s="567"/>
      <c r="V332" s="567"/>
      <c r="W332" s="567"/>
      <c r="X332" s="567"/>
      <c r="Y332" s="567"/>
      <c r="Z332" s="567"/>
    </row>
    <row r="333">
      <c r="A333" s="567"/>
      <c r="B333" s="567"/>
      <c r="C333" s="567"/>
      <c r="D333" s="567"/>
      <c r="E333" s="567"/>
      <c r="F333" s="567"/>
      <c r="G333" s="567"/>
      <c r="H333" s="567"/>
      <c r="I333" s="567"/>
      <c r="J333" s="567"/>
      <c r="K333" s="567"/>
      <c r="L333" s="567"/>
      <c r="M333" s="567"/>
      <c r="N333" s="567"/>
      <c r="O333" s="567"/>
      <c r="P333" s="567"/>
      <c r="Q333" s="567"/>
      <c r="R333" s="567"/>
      <c r="S333" s="567"/>
      <c r="T333" s="567"/>
      <c r="U333" s="567"/>
      <c r="V333" s="567"/>
      <c r="W333" s="567"/>
      <c r="X333" s="567"/>
      <c r="Y333" s="567"/>
      <c r="Z333" s="567"/>
    </row>
    <row r="334">
      <c r="A334" s="567"/>
      <c r="B334" s="567"/>
      <c r="C334" s="567"/>
      <c r="D334" s="567"/>
      <c r="E334" s="567"/>
      <c r="F334" s="567"/>
      <c r="G334" s="567"/>
      <c r="H334" s="567"/>
      <c r="I334" s="567"/>
      <c r="J334" s="567"/>
      <c r="K334" s="567"/>
      <c r="L334" s="567"/>
      <c r="M334" s="567"/>
      <c r="N334" s="567"/>
      <c r="O334" s="567"/>
      <c r="P334" s="567"/>
      <c r="Q334" s="567"/>
      <c r="R334" s="567"/>
      <c r="S334" s="567"/>
      <c r="T334" s="567"/>
      <c r="U334" s="567"/>
      <c r="V334" s="567"/>
      <c r="W334" s="567"/>
      <c r="X334" s="567"/>
      <c r="Y334" s="567"/>
      <c r="Z334" s="567"/>
    </row>
    <row r="335">
      <c r="A335" s="567"/>
      <c r="B335" s="567"/>
      <c r="C335" s="567"/>
      <c r="D335" s="567"/>
      <c r="E335" s="567"/>
      <c r="F335" s="567"/>
      <c r="G335" s="567"/>
      <c r="H335" s="567"/>
      <c r="I335" s="567"/>
      <c r="J335" s="567"/>
      <c r="K335" s="567"/>
      <c r="L335" s="567"/>
      <c r="M335" s="567"/>
      <c r="N335" s="567"/>
      <c r="O335" s="567"/>
      <c r="P335" s="567"/>
      <c r="Q335" s="567"/>
      <c r="R335" s="567"/>
      <c r="S335" s="567"/>
      <c r="T335" s="567"/>
      <c r="U335" s="567"/>
      <c r="V335" s="567"/>
      <c r="W335" s="567"/>
      <c r="X335" s="567"/>
      <c r="Y335" s="567"/>
      <c r="Z335" s="567"/>
    </row>
    <row r="336">
      <c r="A336" s="567"/>
      <c r="B336" s="567"/>
      <c r="C336" s="567"/>
      <c r="D336" s="567"/>
      <c r="E336" s="567"/>
      <c r="F336" s="567"/>
      <c r="G336" s="567"/>
      <c r="H336" s="567"/>
      <c r="I336" s="567"/>
      <c r="J336" s="567"/>
      <c r="K336" s="567"/>
      <c r="L336" s="567"/>
      <c r="M336" s="567"/>
      <c r="N336" s="567"/>
      <c r="O336" s="567"/>
      <c r="P336" s="567"/>
      <c r="Q336" s="567"/>
      <c r="R336" s="567"/>
      <c r="S336" s="567"/>
      <c r="T336" s="567"/>
      <c r="U336" s="567"/>
      <c r="V336" s="567"/>
      <c r="W336" s="567"/>
      <c r="X336" s="567"/>
      <c r="Y336" s="567"/>
      <c r="Z336" s="567"/>
    </row>
    <row r="337">
      <c r="A337" s="567"/>
      <c r="B337" s="567"/>
      <c r="C337" s="567"/>
      <c r="D337" s="567"/>
      <c r="E337" s="567"/>
      <c r="F337" s="567"/>
      <c r="G337" s="567"/>
      <c r="H337" s="567"/>
      <c r="I337" s="567"/>
      <c r="J337" s="567"/>
      <c r="K337" s="567"/>
      <c r="L337" s="567"/>
      <c r="M337" s="567"/>
      <c r="N337" s="567"/>
      <c r="O337" s="567"/>
      <c r="P337" s="567"/>
      <c r="Q337" s="567"/>
      <c r="R337" s="567"/>
      <c r="S337" s="567"/>
      <c r="T337" s="567"/>
      <c r="U337" s="567"/>
      <c r="V337" s="567"/>
      <c r="W337" s="567"/>
      <c r="X337" s="567"/>
      <c r="Y337" s="567"/>
      <c r="Z337" s="567"/>
    </row>
    <row r="338">
      <c r="A338" s="567"/>
      <c r="B338" s="567"/>
      <c r="C338" s="567"/>
      <c r="D338" s="567"/>
      <c r="E338" s="567"/>
      <c r="F338" s="567"/>
      <c r="G338" s="567"/>
      <c r="H338" s="567"/>
      <c r="I338" s="567"/>
      <c r="J338" s="567"/>
      <c r="K338" s="567"/>
      <c r="L338" s="567"/>
      <c r="M338" s="567"/>
      <c r="N338" s="567"/>
      <c r="O338" s="567"/>
      <c r="P338" s="567"/>
      <c r="Q338" s="567"/>
      <c r="R338" s="567"/>
      <c r="S338" s="567"/>
      <c r="T338" s="567"/>
      <c r="U338" s="567"/>
      <c r="V338" s="567"/>
      <c r="W338" s="567"/>
      <c r="X338" s="567"/>
      <c r="Y338" s="567"/>
      <c r="Z338" s="567"/>
    </row>
    <row r="339">
      <c r="A339" s="567"/>
      <c r="B339" s="567"/>
      <c r="C339" s="567"/>
      <c r="D339" s="567"/>
      <c r="E339" s="567"/>
      <c r="F339" s="567"/>
      <c r="G339" s="567"/>
      <c r="H339" s="567"/>
      <c r="I339" s="567"/>
      <c r="J339" s="567"/>
      <c r="K339" s="567"/>
      <c r="L339" s="567"/>
      <c r="M339" s="567"/>
      <c r="N339" s="567"/>
      <c r="O339" s="567"/>
      <c r="P339" s="567"/>
      <c r="Q339" s="567"/>
      <c r="R339" s="567"/>
      <c r="S339" s="567"/>
      <c r="T339" s="567"/>
      <c r="U339" s="567"/>
      <c r="V339" s="567"/>
      <c r="W339" s="567"/>
      <c r="X339" s="567"/>
      <c r="Y339" s="567"/>
      <c r="Z339" s="567"/>
    </row>
    <row r="340">
      <c r="A340" s="567"/>
      <c r="B340" s="567"/>
      <c r="C340" s="567"/>
      <c r="D340" s="567"/>
      <c r="E340" s="567"/>
      <c r="F340" s="567"/>
      <c r="G340" s="567"/>
      <c r="H340" s="567"/>
      <c r="I340" s="567"/>
      <c r="J340" s="567"/>
      <c r="K340" s="567"/>
      <c r="L340" s="567"/>
      <c r="M340" s="567"/>
      <c r="N340" s="567"/>
      <c r="O340" s="567"/>
      <c r="P340" s="567"/>
      <c r="Q340" s="567"/>
      <c r="R340" s="567"/>
      <c r="S340" s="567"/>
      <c r="T340" s="567"/>
      <c r="U340" s="567"/>
      <c r="V340" s="567"/>
      <c r="W340" s="567"/>
      <c r="X340" s="567"/>
      <c r="Y340" s="567"/>
      <c r="Z340" s="567"/>
    </row>
    <row r="341">
      <c r="A341" s="567"/>
      <c r="B341" s="567"/>
      <c r="C341" s="567"/>
      <c r="D341" s="567"/>
      <c r="E341" s="567"/>
      <c r="F341" s="567"/>
      <c r="G341" s="567"/>
      <c r="H341" s="567"/>
      <c r="I341" s="567"/>
      <c r="J341" s="567"/>
      <c r="K341" s="567"/>
      <c r="L341" s="567"/>
      <c r="M341" s="567"/>
      <c r="N341" s="567"/>
      <c r="O341" s="567"/>
      <c r="P341" s="567"/>
      <c r="Q341" s="567"/>
      <c r="R341" s="567"/>
      <c r="S341" s="567"/>
      <c r="T341" s="567"/>
      <c r="U341" s="567"/>
      <c r="V341" s="567"/>
      <c r="W341" s="567"/>
      <c r="X341" s="567"/>
      <c r="Y341" s="567"/>
      <c r="Z341" s="567"/>
    </row>
    <row r="342">
      <c r="A342" s="567"/>
      <c r="B342" s="567"/>
      <c r="C342" s="567"/>
      <c r="D342" s="567"/>
      <c r="E342" s="567"/>
      <c r="F342" s="567"/>
      <c r="G342" s="567"/>
      <c r="H342" s="567"/>
      <c r="I342" s="567"/>
      <c r="J342" s="567"/>
      <c r="K342" s="567"/>
      <c r="L342" s="567"/>
      <c r="M342" s="567"/>
      <c r="N342" s="567"/>
      <c r="O342" s="567"/>
      <c r="P342" s="567"/>
      <c r="Q342" s="567"/>
      <c r="R342" s="567"/>
      <c r="S342" s="567"/>
      <c r="T342" s="567"/>
      <c r="U342" s="567"/>
      <c r="V342" s="567"/>
      <c r="W342" s="567"/>
      <c r="X342" s="567"/>
      <c r="Y342" s="567"/>
      <c r="Z342" s="567"/>
    </row>
    <row r="343">
      <c r="A343" s="567"/>
      <c r="B343" s="567"/>
      <c r="C343" s="567"/>
      <c r="D343" s="567"/>
      <c r="E343" s="567"/>
      <c r="F343" s="567"/>
      <c r="G343" s="567"/>
      <c r="H343" s="567"/>
      <c r="I343" s="567"/>
      <c r="J343" s="567"/>
      <c r="K343" s="567"/>
      <c r="L343" s="567"/>
      <c r="M343" s="567"/>
      <c r="N343" s="567"/>
      <c r="O343" s="567"/>
      <c r="P343" s="567"/>
      <c r="Q343" s="567"/>
      <c r="R343" s="567"/>
      <c r="S343" s="567"/>
      <c r="T343" s="567"/>
      <c r="U343" s="567"/>
      <c r="V343" s="567"/>
      <c r="W343" s="567"/>
      <c r="X343" s="567"/>
      <c r="Y343" s="567"/>
      <c r="Z343" s="567"/>
    </row>
    <row r="344">
      <c r="A344" s="567"/>
      <c r="B344" s="567"/>
      <c r="C344" s="567"/>
      <c r="D344" s="567"/>
      <c r="E344" s="567"/>
      <c r="F344" s="567"/>
      <c r="G344" s="567"/>
      <c r="H344" s="567"/>
      <c r="I344" s="567"/>
      <c r="J344" s="567"/>
      <c r="K344" s="567"/>
      <c r="L344" s="567"/>
      <c r="M344" s="567"/>
      <c r="N344" s="567"/>
      <c r="O344" s="567"/>
      <c r="P344" s="567"/>
      <c r="Q344" s="567"/>
      <c r="R344" s="567"/>
      <c r="S344" s="567"/>
      <c r="T344" s="567"/>
      <c r="U344" s="567"/>
      <c r="V344" s="567"/>
      <c r="W344" s="567"/>
      <c r="X344" s="567"/>
      <c r="Y344" s="567"/>
      <c r="Z344" s="567"/>
    </row>
    <row r="345">
      <c r="A345" s="567"/>
      <c r="B345" s="567"/>
      <c r="C345" s="567"/>
      <c r="D345" s="567"/>
      <c r="E345" s="567"/>
      <c r="F345" s="567"/>
      <c r="G345" s="567"/>
      <c r="H345" s="567"/>
      <c r="I345" s="567"/>
      <c r="J345" s="567"/>
      <c r="K345" s="567"/>
      <c r="L345" s="567"/>
      <c r="M345" s="567"/>
      <c r="N345" s="567"/>
      <c r="O345" s="567"/>
      <c r="P345" s="567"/>
      <c r="Q345" s="567"/>
      <c r="R345" s="567"/>
      <c r="S345" s="567"/>
      <c r="T345" s="567"/>
      <c r="U345" s="567"/>
      <c r="V345" s="567"/>
      <c r="W345" s="567"/>
      <c r="X345" s="567"/>
      <c r="Y345" s="567"/>
      <c r="Z345" s="567"/>
    </row>
    <row r="346">
      <c r="A346" s="567"/>
      <c r="B346" s="567"/>
      <c r="C346" s="567"/>
      <c r="D346" s="567"/>
      <c r="E346" s="567"/>
      <c r="F346" s="567"/>
      <c r="G346" s="567"/>
      <c r="H346" s="567"/>
      <c r="I346" s="567"/>
      <c r="J346" s="567"/>
      <c r="K346" s="567"/>
      <c r="L346" s="567"/>
      <c r="M346" s="567"/>
      <c r="N346" s="567"/>
      <c r="O346" s="567"/>
      <c r="P346" s="567"/>
      <c r="Q346" s="567"/>
      <c r="R346" s="567"/>
      <c r="S346" s="567"/>
      <c r="T346" s="567"/>
      <c r="U346" s="567"/>
      <c r="V346" s="567"/>
      <c r="W346" s="567"/>
      <c r="X346" s="567"/>
      <c r="Y346" s="567"/>
      <c r="Z346" s="567"/>
    </row>
    <row r="347">
      <c r="A347" s="567"/>
      <c r="B347" s="567"/>
      <c r="C347" s="567"/>
      <c r="D347" s="567"/>
      <c r="E347" s="567"/>
      <c r="F347" s="567"/>
      <c r="G347" s="567"/>
      <c r="H347" s="567"/>
      <c r="I347" s="567"/>
      <c r="J347" s="567"/>
      <c r="K347" s="567"/>
      <c r="L347" s="567"/>
      <c r="M347" s="567"/>
      <c r="N347" s="567"/>
      <c r="O347" s="567"/>
      <c r="P347" s="567"/>
      <c r="Q347" s="567"/>
      <c r="R347" s="567"/>
      <c r="S347" s="567"/>
      <c r="T347" s="567"/>
      <c r="U347" s="567"/>
      <c r="V347" s="567"/>
      <c r="W347" s="567"/>
      <c r="X347" s="567"/>
      <c r="Y347" s="567"/>
      <c r="Z347" s="567"/>
    </row>
    <row r="348">
      <c r="A348" s="567"/>
      <c r="B348" s="567"/>
      <c r="C348" s="567"/>
      <c r="D348" s="567"/>
      <c r="E348" s="567"/>
      <c r="F348" s="567"/>
      <c r="G348" s="567"/>
      <c r="H348" s="567"/>
      <c r="I348" s="567"/>
      <c r="J348" s="567"/>
      <c r="K348" s="567"/>
      <c r="L348" s="567"/>
      <c r="M348" s="567"/>
      <c r="N348" s="567"/>
      <c r="O348" s="567"/>
      <c r="P348" s="567"/>
      <c r="Q348" s="567"/>
      <c r="R348" s="567"/>
      <c r="S348" s="567"/>
      <c r="T348" s="567"/>
      <c r="U348" s="567"/>
      <c r="V348" s="567"/>
      <c r="W348" s="567"/>
      <c r="X348" s="567"/>
      <c r="Y348" s="567"/>
      <c r="Z348" s="567"/>
    </row>
    <row r="349">
      <c r="A349" s="567"/>
      <c r="B349" s="567"/>
      <c r="C349" s="567"/>
      <c r="D349" s="567"/>
      <c r="E349" s="567"/>
      <c r="F349" s="567"/>
      <c r="G349" s="567"/>
      <c r="H349" s="567"/>
      <c r="I349" s="567"/>
      <c r="J349" s="567"/>
      <c r="K349" s="567"/>
      <c r="L349" s="567"/>
      <c r="M349" s="567"/>
      <c r="N349" s="567"/>
      <c r="O349" s="567"/>
      <c r="P349" s="567"/>
      <c r="Q349" s="567"/>
      <c r="R349" s="567"/>
      <c r="S349" s="567"/>
      <c r="T349" s="567"/>
      <c r="U349" s="567"/>
      <c r="V349" s="567"/>
      <c r="W349" s="567"/>
      <c r="X349" s="567"/>
      <c r="Y349" s="567"/>
      <c r="Z349" s="567"/>
    </row>
    <row r="350">
      <c r="A350" s="567"/>
      <c r="B350" s="567"/>
      <c r="C350" s="567"/>
      <c r="D350" s="567"/>
      <c r="E350" s="567"/>
      <c r="F350" s="567"/>
      <c r="G350" s="567"/>
      <c r="H350" s="567"/>
      <c r="I350" s="567"/>
      <c r="J350" s="567"/>
      <c r="K350" s="567"/>
      <c r="L350" s="567"/>
      <c r="M350" s="567"/>
      <c r="N350" s="567"/>
      <c r="O350" s="567"/>
      <c r="P350" s="567"/>
      <c r="Q350" s="567"/>
      <c r="R350" s="567"/>
      <c r="S350" s="567"/>
      <c r="T350" s="567"/>
      <c r="U350" s="567"/>
      <c r="V350" s="567"/>
      <c r="W350" s="567"/>
      <c r="X350" s="567"/>
      <c r="Y350" s="567"/>
      <c r="Z350" s="567"/>
    </row>
    <row r="351">
      <c r="A351" s="567"/>
      <c r="B351" s="567"/>
      <c r="C351" s="567"/>
      <c r="D351" s="567"/>
      <c r="E351" s="567"/>
      <c r="F351" s="567"/>
      <c r="G351" s="567"/>
      <c r="H351" s="567"/>
      <c r="I351" s="567"/>
      <c r="J351" s="567"/>
      <c r="K351" s="567"/>
      <c r="L351" s="567"/>
      <c r="M351" s="567"/>
      <c r="N351" s="567"/>
      <c r="O351" s="567"/>
      <c r="P351" s="567"/>
      <c r="Q351" s="567"/>
      <c r="R351" s="567"/>
      <c r="S351" s="567"/>
      <c r="T351" s="567"/>
      <c r="U351" s="567"/>
      <c r="V351" s="567"/>
      <c r="W351" s="567"/>
      <c r="X351" s="567"/>
      <c r="Y351" s="567"/>
      <c r="Z351" s="567"/>
    </row>
    <row r="352">
      <c r="A352" s="567"/>
      <c r="B352" s="567"/>
      <c r="C352" s="567"/>
      <c r="D352" s="567"/>
      <c r="E352" s="567"/>
      <c r="F352" s="567"/>
      <c r="G352" s="567"/>
      <c r="H352" s="567"/>
      <c r="I352" s="567"/>
      <c r="J352" s="567"/>
      <c r="K352" s="567"/>
      <c r="L352" s="567"/>
      <c r="M352" s="567"/>
      <c r="N352" s="567"/>
      <c r="O352" s="567"/>
      <c r="P352" s="567"/>
      <c r="Q352" s="567"/>
      <c r="R352" s="567"/>
      <c r="S352" s="567"/>
      <c r="T352" s="567"/>
      <c r="U352" s="567"/>
      <c r="V352" s="567"/>
      <c r="W352" s="567"/>
      <c r="X352" s="567"/>
      <c r="Y352" s="567"/>
      <c r="Z352" s="567"/>
    </row>
    <row r="353">
      <c r="A353" s="567"/>
      <c r="B353" s="567"/>
      <c r="C353" s="567"/>
      <c r="D353" s="567"/>
      <c r="E353" s="567"/>
      <c r="F353" s="567"/>
      <c r="G353" s="567"/>
      <c r="H353" s="567"/>
      <c r="I353" s="567"/>
      <c r="J353" s="567"/>
      <c r="K353" s="567"/>
      <c r="L353" s="567"/>
      <c r="M353" s="567"/>
      <c r="N353" s="567"/>
      <c r="O353" s="567"/>
      <c r="P353" s="567"/>
      <c r="Q353" s="567"/>
      <c r="R353" s="567"/>
      <c r="S353" s="567"/>
      <c r="T353" s="567"/>
      <c r="U353" s="567"/>
      <c r="V353" s="567"/>
      <c r="W353" s="567"/>
      <c r="X353" s="567"/>
      <c r="Y353" s="567"/>
      <c r="Z353" s="567"/>
    </row>
    <row r="354">
      <c r="A354" s="567"/>
      <c r="B354" s="567"/>
      <c r="C354" s="567"/>
      <c r="D354" s="567"/>
      <c r="E354" s="567"/>
      <c r="F354" s="567"/>
      <c r="G354" s="567"/>
      <c r="H354" s="567"/>
      <c r="I354" s="567"/>
      <c r="J354" s="567"/>
      <c r="K354" s="567"/>
      <c r="L354" s="567"/>
      <c r="M354" s="567"/>
      <c r="N354" s="567"/>
      <c r="O354" s="567"/>
      <c r="P354" s="567"/>
      <c r="Q354" s="567"/>
      <c r="R354" s="567"/>
      <c r="S354" s="567"/>
      <c r="T354" s="567"/>
      <c r="U354" s="567"/>
      <c r="V354" s="567"/>
      <c r="W354" s="567"/>
      <c r="X354" s="567"/>
      <c r="Y354" s="567"/>
      <c r="Z354" s="567"/>
    </row>
    <row r="355">
      <c r="A355" s="567"/>
      <c r="B355" s="567"/>
      <c r="C355" s="567"/>
      <c r="D355" s="567"/>
      <c r="E355" s="567"/>
      <c r="F355" s="567"/>
      <c r="G355" s="567"/>
      <c r="H355" s="567"/>
      <c r="I355" s="567"/>
      <c r="J355" s="567"/>
      <c r="K355" s="567"/>
      <c r="L355" s="567"/>
      <c r="M355" s="567"/>
      <c r="N355" s="567"/>
      <c r="O355" s="567"/>
      <c r="P355" s="567"/>
      <c r="Q355" s="567"/>
      <c r="R355" s="567"/>
      <c r="S355" s="567"/>
      <c r="T355" s="567"/>
      <c r="U355" s="567"/>
      <c r="V355" s="567"/>
      <c r="W355" s="567"/>
      <c r="X355" s="567"/>
      <c r="Y355" s="567"/>
      <c r="Z355" s="567"/>
    </row>
    <row r="356">
      <c r="A356" s="567"/>
      <c r="B356" s="567"/>
      <c r="C356" s="567"/>
      <c r="D356" s="567"/>
      <c r="E356" s="567"/>
      <c r="F356" s="567"/>
      <c r="G356" s="567"/>
      <c r="H356" s="567"/>
      <c r="I356" s="567"/>
      <c r="J356" s="567"/>
      <c r="K356" s="567"/>
      <c r="L356" s="567"/>
      <c r="M356" s="567"/>
      <c r="N356" s="567"/>
      <c r="O356" s="567"/>
      <c r="P356" s="567"/>
      <c r="Q356" s="567"/>
      <c r="R356" s="567"/>
      <c r="S356" s="567"/>
      <c r="T356" s="567"/>
      <c r="U356" s="567"/>
      <c r="V356" s="567"/>
      <c r="W356" s="567"/>
      <c r="X356" s="567"/>
      <c r="Y356" s="567"/>
      <c r="Z356" s="567"/>
    </row>
    <row r="357">
      <c r="A357" s="567"/>
      <c r="B357" s="567"/>
      <c r="C357" s="567"/>
      <c r="D357" s="567"/>
      <c r="E357" s="567"/>
      <c r="F357" s="567"/>
      <c r="G357" s="567"/>
      <c r="H357" s="567"/>
      <c r="I357" s="567"/>
      <c r="J357" s="567"/>
      <c r="K357" s="567"/>
      <c r="L357" s="567"/>
      <c r="M357" s="567"/>
      <c r="N357" s="567"/>
      <c r="O357" s="567"/>
      <c r="P357" s="567"/>
      <c r="Q357" s="567"/>
      <c r="R357" s="567"/>
      <c r="S357" s="567"/>
      <c r="T357" s="567"/>
      <c r="U357" s="567"/>
      <c r="V357" s="567"/>
      <c r="W357" s="567"/>
      <c r="X357" s="567"/>
      <c r="Y357" s="567"/>
      <c r="Z357" s="567"/>
    </row>
    <row r="358">
      <c r="A358" s="567"/>
      <c r="B358" s="567"/>
      <c r="C358" s="567"/>
      <c r="D358" s="567"/>
      <c r="E358" s="567"/>
      <c r="F358" s="567"/>
      <c r="G358" s="567"/>
      <c r="H358" s="567"/>
      <c r="I358" s="567"/>
      <c r="J358" s="567"/>
      <c r="K358" s="567"/>
      <c r="L358" s="567"/>
      <c r="M358" s="567"/>
      <c r="N358" s="567"/>
      <c r="O358" s="567"/>
      <c r="P358" s="567"/>
      <c r="Q358" s="567"/>
      <c r="R358" s="567"/>
      <c r="S358" s="567"/>
      <c r="T358" s="567"/>
      <c r="U358" s="567"/>
      <c r="V358" s="567"/>
      <c r="W358" s="567"/>
      <c r="X358" s="567"/>
      <c r="Y358" s="567"/>
      <c r="Z358" s="567"/>
    </row>
    <row r="359">
      <c r="A359" s="567"/>
      <c r="B359" s="567"/>
      <c r="C359" s="567"/>
      <c r="D359" s="567"/>
      <c r="E359" s="567"/>
      <c r="F359" s="567"/>
      <c r="G359" s="567"/>
      <c r="H359" s="567"/>
      <c r="I359" s="567"/>
      <c r="J359" s="567"/>
      <c r="K359" s="567"/>
      <c r="L359" s="567"/>
      <c r="M359" s="567"/>
      <c r="N359" s="567"/>
      <c r="O359" s="567"/>
      <c r="P359" s="567"/>
      <c r="Q359" s="567"/>
      <c r="R359" s="567"/>
      <c r="S359" s="567"/>
      <c r="T359" s="567"/>
      <c r="U359" s="567"/>
      <c r="V359" s="567"/>
      <c r="W359" s="567"/>
      <c r="X359" s="567"/>
      <c r="Y359" s="567"/>
      <c r="Z359" s="567"/>
    </row>
    <row r="360">
      <c r="A360" s="567"/>
      <c r="B360" s="567"/>
      <c r="C360" s="567"/>
      <c r="D360" s="567"/>
      <c r="E360" s="567"/>
      <c r="F360" s="567"/>
      <c r="G360" s="567"/>
      <c r="H360" s="567"/>
      <c r="I360" s="567"/>
      <c r="J360" s="567"/>
      <c r="K360" s="567"/>
      <c r="L360" s="567"/>
      <c r="M360" s="567"/>
      <c r="N360" s="567"/>
      <c r="O360" s="567"/>
      <c r="P360" s="567"/>
      <c r="Q360" s="567"/>
      <c r="R360" s="567"/>
      <c r="S360" s="567"/>
      <c r="T360" s="567"/>
      <c r="U360" s="567"/>
      <c r="V360" s="567"/>
      <c r="W360" s="567"/>
      <c r="X360" s="567"/>
      <c r="Y360" s="567"/>
      <c r="Z360" s="567"/>
    </row>
    <row r="361">
      <c r="A361" s="567"/>
      <c r="B361" s="567"/>
      <c r="C361" s="567"/>
      <c r="D361" s="567"/>
      <c r="E361" s="567"/>
      <c r="F361" s="567"/>
      <c r="G361" s="567"/>
      <c r="H361" s="567"/>
      <c r="I361" s="567"/>
      <c r="J361" s="567"/>
      <c r="K361" s="567"/>
      <c r="L361" s="567"/>
      <c r="M361" s="567"/>
      <c r="N361" s="567"/>
      <c r="O361" s="567"/>
      <c r="P361" s="567"/>
      <c r="Q361" s="567"/>
      <c r="R361" s="567"/>
      <c r="S361" s="567"/>
      <c r="T361" s="567"/>
      <c r="U361" s="567"/>
      <c r="V361" s="567"/>
      <c r="W361" s="567"/>
      <c r="X361" s="567"/>
      <c r="Y361" s="567"/>
      <c r="Z361" s="567"/>
    </row>
    <row r="362">
      <c r="A362" s="567"/>
      <c r="B362" s="567"/>
      <c r="C362" s="567"/>
      <c r="D362" s="567"/>
      <c r="E362" s="567"/>
      <c r="F362" s="567"/>
      <c r="G362" s="567"/>
      <c r="H362" s="567"/>
      <c r="I362" s="567"/>
      <c r="J362" s="567"/>
      <c r="K362" s="567"/>
      <c r="L362" s="567"/>
      <c r="M362" s="567"/>
      <c r="N362" s="567"/>
      <c r="O362" s="567"/>
      <c r="P362" s="567"/>
      <c r="Q362" s="567"/>
      <c r="R362" s="567"/>
      <c r="S362" s="567"/>
      <c r="T362" s="567"/>
      <c r="U362" s="567"/>
      <c r="V362" s="567"/>
      <c r="W362" s="567"/>
      <c r="X362" s="567"/>
      <c r="Y362" s="567"/>
      <c r="Z362" s="567"/>
    </row>
    <row r="363">
      <c r="A363" s="567"/>
      <c r="B363" s="567"/>
      <c r="C363" s="567"/>
      <c r="D363" s="567"/>
      <c r="E363" s="567"/>
      <c r="F363" s="567"/>
      <c r="G363" s="567"/>
      <c r="H363" s="567"/>
      <c r="I363" s="567"/>
      <c r="J363" s="567"/>
      <c r="K363" s="567"/>
      <c r="L363" s="567"/>
      <c r="M363" s="567"/>
      <c r="N363" s="567"/>
      <c r="O363" s="567"/>
      <c r="P363" s="567"/>
      <c r="Q363" s="567"/>
      <c r="R363" s="567"/>
      <c r="S363" s="567"/>
      <c r="T363" s="567"/>
      <c r="U363" s="567"/>
      <c r="V363" s="567"/>
      <c r="W363" s="567"/>
      <c r="X363" s="567"/>
      <c r="Y363" s="567"/>
      <c r="Z363" s="567"/>
    </row>
    <row r="364">
      <c r="A364" s="567"/>
      <c r="B364" s="567"/>
      <c r="C364" s="567"/>
      <c r="D364" s="567"/>
      <c r="E364" s="567"/>
      <c r="F364" s="567"/>
      <c r="G364" s="567"/>
      <c r="H364" s="567"/>
      <c r="I364" s="567"/>
      <c r="J364" s="567"/>
      <c r="K364" s="567"/>
      <c r="L364" s="567"/>
      <c r="M364" s="567"/>
      <c r="N364" s="567"/>
      <c r="O364" s="567"/>
      <c r="P364" s="567"/>
      <c r="Q364" s="567"/>
      <c r="R364" s="567"/>
      <c r="S364" s="567"/>
      <c r="T364" s="567"/>
      <c r="U364" s="567"/>
      <c r="V364" s="567"/>
      <c r="W364" s="567"/>
      <c r="X364" s="567"/>
      <c r="Y364" s="567"/>
      <c r="Z364" s="567"/>
    </row>
    <row r="365">
      <c r="A365" s="567"/>
      <c r="B365" s="567"/>
      <c r="C365" s="567"/>
      <c r="D365" s="567"/>
      <c r="E365" s="567"/>
      <c r="F365" s="567"/>
      <c r="G365" s="567"/>
      <c r="H365" s="567"/>
      <c r="I365" s="567"/>
      <c r="J365" s="567"/>
      <c r="K365" s="567"/>
      <c r="L365" s="567"/>
      <c r="M365" s="567"/>
      <c r="N365" s="567"/>
      <c r="O365" s="567"/>
      <c r="P365" s="567"/>
      <c r="Q365" s="567"/>
      <c r="R365" s="567"/>
      <c r="S365" s="567"/>
      <c r="T365" s="567"/>
      <c r="U365" s="567"/>
      <c r="V365" s="567"/>
      <c r="W365" s="567"/>
      <c r="X365" s="567"/>
      <c r="Y365" s="567"/>
      <c r="Z365" s="567"/>
    </row>
    <row r="366">
      <c r="A366" s="567"/>
      <c r="B366" s="567"/>
      <c r="C366" s="567"/>
      <c r="D366" s="567"/>
      <c r="E366" s="567"/>
      <c r="F366" s="567"/>
      <c r="G366" s="567"/>
      <c r="H366" s="567"/>
      <c r="I366" s="567"/>
      <c r="J366" s="567"/>
      <c r="K366" s="567"/>
      <c r="L366" s="567"/>
      <c r="M366" s="567"/>
      <c r="N366" s="567"/>
      <c r="O366" s="567"/>
      <c r="P366" s="567"/>
      <c r="Q366" s="567"/>
      <c r="R366" s="567"/>
      <c r="S366" s="567"/>
      <c r="T366" s="567"/>
      <c r="U366" s="567"/>
      <c r="V366" s="567"/>
      <c r="W366" s="567"/>
      <c r="X366" s="567"/>
      <c r="Y366" s="567"/>
      <c r="Z366" s="567"/>
    </row>
    <row r="367">
      <c r="A367" s="567"/>
      <c r="B367" s="567"/>
      <c r="C367" s="567"/>
      <c r="D367" s="567"/>
      <c r="E367" s="567"/>
      <c r="F367" s="567"/>
      <c r="G367" s="567"/>
      <c r="H367" s="567"/>
      <c r="I367" s="567"/>
      <c r="J367" s="567"/>
      <c r="K367" s="567"/>
      <c r="L367" s="567"/>
      <c r="M367" s="567"/>
      <c r="N367" s="567"/>
      <c r="O367" s="567"/>
      <c r="P367" s="567"/>
      <c r="Q367" s="567"/>
      <c r="R367" s="567"/>
      <c r="S367" s="567"/>
      <c r="T367" s="567"/>
      <c r="U367" s="567"/>
      <c r="V367" s="567"/>
      <c r="W367" s="567"/>
      <c r="X367" s="567"/>
      <c r="Y367" s="567"/>
      <c r="Z367" s="567"/>
    </row>
    <row r="368">
      <c r="A368" s="567"/>
      <c r="B368" s="567"/>
      <c r="C368" s="567"/>
      <c r="D368" s="567"/>
      <c r="E368" s="567"/>
      <c r="F368" s="567"/>
      <c r="G368" s="567"/>
      <c r="H368" s="567"/>
      <c r="I368" s="567"/>
      <c r="J368" s="567"/>
      <c r="K368" s="567"/>
      <c r="L368" s="567"/>
      <c r="M368" s="567"/>
      <c r="N368" s="567"/>
      <c r="O368" s="567"/>
      <c r="P368" s="567"/>
      <c r="Q368" s="567"/>
      <c r="R368" s="567"/>
      <c r="S368" s="567"/>
      <c r="T368" s="567"/>
      <c r="U368" s="567"/>
      <c r="V368" s="567"/>
      <c r="W368" s="567"/>
      <c r="X368" s="567"/>
      <c r="Y368" s="567"/>
      <c r="Z368" s="567"/>
    </row>
    <row r="369">
      <c r="A369" s="567"/>
      <c r="B369" s="567"/>
      <c r="C369" s="567"/>
      <c r="D369" s="567"/>
      <c r="E369" s="567"/>
      <c r="F369" s="567"/>
      <c r="G369" s="567"/>
      <c r="H369" s="567"/>
      <c r="I369" s="567"/>
      <c r="J369" s="567"/>
      <c r="K369" s="567"/>
      <c r="L369" s="567"/>
      <c r="M369" s="567"/>
      <c r="N369" s="567"/>
      <c r="O369" s="567"/>
      <c r="P369" s="567"/>
      <c r="Q369" s="567"/>
      <c r="R369" s="567"/>
      <c r="S369" s="567"/>
      <c r="T369" s="567"/>
      <c r="U369" s="567"/>
      <c r="V369" s="567"/>
      <c r="W369" s="567"/>
      <c r="X369" s="567"/>
      <c r="Y369" s="567"/>
      <c r="Z369" s="567"/>
    </row>
    <row r="370">
      <c r="A370" s="567"/>
      <c r="B370" s="567"/>
      <c r="C370" s="567"/>
      <c r="D370" s="567"/>
      <c r="E370" s="567"/>
      <c r="F370" s="567"/>
      <c r="G370" s="567"/>
      <c r="H370" s="567"/>
      <c r="I370" s="567"/>
      <c r="J370" s="567"/>
      <c r="K370" s="567"/>
      <c r="L370" s="567"/>
      <c r="M370" s="567"/>
      <c r="N370" s="567"/>
      <c r="O370" s="567"/>
      <c r="P370" s="567"/>
      <c r="Q370" s="567"/>
      <c r="R370" s="567"/>
      <c r="S370" s="567"/>
      <c r="T370" s="567"/>
      <c r="U370" s="567"/>
      <c r="V370" s="567"/>
      <c r="W370" s="567"/>
      <c r="X370" s="567"/>
      <c r="Y370" s="567"/>
      <c r="Z370" s="567"/>
    </row>
    <row r="371">
      <c r="A371" s="567"/>
      <c r="B371" s="567"/>
      <c r="C371" s="567"/>
      <c r="D371" s="567"/>
      <c r="E371" s="567"/>
      <c r="F371" s="567"/>
      <c r="G371" s="567"/>
      <c r="H371" s="567"/>
      <c r="I371" s="567"/>
      <c r="J371" s="567"/>
      <c r="K371" s="567"/>
      <c r="L371" s="567"/>
      <c r="M371" s="567"/>
      <c r="N371" s="567"/>
      <c r="O371" s="567"/>
      <c r="P371" s="567"/>
      <c r="Q371" s="567"/>
      <c r="R371" s="567"/>
      <c r="S371" s="567"/>
      <c r="T371" s="567"/>
      <c r="U371" s="567"/>
      <c r="V371" s="567"/>
      <c r="W371" s="567"/>
      <c r="X371" s="567"/>
      <c r="Y371" s="567"/>
      <c r="Z371" s="567"/>
    </row>
    <row r="372">
      <c r="A372" s="567"/>
      <c r="B372" s="567"/>
      <c r="C372" s="567"/>
      <c r="D372" s="567"/>
      <c r="E372" s="567"/>
      <c r="F372" s="567"/>
      <c r="G372" s="567"/>
      <c r="H372" s="567"/>
      <c r="I372" s="567"/>
      <c r="J372" s="567"/>
      <c r="K372" s="567"/>
      <c r="L372" s="567"/>
      <c r="M372" s="567"/>
      <c r="N372" s="567"/>
      <c r="O372" s="567"/>
      <c r="P372" s="567"/>
      <c r="Q372" s="567"/>
      <c r="R372" s="567"/>
      <c r="S372" s="567"/>
      <c r="T372" s="567"/>
      <c r="U372" s="567"/>
      <c r="V372" s="567"/>
      <c r="W372" s="567"/>
      <c r="X372" s="567"/>
      <c r="Y372" s="567"/>
      <c r="Z372" s="567"/>
    </row>
    <row r="373">
      <c r="A373" s="567"/>
      <c r="B373" s="567"/>
      <c r="C373" s="567"/>
      <c r="D373" s="567"/>
      <c r="E373" s="567"/>
      <c r="F373" s="567"/>
      <c r="G373" s="567"/>
      <c r="H373" s="567"/>
      <c r="I373" s="567"/>
      <c r="J373" s="567"/>
      <c r="K373" s="567"/>
      <c r="L373" s="567"/>
      <c r="M373" s="567"/>
      <c r="N373" s="567"/>
      <c r="O373" s="567"/>
      <c r="P373" s="567"/>
      <c r="Q373" s="567"/>
      <c r="R373" s="567"/>
      <c r="S373" s="567"/>
      <c r="T373" s="567"/>
      <c r="U373" s="567"/>
      <c r="V373" s="567"/>
      <c r="W373" s="567"/>
      <c r="X373" s="567"/>
      <c r="Y373" s="567"/>
      <c r="Z373" s="567"/>
    </row>
    <row r="374">
      <c r="A374" s="567"/>
      <c r="B374" s="567"/>
      <c r="C374" s="567"/>
      <c r="D374" s="567"/>
      <c r="E374" s="567"/>
      <c r="F374" s="567"/>
      <c r="G374" s="567"/>
      <c r="H374" s="567"/>
      <c r="I374" s="567"/>
      <c r="J374" s="567"/>
      <c r="K374" s="567"/>
      <c r="L374" s="567"/>
      <c r="M374" s="567"/>
      <c r="N374" s="567"/>
      <c r="O374" s="567"/>
      <c r="P374" s="567"/>
      <c r="Q374" s="567"/>
      <c r="R374" s="567"/>
      <c r="S374" s="567"/>
      <c r="T374" s="567"/>
      <c r="U374" s="567"/>
      <c r="V374" s="567"/>
      <c r="W374" s="567"/>
      <c r="X374" s="567"/>
      <c r="Y374" s="567"/>
      <c r="Z374" s="567"/>
    </row>
    <row r="375">
      <c r="A375" s="567"/>
      <c r="B375" s="567"/>
      <c r="C375" s="567"/>
      <c r="D375" s="567"/>
      <c r="E375" s="567"/>
      <c r="F375" s="567"/>
      <c r="G375" s="567"/>
      <c r="H375" s="567"/>
      <c r="I375" s="567"/>
      <c r="J375" s="567"/>
      <c r="K375" s="567"/>
      <c r="L375" s="567"/>
      <c r="M375" s="567"/>
      <c r="N375" s="567"/>
      <c r="O375" s="567"/>
      <c r="P375" s="567"/>
      <c r="Q375" s="567"/>
      <c r="R375" s="567"/>
      <c r="S375" s="567"/>
      <c r="T375" s="567"/>
      <c r="U375" s="567"/>
      <c r="V375" s="567"/>
      <c r="W375" s="567"/>
      <c r="X375" s="567"/>
      <c r="Y375" s="567"/>
      <c r="Z375" s="567"/>
    </row>
    <row r="376">
      <c r="A376" s="567"/>
      <c r="B376" s="567"/>
      <c r="C376" s="567"/>
      <c r="D376" s="567"/>
      <c r="E376" s="567"/>
      <c r="F376" s="567"/>
      <c r="G376" s="567"/>
      <c r="H376" s="567"/>
      <c r="I376" s="567"/>
      <c r="J376" s="567"/>
      <c r="K376" s="567"/>
      <c r="L376" s="567"/>
      <c r="M376" s="567"/>
      <c r="N376" s="567"/>
      <c r="O376" s="567"/>
      <c r="P376" s="567"/>
      <c r="Q376" s="567"/>
      <c r="R376" s="567"/>
      <c r="S376" s="567"/>
      <c r="T376" s="567"/>
      <c r="U376" s="567"/>
      <c r="V376" s="567"/>
      <c r="W376" s="567"/>
      <c r="X376" s="567"/>
      <c r="Y376" s="567"/>
      <c r="Z376" s="567"/>
    </row>
    <row r="377">
      <c r="A377" s="567"/>
      <c r="B377" s="567"/>
      <c r="C377" s="567"/>
      <c r="D377" s="567"/>
      <c r="E377" s="567"/>
      <c r="F377" s="567"/>
      <c r="G377" s="567"/>
      <c r="H377" s="567"/>
      <c r="I377" s="567"/>
      <c r="J377" s="567"/>
      <c r="K377" s="567"/>
      <c r="L377" s="567"/>
      <c r="M377" s="567"/>
      <c r="N377" s="567"/>
      <c r="O377" s="567"/>
      <c r="P377" s="567"/>
      <c r="Q377" s="567"/>
      <c r="R377" s="567"/>
      <c r="S377" s="567"/>
      <c r="T377" s="567"/>
      <c r="U377" s="567"/>
      <c r="V377" s="567"/>
      <c r="W377" s="567"/>
      <c r="X377" s="567"/>
      <c r="Y377" s="567"/>
      <c r="Z377" s="567"/>
    </row>
    <row r="378">
      <c r="A378" s="567"/>
      <c r="B378" s="567"/>
      <c r="C378" s="567"/>
      <c r="D378" s="567"/>
      <c r="E378" s="567"/>
      <c r="F378" s="567"/>
      <c r="G378" s="567"/>
      <c r="H378" s="567"/>
      <c r="I378" s="567"/>
      <c r="J378" s="567"/>
      <c r="K378" s="567"/>
      <c r="L378" s="567"/>
      <c r="M378" s="567"/>
      <c r="N378" s="567"/>
      <c r="O378" s="567"/>
      <c r="P378" s="567"/>
      <c r="Q378" s="567"/>
      <c r="R378" s="567"/>
      <c r="S378" s="567"/>
      <c r="T378" s="567"/>
      <c r="U378" s="567"/>
      <c r="V378" s="567"/>
      <c r="W378" s="567"/>
      <c r="X378" s="567"/>
      <c r="Y378" s="567"/>
      <c r="Z378" s="567"/>
    </row>
    <row r="379">
      <c r="A379" s="567"/>
      <c r="B379" s="567"/>
      <c r="C379" s="567"/>
      <c r="D379" s="567"/>
      <c r="E379" s="567"/>
      <c r="F379" s="567"/>
      <c r="G379" s="567"/>
      <c r="H379" s="567"/>
      <c r="I379" s="567"/>
      <c r="J379" s="567"/>
      <c r="K379" s="567"/>
      <c r="L379" s="567"/>
      <c r="M379" s="567"/>
      <c r="N379" s="567"/>
      <c r="O379" s="567"/>
      <c r="P379" s="567"/>
      <c r="Q379" s="567"/>
      <c r="R379" s="567"/>
      <c r="S379" s="567"/>
      <c r="T379" s="567"/>
      <c r="U379" s="567"/>
      <c r="V379" s="567"/>
      <c r="W379" s="567"/>
      <c r="X379" s="567"/>
      <c r="Y379" s="567"/>
      <c r="Z379" s="567"/>
    </row>
    <row r="380">
      <c r="A380" s="567"/>
      <c r="B380" s="567"/>
      <c r="C380" s="567"/>
      <c r="D380" s="567"/>
      <c r="E380" s="567"/>
      <c r="F380" s="567"/>
      <c r="G380" s="567"/>
      <c r="H380" s="567"/>
      <c r="I380" s="567"/>
      <c r="J380" s="567"/>
      <c r="K380" s="567"/>
      <c r="L380" s="567"/>
      <c r="M380" s="567"/>
      <c r="N380" s="567"/>
      <c r="O380" s="567"/>
      <c r="P380" s="567"/>
      <c r="Q380" s="567"/>
      <c r="R380" s="567"/>
      <c r="S380" s="567"/>
      <c r="T380" s="567"/>
      <c r="U380" s="567"/>
      <c r="V380" s="567"/>
      <c r="W380" s="567"/>
      <c r="X380" s="567"/>
      <c r="Y380" s="567"/>
      <c r="Z380" s="567"/>
    </row>
    <row r="381">
      <c r="A381" s="567"/>
      <c r="B381" s="567"/>
      <c r="C381" s="567"/>
      <c r="D381" s="567"/>
      <c r="E381" s="567"/>
      <c r="F381" s="567"/>
      <c r="G381" s="567"/>
      <c r="H381" s="567"/>
      <c r="I381" s="567"/>
      <c r="J381" s="567"/>
      <c r="K381" s="567"/>
      <c r="L381" s="567"/>
      <c r="M381" s="567"/>
      <c r="N381" s="567"/>
      <c r="O381" s="567"/>
      <c r="P381" s="567"/>
      <c r="Q381" s="567"/>
      <c r="R381" s="567"/>
      <c r="S381" s="567"/>
      <c r="T381" s="567"/>
      <c r="U381" s="567"/>
      <c r="V381" s="567"/>
      <c r="W381" s="567"/>
      <c r="X381" s="567"/>
      <c r="Y381" s="567"/>
      <c r="Z381" s="567"/>
    </row>
    <row r="382">
      <c r="A382" s="567"/>
      <c r="B382" s="567"/>
      <c r="C382" s="567"/>
      <c r="D382" s="567"/>
      <c r="E382" s="567"/>
      <c r="F382" s="567"/>
      <c r="G382" s="567"/>
      <c r="H382" s="567"/>
      <c r="I382" s="567"/>
      <c r="J382" s="567"/>
      <c r="K382" s="567"/>
      <c r="L382" s="567"/>
      <c r="M382" s="567"/>
      <c r="N382" s="567"/>
      <c r="O382" s="567"/>
      <c r="P382" s="567"/>
      <c r="Q382" s="567"/>
      <c r="R382" s="567"/>
      <c r="S382" s="567"/>
      <c r="T382" s="567"/>
      <c r="U382" s="567"/>
      <c r="V382" s="567"/>
      <c r="W382" s="567"/>
      <c r="X382" s="567"/>
      <c r="Y382" s="567"/>
      <c r="Z382" s="567"/>
    </row>
    <row r="383">
      <c r="A383" s="567"/>
      <c r="B383" s="567"/>
      <c r="C383" s="567"/>
      <c r="D383" s="567"/>
      <c r="E383" s="567"/>
      <c r="F383" s="567"/>
      <c r="G383" s="567"/>
      <c r="H383" s="567"/>
      <c r="I383" s="567"/>
      <c r="J383" s="567"/>
      <c r="K383" s="567"/>
      <c r="L383" s="567"/>
      <c r="M383" s="567"/>
      <c r="N383" s="567"/>
      <c r="O383" s="567"/>
      <c r="P383" s="567"/>
      <c r="Q383" s="567"/>
      <c r="R383" s="567"/>
      <c r="S383" s="567"/>
      <c r="T383" s="567"/>
      <c r="U383" s="567"/>
      <c r="V383" s="567"/>
      <c r="W383" s="567"/>
      <c r="X383" s="567"/>
      <c r="Y383" s="567"/>
      <c r="Z383" s="567"/>
    </row>
    <row r="384">
      <c r="A384" s="567"/>
      <c r="B384" s="567"/>
      <c r="C384" s="567"/>
      <c r="D384" s="567"/>
      <c r="E384" s="567"/>
      <c r="F384" s="567"/>
      <c r="G384" s="567"/>
      <c r="H384" s="567"/>
      <c r="I384" s="567"/>
      <c r="J384" s="567"/>
      <c r="K384" s="567"/>
      <c r="L384" s="567"/>
      <c r="M384" s="567"/>
      <c r="N384" s="567"/>
      <c r="O384" s="567"/>
      <c r="P384" s="567"/>
      <c r="Q384" s="567"/>
      <c r="R384" s="567"/>
      <c r="S384" s="567"/>
      <c r="T384" s="567"/>
      <c r="U384" s="567"/>
      <c r="V384" s="567"/>
      <c r="W384" s="567"/>
      <c r="X384" s="567"/>
      <c r="Y384" s="567"/>
      <c r="Z384" s="567"/>
    </row>
    <row r="385">
      <c r="A385" s="567"/>
      <c r="B385" s="567"/>
      <c r="C385" s="567"/>
      <c r="D385" s="567"/>
      <c r="E385" s="567"/>
      <c r="F385" s="567"/>
      <c r="G385" s="567"/>
      <c r="H385" s="567"/>
      <c r="I385" s="567"/>
      <c r="J385" s="567"/>
      <c r="K385" s="567"/>
      <c r="L385" s="567"/>
      <c r="M385" s="567"/>
      <c r="N385" s="567"/>
      <c r="O385" s="567"/>
      <c r="P385" s="567"/>
      <c r="Q385" s="567"/>
      <c r="R385" s="567"/>
      <c r="S385" s="567"/>
      <c r="T385" s="567"/>
      <c r="U385" s="567"/>
      <c r="V385" s="567"/>
      <c r="W385" s="567"/>
      <c r="X385" s="567"/>
      <c r="Y385" s="567"/>
      <c r="Z385" s="567"/>
    </row>
    <row r="386">
      <c r="A386" s="567"/>
      <c r="B386" s="567"/>
      <c r="C386" s="567"/>
      <c r="D386" s="567"/>
      <c r="E386" s="567"/>
      <c r="F386" s="567"/>
      <c r="G386" s="567"/>
      <c r="H386" s="567"/>
      <c r="I386" s="567"/>
      <c r="J386" s="567"/>
      <c r="K386" s="567"/>
      <c r="L386" s="567"/>
      <c r="M386" s="567"/>
      <c r="N386" s="567"/>
      <c r="O386" s="567"/>
      <c r="P386" s="567"/>
      <c r="Q386" s="567"/>
      <c r="R386" s="567"/>
      <c r="S386" s="567"/>
      <c r="T386" s="567"/>
      <c r="U386" s="567"/>
      <c r="V386" s="567"/>
      <c r="W386" s="567"/>
      <c r="X386" s="567"/>
      <c r="Y386" s="567"/>
      <c r="Z386" s="567"/>
    </row>
    <row r="387">
      <c r="A387" s="567"/>
      <c r="B387" s="567"/>
      <c r="C387" s="567"/>
      <c r="D387" s="567"/>
      <c r="E387" s="567"/>
      <c r="F387" s="567"/>
      <c r="G387" s="567"/>
      <c r="H387" s="567"/>
      <c r="I387" s="567"/>
      <c r="J387" s="567"/>
      <c r="K387" s="567"/>
      <c r="L387" s="567"/>
      <c r="M387" s="567"/>
      <c r="N387" s="567"/>
      <c r="O387" s="567"/>
      <c r="P387" s="567"/>
      <c r="Q387" s="567"/>
      <c r="R387" s="567"/>
      <c r="S387" s="567"/>
      <c r="T387" s="567"/>
      <c r="U387" s="567"/>
      <c r="V387" s="567"/>
      <c r="W387" s="567"/>
      <c r="X387" s="567"/>
      <c r="Y387" s="567"/>
      <c r="Z387" s="567"/>
    </row>
    <row r="388">
      <c r="A388" s="567"/>
      <c r="B388" s="567"/>
      <c r="C388" s="567"/>
      <c r="D388" s="567"/>
      <c r="E388" s="567"/>
      <c r="F388" s="567"/>
      <c r="G388" s="567"/>
      <c r="H388" s="567"/>
      <c r="I388" s="567"/>
      <c r="J388" s="567"/>
      <c r="K388" s="567"/>
      <c r="L388" s="567"/>
      <c r="M388" s="567"/>
      <c r="N388" s="567"/>
      <c r="O388" s="567"/>
      <c r="P388" s="567"/>
      <c r="Q388" s="567"/>
      <c r="R388" s="567"/>
      <c r="S388" s="567"/>
      <c r="T388" s="567"/>
      <c r="U388" s="567"/>
      <c r="V388" s="567"/>
      <c r="W388" s="567"/>
      <c r="X388" s="567"/>
      <c r="Y388" s="567"/>
      <c r="Z388" s="567"/>
    </row>
    <row r="389">
      <c r="A389" s="567"/>
      <c r="B389" s="567"/>
      <c r="C389" s="567"/>
      <c r="D389" s="567"/>
      <c r="E389" s="567"/>
      <c r="F389" s="567"/>
      <c r="G389" s="567"/>
      <c r="H389" s="567"/>
      <c r="I389" s="567"/>
      <c r="J389" s="567"/>
      <c r="K389" s="567"/>
      <c r="L389" s="567"/>
      <c r="M389" s="567"/>
      <c r="N389" s="567"/>
      <c r="O389" s="567"/>
      <c r="P389" s="567"/>
      <c r="Q389" s="567"/>
      <c r="R389" s="567"/>
      <c r="S389" s="567"/>
      <c r="T389" s="567"/>
      <c r="U389" s="567"/>
      <c r="V389" s="567"/>
      <c r="W389" s="567"/>
      <c r="X389" s="567"/>
      <c r="Y389" s="567"/>
      <c r="Z389" s="567"/>
    </row>
    <row r="390">
      <c r="A390" s="567"/>
      <c r="B390" s="567"/>
      <c r="C390" s="567"/>
      <c r="D390" s="567"/>
      <c r="E390" s="567"/>
      <c r="F390" s="567"/>
      <c r="G390" s="567"/>
      <c r="H390" s="567"/>
      <c r="I390" s="567"/>
      <c r="J390" s="567"/>
      <c r="K390" s="567"/>
      <c r="L390" s="567"/>
      <c r="M390" s="567"/>
      <c r="N390" s="567"/>
      <c r="O390" s="567"/>
      <c r="P390" s="567"/>
      <c r="Q390" s="567"/>
      <c r="R390" s="567"/>
      <c r="S390" s="567"/>
      <c r="T390" s="567"/>
      <c r="U390" s="567"/>
      <c r="V390" s="567"/>
      <c r="W390" s="567"/>
      <c r="X390" s="567"/>
      <c r="Y390" s="567"/>
      <c r="Z390" s="567"/>
    </row>
    <row r="391">
      <c r="A391" s="567"/>
      <c r="B391" s="567"/>
      <c r="C391" s="567"/>
      <c r="D391" s="567"/>
      <c r="E391" s="567"/>
      <c r="F391" s="567"/>
      <c r="G391" s="567"/>
      <c r="H391" s="567"/>
      <c r="I391" s="567"/>
      <c r="J391" s="567"/>
      <c r="K391" s="567"/>
      <c r="L391" s="567"/>
      <c r="M391" s="567"/>
      <c r="N391" s="567"/>
      <c r="O391" s="567"/>
      <c r="P391" s="567"/>
      <c r="Q391" s="567"/>
      <c r="R391" s="567"/>
      <c r="S391" s="567"/>
      <c r="T391" s="567"/>
      <c r="U391" s="567"/>
      <c r="V391" s="567"/>
      <c r="W391" s="567"/>
      <c r="X391" s="567"/>
      <c r="Y391" s="567"/>
      <c r="Z391" s="567"/>
    </row>
    <row r="392">
      <c r="A392" s="567"/>
      <c r="B392" s="567"/>
      <c r="C392" s="567"/>
      <c r="D392" s="567"/>
      <c r="E392" s="567"/>
      <c r="F392" s="567"/>
      <c r="G392" s="567"/>
      <c r="H392" s="567"/>
      <c r="I392" s="567"/>
      <c r="J392" s="567"/>
      <c r="K392" s="567"/>
      <c r="L392" s="567"/>
      <c r="M392" s="567"/>
      <c r="N392" s="567"/>
      <c r="O392" s="567"/>
      <c r="P392" s="567"/>
      <c r="Q392" s="567"/>
      <c r="R392" s="567"/>
      <c r="S392" s="567"/>
      <c r="T392" s="567"/>
      <c r="U392" s="567"/>
      <c r="V392" s="567"/>
      <c r="W392" s="567"/>
      <c r="X392" s="567"/>
      <c r="Y392" s="567"/>
      <c r="Z392" s="567"/>
    </row>
    <row r="393">
      <c r="A393" s="567"/>
      <c r="B393" s="567"/>
      <c r="C393" s="567"/>
      <c r="D393" s="567"/>
      <c r="E393" s="567"/>
      <c r="F393" s="567"/>
      <c r="G393" s="567"/>
      <c r="H393" s="567"/>
      <c r="I393" s="567"/>
      <c r="J393" s="567"/>
      <c r="K393" s="567"/>
      <c r="L393" s="567"/>
      <c r="M393" s="567"/>
      <c r="N393" s="567"/>
      <c r="O393" s="567"/>
      <c r="P393" s="567"/>
      <c r="Q393" s="567"/>
      <c r="R393" s="567"/>
      <c r="S393" s="567"/>
      <c r="T393" s="567"/>
      <c r="U393" s="567"/>
      <c r="V393" s="567"/>
      <c r="W393" s="567"/>
      <c r="X393" s="567"/>
      <c r="Y393" s="567"/>
      <c r="Z393" s="567"/>
    </row>
    <row r="394">
      <c r="A394" s="567"/>
      <c r="B394" s="567"/>
      <c r="C394" s="567"/>
      <c r="D394" s="567"/>
      <c r="E394" s="567"/>
      <c r="F394" s="567"/>
      <c r="G394" s="567"/>
      <c r="H394" s="567"/>
      <c r="I394" s="567"/>
      <c r="J394" s="567"/>
      <c r="K394" s="567"/>
      <c r="L394" s="567"/>
      <c r="M394" s="567"/>
      <c r="N394" s="567"/>
      <c r="O394" s="567"/>
      <c r="P394" s="567"/>
      <c r="Q394" s="567"/>
      <c r="R394" s="567"/>
      <c r="S394" s="567"/>
      <c r="T394" s="567"/>
      <c r="U394" s="567"/>
      <c r="V394" s="567"/>
      <c r="W394" s="567"/>
      <c r="X394" s="567"/>
      <c r="Y394" s="567"/>
      <c r="Z394" s="567"/>
    </row>
    <row r="395">
      <c r="A395" s="567"/>
      <c r="B395" s="567"/>
      <c r="C395" s="567"/>
      <c r="D395" s="567"/>
      <c r="E395" s="567"/>
      <c r="F395" s="567"/>
      <c r="G395" s="567"/>
      <c r="H395" s="567"/>
      <c r="I395" s="567"/>
      <c r="J395" s="567"/>
      <c r="K395" s="567"/>
      <c r="L395" s="567"/>
      <c r="M395" s="567"/>
      <c r="N395" s="567"/>
      <c r="O395" s="567"/>
      <c r="P395" s="567"/>
      <c r="Q395" s="567"/>
      <c r="R395" s="567"/>
      <c r="S395" s="567"/>
      <c r="T395" s="567"/>
      <c r="U395" s="567"/>
      <c r="V395" s="567"/>
      <c r="W395" s="567"/>
      <c r="X395" s="567"/>
      <c r="Y395" s="567"/>
      <c r="Z395" s="567"/>
    </row>
    <row r="396">
      <c r="A396" s="567"/>
      <c r="B396" s="567"/>
      <c r="C396" s="567"/>
      <c r="D396" s="567"/>
      <c r="E396" s="567"/>
      <c r="F396" s="567"/>
      <c r="G396" s="567"/>
      <c r="H396" s="567"/>
      <c r="I396" s="567"/>
      <c r="J396" s="567"/>
      <c r="K396" s="567"/>
      <c r="L396" s="567"/>
      <c r="M396" s="567"/>
      <c r="N396" s="567"/>
      <c r="O396" s="567"/>
      <c r="P396" s="567"/>
      <c r="Q396" s="567"/>
      <c r="R396" s="567"/>
      <c r="S396" s="567"/>
      <c r="T396" s="567"/>
      <c r="U396" s="567"/>
      <c r="V396" s="567"/>
      <c r="W396" s="567"/>
      <c r="X396" s="567"/>
      <c r="Y396" s="567"/>
      <c r="Z396" s="567"/>
    </row>
    <row r="397">
      <c r="A397" s="567"/>
      <c r="B397" s="567"/>
      <c r="C397" s="567"/>
      <c r="D397" s="567"/>
      <c r="E397" s="567"/>
      <c r="F397" s="567"/>
      <c r="G397" s="567"/>
      <c r="H397" s="567"/>
      <c r="I397" s="567"/>
      <c r="J397" s="567"/>
      <c r="K397" s="567"/>
      <c r="L397" s="567"/>
      <c r="M397" s="567"/>
      <c r="N397" s="567"/>
      <c r="O397" s="567"/>
      <c r="P397" s="567"/>
      <c r="Q397" s="567"/>
      <c r="R397" s="567"/>
      <c r="S397" s="567"/>
      <c r="T397" s="567"/>
      <c r="U397" s="567"/>
      <c r="V397" s="567"/>
      <c r="W397" s="567"/>
      <c r="X397" s="567"/>
      <c r="Y397" s="567"/>
      <c r="Z397" s="567"/>
    </row>
    <row r="398">
      <c r="A398" s="567"/>
      <c r="B398" s="567"/>
      <c r="C398" s="567"/>
      <c r="D398" s="567"/>
      <c r="E398" s="567"/>
      <c r="F398" s="567"/>
      <c r="G398" s="567"/>
      <c r="H398" s="567"/>
      <c r="I398" s="567"/>
      <c r="J398" s="567"/>
      <c r="K398" s="567"/>
      <c r="L398" s="567"/>
      <c r="M398" s="567"/>
      <c r="N398" s="567"/>
      <c r="O398" s="567"/>
      <c r="P398" s="567"/>
      <c r="Q398" s="567"/>
      <c r="R398" s="567"/>
      <c r="S398" s="567"/>
      <c r="T398" s="567"/>
      <c r="U398" s="567"/>
      <c r="V398" s="567"/>
      <c r="W398" s="567"/>
      <c r="X398" s="567"/>
      <c r="Y398" s="567"/>
      <c r="Z398" s="567"/>
    </row>
    <row r="399">
      <c r="A399" s="567"/>
      <c r="B399" s="567"/>
      <c r="C399" s="567"/>
      <c r="D399" s="567"/>
      <c r="E399" s="567"/>
      <c r="F399" s="567"/>
      <c r="G399" s="567"/>
      <c r="H399" s="567"/>
      <c r="I399" s="567"/>
      <c r="J399" s="567"/>
      <c r="K399" s="567"/>
      <c r="L399" s="567"/>
      <c r="M399" s="567"/>
      <c r="N399" s="567"/>
      <c r="O399" s="567"/>
      <c r="P399" s="567"/>
      <c r="Q399" s="567"/>
      <c r="R399" s="567"/>
      <c r="S399" s="567"/>
      <c r="T399" s="567"/>
      <c r="U399" s="567"/>
      <c r="V399" s="567"/>
      <c r="W399" s="567"/>
      <c r="X399" s="567"/>
      <c r="Y399" s="567"/>
      <c r="Z399" s="567"/>
    </row>
    <row r="400">
      <c r="A400" s="567"/>
      <c r="B400" s="567"/>
      <c r="C400" s="567"/>
      <c r="D400" s="567"/>
      <c r="E400" s="567"/>
      <c r="F400" s="567"/>
      <c r="G400" s="567"/>
      <c r="H400" s="567"/>
      <c r="I400" s="567"/>
      <c r="J400" s="567"/>
      <c r="K400" s="567"/>
      <c r="L400" s="567"/>
      <c r="M400" s="567"/>
      <c r="N400" s="567"/>
      <c r="O400" s="567"/>
      <c r="P400" s="567"/>
      <c r="Q400" s="567"/>
      <c r="R400" s="567"/>
      <c r="S400" s="567"/>
      <c r="T400" s="567"/>
      <c r="U400" s="567"/>
      <c r="V400" s="567"/>
      <c r="W400" s="567"/>
      <c r="X400" s="567"/>
      <c r="Y400" s="567"/>
      <c r="Z400" s="567"/>
    </row>
    <row r="401">
      <c r="A401" s="567"/>
      <c r="B401" s="567"/>
      <c r="C401" s="567"/>
      <c r="D401" s="567"/>
      <c r="E401" s="567"/>
      <c r="F401" s="567"/>
      <c r="G401" s="567"/>
      <c r="H401" s="567"/>
      <c r="I401" s="567"/>
      <c r="J401" s="567"/>
      <c r="K401" s="567"/>
      <c r="L401" s="567"/>
      <c r="M401" s="567"/>
      <c r="N401" s="567"/>
      <c r="O401" s="567"/>
      <c r="P401" s="567"/>
      <c r="Q401" s="567"/>
      <c r="R401" s="567"/>
      <c r="S401" s="567"/>
      <c r="T401" s="567"/>
      <c r="U401" s="567"/>
      <c r="V401" s="567"/>
      <c r="W401" s="567"/>
      <c r="X401" s="567"/>
      <c r="Y401" s="567"/>
      <c r="Z401" s="567"/>
    </row>
    <row r="402">
      <c r="A402" s="567"/>
      <c r="B402" s="567"/>
      <c r="C402" s="567"/>
      <c r="D402" s="567"/>
      <c r="E402" s="567"/>
      <c r="F402" s="567"/>
      <c r="G402" s="567"/>
      <c r="H402" s="567"/>
      <c r="I402" s="567"/>
      <c r="J402" s="567"/>
      <c r="K402" s="567"/>
      <c r="L402" s="567"/>
      <c r="M402" s="567"/>
      <c r="N402" s="567"/>
      <c r="O402" s="567"/>
      <c r="P402" s="567"/>
      <c r="Q402" s="567"/>
      <c r="R402" s="567"/>
      <c r="S402" s="567"/>
      <c r="T402" s="567"/>
      <c r="U402" s="567"/>
      <c r="V402" s="567"/>
      <c r="W402" s="567"/>
      <c r="X402" s="567"/>
      <c r="Y402" s="567"/>
      <c r="Z402" s="567"/>
    </row>
    <row r="403">
      <c r="A403" s="567"/>
      <c r="B403" s="567"/>
      <c r="C403" s="567"/>
      <c r="D403" s="567"/>
      <c r="E403" s="567"/>
      <c r="F403" s="567"/>
      <c r="G403" s="567"/>
      <c r="H403" s="567"/>
      <c r="I403" s="567"/>
      <c r="J403" s="567"/>
      <c r="K403" s="567"/>
      <c r="L403" s="567"/>
      <c r="M403" s="567"/>
      <c r="N403" s="567"/>
      <c r="O403" s="567"/>
      <c r="P403" s="567"/>
      <c r="Q403" s="567"/>
      <c r="R403" s="567"/>
      <c r="S403" s="567"/>
      <c r="T403" s="567"/>
      <c r="U403" s="567"/>
      <c r="V403" s="567"/>
      <c r="W403" s="567"/>
      <c r="X403" s="567"/>
      <c r="Y403" s="567"/>
      <c r="Z403" s="567"/>
    </row>
    <row r="404">
      <c r="A404" s="567"/>
      <c r="B404" s="567"/>
      <c r="C404" s="567"/>
      <c r="D404" s="567"/>
      <c r="E404" s="567"/>
      <c r="F404" s="567"/>
      <c r="G404" s="567"/>
      <c r="H404" s="567"/>
      <c r="I404" s="567"/>
      <c r="J404" s="567"/>
      <c r="K404" s="567"/>
      <c r="L404" s="567"/>
      <c r="M404" s="567"/>
      <c r="N404" s="567"/>
      <c r="O404" s="567"/>
      <c r="P404" s="567"/>
      <c r="Q404" s="567"/>
      <c r="R404" s="567"/>
      <c r="S404" s="567"/>
      <c r="T404" s="567"/>
      <c r="U404" s="567"/>
      <c r="V404" s="567"/>
      <c r="W404" s="567"/>
      <c r="X404" s="567"/>
      <c r="Y404" s="567"/>
      <c r="Z404" s="567"/>
    </row>
    <row r="405">
      <c r="A405" s="567"/>
      <c r="B405" s="567"/>
      <c r="C405" s="567"/>
      <c r="D405" s="567"/>
      <c r="E405" s="567"/>
      <c r="F405" s="567"/>
      <c r="G405" s="567"/>
      <c r="H405" s="567"/>
      <c r="I405" s="567"/>
      <c r="J405" s="567"/>
      <c r="K405" s="567"/>
      <c r="L405" s="567"/>
      <c r="M405" s="567"/>
      <c r="N405" s="567"/>
      <c r="O405" s="567"/>
      <c r="P405" s="567"/>
      <c r="Q405" s="567"/>
      <c r="R405" s="567"/>
      <c r="S405" s="567"/>
      <c r="T405" s="567"/>
      <c r="U405" s="567"/>
      <c r="V405" s="567"/>
      <c r="W405" s="567"/>
      <c r="X405" s="567"/>
      <c r="Y405" s="567"/>
      <c r="Z405" s="567"/>
    </row>
    <row r="406">
      <c r="A406" s="567"/>
      <c r="B406" s="567"/>
      <c r="C406" s="567"/>
      <c r="D406" s="567"/>
      <c r="E406" s="567"/>
      <c r="F406" s="567"/>
      <c r="G406" s="567"/>
      <c r="H406" s="567"/>
      <c r="I406" s="567"/>
      <c r="J406" s="567"/>
      <c r="K406" s="567"/>
      <c r="L406" s="567"/>
      <c r="M406" s="567"/>
      <c r="N406" s="567"/>
      <c r="O406" s="567"/>
      <c r="P406" s="567"/>
      <c r="Q406" s="567"/>
      <c r="R406" s="567"/>
      <c r="S406" s="567"/>
      <c r="T406" s="567"/>
      <c r="U406" s="567"/>
      <c r="V406" s="567"/>
      <c r="W406" s="567"/>
      <c r="X406" s="567"/>
      <c r="Y406" s="567"/>
      <c r="Z406" s="567"/>
    </row>
    <row r="407">
      <c r="A407" s="567"/>
      <c r="B407" s="567"/>
      <c r="C407" s="567"/>
      <c r="D407" s="567"/>
      <c r="E407" s="567"/>
      <c r="F407" s="567"/>
      <c r="G407" s="567"/>
      <c r="H407" s="567"/>
      <c r="I407" s="567"/>
      <c r="J407" s="567"/>
      <c r="K407" s="567"/>
      <c r="L407" s="567"/>
      <c r="M407" s="567"/>
      <c r="N407" s="567"/>
      <c r="O407" s="567"/>
      <c r="P407" s="567"/>
      <c r="Q407" s="567"/>
      <c r="R407" s="567"/>
      <c r="S407" s="567"/>
      <c r="T407" s="567"/>
      <c r="U407" s="567"/>
      <c r="V407" s="567"/>
      <c r="W407" s="567"/>
      <c r="X407" s="567"/>
      <c r="Y407" s="567"/>
      <c r="Z407" s="567"/>
    </row>
    <row r="408">
      <c r="A408" s="567"/>
      <c r="B408" s="567"/>
      <c r="C408" s="567"/>
      <c r="D408" s="567"/>
      <c r="E408" s="567"/>
      <c r="F408" s="567"/>
      <c r="G408" s="567"/>
      <c r="H408" s="567"/>
      <c r="I408" s="567"/>
      <c r="J408" s="567"/>
      <c r="K408" s="567"/>
      <c r="L408" s="567"/>
      <c r="M408" s="567"/>
      <c r="N408" s="567"/>
      <c r="O408" s="567"/>
      <c r="P408" s="567"/>
      <c r="Q408" s="567"/>
      <c r="R408" s="567"/>
      <c r="S408" s="567"/>
      <c r="T408" s="567"/>
      <c r="U408" s="567"/>
      <c r="V408" s="567"/>
      <c r="W408" s="567"/>
      <c r="X408" s="567"/>
      <c r="Y408" s="567"/>
      <c r="Z408" s="567"/>
    </row>
    <row r="409">
      <c r="A409" s="567"/>
      <c r="B409" s="567"/>
      <c r="C409" s="567"/>
      <c r="D409" s="567"/>
      <c r="E409" s="567"/>
      <c r="F409" s="567"/>
      <c r="G409" s="567"/>
      <c r="H409" s="567"/>
      <c r="I409" s="567"/>
      <c r="J409" s="567"/>
      <c r="K409" s="567"/>
      <c r="L409" s="567"/>
      <c r="M409" s="567"/>
      <c r="N409" s="567"/>
      <c r="O409" s="567"/>
      <c r="P409" s="567"/>
      <c r="Q409" s="567"/>
      <c r="R409" s="567"/>
      <c r="S409" s="567"/>
      <c r="T409" s="567"/>
      <c r="U409" s="567"/>
      <c r="V409" s="567"/>
      <c r="W409" s="567"/>
      <c r="X409" s="567"/>
      <c r="Y409" s="567"/>
      <c r="Z409" s="567"/>
    </row>
    <row r="410">
      <c r="A410" s="567"/>
      <c r="B410" s="567"/>
      <c r="C410" s="567"/>
      <c r="D410" s="567"/>
      <c r="E410" s="567"/>
      <c r="F410" s="567"/>
      <c r="G410" s="567"/>
      <c r="H410" s="567"/>
      <c r="I410" s="567"/>
      <c r="J410" s="567"/>
      <c r="K410" s="567"/>
      <c r="L410" s="567"/>
      <c r="M410" s="567"/>
      <c r="N410" s="567"/>
      <c r="O410" s="567"/>
      <c r="P410" s="567"/>
      <c r="Q410" s="567"/>
      <c r="R410" s="567"/>
      <c r="S410" s="567"/>
      <c r="T410" s="567"/>
      <c r="U410" s="567"/>
      <c r="V410" s="567"/>
      <c r="W410" s="567"/>
      <c r="X410" s="567"/>
      <c r="Y410" s="567"/>
      <c r="Z410" s="567"/>
    </row>
    <row r="411">
      <c r="A411" s="567"/>
      <c r="B411" s="567"/>
      <c r="C411" s="567"/>
      <c r="D411" s="567"/>
      <c r="E411" s="567"/>
      <c r="F411" s="567"/>
      <c r="G411" s="567"/>
      <c r="H411" s="567"/>
      <c r="I411" s="567"/>
      <c r="J411" s="567"/>
      <c r="K411" s="567"/>
      <c r="L411" s="567"/>
      <c r="M411" s="567"/>
      <c r="N411" s="567"/>
      <c r="O411" s="567"/>
      <c r="P411" s="567"/>
      <c r="Q411" s="567"/>
      <c r="R411" s="567"/>
      <c r="S411" s="567"/>
      <c r="T411" s="567"/>
      <c r="U411" s="567"/>
      <c r="V411" s="567"/>
      <c r="W411" s="567"/>
      <c r="X411" s="567"/>
      <c r="Y411" s="567"/>
      <c r="Z411" s="567"/>
    </row>
    <row r="412">
      <c r="A412" s="567"/>
      <c r="B412" s="567"/>
      <c r="C412" s="567"/>
      <c r="D412" s="567"/>
      <c r="E412" s="567"/>
      <c r="F412" s="567"/>
      <c r="G412" s="567"/>
      <c r="H412" s="567"/>
      <c r="I412" s="567"/>
      <c r="J412" s="567"/>
      <c r="K412" s="567"/>
      <c r="L412" s="567"/>
      <c r="M412" s="567"/>
      <c r="N412" s="567"/>
      <c r="O412" s="567"/>
      <c r="P412" s="567"/>
      <c r="Q412" s="567"/>
      <c r="R412" s="567"/>
      <c r="S412" s="567"/>
      <c r="T412" s="567"/>
      <c r="U412" s="567"/>
      <c r="V412" s="567"/>
      <c r="W412" s="567"/>
      <c r="X412" s="567"/>
      <c r="Y412" s="567"/>
      <c r="Z412" s="567"/>
    </row>
    <row r="413">
      <c r="A413" s="567"/>
      <c r="B413" s="567"/>
      <c r="C413" s="567"/>
      <c r="D413" s="567"/>
      <c r="E413" s="567"/>
      <c r="F413" s="567"/>
      <c r="G413" s="567"/>
      <c r="H413" s="567"/>
      <c r="I413" s="567"/>
      <c r="J413" s="567"/>
      <c r="K413" s="567"/>
      <c r="L413" s="567"/>
      <c r="M413" s="567"/>
      <c r="N413" s="567"/>
      <c r="O413" s="567"/>
      <c r="P413" s="567"/>
      <c r="Q413" s="567"/>
      <c r="R413" s="567"/>
      <c r="S413" s="567"/>
      <c r="T413" s="567"/>
      <c r="U413" s="567"/>
      <c r="V413" s="567"/>
      <c r="W413" s="567"/>
      <c r="X413" s="567"/>
      <c r="Y413" s="567"/>
      <c r="Z413" s="567"/>
    </row>
    <row r="414">
      <c r="A414" s="567"/>
      <c r="B414" s="567"/>
      <c r="C414" s="567"/>
      <c r="D414" s="567"/>
      <c r="E414" s="567"/>
      <c r="F414" s="567"/>
      <c r="G414" s="567"/>
      <c r="H414" s="567"/>
      <c r="I414" s="567"/>
      <c r="J414" s="567"/>
      <c r="K414" s="567"/>
      <c r="L414" s="567"/>
      <c r="M414" s="567"/>
      <c r="N414" s="567"/>
      <c r="O414" s="567"/>
      <c r="P414" s="567"/>
      <c r="Q414" s="567"/>
      <c r="R414" s="567"/>
      <c r="S414" s="567"/>
      <c r="T414" s="567"/>
      <c r="U414" s="567"/>
      <c r="V414" s="567"/>
      <c r="W414" s="567"/>
      <c r="X414" s="567"/>
      <c r="Y414" s="567"/>
      <c r="Z414" s="567"/>
    </row>
    <row r="415">
      <c r="A415" s="567"/>
      <c r="B415" s="567"/>
      <c r="C415" s="567"/>
      <c r="D415" s="567"/>
      <c r="E415" s="567"/>
      <c r="F415" s="567"/>
      <c r="G415" s="567"/>
      <c r="H415" s="567"/>
      <c r="I415" s="567"/>
      <c r="J415" s="567"/>
      <c r="K415" s="567"/>
      <c r="L415" s="567"/>
      <c r="M415" s="567"/>
      <c r="N415" s="567"/>
      <c r="O415" s="567"/>
      <c r="P415" s="567"/>
      <c r="Q415" s="567"/>
      <c r="R415" s="567"/>
      <c r="S415" s="567"/>
      <c r="T415" s="567"/>
      <c r="U415" s="567"/>
      <c r="V415" s="567"/>
      <c r="W415" s="567"/>
      <c r="X415" s="567"/>
      <c r="Y415" s="567"/>
      <c r="Z415" s="567"/>
    </row>
    <row r="416">
      <c r="A416" s="567"/>
      <c r="B416" s="567"/>
      <c r="C416" s="567"/>
      <c r="D416" s="567"/>
      <c r="E416" s="567"/>
      <c r="F416" s="567"/>
      <c r="G416" s="567"/>
      <c r="H416" s="567"/>
      <c r="I416" s="567"/>
      <c r="J416" s="567"/>
      <c r="K416" s="567"/>
      <c r="L416" s="567"/>
      <c r="M416" s="567"/>
      <c r="N416" s="567"/>
      <c r="O416" s="567"/>
      <c r="P416" s="567"/>
      <c r="Q416" s="567"/>
      <c r="R416" s="567"/>
      <c r="S416" s="567"/>
      <c r="T416" s="567"/>
      <c r="U416" s="567"/>
      <c r="V416" s="567"/>
      <c r="W416" s="567"/>
      <c r="X416" s="567"/>
      <c r="Y416" s="567"/>
      <c r="Z416" s="567"/>
    </row>
    <row r="417">
      <c r="A417" s="567"/>
      <c r="B417" s="567"/>
      <c r="C417" s="567"/>
      <c r="D417" s="567"/>
      <c r="E417" s="567"/>
      <c r="F417" s="567"/>
      <c r="G417" s="567"/>
      <c r="H417" s="567"/>
      <c r="I417" s="567"/>
      <c r="J417" s="567"/>
      <c r="K417" s="567"/>
      <c r="L417" s="567"/>
      <c r="M417" s="567"/>
      <c r="N417" s="567"/>
      <c r="O417" s="567"/>
      <c r="P417" s="567"/>
      <c r="Q417" s="567"/>
      <c r="R417" s="567"/>
      <c r="S417" s="567"/>
      <c r="T417" s="567"/>
      <c r="U417" s="567"/>
      <c r="V417" s="567"/>
      <c r="W417" s="567"/>
      <c r="X417" s="567"/>
      <c r="Y417" s="567"/>
      <c r="Z417" s="567"/>
    </row>
    <row r="418">
      <c r="A418" s="567"/>
      <c r="B418" s="567"/>
      <c r="C418" s="567"/>
      <c r="D418" s="567"/>
      <c r="E418" s="567"/>
      <c r="F418" s="567"/>
      <c r="G418" s="567"/>
      <c r="H418" s="567"/>
      <c r="I418" s="567"/>
      <c r="J418" s="567"/>
      <c r="K418" s="567"/>
      <c r="L418" s="567"/>
      <c r="M418" s="567"/>
      <c r="N418" s="567"/>
      <c r="O418" s="567"/>
      <c r="P418" s="567"/>
      <c r="Q418" s="567"/>
      <c r="R418" s="567"/>
      <c r="S418" s="567"/>
      <c r="T418" s="567"/>
      <c r="U418" s="567"/>
      <c r="V418" s="567"/>
      <c r="W418" s="567"/>
      <c r="X418" s="567"/>
      <c r="Y418" s="567"/>
      <c r="Z418" s="567"/>
    </row>
    <row r="419">
      <c r="A419" s="567"/>
      <c r="B419" s="567"/>
      <c r="C419" s="567"/>
      <c r="D419" s="567"/>
      <c r="E419" s="567"/>
      <c r="F419" s="567"/>
      <c r="G419" s="567"/>
      <c r="H419" s="567"/>
      <c r="I419" s="567"/>
      <c r="J419" s="567"/>
      <c r="K419" s="567"/>
      <c r="L419" s="567"/>
      <c r="M419" s="567"/>
      <c r="N419" s="567"/>
      <c r="O419" s="567"/>
      <c r="P419" s="567"/>
      <c r="Q419" s="567"/>
      <c r="R419" s="567"/>
      <c r="S419" s="567"/>
      <c r="T419" s="567"/>
      <c r="U419" s="567"/>
      <c r="V419" s="567"/>
      <c r="W419" s="567"/>
      <c r="X419" s="567"/>
      <c r="Y419" s="567"/>
      <c r="Z419" s="567"/>
    </row>
    <row r="420">
      <c r="A420" s="567"/>
      <c r="B420" s="567"/>
      <c r="C420" s="567"/>
      <c r="D420" s="567"/>
      <c r="E420" s="567"/>
      <c r="F420" s="567"/>
      <c r="G420" s="567"/>
      <c r="H420" s="567"/>
      <c r="I420" s="567"/>
      <c r="J420" s="567"/>
      <c r="K420" s="567"/>
      <c r="L420" s="567"/>
      <c r="M420" s="567"/>
      <c r="N420" s="567"/>
      <c r="O420" s="567"/>
      <c r="P420" s="567"/>
      <c r="Q420" s="567"/>
      <c r="R420" s="567"/>
      <c r="S420" s="567"/>
      <c r="T420" s="567"/>
      <c r="U420" s="567"/>
      <c r="V420" s="567"/>
      <c r="W420" s="567"/>
      <c r="X420" s="567"/>
      <c r="Y420" s="567"/>
      <c r="Z420" s="567"/>
    </row>
    <row r="421">
      <c r="A421" s="567"/>
      <c r="B421" s="567"/>
      <c r="C421" s="567"/>
      <c r="D421" s="567"/>
      <c r="E421" s="567"/>
      <c r="F421" s="567"/>
      <c r="G421" s="567"/>
      <c r="H421" s="567"/>
      <c r="I421" s="567"/>
      <c r="J421" s="567"/>
      <c r="K421" s="567"/>
      <c r="L421" s="567"/>
      <c r="M421" s="567"/>
      <c r="N421" s="567"/>
      <c r="O421" s="567"/>
      <c r="P421" s="567"/>
      <c r="Q421" s="567"/>
      <c r="R421" s="567"/>
      <c r="S421" s="567"/>
      <c r="T421" s="567"/>
      <c r="U421" s="567"/>
      <c r="V421" s="567"/>
      <c r="W421" s="567"/>
      <c r="X421" s="567"/>
      <c r="Y421" s="567"/>
      <c r="Z421" s="567"/>
    </row>
    <row r="422">
      <c r="A422" s="567"/>
      <c r="B422" s="567"/>
      <c r="C422" s="567"/>
      <c r="D422" s="567"/>
      <c r="E422" s="567"/>
      <c r="F422" s="567"/>
      <c r="G422" s="567"/>
      <c r="H422" s="567"/>
      <c r="I422" s="567"/>
      <c r="J422" s="567"/>
      <c r="K422" s="567"/>
      <c r="L422" s="567"/>
      <c r="M422" s="567"/>
      <c r="N422" s="567"/>
      <c r="O422" s="567"/>
      <c r="P422" s="567"/>
      <c r="Q422" s="567"/>
      <c r="R422" s="567"/>
      <c r="S422" s="567"/>
      <c r="T422" s="567"/>
      <c r="U422" s="567"/>
      <c r="V422" s="567"/>
      <c r="W422" s="567"/>
      <c r="X422" s="567"/>
      <c r="Y422" s="567"/>
      <c r="Z422" s="567"/>
    </row>
    <row r="423">
      <c r="A423" s="567"/>
      <c r="B423" s="567"/>
      <c r="C423" s="567"/>
      <c r="D423" s="567"/>
      <c r="E423" s="567"/>
      <c r="F423" s="567"/>
      <c r="G423" s="567"/>
      <c r="H423" s="567"/>
      <c r="I423" s="567"/>
      <c r="J423" s="567"/>
      <c r="K423" s="567"/>
      <c r="L423" s="567"/>
      <c r="M423" s="567"/>
      <c r="N423" s="567"/>
      <c r="O423" s="567"/>
      <c r="P423" s="567"/>
      <c r="Q423" s="567"/>
      <c r="R423" s="567"/>
      <c r="S423" s="567"/>
      <c r="T423" s="567"/>
      <c r="U423" s="567"/>
      <c r="V423" s="567"/>
      <c r="W423" s="567"/>
      <c r="X423" s="567"/>
      <c r="Y423" s="567"/>
      <c r="Z423" s="567"/>
    </row>
    <row r="424">
      <c r="A424" s="567"/>
      <c r="B424" s="567"/>
      <c r="C424" s="567"/>
      <c r="D424" s="567"/>
      <c r="E424" s="567"/>
      <c r="F424" s="567"/>
      <c r="G424" s="567"/>
      <c r="H424" s="567"/>
      <c r="I424" s="567"/>
      <c r="J424" s="567"/>
      <c r="K424" s="567"/>
      <c r="L424" s="567"/>
      <c r="M424" s="567"/>
      <c r="N424" s="567"/>
      <c r="O424" s="567"/>
      <c r="P424" s="567"/>
      <c r="Q424" s="567"/>
      <c r="R424" s="567"/>
      <c r="S424" s="567"/>
      <c r="T424" s="567"/>
      <c r="U424" s="567"/>
      <c r="V424" s="567"/>
      <c r="W424" s="567"/>
      <c r="X424" s="567"/>
      <c r="Y424" s="567"/>
      <c r="Z424" s="567"/>
    </row>
    <row r="425">
      <c r="A425" s="567"/>
      <c r="B425" s="567"/>
      <c r="C425" s="567"/>
      <c r="D425" s="567"/>
      <c r="E425" s="567"/>
      <c r="F425" s="567"/>
      <c r="G425" s="567"/>
      <c r="H425" s="567"/>
      <c r="I425" s="567"/>
      <c r="J425" s="567"/>
      <c r="K425" s="567"/>
      <c r="L425" s="567"/>
      <c r="M425" s="567"/>
      <c r="N425" s="567"/>
      <c r="O425" s="567"/>
      <c r="P425" s="567"/>
      <c r="Q425" s="567"/>
      <c r="R425" s="567"/>
      <c r="S425" s="567"/>
      <c r="T425" s="567"/>
      <c r="U425" s="567"/>
      <c r="V425" s="567"/>
      <c r="W425" s="567"/>
      <c r="X425" s="567"/>
      <c r="Y425" s="567"/>
      <c r="Z425" s="567"/>
    </row>
    <row r="426">
      <c r="A426" s="567"/>
      <c r="B426" s="567"/>
      <c r="C426" s="567"/>
      <c r="D426" s="567"/>
      <c r="E426" s="567"/>
      <c r="F426" s="567"/>
      <c r="G426" s="567"/>
      <c r="H426" s="567"/>
      <c r="I426" s="567"/>
      <c r="J426" s="567"/>
      <c r="K426" s="567"/>
      <c r="L426" s="567"/>
      <c r="M426" s="567"/>
      <c r="N426" s="567"/>
      <c r="O426" s="567"/>
      <c r="P426" s="567"/>
      <c r="Q426" s="567"/>
      <c r="R426" s="567"/>
      <c r="S426" s="567"/>
      <c r="T426" s="567"/>
      <c r="U426" s="567"/>
      <c r="V426" s="567"/>
      <c r="W426" s="567"/>
      <c r="X426" s="567"/>
      <c r="Y426" s="567"/>
      <c r="Z426" s="567"/>
    </row>
    <row r="427">
      <c r="A427" s="567"/>
      <c r="B427" s="567"/>
      <c r="C427" s="567"/>
      <c r="D427" s="567"/>
      <c r="E427" s="567"/>
      <c r="F427" s="567"/>
      <c r="G427" s="567"/>
      <c r="H427" s="567"/>
      <c r="I427" s="567"/>
      <c r="J427" s="567"/>
      <c r="K427" s="567"/>
      <c r="L427" s="567"/>
      <c r="M427" s="567"/>
      <c r="N427" s="567"/>
      <c r="O427" s="567"/>
      <c r="P427" s="567"/>
      <c r="Q427" s="567"/>
      <c r="R427" s="567"/>
      <c r="S427" s="567"/>
      <c r="T427" s="567"/>
      <c r="U427" s="567"/>
      <c r="V427" s="567"/>
      <c r="W427" s="567"/>
      <c r="X427" s="567"/>
      <c r="Y427" s="567"/>
      <c r="Z427" s="567"/>
    </row>
    <row r="428">
      <c r="A428" s="567"/>
      <c r="B428" s="567"/>
      <c r="C428" s="567"/>
      <c r="D428" s="567"/>
      <c r="E428" s="567"/>
      <c r="F428" s="567"/>
      <c r="G428" s="567"/>
      <c r="H428" s="567"/>
      <c r="I428" s="567"/>
      <c r="J428" s="567"/>
      <c r="K428" s="567"/>
      <c r="L428" s="567"/>
      <c r="M428" s="567"/>
      <c r="N428" s="567"/>
      <c r="O428" s="567"/>
      <c r="P428" s="567"/>
      <c r="Q428" s="567"/>
      <c r="R428" s="567"/>
      <c r="S428" s="567"/>
      <c r="T428" s="567"/>
      <c r="U428" s="567"/>
      <c r="V428" s="567"/>
      <c r="W428" s="567"/>
      <c r="X428" s="567"/>
      <c r="Y428" s="567"/>
      <c r="Z428" s="567"/>
    </row>
    <row r="429">
      <c r="A429" s="567"/>
      <c r="B429" s="567"/>
      <c r="C429" s="567"/>
      <c r="D429" s="567"/>
      <c r="E429" s="567"/>
      <c r="F429" s="567"/>
      <c r="G429" s="567"/>
      <c r="H429" s="567"/>
      <c r="I429" s="567"/>
      <c r="J429" s="567"/>
      <c r="K429" s="567"/>
      <c r="L429" s="567"/>
      <c r="M429" s="567"/>
      <c r="N429" s="567"/>
      <c r="O429" s="567"/>
      <c r="P429" s="567"/>
      <c r="Q429" s="567"/>
      <c r="R429" s="567"/>
      <c r="S429" s="567"/>
      <c r="T429" s="567"/>
      <c r="U429" s="567"/>
      <c r="V429" s="567"/>
      <c r="W429" s="567"/>
      <c r="X429" s="567"/>
      <c r="Y429" s="567"/>
      <c r="Z429" s="567"/>
    </row>
    <row r="430">
      <c r="A430" s="567"/>
      <c r="B430" s="567"/>
      <c r="C430" s="567"/>
      <c r="D430" s="567"/>
      <c r="E430" s="567"/>
      <c r="F430" s="567"/>
      <c r="G430" s="567"/>
      <c r="H430" s="567"/>
      <c r="I430" s="567"/>
      <c r="J430" s="567"/>
      <c r="K430" s="567"/>
      <c r="L430" s="567"/>
      <c r="M430" s="567"/>
      <c r="N430" s="567"/>
      <c r="O430" s="567"/>
      <c r="P430" s="567"/>
      <c r="Q430" s="567"/>
      <c r="R430" s="567"/>
      <c r="S430" s="567"/>
      <c r="T430" s="567"/>
      <c r="U430" s="567"/>
      <c r="V430" s="567"/>
      <c r="W430" s="567"/>
      <c r="X430" s="567"/>
      <c r="Y430" s="567"/>
      <c r="Z430" s="567"/>
    </row>
    <row r="431">
      <c r="A431" s="567"/>
      <c r="B431" s="567"/>
      <c r="C431" s="567"/>
      <c r="D431" s="567"/>
      <c r="E431" s="567"/>
      <c r="F431" s="567"/>
      <c r="G431" s="567"/>
      <c r="H431" s="567"/>
      <c r="I431" s="567"/>
      <c r="J431" s="567"/>
      <c r="K431" s="567"/>
      <c r="L431" s="567"/>
      <c r="M431" s="567"/>
      <c r="N431" s="567"/>
      <c r="O431" s="567"/>
      <c r="P431" s="567"/>
      <c r="Q431" s="567"/>
      <c r="R431" s="567"/>
      <c r="S431" s="567"/>
      <c r="T431" s="567"/>
      <c r="U431" s="567"/>
      <c r="V431" s="567"/>
      <c r="W431" s="567"/>
      <c r="X431" s="567"/>
      <c r="Y431" s="567"/>
      <c r="Z431" s="567"/>
    </row>
    <row r="432">
      <c r="A432" s="567"/>
      <c r="B432" s="567"/>
      <c r="C432" s="567"/>
      <c r="D432" s="567"/>
      <c r="E432" s="567"/>
      <c r="F432" s="567"/>
      <c r="G432" s="567"/>
      <c r="H432" s="567"/>
      <c r="I432" s="567"/>
      <c r="J432" s="567"/>
      <c r="K432" s="567"/>
      <c r="L432" s="567"/>
      <c r="M432" s="567"/>
      <c r="N432" s="567"/>
      <c r="O432" s="567"/>
      <c r="P432" s="567"/>
      <c r="Q432" s="567"/>
      <c r="R432" s="567"/>
      <c r="S432" s="567"/>
      <c r="T432" s="567"/>
      <c r="U432" s="567"/>
      <c r="V432" s="567"/>
      <c r="W432" s="567"/>
      <c r="X432" s="567"/>
      <c r="Y432" s="567"/>
      <c r="Z432" s="567"/>
    </row>
    <row r="433">
      <c r="A433" s="567"/>
      <c r="B433" s="567"/>
      <c r="C433" s="567"/>
      <c r="D433" s="567"/>
      <c r="E433" s="567"/>
      <c r="F433" s="567"/>
      <c r="G433" s="567"/>
      <c r="H433" s="567"/>
      <c r="I433" s="567"/>
      <c r="J433" s="567"/>
      <c r="K433" s="567"/>
      <c r="L433" s="567"/>
      <c r="M433" s="567"/>
      <c r="N433" s="567"/>
      <c r="O433" s="567"/>
      <c r="P433" s="567"/>
      <c r="Q433" s="567"/>
      <c r="R433" s="567"/>
      <c r="S433" s="567"/>
      <c r="T433" s="567"/>
      <c r="U433" s="567"/>
      <c r="V433" s="567"/>
      <c r="W433" s="567"/>
      <c r="X433" s="567"/>
      <c r="Y433" s="567"/>
      <c r="Z433" s="567"/>
    </row>
    <row r="434">
      <c r="A434" s="567"/>
      <c r="B434" s="567"/>
      <c r="C434" s="567"/>
      <c r="D434" s="567"/>
      <c r="E434" s="567"/>
      <c r="F434" s="567"/>
      <c r="G434" s="567"/>
      <c r="H434" s="567"/>
      <c r="I434" s="567"/>
      <c r="J434" s="567"/>
      <c r="K434" s="567"/>
      <c r="L434" s="567"/>
      <c r="M434" s="567"/>
      <c r="N434" s="567"/>
      <c r="O434" s="567"/>
      <c r="P434" s="567"/>
      <c r="Q434" s="567"/>
      <c r="R434" s="567"/>
      <c r="S434" s="567"/>
      <c r="T434" s="567"/>
      <c r="U434" s="567"/>
      <c r="V434" s="567"/>
      <c r="W434" s="567"/>
      <c r="X434" s="567"/>
      <c r="Y434" s="567"/>
      <c r="Z434" s="567"/>
    </row>
    <row r="435">
      <c r="A435" s="567"/>
      <c r="B435" s="567"/>
      <c r="C435" s="567"/>
      <c r="D435" s="567"/>
      <c r="E435" s="567"/>
      <c r="F435" s="567"/>
      <c r="G435" s="567"/>
      <c r="H435" s="567"/>
      <c r="I435" s="567"/>
      <c r="J435" s="567"/>
      <c r="K435" s="567"/>
      <c r="L435" s="567"/>
      <c r="M435" s="567"/>
      <c r="N435" s="567"/>
      <c r="O435" s="567"/>
      <c r="P435" s="567"/>
      <c r="Q435" s="567"/>
      <c r="R435" s="567"/>
      <c r="S435" s="567"/>
      <c r="T435" s="567"/>
      <c r="U435" s="567"/>
      <c r="V435" s="567"/>
      <c r="W435" s="567"/>
      <c r="X435" s="567"/>
      <c r="Y435" s="567"/>
      <c r="Z435" s="567"/>
    </row>
    <row r="436">
      <c r="A436" s="567"/>
      <c r="B436" s="567"/>
      <c r="C436" s="567"/>
      <c r="D436" s="567"/>
      <c r="E436" s="567"/>
      <c r="F436" s="567"/>
      <c r="G436" s="567"/>
      <c r="H436" s="567"/>
      <c r="I436" s="567"/>
      <c r="J436" s="567"/>
      <c r="K436" s="567"/>
      <c r="L436" s="567"/>
      <c r="M436" s="567"/>
      <c r="N436" s="567"/>
      <c r="O436" s="567"/>
      <c r="P436" s="567"/>
      <c r="Q436" s="567"/>
      <c r="R436" s="567"/>
      <c r="S436" s="567"/>
      <c r="T436" s="567"/>
      <c r="U436" s="567"/>
      <c r="V436" s="567"/>
      <c r="W436" s="567"/>
      <c r="X436" s="567"/>
      <c r="Y436" s="567"/>
      <c r="Z436" s="567"/>
    </row>
    <row r="437">
      <c r="A437" s="567"/>
      <c r="B437" s="567"/>
      <c r="C437" s="567"/>
      <c r="D437" s="567"/>
      <c r="E437" s="567"/>
      <c r="F437" s="567"/>
      <c r="G437" s="567"/>
      <c r="H437" s="567"/>
      <c r="I437" s="567"/>
      <c r="J437" s="567"/>
      <c r="K437" s="567"/>
      <c r="L437" s="567"/>
      <c r="M437" s="567"/>
      <c r="N437" s="567"/>
      <c r="O437" s="567"/>
      <c r="P437" s="567"/>
      <c r="Q437" s="567"/>
      <c r="R437" s="567"/>
      <c r="S437" s="567"/>
      <c r="T437" s="567"/>
      <c r="U437" s="567"/>
      <c r="V437" s="567"/>
      <c r="W437" s="567"/>
      <c r="X437" s="567"/>
      <c r="Y437" s="567"/>
      <c r="Z437" s="567"/>
    </row>
    <row r="438">
      <c r="A438" s="567"/>
      <c r="B438" s="567"/>
      <c r="C438" s="567"/>
      <c r="D438" s="567"/>
      <c r="E438" s="567"/>
      <c r="F438" s="567"/>
      <c r="G438" s="567"/>
      <c r="H438" s="567"/>
      <c r="I438" s="567"/>
      <c r="J438" s="567"/>
      <c r="K438" s="567"/>
      <c r="L438" s="567"/>
      <c r="M438" s="567"/>
      <c r="N438" s="567"/>
      <c r="O438" s="567"/>
      <c r="P438" s="567"/>
      <c r="Q438" s="567"/>
      <c r="R438" s="567"/>
      <c r="S438" s="567"/>
      <c r="T438" s="567"/>
      <c r="U438" s="567"/>
      <c r="V438" s="567"/>
      <c r="W438" s="567"/>
      <c r="X438" s="567"/>
      <c r="Y438" s="567"/>
      <c r="Z438" s="567"/>
    </row>
    <row r="439">
      <c r="A439" s="567"/>
      <c r="B439" s="567"/>
      <c r="C439" s="567"/>
      <c r="D439" s="567"/>
      <c r="E439" s="567"/>
      <c r="F439" s="567"/>
      <c r="G439" s="567"/>
      <c r="H439" s="567"/>
      <c r="I439" s="567"/>
      <c r="J439" s="567"/>
      <c r="K439" s="567"/>
      <c r="L439" s="567"/>
      <c r="M439" s="567"/>
      <c r="N439" s="567"/>
      <c r="O439" s="567"/>
      <c r="P439" s="567"/>
      <c r="Q439" s="567"/>
      <c r="R439" s="567"/>
      <c r="S439" s="567"/>
      <c r="T439" s="567"/>
      <c r="U439" s="567"/>
      <c r="V439" s="567"/>
      <c r="W439" s="567"/>
      <c r="X439" s="567"/>
      <c r="Y439" s="567"/>
      <c r="Z439" s="567"/>
    </row>
    <row r="440">
      <c r="A440" s="567"/>
      <c r="B440" s="567"/>
      <c r="C440" s="567"/>
      <c r="D440" s="567"/>
      <c r="E440" s="567"/>
      <c r="F440" s="567"/>
      <c r="G440" s="567"/>
      <c r="H440" s="567"/>
      <c r="I440" s="567"/>
      <c r="J440" s="567"/>
      <c r="K440" s="567"/>
      <c r="L440" s="567"/>
      <c r="M440" s="567"/>
      <c r="N440" s="567"/>
      <c r="O440" s="567"/>
      <c r="P440" s="567"/>
      <c r="Q440" s="567"/>
      <c r="R440" s="567"/>
      <c r="S440" s="567"/>
      <c r="T440" s="567"/>
      <c r="U440" s="567"/>
      <c r="V440" s="567"/>
      <c r="W440" s="567"/>
      <c r="X440" s="567"/>
      <c r="Y440" s="567"/>
      <c r="Z440" s="567"/>
    </row>
    <row r="441">
      <c r="A441" s="567"/>
      <c r="B441" s="567"/>
      <c r="C441" s="567"/>
      <c r="D441" s="567"/>
      <c r="E441" s="567"/>
      <c r="F441" s="567"/>
      <c r="G441" s="567"/>
      <c r="H441" s="567"/>
      <c r="I441" s="567"/>
      <c r="J441" s="567"/>
      <c r="K441" s="567"/>
      <c r="L441" s="567"/>
      <c r="M441" s="567"/>
      <c r="N441" s="567"/>
      <c r="O441" s="567"/>
      <c r="P441" s="567"/>
      <c r="Q441" s="567"/>
      <c r="R441" s="567"/>
      <c r="S441" s="567"/>
      <c r="T441" s="567"/>
      <c r="U441" s="567"/>
      <c r="V441" s="567"/>
      <c r="W441" s="567"/>
      <c r="X441" s="567"/>
      <c r="Y441" s="567"/>
      <c r="Z441" s="567"/>
    </row>
    <row r="442">
      <c r="A442" s="567"/>
      <c r="B442" s="567"/>
      <c r="C442" s="567"/>
      <c r="D442" s="567"/>
      <c r="E442" s="567"/>
      <c r="F442" s="567"/>
      <c r="G442" s="567"/>
      <c r="H442" s="567"/>
      <c r="I442" s="567"/>
      <c r="J442" s="567"/>
      <c r="K442" s="567"/>
      <c r="L442" s="567"/>
      <c r="M442" s="567"/>
      <c r="N442" s="567"/>
      <c r="O442" s="567"/>
      <c r="P442" s="567"/>
      <c r="Q442" s="567"/>
      <c r="R442" s="567"/>
      <c r="S442" s="567"/>
      <c r="T442" s="567"/>
      <c r="U442" s="567"/>
      <c r="V442" s="567"/>
      <c r="W442" s="567"/>
      <c r="X442" s="567"/>
      <c r="Y442" s="567"/>
      <c r="Z442" s="567"/>
    </row>
    <row r="443">
      <c r="A443" s="567"/>
      <c r="B443" s="567"/>
      <c r="C443" s="567"/>
      <c r="D443" s="567"/>
      <c r="E443" s="567"/>
      <c r="F443" s="567"/>
      <c r="G443" s="567"/>
      <c r="H443" s="567"/>
      <c r="I443" s="567"/>
      <c r="J443" s="567"/>
      <c r="K443" s="567"/>
      <c r="L443" s="567"/>
      <c r="M443" s="567"/>
      <c r="N443" s="567"/>
      <c r="O443" s="567"/>
      <c r="P443" s="567"/>
      <c r="Q443" s="567"/>
      <c r="R443" s="567"/>
      <c r="S443" s="567"/>
      <c r="T443" s="567"/>
      <c r="U443" s="567"/>
      <c r="V443" s="567"/>
      <c r="W443" s="567"/>
      <c r="X443" s="567"/>
      <c r="Y443" s="567"/>
      <c r="Z443" s="567"/>
    </row>
    <row r="444">
      <c r="A444" s="567"/>
      <c r="B444" s="567"/>
      <c r="C444" s="567"/>
      <c r="D444" s="567"/>
      <c r="E444" s="567"/>
      <c r="F444" s="567"/>
      <c r="G444" s="567"/>
      <c r="H444" s="567"/>
      <c r="I444" s="567"/>
      <c r="J444" s="567"/>
      <c r="K444" s="567"/>
      <c r="L444" s="567"/>
      <c r="M444" s="567"/>
      <c r="N444" s="567"/>
      <c r="O444" s="567"/>
      <c r="P444" s="567"/>
      <c r="Q444" s="567"/>
      <c r="R444" s="567"/>
      <c r="S444" s="567"/>
      <c r="T444" s="567"/>
      <c r="U444" s="567"/>
      <c r="V444" s="567"/>
      <c r="W444" s="567"/>
      <c r="X444" s="567"/>
      <c r="Y444" s="567"/>
      <c r="Z444" s="567"/>
    </row>
    <row r="445">
      <c r="A445" s="567"/>
      <c r="B445" s="567"/>
      <c r="C445" s="567"/>
      <c r="D445" s="567"/>
      <c r="E445" s="567"/>
      <c r="F445" s="567"/>
      <c r="G445" s="567"/>
      <c r="H445" s="567"/>
      <c r="I445" s="567"/>
      <c r="J445" s="567"/>
      <c r="K445" s="567"/>
      <c r="L445" s="567"/>
      <c r="M445" s="567"/>
      <c r="N445" s="567"/>
      <c r="O445" s="567"/>
      <c r="P445" s="567"/>
      <c r="Q445" s="567"/>
      <c r="R445" s="567"/>
      <c r="S445" s="567"/>
      <c r="T445" s="567"/>
      <c r="U445" s="567"/>
      <c r="V445" s="567"/>
      <c r="W445" s="567"/>
      <c r="X445" s="567"/>
      <c r="Y445" s="567"/>
      <c r="Z445" s="567"/>
    </row>
    <row r="446">
      <c r="A446" s="567"/>
      <c r="B446" s="567"/>
      <c r="C446" s="567"/>
      <c r="D446" s="567"/>
      <c r="E446" s="567"/>
      <c r="F446" s="567"/>
      <c r="G446" s="567"/>
      <c r="H446" s="567"/>
      <c r="I446" s="567"/>
      <c r="J446" s="567"/>
      <c r="K446" s="567"/>
      <c r="L446" s="567"/>
      <c r="M446" s="567"/>
      <c r="N446" s="567"/>
      <c r="O446" s="567"/>
      <c r="P446" s="567"/>
      <c r="Q446" s="567"/>
      <c r="R446" s="567"/>
      <c r="S446" s="567"/>
      <c r="T446" s="567"/>
      <c r="U446" s="567"/>
      <c r="V446" s="567"/>
      <c r="W446" s="567"/>
      <c r="X446" s="567"/>
      <c r="Y446" s="567"/>
      <c r="Z446" s="567"/>
    </row>
    <row r="447">
      <c r="A447" s="567"/>
      <c r="B447" s="567"/>
      <c r="C447" s="567"/>
      <c r="D447" s="567"/>
      <c r="E447" s="567"/>
      <c r="F447" s="567"/>
      <c r="G447" s="567"/>
      <c r="H447" s="567"/>
      <c r="I447" s="567"/>
      <c r="J447" s="567"/>
      <c r="K447" s="567"/>
      <c r="L447" s="567"/>
      <c r="M447" s="567"/>
      <c r="N447" s="567"/>
      <c r="O447" s="567"/>
      <c r="P447" s="567"/>
      <c r="Q447" s="567"/>
      <c r="R447" s="567"/>
      <c r="S447" s="567"/>
      <c r="T447" s="567"/>
      <c r="U447" s="567"/>
      <c r="V447" s="567"/>
      <c r="W447" s="567"/>
      <c r="X447" s="567"/>
      <c r="Y447" s="567"/>
      <c r="Z447" s="567"/>
    </row>
    <row r="448">
      <c r="A448" s="567"/>
      <c r="B448" s="567"/>
      <c r="C448" s="567"/>
      <c r="D448" s="567"/>
      <c r="E448" s="567"/>
      <c r="F448" s="567"/>
      <c r="G448" s="567"/>
      <c r="H448" s="567"/>
      <c r="I448" s="567"/>
      <c r="J448" s="567"/>
      <c r="K448" s="567"/>
      <c r="L448" s="567"/>
      <c r="M448" s="567"/>
      <c r="N448" s="567"/>
      <c r="O448" s="567"/>
      <c r="P448" s="567"/>
      <c r="Q448" s="567"/>
      <c r="R448" s="567"/>
      <c r="S448" s="567"/>
      <c r="T448" s="567"/>
      <c r="U448" s="567"/>
      <c r="V448" s="567"/>
      <c r="W448" s="567"/>
      <c r="X448" s="567"/>
      <c r="Y448" s="567"/>
      <c r="Z448" s="567"/>
    </row>
    <row r="449">
      <c r="A449" s="567"/>
      <c r="B449" s="567"/>
      <c r="C449" s="567"/>
      <c r="D449" s="567"/>
      <c r="E449" s="567"/>
      <c r="F449" s="567"/>
      <c r="G449" s="567"/>
      <c r="H449" s="567"/>
      <c r="I449" s="567"/>
      <c r="J449" s="567"/>
      <c r="K449" s="567"/>
      <c r="L449" s="567"/>
      <c r="M449" s="567"/>
      <c r="N449" s="567"/>
      <c r="O449" s="567"/>
      <c r="P449" s="567"/>
      <c r="Q449" s="567"/>
      <c r="R449" s="567"/>
      <c r="S449" s="567"/>
      <c r="T449" s="567"/>
      <c r="U449" s="567"/>
      <c r="V449" s="567"/>
      <c r="W449" s="567"/>
      <c r="X449" s="567"/>
      <c r="Y449" s="567"/>
      <c r="Z449" s="567"/>
    </row>
    <row r="450">
      <c r="A450" s="567"/>
      <c r="B450" s="567"/>
      <c r="C450" s="567"/>
      <c r="D450" s="567"/>
      <c r="E450" s="567"/>
      <c r="F450" s="567"/>
      <c r="G450" s="567"/>
      <c r="H450" s="567"/>
      <c r="I450" s="567"/>
      <c r="J450" s="567"/>
      <c r="K450" s="567"/>
      <c r="L450" s="567"/>
      <c r="M450" s="567"/>
      <c r="N450" s="567"/>
      <c r="O450" s="567"/>
      <c r="P450" s="567"/>
      <c r="Q450" s="567"/>
      <c r="R450" s="567"/>
      <c r="S450" s="567"/>
      <c r="T450" s="567"/>
      <c r="U450" s="567"/>
      <c r="V450" s="567"/>
      <c r="W450" s="567"/>
      <c r="X450" s="567"/>
      <c r="Y450" s="567"/>
      <c r="Z450" s="567"/>
    </row>
    <row r="451">
      <c r="A451" s="567"/>
      <c r="B451" s="567"/>
      <c r="C451" s="567"/>
      <c r="D451" s="567"/>
      <c r="E451" s="567"/>
      <c r="F451" s="567"/>
      <c r="G451" s="567"/>
      <c r="H451" s="567"/>
      <c r="I451" s="567"/>
      <c r="J451" s="567"/>
      <c r="K451" s="567"/>
      <c r="L451" s="567"/>
      <c r="M451" s="567"/>
      <c r="N451" s="567"/>
      <c r="O451" s="567"/>
      <c r="P451" s="567"/>
      <c r="Q451" s="567"/>
      <c r="R451" s="567"/>
      <c r="S451" s="567"/>
      <c r="T451" s="567"/>
      <c r="U451" s="567"/>
      <c r="V451" s="567"/>
      <c r="W451" s="567"/>
      <c r="X451" s="567"/>
      <c r="Y451" s="567"/>
      <c r="Z451" s="567"/>
    </row>
    <row r="452">
      <c r="A452" s="567"/>
      <c r="B452" s="567"/>
      <c r="C452" s="567"/>
      <c r="D452" s="567"/>
      <c r="E452" s="567"/>
      <c r="F452" s="567"/>
      <c r="G452" s="567"/>
      <c r="H452" s="567"/>
      <c r="I452" s="567"/>
      <c r="J452" s="567"/>
      <c r="K452" s="567"/>
      <c r="L452" s="567"/>
      <c r="M452" s="567"/>
      <c r="N452" s="567"/>
      <c r="O452" s="567"/>
      <c r="P452" s="567"/>
      <c r="Q452" s="567"/>
      <c r="R452" s="567"/>
      <c r="S452" s="567"/>
      <c r="T452" s="567"/>
      <c r="U452" s="567"/>
      <c r="V452" s="567"/>
      <c r="W452" s="567"/>
      <c r="X452" s="567"/>
      <c r="Y452" s="567"/>
      <c r="Z452" s="567"/>
    </row>
    <row r="453">
      <c r="A453" s="567"/>
      <c r="B453" s="567"/>
      <c r="C453" s="567"/>
      <c r="D453" s="567"/>
      <c r="E453" s="567"/>
      <c r="F453" s="567"/>
      <c r="G453" s="567"/>
      <c r="H453" s="567"/>
      <c r="I453" s="567"/>
      <c r="J453" s="567"/>
      <c r="K453" s="567"/>
      <c r="L453" s="567"/>
      <c r="M453" s="567"/>
      <c r="N453" s="567"/>
      <c r="O453" s="567"/>
      <c r="P453" s="567"/>
      <c r="Q453" s="567"/>
      <c r="R453" s="567"/>
      <c r="S453" s="567"/>
      <c r="T453" s="567"/>
      <c r="U453" s="567"/>
      <c r="V453" s="567"/>
      <c r="W453" s="567"/>
      <c r="X453" s="567"/>
      <c r="Y453" s="567"/>
      <c r="Z453" s="567"/>
    </row>
    <row r="454">
      <c r="A454" s="567"/>
      <c r="B454" s="567"/>
      <c r="C454" s="567"/>
      <c r="D454" s="567"/>
      <c r="E454" s="567"/>
      <c r="F454" s="567"/>
      <c r="G454" s="567"/>
      <c r="H454" s="567"/>
      <c r="I454" s="567"/>
      <c r="J454" s="567"/>
      <c r="K454" s="567"/>
      <c r="L454" s="567"/>
      <c r="M454" s="567"/>
      <c r="N454" s="567"/>
      <c r="O454" s="567"/>
      <c r="P454" s="567"/>
      <c r="Q454" s="567"/>
      <c r="R454" s="567"/>
      <c r="S454" s="567"/>
      <c r="T454" s="567"/>
      <c r="U454" s="567"/>
      <c r="V454" s="567"/>
      <c r="W454" s="567"/>
      <c r="X454" s="567"/>
      <c r="Y454" s="567"/>
      <c r="Z454" s="567"/>
    </row>
    <row r="455">
      <c r="A455" s="567"/>
      <c r="B455" s="567"/>
      <c r="C455" s="567"/>
      <c r="D455" s="567"/>
      <c r="E455" s="567"/>
      <c r="F455" s="567"/>
      <c r="G455" s="567"/>
      <c r="H455" s="567"/>
      <c r="I455" s="567"/>
      <c r="J455" s="567"/>
      <c r="K455" s="567"/>
      <c r="L455" s="567"/>
      <c r="M455" s="567"/>
      <c r="N455" s="567"/>
      <c r="O455" s="567"/>
      <c r="P455" s="567"/>
      <c r="Q455" s="567"/>
      <c r="R455" s="567"/>
      <c r="S455" s="567"/>
      <c r="T455" s="567"/>
      <c r="U455" s="567"/>
      <c r="V455" s="567"/>
      <c r="W455" s="567"/>
      <c r="X455" s="567"/>
      <c r="Y455" s="567"/>
      <c r="Z455" s="567"/>
    </row>
    <row r="456">
      <c r="A456" s="567"/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7"/>
      <c r="P456" s="567"/>
      <c r="Q456" s="567"/>
      <c r="R456" s="567"/>
      <c r="S456" s="567"/>
      <c r="T456" s="567"/>
      <c r="U456" s="567"/>
      <c r="V456" s="567"/>
      <c r="W456" s="567"/>
      <c r="X456" s="567"/>
      <c r="Y456" s="567"/>
      <c r="Z456" s="567"/>
    </row>
    <row r="457">
      <c r="A457" s="567"/>
      <c r="B457" s="567"/>
      <c r="C457" s="567"/>
      <c r="D457" s="567"/>
      <c r="E457" s="567"/>
      <c r="F457" s="567"/>
      <c r="G457" s="567"/>
      <c r="H457" s="567"/>
      <c r="I457" s="567"/>
      <c r="J457" s="567"/>
      <c r="K457" s="567"/>
      <c r="L457" s="567"/>
      <c r="M457" s="567"/>
      <c r="N457" s="567"/>
      <c r="O457" s="567"/>
      <c r="P457" s="567"/>
      <c r="Q457" s="567"/>
      <c r="R457" s="567"/>
      <c r="S457" s="567"/>
      <c r="T457" s="567"/>
      <c r="U457" s="567"/>
      <c r="V457" s="567"/>
      <c r="W457" s="567"/>
      <c r="X457" s="567"/>
      <c r="Y457" s="567"/>
      <c r="Z457" s="567"/>
    </row>
    <row r="458">
      <c r="A458" s="567"/>
      <c r="B458" s="567"/>
      <c r="C458" s="567"/>
      <c r="D458" s="567"/>
      <c r="E458" s="567"/>
      <c r="F458" s="567"/>
      <c r="G458" s="567"/>
      <c r="H458" s="567"/>
      <c r="I458" s="567"/>
      <c r="J458" s="567"/>
      <c r="K458" s="567"/>
      <c r="L458" s="567"/>
      <c r="M458" s="567"/>
      <c r="N458" s="567"/>
      <c r="O458" s="567"/>
      <c r="P458" s="567"/>
      <c r="Q458" s="567"/>
      <c r="R458" s="567"/>
      <c r="S458" s="567"/>
      <c r="T458" s="567"/>
      <c r="U458" s="567"/>
      <c r="V458" s="567"/>
      <c r="W458" s="567"/>
      <c r="X458" s="567"/>
      <c r="Y458" s="567"/>
      <c r="Z458" s="567"/>
    </row>
    <row r="459">
      <c r="A459" s="567"/>
      <c r="B459" s="567"/>
      <c r="C459" s="567"/>
      <c r="D459" s="567"/>
      <c r="E459" s="567"/>
      <c r="F459" s="567"/>
      <c r="G459" s="567"/>
      <c r="H459" s="567"/>
      <c r="I459" s="567"/>
      <c r="J459" s="567"/>
      <c r="K459" s="567"/>
      <c r="L459" s="567"/>
      <c r="M459" s="567"/>
      <c r="N459" s="567"/>
      <c r="O459" s="567"/>
      <c r="P459" s="567"/>
      <c r="Q459" s="567"/>
      <c r="R459" s="567"/>
      <c r="S459" s="567"/>
      <c r="T459" s="567"/>
      <c r="U459" s="567"/>
      <c r="V459" s="567"/>
      <c r="W459" s="567"/>
      <c r="X459" s="567"/>
      <c r="Y459" s="567"/>
      <c r="Z459" s="567"/>
    </row>
    <row r="460">
      <c r="A460" s="567"/>
      <c r="B460" s="567"/>
      <c r="C460" s="567"/>
      <c r="D460" s="567"/>
      <c r="E460" s="567"/>
      <c r="F460" s="567"/>
      <c r="G460" s="567"/>
      <c r="H460" s="567"/>
      <c r="I460" s="567"/>
      <c r="J460" s="567"/>
      <c r="K460" s="567"/>
      <c r="L460" s="567"/>
      <c r="M460" s="567"/>
      <c r="N460" s="567"/>
      <c r="O460" s="567"/>
      <c r="P460" s="567"/>
      <c r="Q460" s="567"/>
      <c r="R460" s="567"/>
      <c r="S460" s="567"/>
      <c r="T460" s="567"/>
      <c r="U460" s="567"/>
      <c r="V460" s="567"/>
      <c r="W460" s="567"/>
      <c r="X460" s="567"/>
      <c r="Y460" s="567"/>
      <c r="Z460" s="567"/>
    </row>
    <row r="461">
      <c r="A461" s="567"/>
      <c r="B461" s="567"/>
      <c r="C461" s="567"/>
      <c r="D461" s="567"/>
      <c r="E461" s="567"/>
      <c r="F461" s="567"/>
      <c r="G461" s="567"/>
      <c r="H461" s="567"/>
      <c r="I461" s="567"/>
      <c r="J461" s="567"/>
      <c r="K461" s="567"/>
      <c r="L461" s="567"/>
      <c r="M461" s="567"/>
      <c r="N461" s="567"/>
      <c r="O461" s="567"/>
      <c r="P461" s="567"/>
      <c r="Q461" s="567"/>
      <c r="R461" s="567"/>
      <c r="S461" s="567"/>
      <c r="T461" s="567"/>
      <c r="U461" s="567"/>
      <c r="V461" s="567"/>
      <c r="W461" s="567"/>
      <c r="X461" s="567"/>
      <c r="Y461" s="567"/>
      <c r="Z461" s="567"/>
    </row>
    <row r="462">
      <c r="A462" s="567"/>
      <c r="B462" s="567"/>
      <c r="C462" s="567"/>
      <c r="D462" s="567"/>
      <c r="E462" s="567"/>
      <c r="F462" s="567"/>
      <c r="G462" s="567"/>
      <c r="H462" s="567"/>
      <c r="I462" s="567"/>
      <c r="J462" s="567"/>
      <c r="K462" s="567"/>
      <c r="L462" s="567"/>
      <c r="M462" s="567"/>
      <c r="N462" s="567"/>
      <c r="O462" s="567"/>
      <c r="P462" s="567"/>
      <c r="Q462" s="567"/>
      <c r="R462" s="567"/>
      <c r="S462" s="567"/>
      <c r="T462" s="567"/>
      <c r="U462" s="567"/>
      <c r="V462" s="567"/>
      <c r="W462" s="567"/>
      <c r="X462" s="567"/>
      <c r="Y462" s="567"/>
      <c r="Z462" s="567"/>
    </row>
    <row r="463">
      <c r="A463" s="567"/>
      <c r="B463" s="567"/>
      <c r="C463" s="567"/>
      <c r="D463" s="567"/>
      <c r="E463" s="567"/>
      <c r="F463" s="567"/>
      <c r="G463" s="567"/>
      <c r="H463" s="567"/>
      <c r="I463" s="567"/>
      <c r="J463" s="567"/>
      <c r="K463" s="567"/>
      <c r="L463" s="567"/>
      <c r="M463" s="567"/>
      <c r="N463" s="567"/>
      <c r="O463" s="567"/>
      <c r="P463" s="567"/>
      <c r="Q463" s="567"/>
      <c r="R463" s="567"/>
      <c r="S463" s="567"/>
      <c r="T463" s="567"/>
      <c r="U463" s="567"/>
      <c r="V463" s="567"/>
      <c r="W463" s="567"/>
      <c r="X463" s="567"/>
      <c r="Y463" s="567"/>
      <c r="Z463" s="567"/>
    </row>
    <row r="464">
      <c r="A464" s="567"/>
      <c r="B464" s="567"/>
      <c r="C464" s="567"/>
      <c r="D464" s="567"/>
      <c r="E464" s="567"/>
      <c r="F464" s="567"/>
      <c r="G464" s="567"/>
      <c r="H464" s="567"/>
      <c r="I464" s="567"/>
      <c r="J464" s="567"/>
      <c r="K464" s="567"/>
      <c r="L464" s="567"/>
      <c r="M464" s="567"/>
      <c r="N464" s="567"/>
      <c r="O464" s="567"/>
      <c r="P464" s="567"/>
      <c r="Q464" s="567"/>
      <c r="R464" s="567"/>
      <c r="S464" s="567"/>
      <c r="T464" s="567"/>
      <c r="U464" s="567"/>
      <c r="V464" s="567"/>
      <c r="W464" s="567"/>
      <c r="X464" s="567"/>
      <c r="Y464" s="567"/>
      <c r="Z464" s="567"/>
    </row>
    <row r="465">
      <c r="A465" s="567"/>
      <c r="B465" s="567"/>
      <c r="C465" s="567"/>
      <c r="D465" s="567"/>
      <c r="E465" s="567"/>
      <c r="F465" s="567"/>
      <c r="G465" s="567"/>
      <c r="H465" s="567"/>
      <c r="I465" s="567"/>
      <c r="J465" s="567"/>
      <c r="K465" s="567"/>
      <c r="L465" s="567"/>
      <c r="M465" s="567"/>
      <c r="N465" s="567"/>
      <c r="O465" s="567"/>
      <c r="P465" s="567"/>
      <c r="Q465" s="567"/>
      <c r="R465" s="567"/>
      <c r="S465" s="567"/>
      <c r="T465" s="567"/>
      <c r="U465" s="567"/>
      <c r="V465" s="567"/>
      <c r="W465" s="567"/>
      <c r="X465" s="567"/>
      <c r="Y465" s="567"/>
      <c r="Z465" s="567"/>
    </row>
    <row r="466">
      <c r="A466" s="567"/>
      <c r="B466" s="567"/>
      <c r="C466" s="567"/>
      <c r="D466" s="567"/>
      <c r="E466" s="567"/>
      <c r="F466" s="567"/>
      <c r="G466" s="567"/>
      <c r="H466" s="567"/>
      <c r="I466" s="567"/>
      <c r="J466" s="567"/>
      <c r="K466" s="567"/>
      <c r="L466" s="567"/>
      <c r="M466" s="567"/>
      <c r="N466" s="567"/>
      <c r="O466" s="567"/>
      <c r="P466" s="567"/>
      <c r="Q466" s="567"/>
      <c r="R466" s="567"/>
      <c r="S466" s="567"/>
      <c r="T466" s="567"/>
      <c r="U466" s="567"/>
      <c r="V466" s="567"/>
      <c r="W466" s="567"/>
      <c r="X466" s="567"/>
      <c r="Y466" s="567"/>
      <c r="Z466" s="567"/>
    </row>
    <row r="467">
      <c r="A467" s="567"/>
      <c r="B467" s="567"/>
      <c r="C467" s="567"/>
      <c r="D467" s="567"/>
      <c r="E467" s="567"/>
      <c r="F467" s="567"/>
      <c r="G467" s="567"/>
      <c r="H467" s="567"/>
      <c r="I467" s="567"/>
      <c r="J467" s="567"/>
      <c r="K467" s="567"/>
      <c r="L467" s="567"/>
      <c r="M467" s="567"/>
      <c r="N467" s="567"/>
      <c r="O467" s="567"/>
      <c r="P467" s="567"/>
      <c r="Q467" s="567"/>
      <c r="R467" s="567"/>
      <c r="S467" s="567"/>
      <c r="T467" s="567"/>
      <c r="U467" s="567"/>
      <c r="V467" s="567"/>
      <c r="W467" s="567"/>
      <c r="X467" s="567"/>
      <c r="Y467" s="567"/>
      <c r="Z467" s="567"/>
    </row>
    <row r="468">
      <c r="A468" s="567"/>
      <c r="B468" s="567"/>
      <c r="C468" s="567"/>
      <c r="D468" s="567"/>
      <c r="E468" s="567"/>
      <c r="F468" s="567"/>
      <c r="G468" s="567"/>
      <c r="H468" s="567"/>
      <c r="I468" s="567"/>
      <c r="J468" s="567"/>
      <c r="K468" s="567"/>
      <c r="L468" s="567"/>
      <c r="M468" s="567"/>
      <c r="N468" s="567"/>
      <c r="O468" s="567"/>
      <c r="P468" s="567"/>
      <c r="Q468" s="567"/>
      <c r="R468" s="567"/>
      <c r="S468" s="567"/>
      <c r="T468" s="567"/>
      <c r="U468" s="567"/>
      <c r="V468" s="567"/>
      <c r="W468" s="567"/>
      <c r="X468" s="567"/>
      <c r="Y468" s="567"/>
      <c r="Z468" s="567"/>
    </row>
    <row r="469">
      <c r="A469" s="567"/>
      <c r="B469" s="567"/>
      <c r="C469" s="567"/>
      <c r="D469" s="567"/>
      <c r="E469" s="567"/>
      <c r="F469" s="567"/>
      <c r="G469" s="567"/>
      <c r="H469" s="567"/>
      <c r="I469" s="567"/>
      <c r="J469" s="567"/>
      <c r="K469" s="567"/>
      <c r="L469" s="567"/>
      <c r="M469" s="567"/>
      <c r="N469" s="567"/>
      <c r="O469" s="567"/>
      <c r="P469" s="567"/>
      <c r="Q469" s="567"/>
      <c r="R469" s="567"/>
      <c r="S469" s="567"/>
      <c r="T469" s="567"/>
      <c r="U469" s="567"/>
      <c r="V469" s="567"/>
      <c r="W469" s="567"/>
      <c r="X469" s="567"/>
      <c r="Y469" s="567"/>
      <c r="Z469" s="567"/>
    </row>
    <row r="470">
      <c r="A470" s="567"/>
      <c r="B470" s="567"/>
      <c r="C470" s="567"/>
      <c r="D470" s="567"/>
      <c r="E470" s="567"/>
      <c r="F470" s="567"/>
      <c r="G470" s="567"/>
      <c r="H470" s="567"/>
      <c r="I470" s="567"/>
      <c r="J470" s="567"/>
      <c r="K470" s="567"/>
      <c r="L470" s="567"/>
      <c r="M470" s="567"/>
      <c r="N470" s="567"/>
      <c r="O470" s="567"/>
      <c r="P470" s="567"/>
      <c r="Q470" s="567"/>
      <c r="R470" s="567"/>
      <c r="S470" s="567"/>
      <c r="T470" s="567"/>
      <c r="U470" s="567"/>
      <c r="V470" s="567"/>
      <c r="W470" s="567"/>
      <c r="X470" s="567"/>
      <c r="Y470" s="567"/>
      <c r="Z470" s="567"/>
    </row>
    <row r="471">
      <c r="A471" s="567"/>
      <c r="B471" s="567"/>
      <c r="C471" s="567"/>
      <c r="D471" s="567"/>
      <c r="E471" s="567"/>
      <c r="F471" s="567"/>
      <c r="G471" s="567"/>
      <c r="H471" s="567"/>
      <c r="I471" s="567"/>
      <c r="J471" s="567"/>
      <c r="K471" s="567"/>
      <c r="L471" s="567"/>
      <c r="M471" s="567"/>
      <c r="N471" s="567"/>
      <c r="O471" s="567"/>
      <c r="P471" s="567"/>
      <c r="Q471" s="567"/>
      <c r="R471" s="567"/>
      <c r="S471" s="567"/>
      <c r="T471" s="567"/>
      <c r="U471" s="567"/>
      <c r="V471" s="567"/>
      <c r="W471" s="567"/>
      <c r="X471" s="567"/>
      <c r="Y471" s="567"/>
      <c r="Z471" s="567"/>
    </row>
    <row r="472">
      <c r="A472" s="567"/>
      <c r="B472" s="567"/>
      <c r="C472" s="567"/>
      <c r="D472" s="567"/>
      <c r="E472" s="567"/>
      <c r="F472" s="567"/>
      <c r="G472" s="567"/>
      <c r="H472" s="567"/>
      <c r="I472" s="567"/>
      <c r="J472" s="567"/>
      <c r="K472" s="567"/>
      <c r="L472" s="567"/>
      <c r="M472" s="567"/>
      <c r="N472" s="567"/>
      <c r="O472" s="567"/>
      <c r="P472" s="567"/>
      <c r="Q472" s="567"/>
      <c r="R472" s="567"/>
      <c r="S472" s="567"/>
      <c r="T472" s="567"/>
      <c r="U472" s="567"/>
      <c r="V472" s="567"/>
      <c r="W472" s="567"/>
      <c r="X472" s="567"/>
      <c r="Y472" s="567"/>
      <c r="Z472" s="567"/>
    </row>
    <row r="473">
      <c r="A473" s="567"/>
      <c r="B473" s="567"/>
      <c r="C473" s="567"/>
      <c r="D473" s="567"/>
      <c r="E473" s="567"/>
      <c r="F473" s="567"/>
      <c r="G473" s="567"/>
      <c r="H473" s="567"/>
      <c r="I473" s="567"/>
      <c r="J473" s="567"/>
      <c r="K473" s="567"/>
      <c r="L473" s="567"/>
      <c r="M473" s="567"/>
      <c r="N473" s="567"/>
      <c r="O473" s="567"/>
      <c r="P473" s="567"/>
      <c r="Q473" s="567"/>
      <c r="R473" s="567"/>
      <c r="S473" s="567"/>
      <c r="T473" s="567"/>
      <c r="U473" s="567"/>
      <c r="V473" s="567"/>
      <c r="W473" s="567"/>
      <c r="X473" s="567"/>
      <c r="Y473" s="567"/>
      <c r="Z473" s="567"/>
    </row>
    <row r="474">
      <c r="A474" s="567"/>
      <c r="B474" s="567"/>
      <c r="C474" s="567"/>
      <c r="D474" s="567"/>
      <c r="E474" s="567"/>
      <c r="F474" s="567"/>
      <c r="G474" s="567"/>
      <c r="H474" s="567"/>
      <c r="I474" s="567"/>
      <c r="J474" s="567"/>
      <c r="K474" s="567"/>
      <c r="L474" s="567"/>
      <c r="M474" s="567"/>
      <c r="N474" s="567"/>
      <c r="O474" s="567"/>
      <c r="P474" s="567"/>
      <c r="Q474" s="567"/>
      <c r="R474" s="567"/>
      <c r="S474" s="567"/>
      <c r="T474" s="567"/>
      <c r="U474" s="567"/>
      <c r="V474" s="567"/>
      <c r="W474" s="567"/>
      <c r="X474" s="567"/>
      <c r="Y474" s="567"/>
      <c r="Z474" s="567"/>
    </row>
    <row r="475">
      <c r="A475" s="567"/>
      <c r="B475" s="567"/>
      <c r="C475" s="567"/>
      <c r="D475" s="567"/>
      <c r="E475" s="567"/>
      <c r="F475" s="567"/>
      <c r="G475" s="567"/>
      <c r="H475" s="567"/>
      <c r="I475" s="567"/>
      <c r="J475" s="567"/>
      <c r="K475" s="567"/>
      <c r="L475" s="567"/>
      <c r="M475" s="567"/>
      <c r="N475" s="567"/>
      <c r="O475" s="567"/>
      <c r="P475" s="567"/>
      <c r="Q475" s="567"/>
      <c r="R475" s="567"/>
      <c r="S475" s="567"/>
      <c r="T475" s="567"/>
      <c r="U475" s="567"/>
      <c r="V475" s="567"/>
      <c r="W475" s="567"/>
      <c r="X475" s="567"/>
      <c r="Y475" s="567"/>
      <c r="Z475" s="567"/>
    </row>
    <row r="476">
      <c r="A476" s="567"/>
      <c r="B476" s="567"/>
      <c r="C476" s="567"/>
      <c r="D476" s="567"/>
      <c r="E476" s="567"/>
      <c r="F476" s="567"/>
      <c r="G476" s="567"/>
      <c r="H476" s="567"/>
      <c r="I476" s="567"/>
      <c r="J476" s="567"/>
      <c r="K476" s="567"/>
      <c r="L476" s="567"/>
      <c r="M476" s="567"/>
      <c r="N476" s="567"/>
      <c r="O476" s="567"/>
      <c r="P476" s="567"/>
      <c r="Q476" s="567"/>
      <c r="R476" s="567"/>
      <c r="S476" s="567"/>
      <c r="T476" s="567"/>
      <c r="U476" s="567"/>
      <c r="V476" s="567"/>
      <c r="W476" s="567"/>
      <c r="X476" s="567"/>
      <c r="Y476" s="567"/>
      <c r="Z476" s="567"/>
    </row>
    <row r="477">
      <c r="A477" s="567"/>
      <c r="B477" s="567"/>
      <c r="C477" s="567"/>
      <c r="D477" s="567"/>
      <c r="E477" s="567"/>
      <c r="F477" s="567"/>
      <c r="G477" s="567"/>
      <c r="H477" s="567"/>
      <c r="I477" s="567"/>
      <c r="J477" s="567"/>
      <c r="K477" s="567"/>
      <c r="L477" s="567"/>
      <c r="M477" s="567"/>
      <c r="N477" s="567"/>
      <c r="O477" s="567"/>
      <c r="P477" s="567"/>
      <c r="Q477" s="567"/>
      <c r="R477" s="567"/>
      <c r="S477" s="567"/>
      <c r="T477" s="567"/>
      <c r="U477" s="567"/>
      <c r="V477" s="567"/>
      <c r="W477" s="567"/>
      <c r="X477" s="567"/>
      <c r="Y477" s="567"/>
      <c r="Z477" s="567"/>
    </row>
    <row r="478">
      <c r="A478" s="567"/>
      <c r="B478" s="567"/>
      <c r="C478" s="567"/>
      <c r="D478" s="567"/>
      <c r="E478" s="567"/>
      <c r="F478" s="567"/>
      <c r="G478" s="567"/>
      <c r="H478" s="567"/>
      <c r="I478" s="567"/>
      <c r="J478" s="567"/>
      <c r="K478" s="567"/>
      <c r="L478" s="567"/>
      <c r="M478" s="567"/>
      <c r="N478" s="567"/>
      <c r="O478" s="567"/>
      <c r="P478" s="567"/>
      <c r="Q478" s="567"/>
      <c r="R478" s="567"/>
      <c r="S478" s="567"/>
      <c r="T478" s="567"/>
      <c r="U478" s="567"/>
      <c r="V478" s="567"/>
      <c r="W478" s="567"/>
      <c r="X478" s="567"/>
      <c r="Y478" s="567"/>
      <c r="Z478" s="567"/>
    </row>
    <row r="479">
      <c r="A479" s="567"/>
      <c r="B479" s="567"/>
      <c r="C479" s="567"/>
      <c r="D479" s="567"/>
      <c r="E479" s="567"/>
      <c r="F479" s="567"/>
      <c r="G479" s="567"/>
      <c r="H479" s="567"/>
      <c r="I479" s="567"/>
      <c r="J479" s="567"/>
      <c r="K479" s="567"/>
      <c r="L479" s="567"/>
      <c r="M479" s="567"/>
      <c r="N479" s="567"/>
      <c r="O479" s="567"/>
      <c r="P479" s="567"/>
      <c r="Q479" s="567"/>
      <c r="R479" s="567"/>
      <c r="S479" s="567"/>
      <c r="T479" s="567"/>
      <c r="U479" s="567"/>
      <c r="V479" s="567"/>
      <c r="W479" s="567"/>
      <c r="X479" s="567"/>
      <c r="Y479" s="567"/>
      <c r="Z479" s="567"/>
    </row>
    <row r="480">
      <c r="A480" s="567"/>
      <c r="B480" s="567"/>
      <c r="C480" s="567"/>
      <c r="D480" s="567"/>
      <c r="E480" s="567"/>
      <c r="F480" s="567"/>
      <c r="G480" s="567"/>
      <c r="H480" s="567"/>
      <c r="I480" s="567"/>
      <c r="J480" s="567"/>
      <c r="K480" s="567"/>
      <c r="L480" s="567"/>
      <c r="M480" s="567"/>
      <c r="N480" s="567"/>
      <c r="O480" s="567"/>
      <c r="P480" s="567"/>
      <c r="Q480" s="567"/>
      <c r="R480" s="567"/>
      <c r="S480" s="567"/>
      <c r="T480" s="567"/>
      <c r="U480" s="567"/>
      <c r="V480" s="567"/>
      <c r="W480" s="567"/>
      <c r="X480" s="567"/>
      <c r="Y480" s="567"/>
      <c r="Z480" s="567"/>
    </row>
    <row r="481">
      <c r="A481" s="567"/>
      <c r="B481" s="567"/>
      <c r="C481" s="567"/>
      <c r="D481" s="567"/>
      <c r="E481" s="567"/>
      <c r="F481" s="567"/>
      <c r="G481" s="567"/>
      <c r="H481" s="567"/>
      <c r="I481" s="567"/>
      <c r="J481" s="567"/>
      <c r="K481" s="567"/>
      <c r="L481" s="567"/>
      <c r="M481" s="567"/>
      <c r="N481" s="567"/>
      <c r="O481" s="567"/>
      <c r="P481" s="567"/>
      <c r="Q481" s="567"/>
      <c r="R481" s="567"/>
      <c r="S481" s="567"/>
      <c r="T481" s="567"/>
      <c r="U481" s="567"/>
      <c r="V481" s="567"/>
      <c r="W481" s="567"/>
      <c r="X481" s="567"/>
      <c r="Y481" s="567"/>
      <c r="Z481" s="567"/>
    </row>
    <row r="482">
      <c r="A482" s="567"/>
      <c r="B482" s="567"/>
      <c r="C482" s="567"/>
      <c r="D482" s="567"/>
      <c r="E482" s="567"/>
      <c r="F482" s="567"/>
      <c r="G482" s="567"/>
      <c r="H482" s="567"/>
      <c r="I482" s="567"/>
      <c r="J482" s="567"/>
      <c r="K482" s="567"/>
      <c r="L482" s="567"/>
      <c r="M482" s="567"/>
      <c r="N482" s="567"/>
      <c r="O482" s="567"/>
      <c r="P482" s="567"/>
      <c r="Q482" s="567"/>
      <c r="R482" s="567"/>
      <c r="S482" s="567"/>
      <c r="T482" s="567"/>
      <c r="U482" s="567"/>
      <c r="V482" s="567"/>
      <c r="W482" s="567"/>
      <c r="X482" s="567"/>
      <c r="Y482" s="567"/>
      <c r="Z482" s="567"/>
    </row>
    <row r="483">
      <c r="A483" s="567"/>
      <c r="B483" s="567"/>
      <c r="C483" s="567"/>
      <c r="D483" s="567"/>
      <c r="E483" s="567"/>
      <c r="F483" s="567"/>
      <c r="G483" s="567"/>
      <c r="H483" s="567"/>
      <c r="I483" s="567"/>
      <c r="J483" s="567"/>
      <c r="K483" s="567"/>
      <c r="L483" s="567"/>
      <c r="M483" s="567"/>
      <c r="N483" s="567"/>
      <c r="O483" s="567"/>
      <c r="P483" s="567"/>
      <c r="Q483" s="567"/>
      <c r="R483" s="567"/>
      <c r="S483" s="567"/>
      <c r="T483" s="567"/>
      <c r="U483" s="567"/>
      <c r="V483" s="567"/>
      <c r="W483" s="567"/>
      <c r="X483" s="567"/>
      <c r="Y483" s="567"/>
      <c r="Z483" s="567"/>
    </row>
    <row r="484">
      <c r="A484" s="567"/>
      <c r="B484" s="567"/>
      <c r="C484" s="567"/>
      <c r="D484" s="567"/>
      <c r="E484" s="567"/>
      <c r="F484" s="567"/>
      <c r="G484" s="567"/>
      <c r="H484" s="567"/>
      <c r="I484" s="567"/>
      <c r="J484" s="567"/>
      <c r="K484" s="567"/>
      <c r="L484" s="567"/>
      <c r="M484" s="567"/>
      <c r="N484" s="567"/>
      <c r="O484" s="567"/>
      <c r="P484" s="567"/>
      <c r="Q484" s="567"/>
      <c r="R484" s="567"/>
      <c r="S484" s="567"/>
      <c r="T484" s="567"/>
      <c r="U484" s="567"/>
      <c r="V484" s="567"/>
      <c r="W484" s="567"/>
      <c r="X484" s="567"/>
      <c r="Y484" s="567"/>
      <c r="Z484" s="567"/>
    </row>
    <row r="485">
      <c r="A485" s="567"/>
      <c r="B485" s="567"/>
      <c r="C485" s="567"/>
      <c r="D485" s="567"/>
      <c r="E485" s="567"/>
      <c r="F485" s="567"/>
      <c r="G485" s="567"/>
      <c r="H485" s="567"/>
      <c r="I485" s="567"/>
      <c r="J485" s="567"/>
      <c r="K485" s="567"/>
      <c r="L485" s="567"/>
      <c r="M485" s="567"/>
      <c r="N485" s="567"/>
      <c r="O485" s="567"/>
      <c r="P485" s="567"/>
      <c r="Q485" s="567"/>
      <c r="R485" s="567"/>
      <c r="S485" s="567"/>
      <c r="T485" s="567"/>
      <c r="U485" s="567"/>
      <c r="V485" s="567"/>
      <c r="W485" s="567"/>
      <c r="X485" s="567"/>
      <c r="Y485" s="567"/>
      <c r="Z485" s="567"/>
    </row>
    <row r="486">
      <c r="A486" s="567"/>
      <c r="B486" s="567"/>
      <c r="C486" s="567"/>
      <c r="D486" s="567"/>
      <c r="E486" s="567"/>
      <c r="F486" s="567"/>
      <c r="G486" s="567"/>
      <c r="H486" s="567"/>
      <c r="I486" s="567"/>
      <c r="J486" s="567"/>
      <c r="K486" s="567"/>
      <c r="L486" s="567"/>
      <c r="M486" s="567"/>
      <c r="N486" s="567"/>
      <c r="O486" s="567"/>
      <c r="P486" s="567"/>
      <c r="Q486" s="567"/>
      <c r="R486" s="567"/>
      <c r="S486" s="567"/>
      <c r="T486" s="567"/>
      <c r="U486" s="567"/>
      <c r="V486" s="567"/>
      <c r="W486" s="567"/>
      <c r="X486" s="567"/>
      <c r="Y486" s="567"/>
      <c r="Z486" s="567"/>
    </row>
    <row r="487">
      <c r="A487" s="567"/>
      <c r="B487" s="567"/>
      <c r="C487" s="567"/>
      <c r="D487" s="567"/>
      <c r="E487" s="567"/>
      <c r="F487" s="567"/>
      <c r="G487" s="567"/>
      <c r="H487" s="567"/>
      <c r="I487" s="567"/>
      <c r="J487" s="567"/>
      <c r="K487" s="567"/>
      <c r="L487" s="567"/>
      <c r="M487" s="567"/>
      <c r="N487" s="567"/>
      <c r="O487" s="567"/>
      <c r="P487" s="567"/>
      <c r="Q487" s="567"/>
      <c r="R487" s="567"/>
      <c r="S487" s="567"/>
      <c r="T487" s="567"/>
      <c r="U487" s="567"/>
      <c r="V487" s="567"/>
      <c r="W487" s="567"/>
      <c r="X487" s="567"/>
      <c r="Y487" s="567"/>
      <c r="Z487" s="567"/>
    </row>
    <row r="488">
      <c r="A488" s="567"/>
      <c r="B488" s="567"/>
      <c r="C488" s="567"/>
      <c r="D488" s="567"/>
      <c r="E488" s="567"/>
      <c r="F488" s="567"/>
      <c r="G488" s="567"/>
      <c r="H488" s="567"/>
      <c r="I488" s="567"/>
      <c r="J488" s="567"/>
      <c r="K488" s="567"/>
      <c r="L488" s="567"/>
      <c r="M488" s="567"/>
      <c r="N488" s="567"/>
      <c r="O488" s="567"/>
      <c r="P488" s="567"/>
      <c r="Q488" s="567"/>
      <c r="R488" s="567"/>
      <c r="S488" s="567"/>
      <c r="T488" s="567"/>
      <c r="U488" s="567"/>
      <c r="V488" s="567"/>
      <c r="W488" s="567"/>
      <c r="X488" s="567"/>
      <c r="Y488" s="567"/>
      <c r="Z488" s="567"/>
    </row>
    <row r="489">
      <c r="A489" s="567"/>
      <c r="B489" s="567"/>
      <c r="C489" s="567"/>
      <c r="D489" s="567"/>
      <c r="E489" s="567"/>
      <c r="F489" s="567"/>
      <c r="G489" s="567"/>
      <c r="H489" s="567"/>
      <c r="I489" s="567"/>
      <c r="J489" s="567"/>
      <c r="K489" s="567"/>
      <c r="L489" s="567"/>
      <c r="M489" s="567"/>
      <c r="N489" s="567"/>
      <c r="O489" s="567"/>
      <c r="P489" s="567"/>
      <c r="Q489" s="567"/>
      <c r="R489" s="567"/>
      <c r="S489" s="567"/>
      <c r="T489" s="567"/>
      <c r="U489" s="567"/>
      <c r="V489" s="567"/>
      <c r="W489" s="567"/>
      <c r="X489" s="567"/>
      <c r="Y489" s="567"/>
      <c r="Z489" s="567"/>
    </row>
    <row r="490">
      <c r="A490" s="567"/>
      <c r="B490" s="567"/>
      <c r="C490" s="567"/>
      <c r="D490" s="567"/>
      <c r="E490" s="567"/>
      <c r="F490" s="567"/>
      <c r="G490" s="567"/>
      <c r="H490" s="567"/>
      <c r="I490" s="567"/>
      <c r="J490" s="567"/>
      <c r="K490" s="567"/>
      <c r="L490" s="567"/>
      <c r="M490" s="567"/>
      <c r="N490" s="567"/>
      <c r="O490" s="567"/>
      <c r="P490" s="567"/>
      <c r="Q490" s="567"/>
      <c r="R490" s="567"/>
      <c r="S490" s="567"/>
      <c r="T490" s="567"/>
      <c r="U490" s="567"/>
      <c r="V490" s="567"/>
      <c r="W490" s="567"/>
      <c r="X490" s="567"/>
      <c r="Y490" s="567"/>
      <c r="Z490" s="567"/>
    </row>
    <row r="491">
      <c r="A491" s="567"/>
      <c r="B491" s="567"/>
      <c r="C491" s="567"/>
      <c r="D491" s="567"/>
      <c r="E491" s="567"/>
      <c r="F491" s="567"/>
      <c r="G491" s="567"/>
      <c r="H491" s="567"/>
      <c r="I491" s="567"/>
      <c r="J491" s="567"/>
      <c r="K491" s="567"/>
      <c r="L491" s="567"/>
      <c r="M491" s="567"/>
      <c r="N491" s="567"/>
      <c r="O491" s="567"/>
      <c r="P491" s="567"/>
      <c r="Q491" s="567"/>
      <c r="R491" s="567"/>
      <c r="S491" s="567"/>
      <c r="T491" s="567"/>
      <c r="U491" s="567"/>
      <c r="V491" s="567"/>
      <c r="W491" s="567"/>
      <c r="X491" s="567"/>
      <c r="Y491" s="567"/>
      <c r="Z491" s="567"/>
    </row>
    <row r="492">
      <c r="A492" s="567"/>
      <c r="B492" s="567"/>
      <c r="C492" s="567"/>
      <c r="D492" s="567"/>
      <c r="E492" s="567"/>
      <c r="F492" s="567"/>
      <c r="G492" s="567"/>
      <c r="H492" s="567"/>
      <c r="I492" s="567"/>
      <c r="J492" s="567"/>
      <c r="K492" s="567"/>
      <c r="L492" s="567"/>
      <c r="M492" s="567"/>
      <c r="N492" s="567"/>
      <c r="O492" s="567"/>
      <c r="P492" s="567"/>
      <c r="Q492" s="567"/>
      <c r="R492" s="567"/>
      <c r="S492" s="567"/>
      <c r="T492" s="567"/>
      <c r="U492" s="567"/>
      <c r="V492" s="567"/>
      <c r="W492" s="567"/>
      <c r="X492" s="567"/>
      <c r="Y492" s="567"/>
      <c r="Z492" s="567"/>
    </row>
    <row r="493">
      <c r="A493" s="567"/>
      <c r="B493" s="567"/>
      <c r="C493" s="567"/>
      <c r="D493" s="567"/>
      <c r="E493" s="567"/>
      <c r="F493" s="567"/>
      <c r="G493" s="567"/>
      <c r="H493" s="567"/>
      <c r="I493" s="567"/>
      <c r="J493" s="567"/>
      <c r="K493" s="567"/>
      <c r="L493" s="567"/>
      <c r="M493" s="567"/>
      <c r="N493" s="567"/>
      <c r="O493" s="567"/>
      <c r="P493" s="567"/>
      <c r="Q493" s="567"/>
      <c r="R493" s="567"/>
      <c r="S493" s="567"/>
      <c r="T493" s="567"/>
      <c r="U493" s="567"/>
      <c r="V493" s="567"/>
      <c r="W493" s="567"/>
      <c r="X493" s="567"/>
      <c r="Y493" s="567"/>
      <c r="Z493" s="567"/>
    </row>
    <row r="494">
      <c r="A494" s="567"/>
      <c r="B494" s="567"/>
      <c r="C494" s="567"/>
      <c r="D494" s="567"/>
      <c r="E494" s="567"/>
      <c r="F494" s="567"/>
      <c r="G494" s="567"/>
      <c r="H494" s="567"/>
      <c r="I494" s="567"/>
      <c r="J494" s="567"/>
      <c r="K494" s="567"/>
      <c r="L494" s="567"/>
      <c r="M494" s="567"/>
      <c r="N494" s="567"/>
      <c r="O494" s="567"/>
      <c r="P494" s="567"/>
      <c r="Q494" s="567"/>
      <c r="R494" s="567"/>
      <c r="S494" s="567"/>
      <c r="T494" s="567"/>
      <c r="U494" s="567"/>
      <c r="V494" s="567"/>
      <c r="W494" s="567"/>
      <c r="X494" s="567"/>
      <c r="Y494" s="567"/>
      <c r="Z494" s="567"/>
    </row>
    <row r="495">
      <c r="A495" s="567"/>
      <c r="B495" s="567"/>
      <c r="C495" s="567"/>
      <c r="D495" s="567"/>
      <c r="E495" s="567"/>
      <c r="F495" s="567"/>
      <c r="G495" s="567"/>
      <c r="H495" s="567"/>
      <c r="I495" s="567"/>
      <c r="J495" s="567"/>
      <c r="K495" s="567"/>
      <c r="L495" s="567"/>
      <c r="M495" s="567"/>
      <c r="N495" s="567"/>
      <c r="O495" s="567"/>
      <c r="P495" s="567"/>
      <c r="Q495" s="567"/>
      <c r="R495" s="567"/>
      <c r="S495" s="567"/>
      <c r="T495" s="567"/>
      <c r="U495" s="567"/>
      <c r="V495" s="567"/>
      <c r="W495" s="567"/>
      <c r="X495" s="567"/>
      <c r="Y495" s="567"/>
      <c r="Z495" s="567"/>
    </row>
    <row r="496">
      <c r="A496" s="567"/>
      <c r="B496" s="567"/>
      <c r="C496" s="567"/>
      <c r="D496" s="567"/>
      <c r="E496" s="567"/>
      <c r="F496" s="567"/>
      <c r="G496" s="567"/>
      <c r="H496" s="567"/>
      <c r="I496" s="567"/>
      <c r="J496" s="567"/>
      <c r="K496" s="567"/>
      <c r="L496" s="567"/>
      <c r="M496" s="567"/>
      <c r="N496" s="567"/>
      <c r="O496" s="567"/>
      <c r="P496" s="567"/>
      <c r="Q496" s="567"/>
      <c r="R496" s="567"/>
      <c r="S496" s="567"/>
      <c r="T496" s="567"/>
      <c r="U496" s="567"/>
      <c r="V496" s="567"/>
      <c r="W496" s="567"/>
      <c r="X496" s="567"/>
      <c r="Y496" s="567"/>
      <c r="Z496" s="567"/>
    </row>
    <row r="497">
      <c r="A497" s="567"/>
      <c r="B497" s="567"/>
      <c r="C497" s="567"/>
      <c r="D497" s="567"/>
      <c r="E497" s="567"/>
      <c r="F497" s="567"/>
      <c r="G497" s="567"/>
      <c r="H497" s="567"/>
      <c r="I497" s="567"/>
      <c r="J497" s="567"/>
      <c r="K497" s="567"/>
      <c r="L497" s="567"/>
      <c r="M497" s="567"/>
      <c r="N497" s="567"/>
      <c r="O497" s="567"/>
      <c r="P497" s="567"/>
      <c r="Q497" s="567"/>
      <c r="R497" s="567"/>
      <c r="S497" s="567"/>
      <c r="T497" s="567"/>
      <c r="U497" s="567"/>
      <c r="V497" s="567"/>
      <c r="W497" s="567"/>
      <c r="X497" s="567"/>
      <c r="Y497" s="567"/>
      <c r="Z497" s="567"/>
    </row>
    <row r="498">
      <c r="A498" s="567"/>
      <c r="B498" s="567"/>
      <c r="C498" s="567"/>
      <c r="D498" s="567"/>
      <c r="E498" s="567"/>
      <c r="F498" s="567"/>
      <c r="G498" s="567"/>
      <c r="H498" s="567"/>
      <c r="I498" s="567"/>
      <c r="J498" s="567"/>
      <c r="K498" s="567"/>
      <c r="L498" s="567"/>
      <c r="M498" s="567"/>
      <c r="N498" s="567"/>
      <c r="O498" s="567"/>
      <c r="P498" s="567"/>
      <c r="Q498" s="567"/>
      <c r="R498" s="567"/>
      <c r="S498" s="567"/>
      <c r="T498" s="567"/>
      <c r="U498" s="567"/>
      <c r="V498" s="567"/>
      <c r="W498" s="567"/>
      <c r="X498" s="567"/>
      <c r="Y498" s="567"/>
      <c r="Z498" s="567"/>
    </row>
    <row r="499">
      <c r="A499" s="567"/>
      <c r="B499" s="567"/>
      <c r="C499" s="567"/>
      <c r="D499" s="567"/>
      <c r="E499" s="567"/>
      <c r="F499" s="567"/>
      <c r="G499" s="567"/>
      <c r="H499" s="567"/>
      <c r="I499" s="567"/>
      <c r="J499" s="567"/>
      <c r="K499" s="567"/>
      <c r="L499" s="567"/>
      <c r="M499" s="567"/>
      <c r="N499" s="567"/>
      <c r="O499" s="567"/>
      <c r="P499" s="567"/>
      <c r="Q499" s="567"/>
      <c r="R499" s="567"/>
      <c r="S499" s="567"/>
      <c r="T499" s="567"/>
      <c r="U499" s="567"/>
      <c r="V499" s="567"/>
      <c r="W499" s="567"/>
      <c r="X499" s="567"/>
      <c r="Y499" s="567"/>
      <c r="Z499" s="567"/>
    </row>
    <row r="500">
      <c r="A500" s="567"/>
      <c r="B500" s="567"/>
      <c r="C500" s="567"/>
      <c r="D500" s="567"/>
      <c r="E500" s="567"/>
      <c r="F500" s="567"/>
      <c r="G500" s="567"/>
      <c r="H500" s="567"/>
      <c r="I500" s="567"/>
      <c r="J500" s="567"/>
      <c r="K500" s="567"/>
      <c r="L500" s="567"/>
      <c r="M500" s="567"/>
      <c r="N500" s="567"/>
      <c r="O500" s="567"/>
      <c r="P500" s="567"/>
      <c r="Q500" s="567"/>
      <c r="R500" s="567"/>
      <c r="S500" s="567"/>
      <c r="T500" s="567"/>
      <c r="U500" s="567"/>
      <c r="V500" s="567"/>
      <c r="W500" s="567"/>
      <c r="X500" s="567"/>
      <c r="Y500" s="567"/>
      <c r="Z500" s="567"/>
    </row>
    <row r="501">
      <c r="A501" s="567"/>
      <c r="B501" s="567"/>
      <c r="C501" s="567"/>
      <c r="D501" s="567"/>
      <c r="E501" s="567"/>
      <c r="F501" s="567"/>
      <c r="G501" s="567"/>
      <c r="H501" s="567"/>
      <c r="I501" s="567"/>
      <c r="J501" s="567"/>
      <c r="K501" s="567"/>
      <c r="L501" s="567"/>
      <c r="M501" s="567"/>
      <c r="N501" s="567"/>
      <c r="O501" s="567"/>
      <c r="P501" s="567"/>
      <c r="Q501" s="567"/>
      <c r="R501" s="567"/>
      <c r="S501" s="567"/>
      <c r="T501" s="567"/>
      <c r="U501" s="567"/>
      <c r="V501" s="567"/>
      <c r="W501" s="567"/>
      <c r="X501" s="567"/>
      <c r="Y501" s="567"/>
      <c r="Z501" s="567"/>
    </row>
    <row r="502">
      <c r="A502" s="567"/>
      <c r="B502" s="567"/>
      <c r="C502" s="567"/>
      <c r="D502" s="567"/>
      <c r="E502" s="567"/>
      <c r="F502" s="567"/>
      <c r="G502" s="567"/>
      <c r="H502" s="567"/>
      <c r="I502" s="567"/>
      <c r="J502" s="567"/>
      <c r="K502" s="567"/>
      <c r="L502" s="567"/>
      <c r="M502" s="567"/>
      <c r="N502" s="567"/>
      <c r="O502" s="567"/>
      <c r="P502" s="567"/>
      <c r="Q502" s="567"/>
      <c r="R502" s="567"/>
      <c r="S502" s="567"/>
      <c r="T502" s="567"/>
      <c r="U502" s="567"/>
      <c r="V502" s="567"/>
      <c r="W502" s="567"/>
      <c r="X502" s="567"/>
      <c r="Y502" s="567"/>
      <c r="Z502" s="567"/>
    </row>
    <row r="503">
      <c r="A503" s="567"/>
      <c r="B503" s="567"/>
      <c r="C503" s="567"/>
      <c r="D503" s="567"/>
      <c r="E503" s="567"/>
      <c r="F503" s="567"/>
      <c r="G503" s="567"/>
      <c r="H503" s="567"/>
      <c r="I503" s="567"/>
      <c r="J503" s="567"/>
      <c r="K503" s="567"/>
      <c r="L503" s="567"/>
      <c r="M503" s="567"/>
      <c r="N503" s="567"/>
      <c r="O503" s="567"/>
      <c r="P503" s="567"/>
      <c r="Q503" s="567"/>
      <c r="R503" s="567"/>
      <c r="S503" s="567"/>
      <c r="T503" s="567"/>
      <c r="U503" s="567"/>
      <c r="V503" s="567"/>
      <c r="W503" s="567"/>
      <c r="X503" s="567"/>
      <c r="Y503" s="567"/>
      <c r="Z503" s="567"/>
    </row>
    <row r="504">
      <c r="A504" s="567"/>
      <c r="B504" s="567"/>
      <c r="C504" s="567"/>
      <c r="D504" s="567"/>
      <c r="E504" s="567"/>
      <c r="F504" s="567"/>
      <c r="G504" s="567"/>
      <c r="H504" s="567"/>
      <c r="I504" s="567"/>
      <c r="J504" s="567"/>
      <c r="K504" s="567"/>
      <c r="L504" s="567"/>
      <c r="M504" s="567"/>
      <c r="N504" s="567"/>
      <c r="O504" s="567"/>
      <c r="P504" s="567"/>
      <c r="Q504" s="567"/>
      <c r="R504" s="567"/>
      <c r="S504" s="567"/>
      <c r="T504" s="567"/>
      <c r="U504" s="567"/>
      <c r="V504" s="567"/>
      <c r="W504" s="567"/>
      <c r="X504" s="567"/>
      <c r="Y504" s="567"/>
      <c r="Z504" s="567"/>
    </row>
    <row r="505">
      <c r="A505" s="567"/>
      <c r="B505" s="567"/>
      <c r="C505" s="567"/>
      <c r="D505" s="567"/>
      <c r="E505" s="567"/>
      <c r="F505" s="567"/>
      <c r="G505" s="567"/>
      <c r="H505" s="567"/>
      <c r="I505" s="567"/>
      <c r="J505" s="567"/>
      <c r="K505" s="567"/>
      <c r="L505" s="567"/>
      <c r="M505" s="567"/>
      <c r="N505" s="567"/>
      <c r="O505" s="567"/>
      <c r="P505" s="567"/>
      <c r="Q505" s="567"/>
      <c r="R505" s="567"/>
      <c r="S505" s="567"/>
      <c r="T505" s="567"/>
      <c r="U505" s="567"/>
      <c r="V505" s="567"/>
      <c r="W505" s="567"/>
      <c r="X505" s="567"/>
      <c r="Y505" s="567"/>
      <c r="Z505" s="567"/>
    </row>
    <row r="506">
      <c r="A506" s="567"/>
      <c r="B506" s="567"/>
      <c r="C506" s="567"/>
      <c r="D506" s="567"/>
      <c r="E506" s="567"/>
      <c r="F506" s="567"/>
      <c r="G506" s="567"/>
      <c r="H506" s="567"/>
      <c r="I506" s="567"/>
      <c r="J506" s="567"/>
      <c r="K506" s="567"/>
      <c r="L506" s="567"/>
      <c r="M506" s="567"/>
      <c r="N506" s="567"/>
      <c r="O506" s="567"/>
      <c r="P506" s="567"/>
      <c r="Q506" s="567"/>
      <c r="R506" s="567"/>
      <c r="S506" s="567"/>
      <c r="T506" s="567"/>
      <c r="U506" s="567"/>
      <c r="V506" s="567"/>
      <c r="W506" s="567"/>
      <c r="X506" s="567"/>
      <c r="Y506" s="567"/>
      <c r="Z506" s="567"/>
    </row>
    <row r="507">
      <c r="A507" s="567"/>
      <c r="B507" s="567"/>
      <c r="C507" s="567"/>
      <c r="D507" s="567"/>
      <c r="E507" s="567"/>
      <c r="F507" s="567"/>
      <c r="G507" s="567"/>
      <c r="H507" s="567"/>
      <c r="I507" s="567"/>
      <c r="J507" s="567"/>
      <c r="K507" s="567"/>
      <c r="L507" s="567"/>
      <c r="M507" s="567"/>
      <c r="N507" s="567"/>
      <c r="O507" s="567"/>
      <c r="P507" s="567"/>
      <c r="Q507" s="567"/>
      <c r="R507" s="567"/>
      <c r="S507" s="567"/>
      <c r="T507" s="567"/>
      <c r="U507" s="567"/>
      <c r="V507" s="567"/>
      <c r="W507" s="567"/>
      <c r="X507" s="567"/>
      <c r="Y507" s="567"/>
      <c r="Z507" s="567"/>
    </row>
    <row r="508">
      <c r="A508" s="567"/>
      <c r="B508" s="567"/>
      <c r="C508" s="567"/>
      <c r="D508" s="567"/>
      <c r="E508" s="567"/>
      <c r="F508" s="567"/>
      <c r="G508" s="567"/>
      <c r="H508" s="567"/>
      <c r="I508" s="567"/>
      <c r="J508" s="567"/>
      <c r="K508" s="567"/>
      <c r="L508" s="567"/>
      <c r="M508" s="567"/>
      <c r="N508" s="567"/>
      <c r="O508" s="567"/>
      <c r="P508" s="567"/>
      <c r="Q508" s="567"/>
      <c r="R508" s="567"/>
      <c r="S508" s="567"/>
      <c r="T508" s="567"/>
      <c r="U508" s="567"/>
      <c r="V508" s="567"/>
      <c r="W508" s="567"/>
      <c r="X508" s="567"/>
      <c r="Y508" s="567"/>
      <c r="Z508" s="567"/>
    </row>
    <row r="509">
      <c r="A509" s="567"/>
      <c r="B509" s="567"/>
      <c r="C509" s="567"/>
      <c r="D509" s="567"/>
      <c r="E509" s="567"/>
      <c r="F509" s="567"/>
      <c r="G509" s="567"/>
      <c r="H509" s="567"/>
      <c r="I509" s="567"/>
      <c r="J509" s="567"/>
      <c r="K509" s="567"/>
      <c r="L509" s="567"/>
      <c r="M509" s="567"/>
      <c r="N509" s="567"/>
      <c r="O509" s="567"/>
      <c r="P509" s="567"/>
      <c r="Q509" s="567"/>
      <c r="R509" s="567"/>
      <c r="S509" s="567"/>
      <c r="T509" s="567"/>
      <c r="U509" s="567"/>
      <c r="V509" s="567"/>
      <c r="W509" s="567"/>
      <c r="X509" s="567"/>
      <c r="Y509" s="567"/>
      <c r="Z509" s="567"/>
    </row>
    <row r="510">
      <c r="A510" s="567"/>
      <c r="B510" s="567"/>
      <c r="C510" s="567"/>
      <c r="D510" s="567"/>
      <c r="E510" s="567"/>
      <c r="F510" s="567"/>
      <c r="G510" s="567"/>
      <c r="H510" s="567"/>
      <c r="I510" s="567"/>
      <c r="J510" s="567"/>
      <c r="K510" s="567"/>
      <c r="L510" s="567"/>
      <c r="M510" s="567"/>
      <c r="N510" s="567"/>
      <c r="O510" s="567"/>
      <c r="P510" s="567"/>
      <c r="Q510" s="567"/>
      <c r="R510" s="567"/>
      <c r="S510" s="567"/>
      <c r="T510" s="567"/>
      <c r="U510" s="567"/>
      <c r="V510" s="567"/>
      <c r="W510" s="567"/>
      <c r="X510" s="567"/>
      <c r="Y510" s="567"/>
      <c r="Z510" s="567"/>
    </row>
    <row r="511">
      <c r="A511" s="567"/>
      <c r="B511" s="567"/>
      <c r="C511" s="567"/>
      <c r="D511" s="567"/>
      <c r="E511" s="567"/>
      <c r="F511" s="567"/>
      <c r="G511" s="567"/>
      <c r="H511" s="567"/>
      <c r="I511" s="567"/>
      <c r="J511" s="567"/>
      <c r="K511" s="567"/>
      <c r="L511" s="567"/>
      <c r="M511" s="567"/>
      <c r="N511" s="567"/>
      <c r="O511" s="567"/>
      <c r="P511" s="567"/>
      <c r="Q511" s="567"/>
      <c r="R511" s="567"/>
      <c r="S511" s="567"/>
      <c r="T511" s="567"/>
      <c r="U511" s="567"/>
      <c r="V511" s="567"/>
      <c r="W511" s="567"/>
      <c r="X511" s="567"/>
      <c r="Y511" s="567"/>
      <c r="Z511" s="567"/>
    </row>
    <row r="512">
      <c r="A512" s="567"/>
      <c r="B512" s="567"/>
      <c r="C512" s="567"/>
      <c r="D512" s="567"/>
      <c r="E512" s="567"/>
      <c r="F512" s="567"/>
      <c r="G512" s="567"/>
      <c r="H512" s="567"/>
      <c r="I512" s="567"/>
      <c r="J512" s="567"/>
      <c r="K512" s="567"/>
      <c r="L512" s="567"/>
      <c r="M512" s="567"/>
      <c r="N512" s="567"/>
      <c r="O512" s="567"/>
      <c r="P512" s="567"/>
      <c r="Q512" s="567"/>
      <c r="R512" s="567"/>
      <c r="S512" s="567"/>
      <c r="T512" s="567"/>
      <c r="U512" s="567"/>
      <c r="V512" s="567"/>
      <c r="W512" s="567"/>
      <c r="X512" s="567"/>
      <c r="Y512" s="567"/>
      <c r="Z512" s="567"/>
    </row>
    <row r="513">
      <c r="A513" s="567"/>
      <c r="B513" s="567"/>
      <c r="C513" s="567"/>
      <c r="D513" s="567"/>
      <c r="E513" s="567"/>
      <c r="F513" s="567"/>
      <c r="G513" s="567"/>
      <c r="H513" s="567"/>
      <c r="I513" s="567"/>
      <c r="J513" s="567"/>
      <c r="K513" s="567"/>
      <c r="L513" s="567"/>
      <c r="M513" s="567"/>
      <c r="N513" s="567"/>
      <c r="O513" s="567"/>
      <c r="P513" s="567"/>
      <c r="Q513" s="567"/>
      <c r="R513" s="567"/>
      <c r="S513" s="567"/>
      <c r="T513" s="567"/>
      <c r="U513" s="567"/>
      <c r="V513" s="567"/>
      <c r="W513" s="567"/>
      <c r="X513" s="567"/>
      <c r="Y513" s="567"/>
      <c r="Z513" s="567"/>
    </row>
    <row r="514">
      <c r="A514" s="567"/>
      <c r="B514" s="567"/>
      <c r="C514" s="567"/>
      <c r="D514" s="567"/>
      <c r="E514" s="567"/>
      <c r="F514" s="567"/>
      <c r="G514" s="567"/>
      <c r="H514" s="567"/>
      <c r="I514" s="567"/>
      <c r="J514" s="567"/>
      <c r="K514" s="567"/>
      <c r="L514" s="567"/>
      <c r="M514" s="567"/>
      <c r="N514" s="567"/>
      <c r="O514" s="567"/>
      <c r="P514" s="567"/>
      <c r="Q514" s="567"/>
      <c r="R514" s="567"/>
      <c r="S514" s="567"/>
      <c r="T514" s="567"/>
      <c r="U514" s="567"/>
      <c r="V514" s="567"/>
      <c r="W514" s="567"/>
      <c r="X514" s="567"/>
      <c r="Y514" s="567"/>
      <c r="Z514" s="567"/>
    </row>
    <row r="515">
      <c r="A515" s="567"/>
      <c r="B515" s="567"/>
      <c r="C515" s="567"/>
      <c r="D515" s="567"/>
      <c r="E515" s="567"/>
      <c r="F515" s="567"/>
      <c r="G515" s="567"/>
      <c r="H515" s="567"/>
      <c r="I515" s="567"/>
      <c r="J515" s="567"/>
      <c r="K515" s="567"/>
      <c r="L515" s="567"/>
      <c r="M515" s="567"/>
      <c r="N515" s="567"/>
      <c r="O515" s="567"/>
      <c r="P515" s="567"/>
      <c r="Q515" s="567"/>
      <c r="R515" s="567"/>
      <c r="S515" s="567"/>
      <c r="T515" s="567"/>
      <c r="U515" s="567"/>
      <c r="V515" s="567"/>
      <c r="W515" s="567"/>
      <c r="X515" s="567"/>
      <c r="Y515" s="567"/>
      <c r="Z515" s="567"/>
    </row>
    <row r="516">
      <c r="A516" s="567"/>
      <c r="B516" s="567"/>
      <c r="C516" s="567"/>
      <c r="D516" s="567"/>
      <c r="E516" s="567"/>
      <c r="F516" s="567"/>
      <c r="G516" s="567"/>
      <c r="H516" s="567"/>
      <c r="I516" s="567"/>
      <c r="J516" s="567"/>
      <c r="K516" s="567"/>
      <c r="L516" s="567"/>
      <c r="M516" s="567"/>
      <c r="N516" s="567"/>
      <c r="O516" s="567"/>
      <c r="P516" s="567"/>
      <c r="Q516" s="567"/>
      <c r="R516" s="567"/>
      <c r="S516" s="567"/>
      <c r="T516" s="567"/>
      <c r="U516" s="567"/>
      <c r="V516" s="567"/>
      <c r="W516" s="567"/>
      <c r="X516" s="567"/>
      <c r="Y516" s="567"/>
      <c r="Z516" s="567"/>
    </row>
    <row r="517">
      <c r="A517" s="567"/>
      <c r="B517" s="567"/>
      <c r="C517" s="567"/>
      <c r="D517" s="567"/>
      <c r="E517" s="567"/>
      <c r="F517" s="567"/>
      <c r="G517" s="567"/>
      <c r="H517" s="567"/>
      <c r="I517" s="567"/>
      <c r="J517" s="567"/>
      <c r="K517" s="567"/>
      <c r="L517" s="567"/>
      <c r="M517" s="567"/>
      <c r="N517" s="567"/>
      <c r="O517" s="567"/>
      <c r="P517" s="567"/>
      <c r="Q517" s="567"/>
      <c r="R517" s="567"/>
      <c r="S517" s="567"/>
      <c r="T517" s="567"/>
      <c r="U517" s="567"/>
      <c r="V517" s="567"/>
      <c r="W517" s="567"/>
      <c r="X517" s="567"/>
      <c r="Y517" s="567"/>
      <c r="Z517" s="567"/>
    </row>
    <row r="518">
      <c r="A518" s="567"/>
      <c r="B518" s="567"/>
      <c r="C518" s="567"/>
      <c r="D518" s="567"/>
      <c r="E518" s="567"/>
      <c r="F518" s="567"/>
      <c r="G518" s="567"/>
      <c r="H518" s="567"/>
      <c r="I518" s="567"/>
      <c r="J518" s="567"/>
      <c r="K518" s="567"/>
      <c r="L518" s="567"/>
      <c r="M518" s="567"/>
      <c r="N518" s="567"/>
      <c r="O518" s="567"/>
      <c r="P518" s="567"/>
      <c r="Q518" s="567"/>
      <c r="R518" s="567"/>
      <c r="S518" s="567"/>
      <c r="T518" s="567"/>
      <c r="U518" s="567"/>
      <c r="V518" s="567"/>
      <c r="W518" s="567"/>
      <c r="X518" s="567"/>
      <c r="Y518" s="567"/>
      <c r="Z518" s="567"/>
    </row>
    <row r="519">
      <c r="A519" s="567"/>
      <c r="B519" s="567"/>
      <c r="C519" s="567"/>
      <c r="D519" s="567"/>
      <c r="E519" s="567"/>
      <c r="F519" s="567"/>
      <c r="G519" s="567"/>
      <c r="H519" s="567"/>
      <c r="I519" s="567"/>
      <c r="J519" s="567"/>
      <c r="K519" s="567"/>
      <c r="L519" s="567"/>
      <c r="M519" s="567"/>
      <c r="N519" s="567"/>
      <c r="O519" s="567"/>
      <c r="P519" s="567"/>
      <c r="Q519" s="567"/>
      <c r="R519" s="567"/>
      <c r="S519" s="567"/>
      <c r="T519" s="567"/>
      <c r="U519" s="567"/>
      <c r="V519" s="567"/>
      <c r="W519" s="567"/>
      <c r="X519" s="567"/>
      <c r="Y519" s="567"/>
      <c r="Z519" s="567"/>
    </row>
    <row r="520">
      <c r="A520" s="567"/>
      <c r="B520" s="567"/>
      <c r="C520" s="567"/>
      <c r="D520" s="567"/>
      <c r="E520" s="567"/>
      <c r="F520" s="567"/>
      <c r="G520" s="567"/>
      <c r="H520" s="567"/>
      <c r="I520" s="567"/>
      <c r="J520" s="567"/>
      <c r="K520" s="567"/>
      <c r="L520" s="567"/>
      <c r="M520" s="567"/>
      <c r="N520" s="567"/>
      <c r="O520" s="567"/>
      <c r="P520" s="567"/>
      <c r="Q520" s="567"/>
      <c r="R520" s="567"/>
      <c r="S520" s="567"/>
      <c r="T520" s="567"/>
      <c r="U520" s="567"/>
      <c r="V520" s="567"/>
      <c r="W520" s="567"/>
      <c r="X520" s="567"/>
      <c r="Y520" s="567"/>
      <c r="Z520" s="567"/>
    </row>
    <row r="521">
      <c r="A521" s="567"/>
      <c r="B521" s="567"/>
      <c r="C521" s="567"/>
      <c r="D521" s="567"/>
      <c r="E521" s="567"/>
      <c r="F521" s="567"/>
      <c r="G521" s="567"/>
      <c r="H521" s="567"/>
      <c r="I521" s="567"/>
      <c r="J521" s="567"/>
      <c r="K521" s="567"/>
      <c r="L521" s="567"/>
      <c r="M521" s="567"/>
      <c r="N521" s="567"/>
      <c r="O521" s="567"/>
      <c r="P521" s="567"/>
      <c r="Q521" s="567"/>
      <c r="R521" s="567"/>
      <c r="S521" s="567"/>
      <c r="T521" s="567"/>
      <c r="U521" s="567"/>
      <c r="V521" s="567"/>
      <c r="W521" s="567"/>
      <c r="X521" s="567"/>
      <c r="Y521" s="567"/>
      <c r="Z521" s="567"/>
    </row>
    <row r="522">
      <c r="A522" s="567"/>
      <c r="B522" s="567"/>
      <c r="C522" s="567"/>
      <c r="D522" s="567"/>
      <c r="E522" s="567"/>
      <c r="F522" s="567"/>
      <c r="G522" s="567"/>
      <c r="H522" s="567"/>
      <c r="I522" s="567"/>
      <c r="J522" s="567"/>
      <c r="K522" s="567"/>
      <c r="L522" s="567"/>
      <c r="M522" s="567"/>
      <c r="N522" s="567"/>
      <c r="O522" s="567"/>
      <c r="P522" s="567"/>
      <c r="Q522" s="567"/>
      <c r="R522" s="567"/>
      <c r="S522" s="567"/>
      <c r="T522" s="567"/>
      <c r="U522" s="567"/>
      <c r="V522" s="567"/>
      <c r="W522" s="567"/>
      <c r="X522" s="567"/>
      <c r="Y522" s="567"/>
      <c r="Z522" s="567"/>
    </row>
    <row r="523">
      <c r="A523" s="567"/>
      <c r="B523" s="567"/>
      <c r="C523" s="567"/>
      <c r="D523" s="567"/>
      <c r="E523" s="567"/>
      <c r="F523" s="567"/>
      <c r="G523" s="567"/>
      <c r="H523" s="567"/>
      <c r="I523" s="567"/>
      <c r="J523" s="567"/>
      <c r="K523" s="567"/>
      <c r="L523" s="567"/>
      <c r="M523" s="567"/>
      <c r="N523" s="567"/>
      <c r="O523" s="567"/>
      <c r="P523" s="567"/>
      <c r="Q523" s="567"/>
      <c r="R523" s="567"/>
      <c r="S523" s="567"/>
      <c r="T523" s="567"/>
      <c r="U523" s="567"/>
      <c r="V523" s="567"/>
      <c r="W523" s="567"/>
      <c r="X523" s="567"/>
      <c r="Y523" s="567"/>
      <c r="Z523" s="567"/>
    </row>
    <row r="524">
      <c r="A524" s="567"/>
      <c r="B524" s="567"/>
      <c r="C524" s="567"/>
      <c r="D524" s="567"/>
      <c r="E524" s="567"/>
      <c r="F524" s="567"/>
      <c r="G524" s="567"/>
      <c r="H524" s="567"/>
      <c r="I524" s="567"/>
      <c r="J524" s="567"/>
      <c r="K524" s="567"/>
      <c r="L524" s="567"/>
      <c r="M524" s="567"/>
      <c r="N524" s="567"/>
      <c r="O524" s="567"/>
      <c r="P524" s="567"/>
      <c r="Q524" s="567"/>
      <c r="R524" s="567"/>
      <c r="S524" s="567"/>
      <c r="T524" s="567"/>
      <c r="U524" s="567"/>
      <c r="V524" s="567"/>
      <c r="W524" s="567"/>
      <c r="X524" s="567"/>
      <c r="Y524" s="567"/>
      <c r="Z524" s="567"/>
    </row>
    <row r="525">
      <c r="A525" s="567"/>
      <c r="B525" s="567"/>
      <c r="C525" s="567"/>
      <c r="D525" s="567"/>
      <c r="E525" s="567"/>
      <c r="F525" s="567"/>
      <c r="G525" s="567"/>
      <c r="H525" s="567"/>
      <c r="I525" s="567"/>
      <c r="J525" s="567"/>
      <c r="K525" s="567"/>
      <c r="L525" s="567"/>
      <c r="M525" s="567"/>
      <c r="N525" s="567"/>
      <c r="O525" s="567"/>
      <c r="P525" s="567"/>
      <c r="Q525" s="567"/>
      <c r="R525" s="567"/>
      <c r="S525" s="567"/>
      <c r="T525" s="567"/>
      <c r="U525" s="567"/>
      <c r="V525" s="567"/>
      <c r="W525" s="567"/>
      <c r="X525" s="567"/>
      <c r="Y525" s="567"/>
      <c r="Z525" s="567"/>
    </row>
    <row r="526">
      <c r="A526" s="567"/>
      <c r="B526" s="567"/>
      <c r="C526" s="567"/>
      <c r="D526" s="567"/>
      <c r="E526" s="567"/>
      <c r="F526" s="567"/>
      <c r="G526" s="567"/>
      <c r="H526" s="567"/>
      <c r="I526" s="567"/>
      <c r="J526" s="567"/>
      <c r="K526" s="567"/>
      <c r="L526" s="567"/>
      <c r="M526" s="567"/>
      <c r="N526" s="567"/>
      <c r="O526" s="567"/>
      <c r="P526" s="567"/>
      <c r="Q526" s="567"/>
      <c r="R526" s="567"/>
      <c r="S526" s="567"/>
      <c r="T526" s="567"/>
      <c r="U526" s="567"/>
      <c r="V526" s="567"/>
      <c r="W526" s="567"/>
      <c r="X526" s="567"/>
      <c r="Y526" s="567"/>
      <c r="Z526" s="567"/>
    </row>
    <row r="527">
      <c r="A527" s="567"/>
      <c r="B527" s="567"/>
      <c r="C527" s="567"/>
      <c r="D527" s="567"/>
      <c r="E527" s="567"/>
      <c r="F527" s="567"/>
      <c r="G527" s="567"/>
      <c r="H527" s="567"/>
      <c r="I527" s="567"/>
      <c r="J527" s="567"/>
      <c r="K527" s="567"/>
      <c r="L527" s="567"/>
      <c r="M527" s="567"/>
      <c r="N527" s="567"/>
      <c r="O527" s="567"/>
      <c r="P527" s="567"/>
      <c r="Q527" s="567"/>
      <c r="R527" s="567"/>
      <c r="S527" s="567"/>
      <c r="T527" s="567"/>
      <c r="U527" s="567"/>
      <c r="V527" s="567"/>
      <c r="W527" s="567"/>
      <c r="X527" s="567"/>
      <c r="Y527" s="567"/>
      <c r="Z527" s="567"/>
    </row>
    <row r="528">
      <c r="A528" s="567"/>
      <c r="B528" s="567"/>
      <c r="C528" s="567"/>
      <c r="D528" s="567"/>
      <c r="E528" s="567"/>
      <c r="F528" s="567"/>
      <c r="G528" s="567"/>
      <c r="H528" s="567"/>
      <c r="I528" s="567"/>
      <c r="J528" s="567"/>
      <c r="K528" s="567"/>
      <c r="L528" s="567"/>
      <c r="M528" s="567"/>
      <c r="N528" s="567"/>
      <c r="O528" s="567"/>
      <c r="P528" s="567"/>
      <c r="Q528" s="567"/>
      <c r="R528" s="567"/>
      <c r="S528" s="567"/>
      <c r="T528" s="567"/>
      <c r="U528" s="567"/>
      <c r="V528" s="567"/>
      <c r="W528" s="567"/>
      <c r="X528" s="567"/>
      <c r="Y528" s="567"/>
      <c r="Z528" s="567"/>
    </row>
    <row r="529">
      <c r="A529" s="567"/>
      <c r="B529" s="567"/>
      <c r="C529" s="567"/>
      <c r="D529" s="567"/>
      <c r="E529" s="567"/>
      <c r="F529" s="567"/>
      <c r="G529" s="567"/>
      <c r="H529" s="567"/>
      <c r="I529" s="567"/>
      <c r="J529" s="567"/>
      <c r="K529" s="567"/>
      <c r="L529" s="567"/>
      <c r="M529" s="567"/>
      <c r="N529" s="567"/>
      <c r="O529" s="567"/>
      <c r="P529" s="567"/>
      <c r="Q529" s="567"/>
      <c r="R529" s="567"/>
      <c r="S529" s="567"/>
      <c r="T529" s="567"/>
      <c r="U529" s="567"/>
      <c r="V529" s="567"/>
      <c r="W529" s="567"/>
      <c r="X529" s="567"/>
      <c r="Y529" s="567"/>
      <c r="Z529" s="567"/>
    </row>
    <row r="530">
      <c r="A530" s="567"/>
      <c r="B530" s="567"/>
      <c r="C530" s="567"/>
      <c r="D530" s="567"/>
      <c r="E530" s="567"/>
      <c r="F530" s="567"/>
      <c r="G530" s="567"/>
      <c r="H530" s="567"/>
      <c r="I530" s="567"/>
      <c r="J530" s="567"/>
      <c r="K530" s="567"/>
      <c r="L530" s="567"/>
      <c r="M530" s="567"/>
      <c r="N530" s="567"/>
      <c r="O530" s="567"/>
      <c r="P530" s="567"/>
      <c r="Q530" s="567"/>
      <c r="R530" s="567"/>
      <c r="S530" s="567"/>
      <c r="T530" s="567"/>
      <c r="U530" s="567"/>
      <c r="V530" s="567"/>
      <c r="W530" s="567"/>
      <c r="X530" s="567"/>
      <c r="Y530" s="567"/>
      <c r="Z530" s="567"/>
    </row>
    <row r="531">
      <c r="A531" s="567"/>
      <c r="B531" s="567"/>
      <c r="C531" s="567"/>
      <c r="D531" s="567"/>
      <c r="E531" s="567"/>
      <c r="F531" s="567"/>
      <c r="G531" s="567"/>
      <c r="H531" s="567"/>
      <c r="I531" s="567"/>
      <c r="J531" s="567"/>
      <c r="K531" s="567"/>
      <c r="L531" s="567"/>
      <c r="M531" s="567"/>
      <c r="N531" s="567"/>
      <c r="O531" s="567"/>
      <c r="P531" s="567"/>
      <c r="Q531" s="567"/>
      <c r="R531" s="567"/>
      <c r="S531" s="567"/>
      <c r="T531" s="567"/>
      <c r="U531" s="567"/>
      <c r="V531" s="567"/>
      <c r="W531" s="567"/>
      <c r="X531" s="567"/>
      <c r="Y531" s="567"/>
      <c r="Z531" s="567"/>
    </row>
    <row r="532">
      <c r="A532" s="567"/>
      <c r="B532" s="567"/>
      <c r="C532" s="567"/>
      <c r="D532" s="567"/>
      <c r="E532" s="567"/>
      <c r="F532" s="567"/>
      <c r="G532" s="567"/>
      <c r="H532" s="567"/>
      <c r="I532" s="567"/>
      <c r="J532" s="567"/>
      <c r="K532" s="567"/>
      <c r="L532" s="567"/>
      <c r="M532" s="567"/>
      <c r="N532" s="567"/>
      <c r="O532" s="567"/>
      <c r="P532" s="567"/>
      <c r="Q532" s="567"/>
      <c r="R532" s="567"/>
      <c r="S532" s="567"/>
      <c r="T532" s="567"/>
      <c r="U532" s="567"/>
      <c r="V532" s="567"/>
      <c r="W532" s="567"/>
      <c r="X532" s="567"/>
      <c r="Y532" s="567"/>
      <c r="Z532" s="567"/>
    </row>
    <row r="533">
      <c r="A533" s="567"/>
      <c r="B533" s="567"/>
      <c r="C533" s="567"/>
      <c r="D533" s="567"/>
      <c r="E533" s="567"/>
      <c r="F533" s="567"/>
      <c r="G533" s="567"/>
      <c r="H533" s="567"/>
      <c r="I533" s="567"/>
      <c r="J533" s="567"/>
      <c r="K533" s="567"/>
      <c r="L533" s="567"/>
      <c r="M533" s="567"/>
      <c r="N533" s="567"/>
      <c r="O533" s="567"/>
      <c r="P533" s="567"/>
      <c r="Q533" s="567"/>
      <c r="R533" s="567"/>
      <c r="S533" s="567"/>
      <c r="T533" s="567"/>
      <c r="U533" s="567"/>
      <c r="V533" s="567"/>
      <c r="W533" s="567"/>
      <c r="X533" s="567"/>
      <c r="Y533" s="567"/>
      <c r="Z533" s="567"/>
    </row>
    <row r="534">
      <c r="A534" s="567"/>
      <c r="B534" s="567"/>
      <c r="C534" s="567"/>
      <c r="D534" s="567"/>
      <c r="E534" s="567"/>
      <c r="F534" s="567"/>
      <c r="G534" s="567"/>
      <c r="H534" s="567"/>
      <c r="I534" s="567"/>
      <c r="J534" s="567"/>
      <c r="K534" s="567"/>
      <c r="L534" s="567"/>
      <c r="M534" s="567"/>
      <c r="N534" s="567"/>
      <c r="O534" s="567"/>
      <c r="P534" s="567"/>
      <c r="Q534" s="567"/>
      <c r="R534" s="567"/>
      <c r="S534" s="567"/>
      <c r="T534" s="567"/>
      <c r="U534" s="567"/>
      <c r="V534" s="567"/>
      <c r="W534" s="567"/>
      <c r="X534" s="567"/>
      <c r="Y534" s="567"/>
      <c r="Z534" s="567"/>
    </row>
    <row r="535">
      <c r="A535" s="567"/>
      <c r="B535" s="567"/>
      <c r="C535" s="567"/>
      <c r="D535" s="567"/>
      <c r="E535" s="567"/>
      <c r="F535" s="567"/>
      <c r="G535" s="567"/>
      <c r="H535" s="567"/>
      <c r="I535" s="567"/>
      <c r="J535" s="567"/>
      <c r="K535" s="567"/>
      <c r="L535" s="567"/>
      <c r="M535" s="567"/>
      <c r="N535" s="567"/>
      <c r="O535" s="567"/>
      <c r="P535" s="567"/>
      <c r="Q535" s="567"/>
      <c r="R535" s="567"/>
      <c r="S535" s="567"/>
      <c r="T535" s="567"/>
      <c r="U535" s="567"/>
      <c r="V535" s="567"/>
      <c r="W535" s="567"/>
      <c r="X535" s="567"/>
      <c r="Y535" s="567"/>
      <c r="Z535" s="567"/>
    </row>
    <row r="536">
      <c r="A536" s="567"/>
      <c r="B536" s="567"/>
      <c r="C536" s="567"/>
      <c r="D536" s="567"/>
      <c r="E536" s="567"/>
      <c r="F536" s="567"/>
      <c r="G536" s="567"/>
      <c r="H536" s="567"/>
      <c r="I536" s="567"/>
      <c r="J536" s="567"/>
      <c r="K536" s="567"/>
      <c r="L536" s="567"/>
      <c r="M536" s="567"/>
      <c r="N536" s="567"/>
      <c r="O536" s="567"/>
      <c r="P536" s="567"/>
      <c r="Q536" s="567"/>
      <c r="R536" s="567"/>
      <c r="S536" s="567"/>
      <c r="T536" s="567"/>
      <c r="U536" s="567"/>
      <c r="V536" s="567"/>
      <c r="W536" s="567"/>
      <c r="X536" s="567"/>
      <c r="Y536" s="567"/>
      <c r="Z536" s="567"/>
    </row>
    <row r="537">
      <c r="A537" s="567"/>
      <c r="B537" s="567"/>
      <c r="C537" s="567"/>
      <c r="D537" s="567"/>
      <c r="E537" s="567"/>
      <c r="F537" s="567"/>
      <c r="G537" s="567"/>
      <c r="H537" s="567"/>
      <c r="I537" s="567"/>
      <c r="J537" s="567"/>
      <c r="K537" s="567"/>
      <c r="L537" s="567"/>
      <c r="M537" s="567"/>
      <c r="N537" s="567"/>
      <c r="O537" s="567"/>
      <c r="P537" s="567"/>
      <c r="Q537" s="567"/>
      <c r="R537" s="567"/>
      <c r="S537" s="567"/>
      <c r="T537" s="567"/>
      <c r="U537" s="567"/>
      <c r="V537" s="567"/>
      <c r="W537" s="567"/>
      <c r="X537" s="567"/>
      <c r="Y537" s="567"/>
      <c r="Z537" s="567"/>
    </row>
    <row r="538">
      <c r="A538" s="567"/>
      <c r="B538" s="567"/>
      <c r="C538" s="567"/>
      <c r="D538" s="567"/>
      <c r="E538" s="567"/>
      <c r="F538" s="567"/>
      <c r="G538" s="567"/>
      <c r="H538" s="567"/>
      <c r="I538" s="567"/>
      <c r="J538" s="567"/>
      <c r="K538" s="567"/>
      <c r="L538" s="567"/>
      <c r="M538" s="567"/>
      <c r="N538" s="567"/>
      <c r="O538" s="567"/>
      <c r="P538" s="567"/>
      <c r="Q538" s="567"/>
      <c r="R538" s="567"/>
      <c r="S538" s="567"/>
      <c r="T538" s="567"/>
      <c r="U538" s="567"/>
      <c r="V538" s="567"/>
      <c r="W538" s="567"/>
      <c r="X538" s="567"/>
      <c r="Y538" s="567"/>
      <c r="Z538" s="567"/>
    </row>
    <row r="539">
      <c r="A539" s="567"/>
      <c r="B539" s="567"/>
      <c r="C539" s="567"/>
      <c r="D539" s="567"/>
      <c r="E539" s="567"/>
      <c r="F539" s="567"/>
      <c r="G539" s="567"/>
      <c r="H539" s="567"/>
      <c r="I539" s="567"/>
      <c r="J539" s="567"/>
      <c r="K539" s="567"/>
      <c r="L539" s="567"/>
      <c r="M539" s="567"/>
      <c r="N539" s="567"/>
      <c r="O539" s="567"/>
      <c r="P539" s="567"/>
      <c r="Q539" s="567"/>
      <c r="R539" s="567"/>
      <c r="S539" s="567"/>
      <c r="T539" s="567"/>
      <c r="U539" s="567"/>
      <c r="V539" s="567"/>
      <c r="W539" s="567"/>
      <c r="X539" s="567"/>
      <c r="Y539" s="567"/>
      <c r="Z539" s="567"/>
    </row>
    <row r="540">
      <c r="A540" s="567"/>
      <c r="B540" s="567"/>
      <c r="C540" s="567"/>
      <c r="D540" s="567"/>
      <c r="E540" s="567"/>
      <c r="F540" s="567"/>
      <c r="G540" s="567"/>
      <c r="H540" s="567"/>
      <c r="I540" s="567"/>
      <c r="J540" s="567"/>
      <c r="K540" s="567"/>
      <c r="L540" s="567"/>
      <c r="M540" s="567"/>
      <c r="N540" s="567"/>
      <c r="O540" s="567"/>
      <c r="P540" s="567"/>
      <c r="Q540" s="567"/>
      <c r="R540" s="567"/>
      <c r="S540" s="567"/>
      <c r="T540" s="567"/>
      <c r="U540" s="567"/>
      <c r="V540" s="567"/>
      <c r="W540" s="567"/>
      <c r="X540" s="567"/>
      <c r="Y540" s="567"/>
      <c r="Z540" s="567"/>
    </row>
    <row r="541">
      <c r="A541" s="567"/>
      <c r="B541" s="567"/>
      <c r="C541" s="567"/>
      <c r="D541" s="567"/>
      <c r="E541" s="567"/>
      <c r="F541" s="567"/>
      <c r="G541" s="567"/>
      <c r="H541" s="567"/>
      <c r="I541" s="567"/>
      <c r="J541" s="567"/>
      <c r="K541" s="567"/>
      <c r="L541" s="567"/>
      <c r="M541" s="567"/>
      <c r="N541" s="567"/>
      <c r="O541" s="567"/>
      <c r="P541" s="567"/>
      <c r="Q541" s="567"/>
      <c r="R541" s="567"/>
      <c r="S541" s="567"/>
      <c r="T541" s="567"/>
      <c r="U541" s="567"/>
      <c r="V541" s="567"/>
      <c r="W541" s="567"/>
      <c r="X541" s="567"/>
      <c r="Y541" s="567"/>
      <c r="Z541" s="567"/>
    </row>
    <row r="542">
      <c r="A542" s="567"/>
      <c r="B542" s="567"/>
      <c r="C542" s="567"/>
      <c r="D542" s="567"/>
      <c r="E542" s="567"/>
      <c r="F542" s="567"/>
      <c r="G542" s="567"/>
      <c r="H542" s="567"/>
      <c r="I542" s="567"/>
      <c r="J542" s="567"/>
      <c r="K542" s="567"/>
      <c r="L542" s="567"/>
      <c r="M542" s="567"/>
      <c r="N542" s="567"/>
      <c r="O542" s="567"/>
      <c r="P542" s="567"/>
      <c r="Q542" s="567"/>
      <c r="R542" s="567"/>
      <c r="S542" s="567"/>
      <c r="T542" s="567"/>
      <c r="U542" s="567"/>
      <c r="V542" s="567"/>
      <c r="W542" s="567"/>
      <c r="X542" s="567"/>
      <c r="Y542" s="567"/>
      <c r="Z542" s="567"/>
    </row>
    <row r="543">
      <c r="A543" s="567"/>
      <c r="B543" s="567"/>
      <c r="C543" s="567"/>
      <c r="D543" s="567"/>
      <c r="E543" s="567"/>
      <c r="F543" s="567"/>
      <c r="G543" s="567"/>
      <c r="H543" s="567"/>
      <c r="I543" s="567"/>
      <c r="J543" s="567"/>
      <c r="K543" s="567"/>
      <c r="L543" s="567"/>
      <c r="M543" s="567"/>
      <c r="N543" s="567"/>
      <c r="O543" s="567"/>
      <c r="P543" s="567"/>
      <c r="Q543" s="567"/>
      <c r="R543" s="567"/>
      <c r="S543" s="567"/>
      <c r="T543" s="567"/>
      <c r="U543" s="567"/>
      <c r="V543" s="567"/>
      <c r="W543" s="567"/>
      <c r="X543" s="567"/>
      <c r="Y543" s="567"/>
      <c r="Z543" s="567"/>
    </row>
    <row r="544">
      <c r="A544" s="567"/>
      <c r="B544" s="567"/>
      <c r="C544" s="567"/>
      <c r="D544" s="567"/>
      <c r="E544" s="567"/>
      <c r="F544" s="567"/>
      <c r="G544" s="567"/>
      <c r="H544" s="567"/>
      <c r="I544" s="567"/>
      <c r="J544" s="567"/>
      <c r="K544" s="567"/>
      <c r="L544" s="567"/>
      <c r="M544" s="567"/>
      <c r="N544" s="567"/>
      <c r="O544" s="567"/>
      <c r="P544" s="567"/>
      <c r="Q544" s="567"/>
      <c r="R544" s="567"/>
      <c r="S544" s="567"/>
      <c r="T544" s="567"/>
      <c r="U544" s="567"/>
      <c r="V544" s="567"/>
      <c r="W544" s="567"/>
      <c r="X544" s="567"/>
      <c r="Y544" s="567"/>
      <c r="Z544" s="567"/>
    </row>
    <row r="545">
      <c r="A545" s="567"/>
      <c r="B545" s="567"/>
      <c r="C545" s="567"/>
      <c r="D545" s="567"/>
      <c r="E545" s="567"/>
      <c r="F545" s="567"/>
      <c r="G545" s="567"/>
      <c r="H545" s="567"/>
      <c r="I545" s="567"/>
      <c r="J545" s="567"/>
      <c r="K545" s="567"/>
      <c r="L545" s="567"/>
      <c r="M545" s="567"/>
      <c r="N545" s="567"/>
      <c r="O545" s="567"/>
      <c r="P545" s="567"/>
      <c r="Q545" s="567"/>
      <c r="R545" s="567"/>
      <c r="S545" s="567"/>
      <c r="T545" s="567"/>
      <c r="U545" s="567"/>
      <c r="V545" s="567"/>
      <c r="W545" s="567"/>
      <c r="X545" s="567"/>
      <c r="Y545" s="567"/>
      <c r="Z545" s="567"/>
    </row>
    <row r="546">
      <c r="A546" s="567"/>
      <c r="B546" s="567"/>
      <c r="C546" s="567"/>
      <c r="D546" s="567"/>
      <c r="E546" s="567"/>
      <c r="F546" s="567"/>
      <c r="G546" s="567"/>
      <c r="H546" s="567"/>
      <c r="I546" s="567"/>
      <c r="J546" s="567"/>
      <c r="K546" s="567"/>
      <c r="L546" s="567"/>
      <c r="M546" s="567"/>
      <c r="N546" s="567"/>
      <c r="O546" s="567"/>
      <c r="P546" s="567"/>
      <c r="Q546" s="567"/>
      <c r="R546" s="567"/>
      <c r="S546" s="567"/>
      <c r="T546" s="567"/>
      <c r="U546" s="567"/>
      <c r="V546" s="567"/>
      <c r="W546" s="567"/>
      <c r="X546" s="567"/>
      <c r="Y546" s="567"/>
      <c r="Z546" s="567"/>
    </row>
    <row r="547">
      <c r="A547" s="567"/>
      <c r="B547" s="567"/>
      <c r="C547" s="567"/>
      <c r="D547" s="567"/>
      <c r="E547" s="567"/>
      <c r="F547" s="567"/>
      <c r="G547" s="567"/>
      <c r="H547" s="567"/>
      <c r="I547" s="567"/>
      <c r="J547" s="567"/>
      <c r="K547" s="567"/>
      <c r="L547" s="567"/>
      <c r="M547" s="567"/>
      <c r="N547" s="567"/>
      <c r="O547" s="567"/>
      <c r="P547" s="567"/>
      <c r="Q547" s="567"/>
      <c r="R547" s="567"/>
      <c r="S547" s="567"/>
      <c r="T547" s="567"/>
      <c r="U547" s="567"/>
      <c r="V547" s="567"/>
      <c r="W547" s="567"/>
      <c r="X547" s="567"/>
      <c r="Y547" s="567"/>
      <c r="Z547" s="567"/>
    </row>
    <row r="548">
      <c r="A548" s="567"/>
      <c r="B548" s="567"/>
      <c r="C548" s="567"/>
      <c r="D548" s="567"/>
      <c r="E548" s="567"/>
      <c r="F548" s="567"/>
      <c r="G548" s="567"/>
      <c r="H548" s="567"/>
      <c r="I548" s="567"/>
      <c r="J548" s="567"/>
      <c r="K548" s="567"/>
      <c r="L548" s="567"/>
      <c r="M548" s="567"/>
      <c r="N548" s="567"/>
      <c r="O548" s="567"/>
      <c r="P548" s="567"/>
      <c r="Q548" s="567"/>
      <c r="R548" s="567"/>
      <c r="S548" s="567"/>
      <c r="T548" s="567"/>
      <c r="U548" s="567"/>
      <c r="V548" s="567"/>
      <c r="W548" s="567"/>
      <c r="X548" s="567"/>
      <c r="Y548" s="567"/>
      <c r="Z548" s="567"/>
    </row>
    <row r="549">
      <c r="A549" s="567"/>
      <c r="B549" s="567"/>
      <c r="C549" s="567"/>
      <c r="D549" s="567"/>
      <c r="E549" s="567"/>
      <c r="F549" s="567"/>
      <c r="G549" s="567"/>
      <c r="H549" s="567"/>
      <c r="I549" s="567"/>
      <c r="J549" s="567"/>
      <c r="K549" s="567"/>
      <c r="L549" s="567"/>
      <c r="M549" s="567"/>
      <c r="N549" s="567"/>
      <c r="O549" s="567"/>
      <c r="P549" s="567"/>
      <c r="Q549" s="567"/>
      <c r="R549" s="567"/>
      <c r="S549" s="567"/>
      <c r="T549" s="567"/>
      <c r="U549" s="567"/>
      <c r="V549" s="567"/>
      <c r="W549" s="567"/>
      <c r="X549" s="567"/>
      <c r="Y549" s="567"/>
      <c r="Z549" s="567"/>
    </row>
    <row r="550">
      <c r="A550" s="567"/>
      <c r="B550" s="567"/>
      <c r="C550" s="567"/>
      <c r="D550" s="567"/>
      <c r="E550" s="567"/>
      <c r="F550" s="567"/>
      <c r="G550" s="567"/>
      <c r="H550" s="567"/>
      <c r="I550" s="567"/>
      <c r="J550" s="567"/>
      <c r="K550" s="567"/>
      <c r="L550" s="567"/>
      <c r="M550" s="567"/>
      <c r="N550" s="567"/>
      <c r="O550" s="567"/>
      <c r="P550" s="567"/>
      <c r="Q550" s="567"/>
      <c r="R550" s="567"/>
      <c r="S550" s="567"/>
      <c r="T550" s="567"/>
      <c r="U550" s="567"/>
      <c r="V550" s="567"/>
      <c r="W550" s="567"/>
      <c r="X550" s="567"/>
      <c r="Y550" s="567"/>
      <c r="Z550" s="567"/>
    </row>
    <row r="551">
      <c r="A551" s="567"/>
      <c r="B551" s="567"/>
      <c r="C551" s="567"/>
      <c r="D551" s="567"/>
      <c r="E551" s="567"/>
      <c r="F551" s="567"/>
      <c r="G551" s="567"/>
      <c r="H551" s="567"/>
      <c r="I551" s="567"/>
      <c r="J551" s="567"/>
      <c r="K551" s="567"/>
      <c r="L551" s="567"/>
      <c r="M551" s="567"/>
      <c r="N551" s="567"/>
      <c r="O551" s="567"/>
      <c r="P551" s="567"/>
      <c r="Q551" s="567"/>
      <c r="R551" s="567"/>
      <c r="S551" s="567"/>
      <c r="T551" s="567"/>
      <c r="U551" s="567"/>
      <c r="V551" s="567"/>
      <c r="W551" s="567"/>
      <c r="X551" s="567"/>
      <c r="Y551" s="567"/>
      <c r="Z551" s="567"/>
    </row>
    <row r="552">
      <c r="A552" s="567"/>
      <c r="B552" s="567"/>
      <c r="C552" s="567"/>
      <c r="D552" s="567"/>
      <c r="E552" s="567"/>
      <c r="F552" s="567"/>
      <c r="G552" s="567"/>
      <c r="H552" s="567"/>
      <c r="I552" s="567"/>
      <c r="J552" s="567"/>
      <c r="K552" s="567"/>
      <c r="L552" s="567"/>
      <c r="M552" s="567"/>
      <c r="N552" s="567"/>
      <c r="O552" s="567"/>
      <c r="P552" s="567"/>
      <c r="Q552" s="567"/>
      <c r="R552" s="567"/>
      <c r="S552" s="567"/>
      <c r="T552" s="567"/>
      <c r="U552" s="567"/>
      <c r="V552" s="567"/>
      <c r="W552" s="567"/>
      <c r="X552" s="567"/>
      <c r="Y552" s="567"/>
      <c r="Z552" s="567"/>
    </row>
    <row r="553">
      <c r="A553" s="567"/>
      <c r="B553" s="567"/>
      <c r="C553" s="567"/>
      <c r="D553" s="567"/>
      <c r="E553" s="567"/>
      <c r="F553" s="567"/>
      <c r="G553" s="567"/>
      <c r="H553" s="567"/>
      <c r="I553" s="567"/>
      <c r="J553" s="567"/>
      <c r="K553" s="567"/>
      <c r="L553" s="567"/>
      <c r="M553" s="567"/>
      <c r="N553" s="567"/>
      <c r="O553" s="567"/>
      <c r="P553" s="567"/>
      <c r="Q553" s="567"/>
      <c r="R553" s="567"/>
      <c r="S553" s="567"/>
      <c r="T553" s="567"/>
      <c r="U553" s="567"/>
      <c r="V553" s="567"/>
      <c r="W553" s="567"/>
      <c r="X553" s="567"/>
      <c r="Y553" s="567"/>
      <c r="Z553" s="567"/>
    </row>
    <row r="554">
      <c r="A554" s="567"/>
      <c r="B554" s="567"/>
      <c r="C554" s="567"/>
      <c r="D554" s="567"/>
      <c r="E554" s="567"/>
      <c r="F554" s="567"/>
      <c r="G554" s="567"/>
      <c r="H554" s="567"/>
      <c r="I554" s="567"/>
      <c r="J554" s="567"/>
      <c r="K554" s="567"/>
      <c r="L554" s="567"/>
      <c r="M554" s="567"/>
      <c r="N554" s="567"/>
      <c r="O554" s="567"/>
      <c r="P554" s="567"/>
      <c r="Q554" s="567"/>
      <c r="R554" s="567"/>
      <c r="S554" s="567"/>
      <c r="T554" s="567"/>
      <c r="U554" s="567"/>
      <c r="V554" s="567"/>
      <c r="W554" s="567"/>
      <c r="X554" s="567"/>
      <c r="Y554" s="567"/>
      <c r="Z554" s="567"/>
    </row>
    <row r="555">
      <c r="A555" s="567"/>
      <c r="B555" s="567"/>
      <c r="C555" s="567"/>
      <c r="D555" s="567"/>
      <c r="E555" s="567"/>
      <c r="F555" s="567"/>
      <c r="G555" s="567"/>
      <c r="H555" s="567"/>
      <c r="I555" s="567"/>
      <c r="J555" s="567"/>
      <c r="K555" s="567"/>
      <c r="L555" s="567"/>
      <c r="M555" s="567"/>
      <c r="N555" s="567"/>
      <c r="O555" s="567"/>
      <c r="P555" s="567"/>
      <c r="Q555" s="567"/>
      <c r="R555" s="567"/>
      <c r="S555" s="567"/>
      <c r="T555" s="567"/>
      <c r="U555" s="567"/>
      <c r="V555" s="567"/>
      <c r="W555" s="567"/>
      <c r="X555" s="567"/>
      <c r="Y555" s="567"/>
      <c r="Z555" s="567"/>
    </row>
    <row r="556">
      <c r="A556" s="567"/>
      <c r="B556" s="567"/>
      <c r="C556" s="567"/>
      <c r="D556" s="567"/>
      <c r="E556" s="567"/>
      <c r="F556" s="567"/>
      <c r="G556" s="567"/>
      <c r="H556" s="567"/>
      <c r="I556" s="567"/>
      <c r="J556" s="567"/>
      <c r="K556" s="567"/>
      <c r="L556" s="567"/>
      <c r="M556" s="567"/>
      <c r="N556" s="567"/>
      <c r="O556" s="567"/>
      <c r="P556" s="567"/>
      <c r="Q556" s="567"/>
      <c r="R556" s="567"/>
      <c r="S556" s="567"/>
      <c r="T556" s="567"/>
      <c r="U556" s="567"/>
      <c r="V556" s="567"/>
      <c r="W556" s="567"/>
      <c r="X556" s="567"/>
      <c r="Y556" s="567"/>
      <c r="Z556" s="567"/>
    </row>
    <row r="557">
      <c r="A557" s="567"/>
      <c r="B557" s="567"/>
      <c r="C557" s="567"/>
      <c r="D557" s="567"/>
      <c r="E557" s="567"/>
      <c r="F557" s="567"/>
      <c r="G557" s="567"/>
      <c r="H557" s="567"/>
      <c r="I557" s="567"/>
      <c r="J557" s="567"/>
      <c r="K557" s="567"/>
      <c r="L557" s="567"/>
      <c r="M557" s="567"/>
      <c r="N557" s="567"/>
      <c r="O557" s="567"/>
      <c r="P557" s="567"/>
      <c r="Q557" s="567"/>
      <c r="R557" s="567"/>
      <c r="S557" s="567"/>
      <c r="T557" s="567"/>
      <c r="U557" s="567"/>
      <c r="V557" s="567"/>
      <c r="W557" s="567"/>
      <c r="X557" s="567"/>
      <c r="Y557" s="567"/>
      <c r="Z557" s="567"/>
    </row>
    <row r="558">
      <c r="A558" s="567"/>
      <c r="B558" s="567"/>
      <c r="C558" s="567"/>
      <c r="D558" s="567"/>
      <c r="E558" s="567"/>
      <c r="F558" s="567"/>
      <c r="G558" s="567"/>
      <c r="H558" s="567"/>
      <c r="I558" s="567"/>
      <c r="J558" s="567"/>
      <c r="K558" s="567"/>
      <c r="L558" s="567"/>
      <c r="M558" s="567"/>
      <c r="N558" s="567"/>
      <c r="O558" s="567"/>
      <c r="P558" s="567"/>
      <c r="Q558" s="567"/>
      <c r="R558" s="567"/>
      <c r="S558" s="567"/>
      <c r="T558" s="567"/>
      <c r="U558" s="567"/>
      <c r="V558" s="567"/>
      <c r="W558" s="567"/>
      <c r="X558" s="567"/>
      <c r="Y558" s="567"/>
      <c r="Z558" s="567"/>
    </row>
    <row r="559">
      <c r="A559" s="567"/>
      <c r="B559" s="567"/>
      <c r="C559" s="567"/>
      <c r="D559" s="567"/>
      <c r="E559" s="567"/>
      <c r="F559" s="567"/>
      <c r="G559" s="567"/>
      <c r="H559" s="567"/>
      <c r="I559" s="567"/>
      <c r="J559" s="567"/>
      <c r="K559" s="567"/>
      <c r="L559" s="567"/>
      <c r="M559" s="567"/>
      <c r="N559" s="567"/>
      <c r="O559" s="567"/>
      <c r="P559" s="567"/>
      <c r="Q559" s="567"/>
      <c r="R559" s="567"/>
      <c r="S559" s="567"/>
      <c r="T559" s="567"/>
      <c r="U559" s="567"/>
      <c r="V559" s="567"/>
      <c r="W559" s="567"/>
      <c r="X559" s="567"/>
      <c r="Y559" s="567"/>
      <c r="Z559" s="567"/>
    </row>
    <row r="560">
      <c r="A560" s="567"/>
      <c r="B560" s="567"/>
      <c r="C560" s="567"/>
      <c r="D560" s="567"/>
      <c r="E560" s="567"/>
      <c r="F560" s="567"/>
      <c r="G560" s="567"/>
      <c r="H560" s="567"/>
      <c r="I560" s="567"/>
      <c r="J560" s="567"/>
      <c r="K560" s="567"/>
      <c r="L560" s="567"/>
      <c r="M560" s="567"/>
      <c r="N560" s="567"/>
      <c r="O560" s="567"/>
      <c r="P560" s="567"/>
      <c r="Q560" s="567"/>
      <c r="R560" s="567"/>
      <c r="S560" s="567"/>
      <c r="T560" s="567"/>
      <c r="U560" s="567"/>
      <c r="V560" s="567"/>
      <c r="W560" s="567"/>
      <c r="X560" s="567"/>
      <c r="Y560" s="567"/>
      <c r="Z560" s="567"/>
    </row>
    <row r="561">
      <c r="A561" s="567"/>
      <c r="B561" s="567"/>
      <c r="C561" s="567"/>
      <c r="D561" s="567"/>
      <c r="E561" s="567"/>
      <c r="F561" s="567"/>
      <c r="G561" s="567"/>
      <c r="H561" s="567"/>
      <c r="I561" s="567"/>
      <c r="J561" s="567"/>
      <c r="K561" s="567"/>
      <c r="L561" s="567"/>
      <c r="M561" s="567"/>
      <c r="N561" s="567"/>
      <c r="O561" s="567"/>
      <c r="P561" s="567"/>
      <c r="Q561" s="567"/>
      <c r="R561" s="567"/>
      <c r="S561" s="567"/>
      <c r="T561" s="567"/>
      <c r="U561" s="567"/>
      <c r="V561" s="567"/>
      <c r="W561" s="567"/>
      <c r="X561" s="567"/>
      <c r="Y561" s="567"/>
      <c r="Z561" s="567"/>
    </row>
    <row r="562">
      <c r="A562" s="567"/>
      <c r="B562" s="567"/>
      <c r="C562" s="567"/>
      <c r="D562" s="567"/>
      <c r="E562" s="567"/>
      <c r="F562" s="567"/>
      <c r="G562" s="567"/>
      <c r="H562" s="567"/>
      <c r="I562" s="567"/>
      <c r="J562" s="567"/>
      <c r="K562" s="567"/>
      <c r="L562" s="567"/>
      <c r="M562" s="567"/>
      <c r="N562" s="567"/>
      <c r="O562" s="567"/>
      <c r="P562" s="567"/>
      <c r="Q562" s="567"/>
      <c r="R562" s="567"/>
      <c r="S562" s="567"/>
      <c r="T562" s="567"/>
      <c r="U562" s="567"/>
      <c r="V562" s="567"/>
      <c r="W562" s="567"/>
      <c r="X562" s="567"/>
      <c r="Y562" s="567"/>
      <c r="Z562" s="567"/>
    </row>
    <row r="563">
      <c r="A563" s="567"/>
      <c r="B563" s="567"/>
      <c r="C563" s="567"/>
      <c r="D563" s="567"/>
      <c r="E563" s="567"/>
      <c r="F563" s="567"/>
      <c r="G563" s="567"/>
      <c r="H563" s="567"/>
      <c r="I563" s="567"/>
      <c r="J563" s="567"/>
      <c r="K563" s="567"/>
      <c r="L563" s="567"/>
      <c r="M563" s="567"/>
      <c r="N563" s="567"/>
      <c r="O563" s="567"/>
      <c r="P563" s="567"/>
      <c r="Q563" s="567"/>
      <c r="R563" s="567"/>
      <c r="S563" s="567"/>
      <c r="T563" s="567"/>
      <c r="U563" s="567"/>
      <c r="V563" s="567"/>
      <c r="W563" s="567"/>
      <c r="X563" s="567"/>
      <c r="Y563" s="567"/>
      <c r="Z563" s="567"/>
    </row>
    <row r="564">
      <c r="A564" s="567"/>
      <c r="B564" s="567"/>
      <c r="C564" s="567"/>
      <c r="D564" s="567"/>
      <c r="E564" s="567"/>
      <c r="F564" s="567"/>
      <c r="G564" s="567"/>
      <c r="H564" s="567"/>
      <c r="I564" s="567"/>
      <c r="J564" s="567"/>
      <c r="K564" s="567"/>
      <c r="L564" s="567"/>
      <c r="M564" s="567"/>
      <c r="N564" s="567"/>
      <c r="O564" s="567"/>
      <c r="P564" s="567"/>
      <c r="Q564" s="567"/>
      <c r="R564" s="567"/>
      <c r="S564" s="567"/>
      <c r="T564" s="567"/>
      <c r="U564" s="567"/>
      <c r="V564" s="567"/>
      <c r="W564" s="567"/>
      <c r="X564" s="567"/>
      <c r="Y564" s="567"/>
      <c r="Z564" s="567"/>
    </row>
    <row r="565">
      <c r="A565" s="567"/>
      <c r="B565" s="567"/>
      <c r="C565" s="567"/>
      <c r="D565" s="567"/>
      <c r="E565" s="567"/>
      <c r="F565" s="567"/>
      <c r="G565" s="567"/>
      <c r="H565" s="567"/>
      <c r="I565" s="567"/>
      <c r="J565" s="567"/>
      <c r="K565" s="567"/>
      <c r="L565" s="567"/>
      <c r="M565" s="567"/>
      <c r="N565" s="567"/>
      <c r="O565" s="567"/>
      <c r="P565" s="567"/>
      <c r="Q565" s="567"/>
      <c r="R565" s="567"/>
      <c r="S565" s="567"/>
      <c r="T565" s="567"/>
      <c r="U565" s="567"/>
      <c r="V565" s="567"/>
      <c r="W565" s="567"/>
      <c r="X565" s="567"/>
      <c r="Y565" s="567"/>
      <c r="Z565" s="567"/>
    </row>
    <row r="566">
      <c r="A566" s="567"/>
      <c r="B566" s="567"/>
      <c r="C566" s="567"/>
      <c r="D566" s="567"/>
      <c r="E566" s="567"/>
      <c r="F566" s="567"/>
      <c r="G566" s="567"/>
      <c r="H566" s="567"/>
      <c r="I566" s="567"/>
      <c r="J566" s="567"/>
      <c r="K566" s="567"/>
      <c r="L566" s="567"/>
      <c r="M566" s="567"/>
      <c r="N566" s="567"/>
      <c r="O566" s="567"/>
      <c r="P566" s="567"/>
      <c r="Q566" s="567"/>
      <c r="R566" s="567"/>
      <c r="S566" s="567"/>
      <c r="T566" s="567"/>
      <c r="U566" s="567"/>
      <c r="V566" s="567"/>
      <c r="W566" s="567"/>
      <c r="X566" s="567"/>
      <c r="Y566" s="567"/>
      <c r="Z566" s="567"/>
    </row>
    <row r="567">
      <c r="A567" s="567"/>
      <c r="B567" s="567"/>
      <c r="C567" s="567"/>
      <c r="D567" s="567"/>
      <c r="E567" s="567"/>
      <c r="F567" s="567"/>
      <c r="G567" s="567"/>
      <c r="H567" s="567"/>
      <c r="I567" s="567"/>
      <c r="J567" s="567"/>
      <c r="K567" s="567"/>
      <c r="L567" s="567"/>
      <c r="M567" s="567"/>
      <c r="N567" s="567"/>
      <c r="O567" s="567"/>
      <c r="P567" s="567"/>
      <c r="Q567" s="567"/>
      <c r="R567" s="567"/>
      <c r="S567" s="567"/>
      <c r="T567" s="567"/>
      <c r="U567" s="567"/>
      <c r="V567" s="567"/>
      <c r="W567" s="567"/>
      <c r="X567" s="567"/>
      <c r="Y567" s="567"/>
      <c r="Z567" s="567"/>
    </row>
    <row r="568">
      <c r="A568" s="567"/>
      <c r="B568" s="567"/>
      <c r="C568" s="567"/>
      <c r="D568" s="567"/>
      <c r="E568" s="567"/>
      <c r="F568" s="567"/>
      <c r="G568" s="567"/>
      <c r="H568" s="567"/>
      <c r="I568" s="567"/>
      <c r="J568" s="567"/>
      <c r="K568" s="567"/>
      <c r="L568" s="567"/>
      <c r="M568" s="567"/>
      <c r="N568" s="567"/>
      <c r="O568" s="567"/>
      <c r="P568" s="567"/>
      <c r="Q568" s="567"/>
      <c r="R568" s="567"/>
      <c r="S568" s="567"/>
      <c r="T568" s="567"/>
      <c r="U568" s="567"/>
      <c r="V568" s="567"/>
      <c r="W568" s="567"/>
      <c r="X568" s="567"/>
      <c r="Y568" s="567"/>
      <c r="Z568" s="567"/>
    </row>
    <row r="569">
      <c r="A569" s="567"/>
      <c r="B569" s="567"/>
      <c r="C569" s="567"/>
      <c r="D569" s="567"/>
      <c r="E569" s="567"/>
      <c r="F569" s="567"/>
      <c r="G569" s="567"/>
      <c r="H569" s="567"/>
      <c r="I569" s="567"/>
      <c r="J569" s="567"/>
      <c r="K569" s="567"/>
      <c r="L569" s="567"/>
      <c r="M569" s="567"/>
      <c r="N569" s="567"/>
      <c r="O569" s="567"/>
      <c r="P569" s="567"/>
      <c r="Q569" s="567"/>
      <c r="R569" s="567"/>
      <c r="S569" s="567"/>
      <c r="T569" s="567"/>
      <c r="U569" s="567"/>
      <c r="V569" s="567"/>
      <c r="W569" s="567"/>
      <c r="X569" s="567"/>
      <c r="Y569" s="567"/>
      <c r="Z569" s="567"/>
    </row>
    <row r="570">
      <c r="A570" s="567"/>
      <c r="B570" s="567"/>
      <c r="C570" s="567"/>
      <c r="D570" s="567"/>
      <c r="E570" s="567"/>
      <c r="F570" s="567"/>
      <c r="G570" s="567"/>
      <c r="H570" s="567"/>
      <c r="I570" s="567"/>
      <c r="J570" s="567"/>
      <c r="K570" s="567"/>
      <c r="L570" s="567"/>
      <c r="M570" s="567"/>
      <c r="N570" s="567"/>
      <c r="O570" s="567"/>
      <c r="P570" s="567"/>
      <c r="Q570" s="567"/>
      <c r="R570" s="567"/>
      <c r="S570" s="567"/>
      <c r="T570" s="567"/>
      <c r="U570" s="567"/>
      <c r="V570" s="567"/>
      <c r="W570" s="567"/>
      <c r="X570" s="567"/>
      <c r="Y570" s="567"/>
      <c r="Z570" s="567"/>
    </row>
    <row r="571">
      <c r="A571" s="567"/>
      <c r="B571" s="567"/>
      <c r="C571" s="567"/>
      <c r="D571" s="567"/>
      <c r="E571" s="567"/>
      <c r="F571" s="567"/>
      <c r="G571" s="567"/>
      <c r="H571" s="567"/>
      <c r="I571" s="567"/>
      <c r="J571" s="567"/>
      <c r="K571" s="567"/>
      <c r="L571" s="567"/>
      <c r="M571" s="567"/>
      <c r="N571" s="567"/>
      <c r="O571" s="567"/>
      <c r="P571" s="567"/>
      <c r="Q571" s="567"/>
      <c r="R571" s="567"/>
      <c r="S571" s="567"/>
      <c r="T571" s="567"/>
      <c r="U571" s="567"/>
      <c r="V571" s="567"/>
      <c r="W571" s="567"/>
      <c r="X571" s="567"/>
      <c r="Y571" s="567"/>
      <c r="Z571" s="567"/>
    </row>
    <row r="572">
      <c r="A572" s="567"/>
      <c r="B572" s="567"/>
      <c r="C572" s="567"/>
      <c r="D572" s="567"/>
      <c r="E572" s="567"/>
      <c r="F572" s="567"/>
      <c r="G572" s="567"/>
      <c r="H572" s="567"/>
      <c r="I572" s="567"/>
      <c r="J572" s="567"/>
      <c r="K572" s="567"/>
      <c r="L572" s="567"/>
      <c r="M572" s="567"/>
      <c r="N572" s="567"/>
      <c r="O572" s="567"/>
      <c r="P572" s="567"/>
      <c r="Q572" s="567"/>
      <c r="R572" s="567"/>
      <c r="S572" s="567"/>
      <c r="T572" s="567"/>
      <c r="U572" s="567"/>
      <c r="V572" s="567"/>
      <c r="W572" s="567"/>
      <c r="X572" s="567"/>
      <c r="Y572" s="567"/>
      <c r="Z572" s="567"/>
    </row>
    <row r="573">
      <c r="A573" s="567"/>
      <c r="B573" s="567"/>
      <c r="C573" s="567"/>
      <c r="D573" s="567"/>
      <c r="E573" s="567"/>
      <c r="F573" s="567"/>
      <c r="G573" s="567"/>
      <c r="H573" s="567"/>
      <c r="I573" s="567"/>
      <c r="J573" s="567"/>
      <c r="K573" s="567"/>
      <c r="L573" s="567"/>
      <c r="M573" s="567"/>
      <c r="N573" s="567"/>
      <c r="O573" s="567"/>
      <c r="P573" s="567"/>
      <c r="Q573" s="567"/>
      <c r="R573" s="567"/>
      <c r="S573" s="567"/>
      <c r="T573" s="567"/>
      <c r="U573" s="567"/>
      <c r="V573" s="567"/>
      <c r="W573" s="567"/>
      <c r="X573" s="567"/>
      <c r="Y573" s="567"/>
      <c r="Z573" s="567"/>
    </row>
    <row r="574">
      <c r="A574" s="567"/>
      <c r="B574" s="567"/>
      <c r="C574" s="567"/>
      <c r="D574" s="567"/>
      <c r="E574" s="567"/>
      <c r="F574" s="567"/>
      <c r="G574" s="567"/>
      <c r="H574" s="567"/>
      <c r="I574" s="567"/>
      <c r="J574" s="567"/>
      <c r="K574" s="567"/>
      <c r="L574" s="567"/>
      <c r="M574" s="567"/>
      <c r="N574" s="567"/>
      <c r="O574" s="567"/>
      <c r="P574" s="567"/>
      <c r="Q574" s="567"/>
      <c r="R574" s="567"/>
      <c r="S574" s="567"/>
      <c r="T574" s="567"/>
      <c r="U574" s="567"/>
      <c r="V574" s="567"/>
      <c r="W574" s="567"/>
      <c r="X574" s="567"/>
      <c r="Y574" s="567"/>
      <c r="Z574" s="567"/>
    </row>
    <row r="575">
      <c r="A575" s="567"/>
      <c r="B575" s="567"/>
      <c r="C575" s="567"/>
      <c r="D575" s="567"/>
      <c r="E575" s="567"/>
      <c r="F575" s="567"/>
      <c r="G575" s="567"/>
      <c r="H575" s="567"/>
      <c r="I575" s="567"/>
      <c r="J575" s="567"/>
      <c r="K575" s="567"/>
      <c r="L575" s="567"/>
      <c r="M575" s="567"/>
      <c r="N575" s="567"/>
      <c r="O575" s="567"/>
      <c r="P575" s="567"/>
      <c r="Q575" s="567"/>
      <c r="R575" s="567"/>
      <c r="S575" s="567"/>
      <c r="T575" s="567"/>
      <c r="U575" s="567"/>
      <c r="V575" s="567"/>
      <c r="W575" s="567"/>
      <c r="X575" s="567"/>
      <c r="Y575" s="567"/>
      <c r="Z575" s="567"/>
    </row>
    <row r="576">
      <c r="A576" s="567"/>
      <c r="B576" s="567"/>
      <c r="C576" s="567"/>
      <c r="D576" s="567"/>
      <c r="E576" s="567"/>
      <c r="F576" s="567"/>
      <c r="G576" s="567"/>
      <c r="H576" s="567"/>
      <c r="I576" s="567"/>
      <c r="J576" s="567"/>
      <c r="K576" s="567"/>
      <c r="L576" s="567"/>
      <c r="M576" s="567"/>
      <c r="N576" s="567"/>
      <c r="O576" s="567"/>
      <c r="P576" s="567"/>
      <c r="Q576" s="567"/>
      <c r="R576" s="567"/>
      <c r="S576" s="567"/>
      <c r="T576" s="567"/>
      <c r="U576" s="567"/>
      <c r="V576" s="567"/>
      <c r="W576" s="567"/>
      <c r="X576" s="567"/>
      <c r="Y576" s="567"/>
      <c r="Z576" s="567"/>
    </row>
    <row r="577">
      <c r="A577" s="567"/>
      <c r="B577" s="567"/>
      <c r="C577" s="567"/>
      <c r="D577" s="567"/>
      <c r="E577" s="567"/>
      <c r="F577" s="567"/>
      <c r="G577" s="567"/>
      <c r="H577" s="567"/>
      <c r="I577" s="567"/>
      <c r="J577" s="567"/>
      <c r="K577" s="567"/>
      <c r="L577" s="567"/>
      <c r="M577" s="567"/>
      <c r="N577" s="567"/>
      <c r="O577" s="567"/>
      <c r="P577" s="567"/>
      <c r="Q577" s="567"/>
      <c r="R577" s="567"/>
      <c r="S577" s="567"/>
      <c r="T577" s="567"/>
      <c r="U577" s="567"/>
      <c r="V577" s="567"/>
      <c r="W577" s="567"/>
      <c r="X577" s="567"/>
      <c r="Y577" s="567"/>
      <c r="Z577" s="567"/>
    </row>
    <row r="578">
      <c r="A578" s="567"/>
      <c r="B578" s="567"/>
      <c r="C578" s="567"/>
      <c r="D578" s="567"/>
      <c r="E578" s="567"/>
      <c r="F578" s="567"/>
      <c r="G578" s="567"/>
      <c r="H578" s="567"/>
      <c r="I578" s="567"/>
      <c r="J578" s="567"/>
      <c r="K578" s="567"/>
      <c r="L578" s="567"/>
      <c r="M578" s="567"/>
      <c r="N578" s="567"/>
      <c r="O578" s="567"/>
      <c r="P578" s="567"/>
      <c r="Q578" s="567"/>
      <c r="R578" s="567"/>
      <c r="S578" s="567"/>
      <c r="T578" s="567"/>
      <c r="U578" s="567"/>
      <c r="V578" s="567"/>
      <c r="W578" s="567"/>
      <c r="X578" s="567"/>
      <c r="Y578" s="567"/>
      <c r="Z578" s="567"/>
    </row>
    <row r="579">
      <c r="A579" s="567"/>
      <c r="B579" s="567"/>
      <c r="C579" s="567"/>
      <c r="D579" s="567"/>
      <c r="E579" s="567"/>
      <c r="F579" s="567"/>
      <c r="G579" s="567"/>
      <c r="H579" s="567"/>
      <c r="I579" s="567"/>
      <c r="J579" s="567"/>
      <c r="K579" s="567"/>
      <c r="L579" s="567"/>
      <c r="M579" s="567"/>
      <c r="N579" s="567"/>
      <c r="O579" s="567"/>
      <c r="P579" s="567"/>
      <c r="Q579" s="567"/>
      <c r="R579" s="567"/>
      <c r="S579" s="567"/>
      <c r="T579" s="567"/>
      <c r="U579" s="567"/>
      <c r="V579" s="567"/>
      <c r="W579" s="567"/>
      <c r="X579" s="567"/>
      <c r="Y579" s="567"/>
      <c r="Z579" s="567"/>
    </row>
    <row r="580">
      <c r="A580" s="567"/>
      <c r="B580" s="567"/>
      <c r="C580" s="567"/>
      <c r="D580" s="567"/>
      <c r="E580" s="567"/>
      <c r="F580" s="567"/>
      <c r="G580" s="567"/>
      <c r="H580" s="567"/>
      <c r="I580" s="567"/>
      <c r="J580" s="567"/>
      <c r="K580" s="567"/>
      <c r="L580" s="567"/>
      <c r="M580" s="567"/>
      <c r="N580" s="567"/>
      <c r="O580" s="567"/>
      <c r="P580" s="567"/>
      <c r="Q580" s="567"/>
      <c r="R580" s="567"/>
      <c r="S580" s="567"/>
      <c r="T580" s="567"/>
      <c r="U580" s="567"/>
      <c r="V580" s="567"/>
      <c r="W580" s="567"/>
      <c r="X580" s="567"/>
      <c r="Y580" s="567"/>
      <c r="Z580" s="567"/>
    </row>
    <row r="581">
      <c r="A581" s="567"/>
      <c r="B581" s="567"/>
      <c r="C581" s="567"/>
      <c r="D581" s="567"/>
      <c r="E581" s="567"/>
      <c r="F581" s="567"/>
      <c r="G581" s="567"/>
      <c r="H581" s="567"/>
      <c r="I581" s="567"/>
      <c r="J581" s="567"/>
      <c r="K581" s="567"/>
      <c r="L581" s="567"/>
      <c r="M581" s="567"/>
      <c r="N581" s="567"/>
      <c r="O581" s="567"/>
      <c r="P581" s="567"/>
      <c r="Q581" s="567"/>
      <c r="R581" s="567"/>
      <c r="S581" s="567"/>
      <c r="T581" s="567"/>
      <c r="U581" s="567"/>
      <c r="V581" s="567"/>
      <c r="W581" s="567"/>
      <c r="X581" s="567"/>
      <c r="Y581" s="567"/>
      <c r="Z581" s="567"/>
    </row>
    <row r="582">
      <c r="A582" s="567"/>
      <c r="B582" s="567"/>
      <c r="C582" s="567"/>
      <c r="D582" s="567"/>
      <c r="E582" s="567"/>
      <c r="F582" s="567"/>
      <c r="G582" s="567"/>
      <c r="H582" s="567"/>
      <c r="I582" s="567"/>
      <c r="J582" s="567"/>
      <c r="K582" s="567"/>
      <c r="L582" s="567"/>
      <c r="M582" s="567"/>
      <c r="N582" s="567"/>
      <c r="O582" s="567"/>
      <c r="P582" s="567"/>
      <c r="Q582" s="567"/>
      <c r="R582" s="567"/>
      <c r="S582" s="567"/>
      <c r="T582" s="567"/>
      <c r="U582" s="567"/>
      <c r="V582" s="567"/>
      <c r="W582" s="567"/>
      <c r="X582" s="567"/>
      <c r="Y582" s="567"/>
      <c r="Z582" s="567"/>
    </row>
    <row r="583">
      <c r="A583" s="567"/>
      <c r="B583" s="567"/>
      <c r="C583" s="567"/>
      <c r="D583" s="567"/>
      <c r="E583" s="567"/>
      <c r="F583" s="567"/>
      <c r="G583" s="567"/>
      <c r="H583" s="567"/>
      <c r="I583" s="567"/>
      <c r="J583" s="567"/>
      <c r="K583" s="567"/>
      <c r="L583" s="567"/>
      <c r="M583" s="567"/>
      <c r="N583" s="567"/>
      <c r="O583" s="567"/>
      <c r="P583" s="567"/>
      <c r="Q583" s="567"/>
      <c r="R583" s="567"/>
      <c r="S583" s="567"/>
      <c r="T583" s="567"/>
      <c r="U583" s="567"/>
      <c r="V583" s="567"/>
      <c r="W583" s="567"/>
      <c r="X583" s="567"/>
      <c r="Y583" s="567"/>
      <c r="Z583" s="567"/>
    </row>
    <row r="584">
      <c r="A584" s="567"/>
      <c r="B584" s="567"/>
      <c r="C584" s="567"/>
      <c r="D584" s="567"/>
      <c r="E584" s="567"/>
      <c r="F584" s="567"/>
      <c r="G584" s="567"/>
      <c r="H584" s="567"/>
      <c r="I584" s="567"/>
      <c r="J584" s="567"/>
      <c r="K584" s="567"/>
      <c r="L584" s="567"/>
      <c r="M584" s="567"/>
      <c r="N584" s="567"/>
      <c r="O584" s="567"/>
      <c r="P584" s="567"/>
      <c r="Q584" s="567"/>
      <c r="R584" s="567"/>
      <c r="S584" s="567"/>
      <c r="T584" s="567"/>
      <c r="U584" s="567"/>
      <c r="V584" s="567"/>
      <c r="W584" s="567"/>
      <c r="X584" s="567"/>
      <c r="Y584" s="567"/>
      <c r="Z584" s="567"/>
    </row>
    <row r="585">
      <c r="A585" s="567"/>
      <c r="B585" s="567"/>
      <c r="C585" s="567"/>
      <c r="D585" s="567"/>
      <c r="E585" s="567"/>
      <c r="F585" s="567"/>
      <c r="G585" s="567"/>
      <c r="H585" s="567"/>
      <c r="I585" s="567"/>
      <c r="J585" s="567"/>
      <c r="K585" s="567"/>
      <c r="L585" s="567"/>
      <c r="M585" s="567"/>
      <c r="N585" s="567"/>
      <c r="O585" s="567"/>
      <c r="P585" s="567"/>
      <c r="Q585" s="567"/>
      <c r="R585" s="567"/>
      <c r="S585" s="567"/>
      <c r="T585" s="567"/>
      <c r="U585" s="567"/>
      <c r="V585" s="567"/>
      <c r="W585" s="567"/>
      <c r="X585" s="567"/>
      <c r="Y585" s="567"/>
      <c r="Z585" s="567"/>
    </row>
    <row r="586">
      <c r="A586" s="567"/>
      <c r="B586" s="567"/>
      <c r="C586" s="567"/>
      <c r="D586" s="567"/>
      <c r="E586" s="567"/>
      <c r="F586" s="567"/>
      <c r="G586" s="567"/>
      <c r="H586" s="567"/>
      <c r="I586" s="567"/>
      <c r="J586" s="567"/>
      <c r="K586" s="567"/>
      <c r="L586" s="567"/>
      <c r="M586" s="567"/>
      <c r="N586" s="567"/>
      <c r="O586" s="567"/>
      <c r="P586" s="567"/>
      <c r="Q586" s="567"/>
      <c r="R586" s="567"/>
      <c r="S586" s="567"/>
      <c r="T586" s="567"/>
      <c r="U586" s="567"/>
      <c r="V586" s="567"/>
      <c r="W586" s="567"/>
      <c r="X586" s="567"/>
      <c r="Y586" s="567"/>
      <c r="Z586" s="567"/>
    </row>
    <row r="587">
      <c r="A587" s="567"/>
      <c r="B587" s="567"/>
      <c r="C587" s="567"/>
      <c r="D587" s="567"/>
      <c r="E587" s="567"/>
      <c r="F587" s="567"/>
      <c r="G587" s="567"/>
      <c r="H587" s="567"/>
      <c r="I587" s="567"/>
      <c r="J587" s="567"/>
      <c r="K587" s="567"/>
      <c r="L587" s="567"/>
      <c r="M587" s="567"/>
      <c r="N587" s="567"/>
      <c r="O587" s="567"/>
      <c r="P587" s="567"/>
      <c r="Q587" s="567"/>
      <c r="R587" s="567"/>
      <c r="S587" s="567"/>
      <c r="T587" s="567"/>
      <c r="U587" s="567"/>
      <c r="V587" s="567"/>
      <c r="W587" s="567"/>
      <c r="X587" s="567"/>
      <c r="Y587" s="567"/>
      <c r="Z587" s="567"/>
    </row>
    <row r="588">
      <c r="A588" s="567"/>
      <c r="B588" s="567"/>
      <c r="C588" s="567"/>
      <c r="D588" s="567"/>
      <c r="E588" s="567"/>
      <c r="F588" s="567"/>
      <c r="G588" s="567"/>
      <c r="H588" s="567"/>
      <c r="I588" s="567"/>
      <c r="J588" s="567"/>
      <c r="K588" s="567"/>
      <c r="L588" s="567"/>
      <c r="M588" s="567"/>
      <c r="N588" s="567"/>
      <c r="O588" s="567"/>
      <c r="P588" s="567"/>
      <c r="Q588" s="567"/>
      <c r="R588" s="567"/>
      <c r="S588" s="567"/>
      <c r="T588" s="567"/>
      <c r="U588" s="567"/>
      <c r="V588" s="567"/>
      <c r="W588" s="567"/>
      <c r="X588" s="567"/>
      <c r="Y588" s="567"/>
      <c r="Z588" s="567"/>
    </row>
    <row r="589">
      <c r="A589" s="567"/>
      <c r="B589" s="567"/>
      <c r="C589" s="567"/>
      <c r="D589" s="567"/>
      <c r="E589" s="567"/>
      <c r="F589" s="567"/>
      <c r="G589" s="567"/>
      <c r="H589" s="567"/>
      <c r="I589" s="567"/>
      <c r="J589" s="567"/>
      <c r="K589" s="567"/>
      <c r="L589" s="567"/>
      <c r="M589" s="567"/>
      <c r="N589" s="567"/>
      <c r="O589" s="567"/>
      <c r="P589" s="567"/>
      <c r="Q589" s="567"/>
      <c r="R589" s="567"/>
      <c r="S589" s="567"/>
      <c r="T589" s="567"/>
      <c r="U589" s="567"/>
      <c r="V589" s="567"/>
      <c r="W589" s="567"/>
      <c r="X589" s="567"/>
      <c r="Y589" s="567"/>
      <c r="Z589" s="567"/>
    </row>
    <row r="590">
      <c r="A590" s="567"/>
      <c r="B590" s="567"/>
      <c r="C590" s="567"/>
      <c r="D590" s="567"/>
      <c r="E590" s="567"/>
      <c r="F590" s="567"/>
      <c r="G590" s="567"/>
      <c r="H590" s="567"/>
      <c r="I590" s="567"/>
      <c r="J590" s="567"/>
      <c r="K590" s="567"/>
      <c r="L590" s="567"/>
      <c r="M590" s="567"/>
      <c r="N590" s="567"/>
      <c r="O590" s="567"/>
      <c r="P590" s="567"/>
      <c r="Q590" s="567"/>
      <c r="R590" s="567"/>
      <c r="S590" s="567"/>
      <c r="T590" s="567"/>
      <c r="U590" s="567"/>
      <c r="V590" s="567"/>
      <c r="W590" s="567"/>
      <c r="X590" s="567"/>
      <c r="Y590" s="567"/>
      <c r="Z590" s="567"/>
    </row>
    <row r="591">
      <c r="A591" s="567"/>
      <c r="B591" s="567"/>
      <c r="C591" s="567"/>
      <c r="D591" s="567"/>
      <c r="E591" s="567"/>
      <c r="F591" s="567"/>
      <c r="G591" s="567"/>
      <c r="H591" s="567"/>
      <c r="I591" s="567"/>
      <c r="J591" s="567"/>
      <c r="K591" s="567"/>
      <c r="L591" s="567"/>
      <c r="M591" s="567"/>
      <c r="N591" s="567"/>
      <c r="O591" s="567"/>
      <c r="P591" s="567"/>
      <c r="Q591" s="567"/>
      <c r="R591" s="567"/>
      <c r="S591" s="567"/>
      <c r="T591" s="567"/>
      <c r="U591" s="567"/>
      <c r="V591" s="567"/>
      <c r="W591" s="567"/>
      <c r="X591" s="567"/>
      <c r="Y591" s="567"/>
      <c r="Z591" s="567"/>
    </row>
    <row r="592">
      <c r="A592" s="567"/>
      <c r="B592" s="567"/>
      <c r="C592" s="567"/>
      <c r="D592" s="567"/>
      <c r="E592" s="567"/>
      <c r="F592" s="567"/>
      <c r="G592" s="567"/>
      <c r="H592" s="567"/>
      <c r="I592" s="567"/>
      <c r="J592" s="567"/>
      <c r="K592" s="567"/>
      <c r="L592" s="567"/>
      <c r="M592" s="567"/>
      <c r="N592" s="567"/>
      <c r="O592" s="567"/>
      <c r="P592" s="567"/>
      <c r="Q592" s="567"/>
      <c r="R592" s="567"/>
      <c r="S592" s="567"/>
      <c r="T592" s="567"/>
      <c r="U592" s="567"/>
      <c r="V592" s="567"/>
      <c r="W592" s="567"/>
      <c r="X592" s="567"/>
      <c r="Y592" s="567"/>
      <c r="Z592" s="567"/>
    </row>
    <row r="593">
      <c r="A593" s="567"/>
      <c r="B593" s="567"/>
      <c r="C593" s="567"/>
      <c r="D593" s="567"/>
      <c r="E593" s="567"/>
      <c r="F593" s="567"/>
      <c r="G593" s="567"/>
      <c r="H593" s="567"/>
      <c r="I593" s="567"/>
      <c r="J593" s="567"/>
      <c r="K593" s="567"/>
      <c r="L593" s="567"/>
      <c r="M593" s="567"/>
      <c r="N593" s="567"/>
      <c r="O593" s="567"/>
      <c r="P593" s="567"/>
      <c r="Q593" s="567"/>
      <c r="R593" s="567"/>
      <c r="S593" s="567"/>
      <c r="T593" s="567"/>
      <c r="U593" s="567"/>
      <c r="V593" s="567"/>
      <c r="W593" s="567"/>
      <c r="X593" s="567"/>
      <c r="Y593" s="567"/>
      <c r="Z593" s="567"/>
    </row>
    <row r="594">
      <c r="A594" s="567"/>
      <c r="B594" s="567"/>
      <c r="C594" s="567"/>
      <c r="D594" s="567"/>
      <c r="E594" s="567"/>
      <c r="F594" s="567"/>
      <c r="G594" s="567"/>
      <c r="H594" s="567"/>
      <c r="I594" s="567"/>
      <c r="J594" s="567"/>
      <c r="K594" s="567"/>
      <c r="L594" s="567"/>
      <c r="M594" s="567"/>
      <c r="N594" s="567"/>
      <c r="O594" s="567"/>
      <c r="P594" s="567"/>
      <c r="Q594" s="567"/>
      <c r="R594" s="567"/>
      <c r="S594" s="567"/>
      <c r="T594" s="567"/>
      <c r="U594" s="567"/>
      <c r="V594" s="567"/>
      <c r="W594" s="567"/>
      <c r="X594" s="567"/>
      <c r="Y594" s="567"/>
      <c r="Z594" s="567"/>
    </row>
    <row r="595">
      <c r="A595" s="567"/>
      <c r="B595" s="567"/>
      <c r="C595" s="567"/>
      <c r="D595" s="567"/>
      <c r="E595" s="567"/>
      <c r="F595" s="567"/>
      <c r="G595" s="567"/>
      <c r="H595" s="567"/>
      <c r="I595" s="567"/>
      <c r="J595" s="567"/>
      <c r="K595" s="567"/>
      <c r="L595" s="567"/>
      <c r="M595" s="567"/>
      <c r="N595" s="567"/>
      <c r="O595" s="567"/>
      <c r="P595" s="567"/>
      <c r="Q595" s="567"/>
      <c r="R595" s="567"/>
      <c r="S595" s="567"/>
      <c r="T595" s="567"/>
      <c r="U595" s="567"/>
      <c r="V595" s="567"/>
      <c r="W595" s="567"/>
      <c r="X595" s="567"/>
      <c r="Y595" s="567"/>
      <c r="Z595" s="567"/>
    </row>
    <row r="596">
      <c r="A596" s="567"/>
      <c r="B596" s="567"/>
      <c r="C596" s="567"/>
      <c r="D596" s="567"/>
      <c r="E596" s="567"/>
      <c r="F596" s="567"/>
      <c r="G596" s="567"/>
      <c r="H596" s="567"/>
      <c r="I596" s="567"/>
      <c r="J596" s="567"/>
      <c r="K596" s="567"/>
      <c r="L596" s="567"/>
      <c r="M596" s="567"/>
      <c r="N596" s="567"/>
      <c r="O596" s="567"/>
      <c r="P596" s="567"/>
      <c r="Q596" s="567"/>
      <c r="R596" s="567"/>
      <c r="S596" s="567"/>
      <c r="T596" s="567"/>
      <c r="U596" s="567"/>
      <c r="V596" s="567"/>
      <c r="W596" s="567"/>
      <c r="X596" s="567"/>
      <c r="Y596" s="567"/>
      <c r="Z596" s="567"/>
    </row>
    <row r="597">
      <c r="A597" s="567"/>
      <c r="B597" s="567"/>
      <c r="C597" s="567"/>
      <c r="D597" s="567"/>
      <c r="E597" s="567"/>
      <c r="F597" s="567"/>
      <c r="G597" s="567"/>
      <c r="H597" s="567"/>
      <c r="I597" s="567"/>
      <c r="J597" s="567"/>
      <c r="K597" s="567"/>
      <c r="L597" s="567"/>
      <c r="M597" s="567"/>
      <c r="N597" s="567"/>
      <c r="O597" s="567"/>
      <c r="P597" s="567"/>
      <c r="Q597" s="567"/>
      <c r="R597" s="567"/>
      <c r="S597" s="567"/>
      <c r="T597" s="567"/>
      <c r="U597" s="567"/>
      <c r="V597" s="567"/>
      <c r="W597" s="567"/>
      <c r="X597" s="567"/>
      <c r="Y597" s="567"/>
      <c r="Z597" s="567"/>
    </row>
    <row r="598">
      <c r="A598" s="567"/>
      <c r="B598" s="567"/>
      <c r="C598" s="567"/>
      <c r="D598" s="567"/>
      <c r="E598" s="567"/>
      <c r="F598" s="567"/>
      <c r="G598" s="567"/>
      <c r="H598" s="567"/>
      <c r="I598" s="567"/>
      <c r="J598" s="567"/>
      <c r="K598" s="567"/>
      <c r="L598" s="567"/>
      <c r="M598" s="567"/>
      <c r="N598" s="567"/>
      <c r="O598" s="567"/>
      <c r="P598" s="567"/>
      <c r="Q598" s="567"/>
      <c r="R598" s="567"/>
      <c r="S598" s="567"/>
      <c r="T598" s="567"/>
      <c r="U598" s="567"/>
      <c r="V598" s="567"/>
      <c r="W598" s="567"/>
      <c r="X598" s="567"/>
      <c r="Y598" s="567"/>
      <c r="Z598" s="567"/>
    </row>
    <row r="599">
      <c r="A599" s="567"/>
      <c r="B599" s="567"/>
      <c r="C599" s="567"/>
      <c r="D599" s="567"/>
      <c r="E599" s="567"/>
      <c r="F599" s="567"/>
      <c r="G599" s="567"/>
      <c r="H599" s="567"/>
      <c r="I599" s="567"/>
      <c r="J599" s="567"/>
      <c r="K599" s="567"/>
      <c r="L599" s="567"/>
      <c r="M599" s="567"/>
      <c r="N599" s="567"/>
      <c r="O599" s="567"/>
      <c r="P599" s="567"/>
      <c r="Q599" s="567"/>
      <c r="R599" s="567"/>
      <c r="S599" s="567"/>
      <c r="T599" s="567"/>
      <c r="U599" s="567"/>
      <c r="V599" s="567"/>
      <c r="W599" s="567"/>
      <c r="X599" s="567"/>
      <c r="Y599" s="567"/>
      <c r="Z599" s="567"/>
    </row>
    <row r="600">
      <c r="A600" s="567"/>
      <c r="B600" s="567"/>
      <c r="C600" s="567"/>
      <c r="D600" s="567"/>
      <c r="E600" s="567"/>
      <c r="F600" s="567"/>
      <c r="G600" s="567"/>
      <c r="H600" s="567"/>
      <c r="I600" s="567"/>
      <c r="J600" s="567"/>
      <c r="K600" s="567"/>
      <c r="L600" s="567"/>
      <c r="M600" s="567"/>
      <c r="N600" s="567"/>
      <c r="O600" s="567"/>
      <c r="P600" s="567"/>
      <c r="Q600" s="567"/>
      <c r="R600" s="567"/>
      <c r="S600" s="567"/>
      <c r="T600" s="567"/>
      <c r="U600" s="567"/>
      <c r="V600" s="567"/>
      <c r="W600" s="567"/>
      <c r="X600" s="567"/>
      <c r="Y600" s="567"/>
      <c r="Z600" s="567"/>
    </row>
    <row r="601">
      <c r="A601" s="567"/>
      <c r="B601" s="567"/>
      <c r="C601" s="567"/>
      <c r="D601" s="567"/>
      <c r="E601" s="567"/>
      <c r="F601" s="567"/>
      <c r="G601" s="567"/>
      <c r="H601" s="567"/>
      <c r="I601" s="567"/>
      <c r="J601" s="567"/>
      <c r="K601" s="567"/>
      <c r="L601" s="567"/>
      <c r="M601" s="567"/>
      <c r="N601" s="567"/>
      <c r="O601" s="567"/>
      <c r="P601" s="567"/>
      <c r="Q601" s="567"/>
      <c r="R601" s="567"/>
      <c r="S601" s="567"/>
      <c r="T601" s="567"/>
      <c r="U601" s="567"/>
      <c r="V601" s="567"/>
      <c r="W601" s="567"/>
      <c r="X601" s="567"/>
      <c r="Y601" s="567"/>
      <c r="Z601" s="567"/>
    </row>
    <row r="602">
      <c r="A602" s="567"/>
      <c r="B602" s="567"/>
      <c r="C602" s="567"/>
      <c r="D602" s="567"/>
      <c r="E602" s="567"/>
      <c r="F602" s="567"/>
      <c r="G602" s="567"/>
      <c r="H602" s="567"/>
      <c r="I602" s="567"/>
      <c r="J602" s="567"/>
      <c r="K602" s="567"/>
      <c r="L602" s="567"/>
      <c r="M602" s="567"/>
      <c r="N602" s="567"/>
      <c r="O602" s="567"/>
      <c r="P602" s="567"/>
      <c r="Q602" s="567"/>
      <c r="R602" s="567"/>
      <c r="S602" s="567"/>
      <c r="T602" s="567"/>
      <c r="U602" s="567"/>
      <c r="V602" s="567"/>
      <c r="W602" s="567"/>
      <c r="X602" s="567"/>
      <c r="Y602" s="567"/>
      <c r="Z602" s="567"/>
    </row>
    <row r="603">
      <c r="A603" s="567"/>
      <c r="B603" s="567"/>
      <c r="C603" s="567"/>
      <c r="D603" s="567"/>
      <c r="E603" s="567"/>
      <c r="F603" s="567"/>
      <c r="G603" s="567"/>
      <c r="H603" s="567"/>
      <c r="I603" s="567"/>
      <c r="J603" s="567"/>
      <c r="K603" s="567"/>
      <c r="L603" s="567"/>
      <c r="M603" s="567"/>
      <c r="N603" s="567"/>
      <c r="O603" s="567"/>
      <c r="P603" s="567"/>
      <c r="Q603" s="567"/>
      <c r="R603" s="567"/>
      <c r="S603" s="567"/>
      <c r="T603" s="567"/>
      <c r="U603" s="567"/>
      <c r="V603" s="567"/>
      <c r="W603" s="567"/>
      <c r="X603" s="567"/>
      <c r="Y603" s="567"/>
      <c r="Z603" s="567"/>
    </row>
    <row r="604">
      <c r="A604" s="567"/>
      <c r="B604" s="567"/>
      <c r="C604" s="567"/>
      <c r="D604" s="567"/>
      <c r="E604" s="567"/>
      <c r="F604" s="567"/>
      <c r="G604" s="567"/>
      <c r="H604" s="567"/>
      <c r="I604" s="567"/>
      <c r="J604" s="567"/>
      <c r="K604" s="567"/>
      <c r="L604" s="567"/>
      <c r="M604" s="567"/>
      <c r="N604" s="567"/>
      <c r="O604" s="567"/>
      <c r="P604" s="567"/>
      <c r="Q604" s="567"/>
      <c r="R604" s="567"/>
      <c r="S604" s="567"/>
      <c r="T604" s="567"/>
      <c r="U604" s="567"/>
      <c r="V604" s="567"/>
      <c r="W604" s="567"/>
      <c r="X604" s="567"/>
      <c r="Y604" s="567"/>
      <c r="Z604" s="567"/>
    </row>
    <row r="605">
      <c r="A605" s="567"/>
      <c r="B605" s="567"/>
      <c r="C605" s="567"/>
      <c r="D605" s="567"/>
      <c r="E605" s="567"/>
      <c r="F605" s="567"/>
      <c r="G605" s="567"/>
      <c r="H605" s="567"/>
      <c r="I605" s="567"/>
      <c r="J605" s="567"/>
      <c r="K605" s="567"/>
      <c r="L605" s="567"/>
      <c r="M605" s="567"/>
      <c r="N605" s="567"/>
      <c r="O605" s="567"/>
      <c r="P605" s="567"/>
      <c r="Q605" s="567"/>
      <c r="R605" s="567"/>
      <c r="S605" s="567"/>
      <c r="T605" s="567"/>
      <c r="U605" s="567"/>
      <c r="V605" s="567"/>
      <c r="W605" s="567"/>
      <c r="X605" s="567"/>
      <c r="Y605" s="567"/>
      <c r="Z605" s="567"/>
    </row>
    <row r="606">
      <c r="A606" s="567"/>
      <c r="B606" s="567"/>
      <c r="C606" s="567"/>
      <c r="D606" s="567"/>
      <c r="E606" s="567"/>
      <c r="F606" s="567"/>
      <c r="G606" s="567"/>
      <c r="H606" s="567"/>
      <c r="I606" s="567"/>
      <c r="J606" s="567"/>
      <c r="K606" s="567"/>
      <c r="L606" s="567"/>
      <c r="M606" s="567"/>
      <c r="N606" s="567"/>
      <c r="O606" s="567"/>
      <c r="P606" s="567"/>
      <c r="Q606" s="567"/>
      <c r="R606" s="567"/>
      <c r="S606" s="567"/>
      <c r="T606" s="567"/>
      <c r="U606" s="567"/>
      <c r="V606" s="567"/>
      <c r="W606" s="567"/>
      <c r="X606" s="567"/>
      <c r="Y606" s="567"/>
      <c r="Z606" s="567"/>
    </row>
    <row r="607">
      <c r="A607" s="567"/>
      <c r="B607" s="567"/>
      <c r="C607" s="567"/>
      <c r="D607" s="567"/>
      <c r="E607" s="567"/>
      <c r="F607" s="567"/>
      <c r="G607" s="567"/>
      <c r="H607" s="567"/>
      <c r="I607" s="567"/>
      <c r="J607" s="567"/>
      <c r="K607" s="567"/>
      <c r="L607" s="567"/>
      <c r="M607" s="567"/>
      <c r="N607" s="567"/>
      <c r="O607" s="567"/>
      <c r="P607" s="567"/>
      <c r="Q607" s="567"/>
      <c r="R607" s="567"/>
      <c r="S607" s="567"/>
      <c r="T607" s="567"/>
      <c r="U607" s="567"/>
      <c r="V607" s="567"/>
      <c r="W607" s="567"/>
      <c r="X607" s="567"/>
      <c r="Y607" s="567"/>
      <c r="Z607" s="567"/>
    </row>
    <row r="608">
      <c r="A608" s="567"/>
      <c r="B608" s="567"/>
      <c r="C608" s="567"/>
      <c r="D608" s="567"/>
      <c r="E608" s="567"/>
      <c r="F608" s="567"/>
      <c r="G608" s="567"/>
      <c r="H608" s="567"/>
      <c r="I608" s="567"/>
      <c r="J608" s="567"/>
      <c r="K608" s="567"/>
      <c r="L608" s="567"/>
      <c r="M608" s="567"/>
      <c r="N608" s="567"/>
      <c r="O608" s="567"/>
      <c r="P608" s="567"/>
      <c r="Q608" s="567"/>
      <c r="R608" s="567"/>
      <c r="S608" s="567"/>
      <c r="T608" s="567"/>
      <c r="U608" s="567"/>
      <c r="V608" s="567"/>
      <c r="W608" s="567"/>
      <c r="X608" s="567"/>
      <c r="Y608" s="567"/>
      <c r="Z608" s="567"/>
    </row>
    <row r="609">
      <c r="A609" s="567"/>
      <c r="B609" s="567"/>
      <c r="C609" s="567"/>
      <c r="D609" s="567"/>
      <c r="E609" s="567"/>
      <c r="F609" s="567"/>
      <c r="G609" s="567"/>
      <c r="H609" s="567"/>
      <c r="I609" s="567"/>
      <c r="J609" s="567"/>
      <c r="K609" s="567"/>
      <c r="L609" s="567"/>
      <c r="M609" s="567"/>
      <c r="N609" s="567"/>
      <c r="O609" s="567"/>
      <c r="P609" s="567"/>
      <c r="Q609" s="567"/>
      <c r="R609" s="567"/>
      <c r="S609" s="567"/>
      <c r="T609" s="567"/>
      <c r="U609" s="567"/>
      <c r="V609" s="567"/>
      <c r="W609" s="567"/>
      <c r="X609" s="567"/>
      <c r="Y609" s="567"/>
      <c r="Z609" s="567"/>
    </row>
    <row r="610">
      <c r="A610" s="567"/>
      <c r="B610" s="567"/>
      <c r="C610" s="567"/>
      <c r="D610" s="567"/>
      <c r="E610" s="567"/>
      <c r="F610" s="567"/>
      <c r="G610" s="567"/>
      <c r="H610" s="567"/>
      <c r="I610" s="567"/>
      <c r="J610" s="567"/>
      <c r="K610" s="567"/>
      <c r="L610" s="567"/>
      <c r="M610" s="567"/>
      <c r="N610" s="567"/>
      <c r="O610" s="567"/>
      <c r="P610" s="567"/>
      <c r="Q610" s="567"/>
      <c r="R610" s="567"/>
      <c r="S610" s="567"/>
      <c r="T610" s="567"/>
      <c r="U610" s="567"/>
      <c r="V610" s="567"/>
      <c r="W610" s="567"/>
      <c r="X610" s="567"/>
      <c r="Y610" s="567"/>
      <c r="Z610" s="567"/>
    </row>
    <row r="611">
      <c r="A611" s="567"/>
      <c r="B611" s="567"/>
      <c r="C611" s="567"/>
      <c r="D611" s="567"/>
      <c r="E611" s="567"/>
      <c r="F611" s="567"/>
      <c r="G611" s="567"/>
      <c r="H611" s="567"/>
      <c r="I611" s="567"/>
      <c r="J611" s="567"/>
      <c r="K611" s="567"/>
      <c r="L611" s="567"/>
      <c r="M611" s="567"/>
      <c r="N611" s="567"/>
      <c r="O611" s="567"/>
      <c r="P611" s="567"/>
      <c r="Q611" s="567"/>
      <c r="R611" s="567"/>
      <c r="S611" s="567"/>
      <c r="T611" s="567"/>
      <c r="U611" s="567"/>
      <c r="V611" s="567"/>
      <c r="W611" s="567"/>
      <c r="X611" s="567"/>
      <c r="Y611" s="567"/>
      <c r="Z611" s="567"/>
    </row>
    <row r="612">
      <c r="A612" s="567"/>
      <c r="B612" s="567"/>
      <c r="C612" s="567"/>
      <c r="D612" s="567"/>
      <c r="E612" s="567"/>
      <c r="F612" s="567"/>
      <c r="G612" s="567"/>
      <c r="H612" s="567"/>
      <c r="I612" s="567"/>
      <c r="J612" s="567"/>
      <c r="K612" s="567"/>
      <c r="L612" s="567"/>
      <c r="M612" s="567"/>
      <c r="N612" s="567"/>
      <c r="O612" s="567"/>
      <c r="P612" s="567"/>
      <c r="Q612" s="567"/>
      <c r="R612" s="567"/>
      <c r="S612" s="567"/>
      <c r="T612" s="567"/>
      <c r="U612" s="567"/>
      <c r="V612" s="567"/>
      <c r="W612" s="567"/>
      <c r="X612" s="567"/>
      <c r="Y612" s="567"/>
      <c r="Z612" s="567"/>
    </row>
    <row r="613">
      <c r="A613" s="567"/>
      <c r="B613" s="567"/>
      <c r="C613" s="567"/>
      <c r="D613" s="567"/>
      <c r="E613" s="567"/>
      <c r="F613" s="567"/>
      <c r="G613" s="567"/>
      <c r="H613" s="567"/>
      <c r="I613" s="567"/>
      <c r="J613" s="567"/>
      <c r="K613" s="567"/>
      <c r="L613" s="567"/>
      <c r="M613" s="567"/>
      <c r="N613" s="567"/>
      <c r="O613" s="567"/>
      <c r="P613" s="567"/>
      <c r="Q613" s="567"/>
      <c r="R613" s="567"/>
      <c r="S613" s="567"/>
      <c r="T613" s="567"/>
      <c r="U613" s="567"/>
      <c r="V613" s="567"/>
      <c r="W613" s="567"/>
      <c r="X613" s="567"/>
      <c r="Y613" s="567"/>
      <c r="Z613" s="567"/>
    </row>
    <row r="614">
      <c r="A614" s="567"/>
      <c r="B614" s="567"/>
      <c r="C614" s="567"/>
      <c r="D614" s="567"/>
      <c r="E614" s="567"/>
      <c r="F614" s="567"/>
      <c r="G614" s="567"/>
      <c r="H614" s="567"/>
      <c r="I614" s="567"/>
      <c r="J614" s="567"/>
      <c r="K614" s="567"/>
      <c r="L614" s="567"/>
      <c r="M614" s="567"/>
      <c r="N614" s="567"/>
      <c r="O614" s="567"/>
      <c r="P614" s="567"/>
      <c r="Q614" s="567"/>
      <c r="R614" s="567"/>
      <c r="S614" s="567"/>
      <c r="T614" s="567"/>
      <c r="U614" s="567"/>
      <c r="V614" s="567"/>
      <c r="W614" s="567"/>
      <c r="X614" s="567"/>
      <c r="Y614" s="567"/>
      <c r="Z614" s="567"/>
    </row>
    <row r="615">
      <c r="A615" s="567"/>
      <c r="B615" s="567"/>
      <c r="C615" s="567"/>
      <c r="D615" s="567"/>
      <c r="E615" s="567"/>
      <c r="F615" s="567"/>
      <c r="G615" s="567"/>
      <c r="H615" s="567"/>
      <c r="I615" s="567"/>
      <c r="J615" s="567"/>
      <c r="K615" s="567"/>
      <c r="L615" s="567"/>
      <c r="M615" s="567"/>
      <c r="N615" s="567"/>
      <c r="O615" s="567"/>
      <c r="P615" s="567"/>
      <c r="Q615" s="567"/>
      <c r="R615" s="567"/>
      <c r="S615" s="567"/>
      <c r="T615" s="567"/>
      <c r="U615" s="567"/>
      <c r="V615" s="567"/>
      <c r="W615" s="567"/>
      <c r="X615" s="567"/>
      <c r="Y615" s="567"/>
      <c r="Z615" s="567"/>
    </row>
    <row r="616">
      <c r="A616" s="567"/>
      <c r="B616" s="567"/>
      <c r="C616" s="567"/>
      <c r="D616" s="567"/>
      <c r="E616" s="567"/>
      <c r="F616" s="567"/>
      <c r="G616" s="567"/>
      <c r="H616" s="567"/>
      <c r="I616" s="567"/>
      <c r="J616" s="567"/>
      <c r="K616" s="567"/>
      <c r="L616" s="567"/>
      <c r="M616" s="567"/>
      <c r="N616" s="567"/>
      <c r="O616" s="567"/>
      <c r="P616" s="567"/>
      <c r="Q616" s="567"/>
      <c r="R616" s="567"/>
      <c r="S616" s="567"/>
      <c r="T616" s="567"/>
      <c r="U616" s="567"/>
      <c r="V616" s="567"/>
      <c r="W616" s="567"/>
      <c r="X616" s="567"/>
      <c r="Y616" s="567"/>
      <c r="Z616" s="567"/>
    </row>
    <row r="617">
      <c r="A617" s="567"/>
      <c r="B617" s="567"/>
      <c r="C617" s="567"/>
      <c r="D617" s="567"/>
      <c r="E617" s="567"/>
      <c r="F617" s="567"/>
      <c r="G617" s="567"/>
      <c r="H617" s="567"/>
      <c r="I617" s="567"/>
      <c r="J617" s="567"/>
      <c r="K617" s="567"/>
      <c r="L617" s="567"/>
      <c r="M617" s="567"/>
      <c r="N617" s="567"/>
      <c r="O617" s="567"/>
      <c r="P617" s="567"/>
      <c r="Q617" s="567"/>
      <c r="R617" s="567"/>
      <c r="S617" s="567"/>
      <c r="T617" s="567"/>
      <c r="U617" s="567"/>
      <c r="V617" s="567"/>
      <c r="W617" s="567"/>
      <c r="X617" s="567"/>
      <c r="Y617" s="567"/>
      <c r="Z617" s="567"/>
    </row>
    <row r="618">
      <c r="A618" s="567"/>
      <c r="B618" s="567"/>
      <c r="C618" s="567"/>
      <c r="D618" s="567"/>
      <c r="E618" s="567"/>
      <c r="F618" s="567"/>
      <c r="G618" s="567"/>
      <c r="H618" s="567"/>
      <c r="I618" s="567"/>
      <c r="J618" s="567"/>
      <c r="K618" s="567"/>
      <c r="L618" s="567"/>
      <c r="M618" s="567"/>
      <c r="N618" s="567"/>
      <c r="O618" s="567"/>
      <c r="P618" s="567"/>
      <c r="Q618" s="567"/>
      <c r="R618" s="567"/>
      <c r="S618" s="567"/>
      <c r="T618" s="567"/>
      <c r="U618" s="567"/>
      <c r="V618" s="567"/>
      <c r="W618" s="567"/>
      <c r="X618" s="567"/>
      <c r="Y618" s="567"/>
      <c r="Z618" s="567"/>
    </row>
    <row r="619">
      <c r="A619" s="567"/>
      <c r="B619" s="567"/>
      <c r="C619" s="567"/>
      <c r="D619" s="567"/>
      <c r="E619" s="567"/>
      <c r="F619" s="567"/>
      <c r="G619" s="567"/>
      <c r="H619" s="567"/>
      <c r="I619" s="567"/>
      <c r="J619" s="567"/>
      <c r="K619" s="567"/>
      <c r="L619" s="567"/>
      <c r="M619" s="567"/>
      <c r="N619" s="567"/>
      <c r="O619" s="567"/>
      <c r="P619" s="567"/>
      <c r="Q619" s="567"/>
      <c r="R619" s="567"/>
      <c r="S619" s="567"/>
      <c r="T619" s="567"/>
      <c r="U619" s="567"/>
      <c r="V619" s="567"/>
      <c r="W619" s="567"/>
      <c r="X619" s="567"/>
      <c r="Y619" s="567"/>
      <c r="Z619" s="567"/>
    </row>
    <row r="620">
      <c r="A620" s="567"/>
      <c r="B620" s="567"/>
      <c r="C620" s="567"/>
      <c r="D620" s="567"/>
      <c r="E620" s="567"/>
      <c r="F620" s="567"/>
      <c r="G620" s="567"/>
      <c r="H620" s="567"/>
      <c r="I620" s="567"/>
      <c r="J620" s="567"/>
      <c r="K620" s="567"/>
      <c r="L620" s="567"/>
      <c r="M620" s="567"/>
      <c r="N620" s="567"/>
      <c r="O620" s="567"/>
      <c r="P620" s="567"/>
      <c r="Q620" s="567"/>
      <c r="R620" s="567"/>
      <c r="S620" s="567"/>
      <c r="T620" s="567"/>
      <c r="U620" s="567"/>
      <c r="V620" s="567"/>
      <c r="W620" s="567"/>
      <c r="X620" s="567"/>
      <c r="Y620" s="567"/>
      <c r="Z620" s="567"/>
    </row>
    <row r="621">
      <c r="A621" s="567"/>
      <c r="B621" s="567"/>
      <c r="C621" s="567"/>
      <c r="D621" s="567"/>
      <c r="E621" s="567"/>
      <c r="F621" s="567"/>
      <c r="G621" s="567"/>
      <c r="H621" s="567"/>
      <c r="I621" s="567"/>
      <c r="J621" s="567"/>
      <c r="K621" s="567"/>
      <c r="L621" s="567"/>
      <c r="M621" s="567"/>
      <c r="N621" s="567"/>
      <c r="O621" s="567"/>
      <c r="P621" s="567"/>
      <c r="Q621" s="567"/>
      <c r="R621" s="567"/>
      <c r="S621" s="567"/>
      <c r="T621" s="567"/>
      <c r="U621" s="567"/>
      <c r="V621" s="567"/>
      <c r="W621" s="567"/>
      <c r="X621" s="567"/>
      <c r="Y621" s="567"/>
      <c r="Z621" s="567"/>
    </row>
    <row r="622">
      <c r="A622" s="567"/>
      <c r="B622" s="567"/>
      <c r="C622" s="567"/>
      <c r="D622" s="567"/>
      <c r="E622" s="567"/>
      <c r="F622" s="567"/>
      <c r="G622" s="567"/>
      <c r="H622" s="567"/>
      <c r="I622" s="567"/>
      <c r="J622" s="567"/>
      <c r="K622" s="567"/>
      <c r="L622" s="567"/>
      <c r="M622" s="567"/>
      <c r="N622" s="567"/>
      <c r="O622" s="567"/>
      <c r="P622" s="567"/>
      <c r="Q622" s="567"/>
      <c r="R622" s="567"/>
      <c r="S622" s="567"/>
      <c r="T622" s="567"/>
      <c r="U622" s="567"/>
      <c r="V622" s="567"/>
      <c r="W622" s="567"/>
      <c r="X622" s="567"/>
      <c r="Y622" s="567"/>
      <c r="Z622" s="567"/>
    </row>
    <row r="623">
      <c r="A623" s="567"/>
      <c r="B623" s="567"/>
      <c r="C623" s="567"/>
      <c r="D623" s="567"/>
      <c r="E623" s="567"/>
      <c r="F623" s="567"/>
      <c r="G623" s="567"/>
      <c r="H623" s="567"/>
      <c r="I623" s="567"/>
      <c r="J623" s="567"/>
      <c r="K623" s="567"/>
      <c r="L623" s="567"/>
      <c r="M623" s="567"/>
      <c r="N623" s="567"/>
      <c r="O623" s="567"/>
      <c r="P623" s="567"/>
      <c r="Q623" s="567"/>
      <c r="R623" s="567"/>
      <c r="S623" s="567"/>
      <c r="T623" s="567"/>
      <c r="U623" s="567"/>
      <c r="V623" s="567"/>
      <c r="W623" s="567"/>
      <c r="X623" s="567"/>
      <c r="Y623" s="567"/>
      <c r="Z623" s="567"/>
    </row>
    <row r="624">
      <c r="A624" s="567"/>
      <c r="B624" s="567"/>
      <c r="C624" s="567"/>
      <c r="D624" s="567"/>
      <c r="E624" s="567"/>
      <c r="F624" s="567"/>
      <c r="G624" s="567"/>
      <c r="H624" s="567"/>
      <c r="I624" s="567"/>
      <c r="J624" s="567"/>
      <c r="K624" s="567"/>
      <c r="L624" s="567"/>
      <c r="M624" s="567"/>
      <c r="N624" s="567"/>
      <c r="O624" s="567"/>
      <c r="P624" s="567"/>
      <c r="Q624" s="567"/>
      <c r="R624" s="567"/>
      <c r="S624" s="567"/>
      <c r="T624" s="567"/>
      <c r="U624" s="567"/>
      <c r="V624" s="567"/>
      <c r="W624" s="567"/>
      <c r="X624" s="567"/>
      <c r="Y624" s="567"/>
      <c r="Z624" s="567"/>
    </row>
    <row r="625">
      <c r="A625" s="567"/>
      <c r="B625" s="567"/>
      <c r="C625" s="567"/>
      <c r="D625" s="567"/>
      <c r="E625" s="567"/>
      <c r="F625" s="567"/>
      <c r="G625" s="567"/>
      <c r="H625" s="567"/>
      <c r="I625" s="567"/>
      <c r="J625" s="567"/>
      <c r="K625" s="567"/>
      <c r="L625" s="567"/>
      <c r="M625" s="567"/>
      <c r="N625" s="567"/>
      <c r="O625" s="567"/>
      <c r="P625" s="567"/>
      <c r="Q625" s="567"/>
      <c r="R625" s="567"/>
      <c r="S625" s="567"/>
      <c r="T625" s="567"/>
      <c r="U625" s="567"/>
      <c r="V625" s="567"/>
      <c r="W625" s="567"/>
      <c r="X625" s="567"/>
      <c r="Y625" s="567"/>
      <c r="Z625" s="567"/>
    </row>
    <row r="626">
      <c r="A626" s="567"/>
      <c r="B626" s="567"/>
      <c r="C626" s="567"/>
      <c r="D626" s="567"/>
      <c r="E626" s="567"/>
      <c r="F626" s="567"/>
      <c r="G626" s="567"/>
      <c r="H626" s="567"/>
      <c r="I626" s="567"/>
      <c r="J626" s="567"/>
      <c r="K626" s="567"/>
      <c r="L626" s="567"/>
      <c r="M626" s="567"/>
      <c r="N626" s="567"/>
      <c r="O626" s="567"/>
      <c r="P626" s="567"/>
      <c r="Q626" s="567"/>
      <c r="R626" s="567"/>
      <c r="S626" s="567"/>
      <c r="T626" s="567"/>
      <c r="U626" s="567"/>
      <c r="V626" s="567"/>
      <c r="W626" s="567"/>
      <c r="X626" s="567"/>
      <c r="Y626" s="567"/>
      <c r="Z626" s="567"/>
    </row>
    <row r="627">
      <c r="A627" s="567"/>
      <c r="B627" s="567"/>
      <c r="C627" s="567"/>
      <c r="D627" s="567"/>
      <c r="E627" s="567"/>
      <c r="F627" s="567"/>
      <c r="G627" s="567"/>
      <c r="H627" s="567"/>
      <c r="I627" s="567"/>
      <c r="J627" s="567"/>
      <c r="K627" s="567"/>
      <c r="L627" s="567"/>
      <c r="M627" s="567"/>
      <c r="N627" s="567"/>
      <c r="O627" s="567"/>
      <c r="P627" s="567"/>
      <c r="Q627" s="567"/>
      <c r="R627" s="567"/>
      <c r="S627" s="567"/>
      <c r="T627" s="567"/>
      <c r="U627" s="567"/>
      <c r="V627" s="567"/>
      <c r="W627" s="567"/>
      <c r="X627" s="567"/>
      <c r="Y627" s="567"/>
      <c r="Z627" s="567"/>
    </row>
    <row r="628">
      <c r="A628" s="567"/>
      <c r="B628" s="567"/>
      <c r="C628" s="567"/>
      <c r="D628" s="567"/>
      <c r="E628" s="567"/>
      <c r="F628" s="567"/>
      <c r="G628" s="567"/>
      <c r="H628" s="567"/>
      <c r="I628" s="567"/>
      <c r="J628" s="567"/>
      <c r="K628" s="567"/>
      <c r="L628" s="567"/>
      <c r="M628" s="567"/>
      <c r="N628" s="567"/>
      <c r="O628" s="567"/>
      <c r="P628" s="567"/>
      <c r="Q628" s="567"/>
      <c r="R628" s="567"/>
      <c r="S628" s="567"/>
      <c r="T628" s="567"/>
      <c r="U628" s="567"/>
      <c r="V628" s="567"/>
      <c r="W628" s="567"/>
      <c r="X628" s="567"/>
      <c r="Y628" s="567"/>
      <c r="Z628" s="567"/>
    </row>
    <row r="629">
      <c r="A629" s="567"/>
      <c r="B629" s="567"/>
      <c r="C629" s="567"/>
      <c r="D629" s="567"/>
      <c r="E629" s="567"/>
      <c r="F629" s="567"/>
      <c r="G629" s="567"/>
      <c r="H629" s="567"/>
      <c r="I629" s="567"/>
      <c r="J629" s="567"/>
      <c r="K629" s="567"/>
      <c r="L629" s="567"/>
      <c r="M629" s="567"/>
      <c r="N629" s="567"/>
      <c r="O629" s="567"/>
      <c r="P629" s="567"/>
      <c r="Q629" s="567"/>
      <c r="R629" s="567"/>
      <c r="S629" s="567"/>
      <c r="T629" s="567"/>
      <c r="U629" s="567"/>
      <c r="V629" s="567"/>
      <c r="W629" s="567"/>
      <c r="X629" s="567"/>
      <c r="Y629" s="567"/>
      <c r="Z629" s="567"/>
    </row>
    <row r="630">
      <c r="A630" s="567"/>
      <c r="B630" s="567"/>
      <c r="C630" s="567"/>
      <c r="D630" s="567"/>
      <c r="E630" s="567"/>
      <c r="F630" s="567"/>
      <c r="G630" s="567"/>
      <c r="H630" s="567"/>
      <c r="I630" s="567"/>
      <c r="J630" s="567"/>
      <c r="K630" s="567"/>
      <c r="L630" s="567"/>
      <c r="M630" s="567"/>
      <c r="N630" s="567"/>
      <c r="O630" s="567"/>
      <c r="P630" s="567"/>
      <c r="Q630" s="567"/>
      <c r="R630" s="567"/>
      <c r="S630" s="567"/>
      <c r="T630" s="567"/>
      <c r="U630" s="567"/>
      <c r="V630" s="567"/>
      <c r="W630" s="567"/>
      <c r="X630" s="567"/>
      <c r="Y630" s="567"/>
      <c r="Z630" s="567"/>
    </row>
    <row r="631">
      <c r="A631" s="567"/>
      <c r="B631" s="567"/>
      <c r="C631" s="567"/>
      <c r="D631" s="567"/>
      <c r="E631" s="567"/>
      <c r="F631" s="567"/>
      <c r="G631" s="567"/>
      <c r="H631" s="567"/>
      <c r="I631" s="567"/>
      <c r="J631" s="567"/>
      <c r="K631" s="567"/>
      <c r="L631" s="567"/>
      <c r="M631" s="567"/>
      <c r="N631" s="567"/>
      <c r="O631" s="567"/>
      <c r="P631" s="567"/>
      <c r="Q631" s="567"/>
      <c r="R631" s="567"/>
      <c r="S631" s="567"/>
      <c r="T631" s="567"/>
      <c r="U631" s="567"/>
      <c r="V631" s="567"/>
      <c r="W631" s="567"/>
      <c r="X631" s="567"/>
      <c r="Y631" s="567"/>
      <c r="Z631" s="567"/>
    </row>
    <row r="632">
      <c r="A632" s="567"/>
      <c r="B632" s="567"/>
      <c r="C632" s="567"/>
      <c r="D632" s="567"/>
      <c r="E632" s="567"/>
      <c r="F632" s="567"/>
      <c r="G632" s="567"/>
      <c r="H632" s="567"/>
      <c r="I632" s="567"/>
      <c r="J632" s="567"/>
      <c r="K632" s="567"/>
      <c r="L632" s="567"/>
      <c r="M632" s="567"/>
      <c r="N632" s="567"/>
      <c r="O632" s="567"/>
      <c r="P632" s="567"/>
      <c r="Q632" s="567"/>
      <c r="R632" s="567"/>
      <c r="S632" s="567"/>
      <c r="T632" s="567"/>
      <c r="U632" s="567"/>
      <c r="V632" s="567"/>
      <c r="W632" s="567"/>
      <c r="X632" s="567"/>
      <c r="Y632" s="567"/>
      <c r="Z632" s="567"/>
    </row>
    <row r="633">
      <c r="A633" s="567"/>
      <c r="B633" s="567"/>
      <c r="C633" s="567"/>
      <c r="D633" s="567"/>
      <c r="E633" s="567"/>
      <c r="F633" s="567"/>
      <c r="G633" s="567"/>
      <c r="H633" s="567"/>
      <c r="I633" s="567"/>
      <c r="J633" s="567"/>
      <c r="K633" s="567"/>
      <c r="L633" s="567"/>
      <c r="M633" s="567"/>
      <c r="N633" s="567"/>
      <c r="O633" s="567"/>
      <c r="P633" s="567"/>
      <c r="Q633" s="567"/>
      <c r="R633" s="567"/>
      <c r="S633" s="567"/>
      <c r="T633" s="567"/>
      <c r="U633" s="567"/>
      <c r="V633" s="567"/>
      <c r="W633" s="567"/>
      <c r="X633" s="567"/>
      <c r="Y633" s="567"/>
      <c r="Z633" s="567"/>
    </row>
    <row r="634">
      <c r="A634" s="567"/>
      <c r="B634" s="567"/>
      <c r="C634" s="567"/>
      <c r="D634" s="567"/>
      <c r="E634" s="567"/>
      <c r="F634" s="567"/>
      <c r="G634" s="567"/>
      <c r="H634" s="567"/>
      <c r="I634" s="567"/>
      <c r="J634" s="567"/>
      <c r="K634" s="567"/>
      <c r="L634" s="567"/>
      <c r="M634" s="567"/>
      <c r="N634" s="567"/>
      <c r="O634" s="567"/>
      <c r="P634" s="567"/>
      <c r="Q634" s="567"/>
      <c r="R634" s="567"/>
      <c r="S634" s="567"/>
      <c r="T634" s="567"/>
      <c r="U634" s="567"/>
      <c r="V634" s="567"/>
      <c r="W634" s="567"/>
      <c r="X634" s="567"/>
      <c r="Y634" s="567"/>
      <c r="Z634" s="567"/>
    </row>
    <row r="635">
      <c r="A635" s="567"/>
      <c r="B635" s="567"/>
      <c r="C635" s="567"/>
      <c r="D635" s="567"/>
      <c r="E635" s="567"/>
      <c r="F635" s="567"/>
      <c r="G635" s="567"/>
      <c r="H635" s="567"/>
      <c r="I635" s="567"/>
      <c r="J635" s="567"/>
      <c r="K635" s="567"/>
      <c r="L635" s="567"/>
      <c r="M635" s="567"/>
      <c r="N635" s="567"/>
      <c r="O635" s="567"/>
      <c r="P635" s="567"/>
      <c r="Q635" s="567"/>
      <c r="R635" s="567"/>
      <c r="S635" s="567"/>
      <c r="T635" s="567"/>
      <c r="U635" s="567"/>
      <c r="V635" s="567"/>
      <c r="W635" s="567"/>
      <c r="X635" s="567"/>
      <c r="Y635" s="567"/>
      <c r="Z635" s="567"/>
    </row>
    <row r="636">
      <c r="A636" s="567"/>
      <c r="B636" s="567"/>
      <c r="C636" s="567"/>
      <c r="D636" s="567"/>
      <c r="E636" s="567"/>
      <c r="F636" s="567"/>
      <c r="G636" s="567"/>
      <c r="H636" s="567"/>
      <c r="I636" s="567"/>
      <c r="J636" s="567"/>
      <c r="K636" s="567"/>
      <c r="L636" s="567"/>
      <c r="M636" s="567"/>
      <c r="N636" s="567"/>
      <c r="O636" s="567"/>
      <c r="P636" s="567"/>
      <c r="Q636" s="567"/>
      <c r="R636" s="567"/>
      <c r="S636" s="567"/>
      <c r="T636" s="567"/>
      <c r="U636" s="567"/>
      <c r="V636" s="567"/>
      <c r="W636" s="567"/>
      <c r="X636" s="567"/>
      <c r="Y636" s="567"/>
      <c r="Z636" s="567"/>
    </row>
    <row r="637">
      <c r="A637" s="567"/>
      <c r="B637" s="567"/>
      <c r="C637" s="567"/>
      <c r="D637" s="567"/>
      <c r="E637" s="567"/>
      <c r="F637" s="567"/>
      <c r="G637" s="567"/>
      <c r="H637" s="567"/>
      <c r="I637" s="567"/>
      <c r="J637" s="567"/>
      <c r="K637" s="567"/>
      <c r="L637" s="567"/>
      <c r="M637" s="567"/>
      <c r="N637" s="567"/>
      <c r="O637" s="567"/>
      <c r="P637" s="567"/>
      <c r="Q637" s="567"/>
      <c r="R637" s="567"/>
      <c r="S637" s="567"/>
      <c r="T637" s="567"/>
      <c r="U637" s="567"/>
      <c r="V637" s="567"/>
      <c r="W637" s="567"/>
      <c r="X637" s="567"/>
      <c r="Y637" s="567"/>
      <c r="Z637" s="567"/>
    </row>
    <row r="638">
      <c r="A638" s="567"/>
      <c r="B638" s="567"/>
      <c r="C638" s="567"/>
      <c r="D638" s="567"/>
      <c r="E638" s="567"/>
      <c r="F638" s="567"/>
      <c r="G638" s="567"/>
      <c r="H638" s="567"/>
      <c r="I638" s="567"/>
      <c r="J638" s="567"/>
      <c r="K638" s="567"/>
      <c r="L638" s="567"/>
      <c r="M638" s="567"/>
      <c r="N638" s="567"/>
      <c r="O638" s="567"/>
      <c r="P638" s="567"/>
      <c r="Q638" s="567"/>
      <c r="R638" s="567"/>
      <c r="S638" s="567"/>
      <c r="T638" s="567"/>
      <c r="U638" s="567"/>
      <c r="V638" s="567"/>
      <c r="W638" s="567"/>
      <c r="X638" s="567"/>
      <c r="Y638" s="567"/>
      <c r="Z638" s="567"/>
    </row>
    <row r="639">
      <c r="A639" s="567"/>
      <c r="B639" s="567"/>
      <c r="C639" s="567"/>
      <c r="D639" s="567"/>
      <c r="E639" s="567"/>
      <c r="F639" s="567"/>
      <c r="G639" s="567"/>
      <c r="H639" s="567"/>
      <c r="I639" s="567"/>
      <c r="J639" s="567"/>
      <c r="K639" s="567"/>
      <c r="L639" s="567"/>
      <c r="M639" s="567"/>
      <c r="N639" s="567"/>
      <c r="O639" s="567"/>
      <c r="P639" s="567"/>
      <c r="Q639" s="567"/>
      <c r="R639" s="567"/>
      <c r="S639" s="567"/>
      <c r="T639" s="567"/>
      <c r="U639" s="567"/>
      <c r="V639" s="567"/>
      <c r="W639" s="567"/>
      <c r="X639" s="567"/>
      <c r="Y639" s="567"/>
      <c r="Z639" s="567"/>
    </row>
    <row r="640">
      <c r="A640" s="567"/>
      <c r="B640" s="567"/>
      <c r="C640" s="567"/>
      <c r="D640" s="567"/>
      <c r="E640" s="567"/>
      <c r="F640" s="567"/>
      <c r="G640" s="567"/>
      <c r="H640" s="567"/>
      <c r="I640" s="567"/>
      <c r="J640" s="567"/>
      <c r="K640" s="567"/>
      <c r="L640" s="567"/>
      <c r="M640" s="567"/>
      <c r="N640" s="567"/>
      <c r="O640" s="567"/>
      <c r="P640" s="567"/>
      <c r="Q640" s="567"/>
      <c r="R640" s="567"/>
      <c r="S640" s="567"/>
      <c r="T640" s="567"/>
      <c r="U640" s="567"/>
      <c r="V640" s="567"/>
      <c r="W640" s="567"/>
      <c r="X640" s="567"/>
      <c r="Y640" s="567"/>
      <c r="Z640" s="567"/>
    </row>
    <row r="641">
      <c r="A641" s="567"/>
      <c r="B641" s="567"/>
      <c r="C641" s="567"/>
      <c r="D641" s="567"/>
      <c r="E641" s="567"/>
      <c r="F641" s="567"/>
      <c r="G641" s="567"/>
      <c r="H641" s="567"/>
      <c r="I641" s="567"/>
      <c r="J641" s="567"/>
      <c r="K641" s="567"/>
      <c r="L641" s="567"/>
      <c r="M641" s="567"/>
      <c r="N641" s="567"/>
      <c r="O641" s="567"/>
      <c r="P641" s="567"/>
      <c r="Q641" s="567"/>
      <c r="R641" s="567"/>
      <c r="S641" s="567"/>
      <c r="T641" s="567"/>
      <c r="U641" s="567"/>
      <c r="V641" s="567"/>
      <c r="W641" s="567"/>
      <c r="X641" s="567"/>
      <c r="Y641" s="567"/>
      <c r="Z641" s="567"/>
    </row>
    <row r="642">
      <c r="A642" s="567"/>
      <c r="B642" s="567"/>
      <c r="C642" s="567"/>
      <c r="D642" s="567"/>
      <c r="E642" s="567"/>
      <c r="F642" s="567"/>
      <c r="G642" s="567"/>
      <c r="H642" s="567"/>
      <c r="I642" s="567"/>
      <c r="J642" s="567"/>
      <c r="K642" s="567"/>
      <c r="L642" s="567"/>
      <c r="M642" s="567"/>
      <c r="N642" s="567"/>
      <c r="O642" s="567"/>
      <c r="P642" s="567"/>
      <c r="Q642" s="567"/>
      <c r="R642" s="567"/>
      <c r="S642" s="567"/>
      <c r="T642" s="567"/>
      <c r="U642" s="567"/>
      <c r="V642" s="567"/>
      <c r="W642" s="567"/>
      <c r="X642" s="567"/>
      <c r="Y642" s="567"/>
      <c r="Z642" s="567"/>
    </row>
    <row r="643">
      <c r="A643" s="567"/>
      <c r="B643" s="567"/>
      <c r="C643" s="567"/>
      <c r="D643" s="567"/>
      <c r="E643" s="567"/>
      <c r="F643" s="567"/>
      <c r="G643" s="567"/>
      <c r="H643" s="567"/>
      <c r="I643" s="567"/>
      <c r="J643" s="567"/>
      <c r="K643" s="567"/>
      <c r="L643" s="567"/>
      <c r="M643" s="567"/>
      <c r="N643" s="567"/>
      <c r="O643" s="567"/>
      <c r="P643" s="567"/>
      <c r="Q643" s="567"/>
      <c r="R643" s="567"/>
      <c r="S643" s="567"/>
      <c r="T643" s="567"/>
      <c r="U643" s="567"/>
      <c r="V643" s="567"/>
      <c r="W643" s="567"/>
      <c r="X643" s="567"/>
      <c r="Y643" s="567"/>
      <c r="Z643" s="567"/>
    </row>
    <row r="644">
      <c r="A644" s="567"/>
      <c r="B644" s="567"/>
      <c r="C644" s="567"/>
      <c r="D644" s="567"/>
      <c r="E644" s="567"/>
      <c r="F644" s="567"/>
      <c r="G644" s="567"/>
      <c r="H644" s="567"/>
      <c r="I644" s="567"/>
      <c r="J644" s="567"/>
      <c r="K644" s="567"/>
      <c r="L644" s="567"/>
      <c r="M644" s="567"/>
      <c r="N644" s="567"/>
      <c r="O644" s="567"/>
      <c r="P644" s="567"/>
      <c r="Q644" s="567"/>
      <c r="R644" s="567"/>
      <c r="S644" s="567"/>
      <c r="T644" s="567"/>
      <c r="U644" s="567"/>
      <c r="V644" s="567"/>
      <c r="W644" s="567"/>
      <c r="X644" s="567"/>
      <c r="Y644" s="567"/>
      <c r="Z644" s="567"/>
    </row>
    <row r="645">
      <c r="A645" s="567"/>
      <c r="B645" s="567"/>
      <c r="C645" s="567"/>
      <c r="D645" s="567"/>
      <c r="E645" s="567"/>
      <c r="F645" s="567"/>
      <c r="G645" s="567"/>
      <c r="H645" s="567"/>
      <c r="I645" s="567"/>
      <c r="J645" s="567"/>
      <c r="K645" s="567"/>
      <c r="L645" s="567"/>
      <c r="M645" s="567"/>
      <c r="N645" s="567"/>
      <c r="O645" s="567"/>
      <c r="P645" s="567"/>
      <c r="Q645" s="567"/>
      <c r="R645" s="567"/>
      <c r="S645" s="567"/>
      <c r="T645" s="567"/>
      <c r="U645" s="567"/>
      <c r="V645" s="567"/>
      <c r="W645" s="567"/>
      <c r="X645" s="567"/>
      <c r="Y645" s="567"/>
      <c r="Z645" s="567"/>
    </row>
    <row r="646">
      <c r="A646" s="567"/>
      <c r="B646" s="567"/>
      <c r="C646" s="567"/>
      <c r="D646" s="567"/>
      <c r="E646" s="567"/>
      <c r="F646" s="567"/>
      <c r="G646" s="567"/>
      <c r="H646" s="567"/>
      <c r="I646" s="567"/>
      <c r="J646" s="567"/>
      <c r="K646" s="567"/>
      <c r="L646" s="567"/>
      <c r="M646" s="567"/>
      <c r="N646" s="567"/>
      <c r="O646" s="567"/>
      <c r="P646" s="567"/>
      <c r="Q646" s="567"/>
      <c r="R646" s="567"/>
      <c r="S646" s="567"/>
      <c r="T646" s="567"/>
      <c r="U646" s="567"/>
      <c r="V646" s="567"/>
      <c r="W646" s="567"/>
      <c r="X646" s="567"/>
      <c r="Y646" s="567"/>
      <c r="Z646" s="567"/>
    </row>
    <row r="647">
      <c r="A647" s="567"/>
      <c r="B647" s="567"/>
      <c r="C647" s="567"/>
      <c r="D647" s="567"/>
      <c r="E647" s="567"/>
      <c r="F647" s="567"/>
      <c r="G647" s="567"/>
      <c r="H647" s="567"/>
      <c r="I647" s="567"/>
      <c r="J647" s="567"/>
      <c r="K647" s="567"/>
      <c r="L647" s="567"/>
      <c r="M647" s="567"/>
      <c r="N647" s="567"/>
      <c r="O647" s="567"/>
      <c r="P647" s="567"/>
      <c r="Q647" s="567"/>
      <c r="R647" s="567"/>
      <c r="S647" s="567"/>
      <c r="T647" s="567"/>
      <c r="U647" s="567"/>
      <c r="V647" s="567"/>
      <c r="W647" s="567"/>
      <c r="X647" s="567"/>
      <c r="Y647" s="567"/>
      <c r="Z647" s="567"/>
    </row>
    <row r="648">
      <c r="A648" s="567"/>
      <c r="B648" s="567"/>
      <c r="C648" s="567"/>
      <c r="D648" s="567"/>
      <c r="E648" s="567"/>
      <c r="F648" s="567"/>
      <c r="G648" s="567"/>
      <c r="H648" s="567"/>
      <c r="I648" s="567"/>
      <c r="J648" s="567"/>
      <c r="K648" s="567"/>
      <c r="L648" s="567"/>
      <c r="M648" s="567"/>
      <c r="N648" s="567"/>
      <c r="O648" s="567"/>
      <c r="P648" s="567"/>
      <c r="Q648" s="567"/>
      <c r="R648" s="567"/>
      <c r="S648" s="567"/>
      <c r="T648" s="567"/>
      <c r="U648" s="567"/>
      <c r="V648" s="567"/>
      <c r="W648" s="567"/>
      <c r="X648" s="567"/>
      <c r="Y648" s="567"/>
      <c r="Z648" s="567"/>
    </row>
    <row r="649">
      <c r="A649" s="567"/>
      <c r="B649" s="567"/>
      <c r="C649" s="567"/>
      <c r="D649" s="567"/>
      <c r="E649" s="567"/>
      <c r="F649" s="567"/>
      <c r="G649" s="567"/>
      <c r="H649" s="567"/>
      <c r="I649" s="567"/>
      <c r="J649" s="567"/>
      <c r="K649" s="567"/>
      <c r="L649" s="567"/>
      <c r="M649" s="567"/>
      <c r="N649" s="567"/>
      <c r="O649" s="567"/>
      <c r="P649" s="567"/>
      <c r="Q649" s="567"/>
      <c r="R649" s="567"/>
      <c r="S649" s="567"/>
      <c r="T649" s="567"/>
      <c r="U649" s="567"/>
      <c r="V649" s="567"/>
      <c r="W649" s="567"/>
      <c r="X649" s="567"/>
      <c r="Y649" s="567"/>
      <c r="Z649" s="567"/>
    </row>
    <row r="650">
      <c r="A650" s="567"/>
      <c r="B650" s="567"/>
      <c r="C650" s="567"/>
      <c r="D650" s="567"/>
      <c r="E650" s="567"/>
      <c r="F650" s="567"/>
      <c r="G650" s="567"/>
      <c r="H650" s="567"/>
      <c r="I650" s="567"/>
      <c r="J650" s="567"/>
      <c r="K650" s="567"/>
      <c r="L650" s="567"/>
      <c r="M650" s="567"/>
      <c r="N650" s="567"/>
      <c r="O650" s="567"/>
      <c r="P650" s="567"/>
      <c r="Q650" s="567"/>
      <c r="R650" s="567"/>
      <c r="S650" s="567"/>
      <c r="T650" s="567"/>
      <c r="U650" s="567"/>
      <c r="V650" s="567"/>
      <c r="W650" s="567"/>
      <c r="X650" s="567"/>
      <c r="Y650" s="567"/>
      <c r="Z650" s="567"/>
    </row>
    <row r="651">
      <c r="A651" s="567"/>
      <c r="B651" s="567"/>
      <c r="C651" s="567"/>
      <c r="D651" s="567"/>
      <c r="E651" s="567"/>
      <c r="F651" s="567"/>
      <c r="G651" s="567"/>
      <c r="H651" s="567"/>
      <c r="I651" s="567"/>
      <c r="J651" s="567"/>
      <c r="K651" s="567"/>
      <c r="L651" s="567"/>
      <c r="M651" s="567"/>
      <c r="N651" s="567"/>
      <c r="O651" s="567"/>
      <c r="P651" s="567"/>
      <c r="Q651" s="567"/>
      <c r="R651" s="567"/>
      <c r="S651" s="567"/>
      <c r="T651" s="567"/>
      <c r="U651" s="567"/>
      <c r="V651" s="567"/>
      <c r="W651" s="567"/>
      <c r="X651" s="567"/>
      <c r="Y651" s="567"/>
      <c r="Z651" s="567"/>
    </row>
    <row r="652">
      <c r="A652" s="567"/>
      <c r="B652" s="567"/>
      <c r="C652" s="567"/>
      <c r="D652" s="567"/>
      <c r="E652" s="567"/>
      <c r="F652" s="567"/>
      <c r="G652" s="567"/>
      <c r="H652" s="567"/>
      <c r="I652" s="567"/>
      <c r="J652" s="567"/>
      <c r="K652" s="567"/>
      <c r="L652" s="567"/>
      <c r="M652" s="567"/>
      <c r="N652" s="567"/>
      <c r="O652" s="567"/>
      <c r="P652" s="567"/>
      <c r="Q652" s="567"/>
      <c r="R652" s="567"/>
      <c r="S652" s="567"/>
      <c r="T652" s="567"/>
      <c r="U652" s="567"/>
      <c r="V652" s="567"/>
      <c r="W652" s="567"/>
      <c r="X652" s="567"/>
      <c r="Y652" s="567"/>
      <c r="Z652" s="567"/>
    </row>
    <row r="653">
      <c r="A653" s="567"/>
      <c r="B653" s="567"/>
      <c r="C653" s="567"/>
      <c r="D653" s="567"/>
      <c r="E653" s="567"/>
      <c r="F653" s="567"/>
      <c r="G653" s="567"/>
      <c r="H653" s="567"/>
      <c r="I653" s="567"/>
      <c r="J653" s="567"/>
      <c r="K653" s="567"/>
      <c r="L653" s="567"/>
      <c r="M653" s="567"/>
      <c r="N653" s="567"/>
      <c r="O653" s="567"/>
      <c r="P653" s="567"/>
      <c r="Q653" s="567"/>
      <c r="R653" s="567"/>
      <c r="S653" s="567"/>
      <c r="T653" s="567"/>
      <c r="U653" s="567"/>
      <c r="V653" s="567"/>
      <c r="W653" s="567"/>
      <c r="X653" s="567"/>
      <c r="Y653" s="567"/>
      <c r="Z653" s="567"/>
    </row>
    <row r="654">
      <c r="A654" s="567"/>
      <c r="B654" s="567"/>
      <c r="C654" s="567"/>
      <c r="D654" s="567"/>
      <c r="E654" s="567"/>
      <c r="F654" s="567"/>
      <c r="G654" s="567"/>
      <c r="H654" s="567"/>
      <c r="I654" s="567"/>
      <c r="J654" s="567"/>
      <c r="K654" s="567"/>
      <c r="L654" s="567"/>
      <c r="M654" s="567"/>
      <c r="N654" s="567"/>
      <c r="O654" s="567"/>
      <c r="P654" s="567"/>
      <c r="Q654" s="567"/>
      <c r="R654" s="567"/>
      <c r="S654" s="567"/>
      <c r="T654" s="567"/>
      <c r="U654" s="567"/>
      <c r="V654" s="567"/>
      <c r="W654" s="567"/>
      <c r="X654" s="567"/>
      <c r="Y654" s="567"/>
      <c r="Z654" s="567"/>
    </row>
    <row r="655">
      <c r="A655" s="567"/>
      <c r="B655" s="567"/>
      <c r="C655" s="567"/>
      <c r="D655" s="567"/>
      <c r="E655" s="567"/>
      <c r="F655" s="567"/>
      <c r="G655" s="567"/>
      <c r="H655" s="567"/>
      <c r="I655" s="567"/>
      <c r="J655" s="567"/>
      <c r="K655" s="567"/>
      <c r="L655" s="567"/>
      <c r="M655" s="567"/>
      <c r="N655" s="567"/>
      <c r="O655" s="567"/>
      <c r="P655" s="567"/>
      <c r="Q655" s="567"/>
      <c r="R655" s="567"/>
      <c r="S655" s="567"/>
      <c r="T655" s="567"/>
      <c r="U655" s="567"/>
      <c r="V655" s="567"/>
      <c r="W655" s="567"/>
      <c r="X655" s="567"/>
      <c r="Y655" s="567"/>
      <c r="Z655" s="567"/>
    </row>
    <row r="656">
      <c r="A656" s="567"/>
      <c r="B656" s="567"/>
      <c r="C656" s="567"/>
      <c r="D656" s="567"/>
      <c r="E656" s="567"/>
      <c r="F656" s="567"/>
      <c r="G656" s="567"/>
      <c r="H656" s="567"/>
      <c r="I656" s="567"/>
      <c r="J656" s="567"/>
      <c r="K656" s="567"/>
      <c r="L656" s="567"/>
      <c r="M656" s="567"/>
      <c r="N656" s="567"/>
      <c r="O656" s="567"/>
      <c r="P656" s="567"/>
      <c r="Q656" s="567"/>
      <c r="R656" s="567"/>
      <c r="S656" s="567"/>
      <c r="T656" s="567"/>
      <c r="U656" s="567"/>
      <c r="V656" s="567"/>
      <c r="W656" s="567"/>
      <c r="X656" s="567"/>
      <c r="Y656" s="567"/>
      <c r="Z656" s="567"/>
    </row>
    <row r="657">
      <c r="A657" s="567"/>
      <c r="B657" s="567"/>
      <c r="C657" s="567"/>
      <c r="D657" s="567"/>
      <c r="E657" s="567"/>
      <c r="F657" s="567"/>
      <c r="G657" s="567"/>
      <c r="H657" s="567"/>
      <c r="I657" s="567"/>
      <c r="J657" s="567"/>
      <c r="K657" s="567"/>
      <c r="L657" s="567"/>
      <c r="M657" s="567"/>
      <c r="N657" s="567"/>
      <c r="O657" s="567"/>
      <c r="P657" s="567"/>
      <c r="Q657" s="567"/>
      <c r="R657" s="567"/>
      <c r="S657" s="567"/>
      <c r="T657" s="567"/>
      <c r="U657" s="567"/>
      <c r="V657" s="567"/>
      <c r="W657" s="567"/>
      <c r="X657" s="567"/>
      <c r="Y657" s="567"/>
      <c r="Z657" s="567"/>
    </row>
    <row r="658">
      <c r="A658" s="567"/>
      <c r="B658" s="567"/>
      <c r="C658" s="567"/>
      <c r="D658" s="567"/>
      <c r="E658" s="567"/>
      <c r="F658" s="567"/>
      <c r="G658" s="567"/>
      <c r="H658" s="567"/>
      <c r="I658" s="567"/>
      <c r="J658" s="567"/>
      <c r="K658" s="567"/>
      <c r="L658" s="567"/>
      <c r="M658" s="567"/>
      <c r="N658" s="567"/>
      <c r="O658" s="567"/>
      <c r="P658" s="567"/>
      <c r="Q658" s="567"/>
      <c r="R658" s="567"/>
      <c r="S658" s="567"/>
      <c r="T658" s="567"/>
      <c r="U658" s="567"/>
      <c r="V658" s="567"/>
      <c r="W658" s="567"/>
      <c r="X658" s="567"/>
      <c r="Y658" s="567"/>
      <c r="Z658" s="567"/>
    </row>
    <row r="659">
      <c r="A659" s="567"/>
      <c r="B659" s="567"/>
      <c r="C659" s="567"/>
      <c r="D659" s="567"/>
      <c r="E659" s="567"/>
      <c r="F659" s="567"/>
      <c r="G659" s="567"/>
      <c r="H659" s="567"/>
      <c r="I659" s="567"/>
      <c r="J659" s="567"/>
      <c r="K659" s="567"/>
      <c r="L659" s="567"/>
      <c r="M659" s="567"/>
      <c r="N659" s="567"/>
      <c r="O659" s="567"/>
      <c r="P659" s="567"/>
      <c r="Q659" s="567"/>
      <c r="R659" s="567"/>
      <c r="S659" s="567"/>
      <c r="T659" s="567"/>
      <c r="U659" s="567"/>
      <c r="V659" s="567"/>
      <c r="W659" s="567"/>
      <c r="X659" s="567"/>
      <c r="Y659" s="567"/>
      <c r="Z659" s="567"/>
    </row>
    <row r="660">
      <c r="A660" s="567"/>
      <c r="B660" s="567"/>
      <c r="C660" s="567"/>
      <c r="D660" s="567"/>
      <c r="E660" s="567"/>
      <c r="F660" s="567"/>
      <c r="G660" s="567"/>
      <c r="H660" s="567"/>
      <c r="I660" s="567"/>
      <c r="J660" s="567"/>
      <c r="K660" s="567"/>
      <c r="L660" s="567"/>
      <c r="M660" s="567"/>
      <c r="N660" s="567"/>
      <c r="O660" s="567"/>
      <c r="P660" s="567"/>
      <c r="Q660" s="567"/>
      <c r="R660" s="567"/>
      <c r="S660" s="567"/>
      <c r="T660" s="567"/>
      <c r="U660" s="567"/>
      <c r="V660" s="567"/>
      <c r="W660" s="567"/>
      <c r="X660" s="567"/>
      <c r="Y660" s="567"/>
      <c r="Z660" s="567"/>
    </row>
    <row r="661">
      <c r="A661" s="567"/>
      <c r="B661" s="567"/>
      <c r="C661" s="567"/>
      <c r="D661" s="567"/>
      <c r="E661" s="567"/>
      <c r="F661" s="567"/>
      <c r="G661" s="567"/>
      <c r="H661" s="567"/>
      <c r="I661" s="567"/>
      <c r="J661" s="567"/>
      <c r="K661" s="567"/>
      <c r="L661" s="567"/>
      <c r="M661" s="567"/>
      <c r="N661" s="567"/>
      <c r="O661" s="567"/>
      <c r="P661" s="567"/>
      <c r="Q661" s="567"/>
      <c r="R661" s="567"/>
      <c r="S661" s="567"/>
      <c r="T661" s="567"/>
      <c r="U661" s="567"/>
      <c r="V661" s="567"/>
      <c r="W661" s="567"/>
      <c r="X661" s="567"/>
      <c r="Y661" s="567"/>
      <c r="Z661" s="567"/>
    </row>
    <row r="662">
      <c r="A662" s="567"/>
      <c r="B662" s="567"/>
      <c r="C662" s="567"/>
      <c r="D662" s="567"/>
      <c r="E662" s="567"/>
      <c r="F662" s="567"/>
      <c r="G662" s="567"/>
      <c r="H662" s="567"/>
      <c r="I662" s="567"/>
      <c r="J662" s="567"/>
      <c r="K662" s="567"/>
      <c r="L662" s="567"/>
      <c r="M662" s="567"/>
      <c r="N662" s="567"/>
      <c r="O662" s="567"/>
      <c r="P662" s="567"/>
      <c r="Q662" s="567"/>
      <c r="R662" s="567"/>
      <c r="S662" s="567"/>
      <c r="T662" s="567"/>
      <c r="U662" s="567"/>
      <c r="V662" s="567"/>
      <c r="W662" s="567"/>
      <c r="X662" s="567"/>
      <c r="Y662" s="567"/>
      <c r="Z662" s="567"/>
    </row>
    <row r="663">
      <c r="A663" s="567"/>
      <c r="B663" s="567"/>
      <c r="C663" s="567"/>
      <c r="D663" s="567"/>
      <c r="E663" s="567"/>
      <c r="F663" s="567"/>
      <c r="G663" s="567"/>
      <c r="H663" s="567"/>
      <c r="I663" s="567"/>
      <c r="J663" s="567"/>
      <c r="K663" s="567"/>
      <c r="L663" s="567"/>
      <c r="M663" s="567"/>
      <c r="N663" s="567"/>
      <c r="O663" s="567"/>
      <c r="P663" s="567"/>
      <c r="Q663" s="567"/>
      <c r="R663" s="567"/>
      <c r="S663" s="567"/>
      <c r="T663" s="567"/>
      <c r="U663" s="567"/>
      <c r="V663" s="567"/>
      <c r="W663" s="567"/>
      <c r="X663" s="567"/>
      <c r="Y663" s="567"/>
      <c r="Z663" s="567"/>
    </row>
    <row r="664">
      <c r="A664" s="567"/>
      <c r="B664" s="567"/>
      <c r="C664" s="567"/>
      <c r="D664" s="567"/>
      <c r="E664" s="567"/>
      <c r="F664" s="567"/>
      <c r="G664" s="567"/>
      <c r="H664" s="567"/>
      <c r="I664" s="567"/>
      <c r="J664" s="567"/>
      <c r="K664" s="567"/>
      <c r="L664" s="567"/>
      <c r="M664" s="567"/>
      <c r="N664" s="567"/>
      <c r="O664" s="567"/>
      <c r="P664" s="567"/>
      <c r="Q664" s="567"/>
      <c r="R664" s="567"/>
      <c r="S664" s="567"/>
      <c r="T664" s="567"/>
      <c r="U664" s="567"/>
      <c r="V664" s="567"/>
      <c r="W664" s="567"/>
      <c r="X664" s="567"/>
      <c r="Y664" s="567"/>
      <c r="Z664" s="567"/>
    </row>
    <row r="665">
      <c r="A665" s="567"/>
      <c r="B665" s="567"/>
      <c r="C665" s="567"/>
      <c r="D665" s="567"/>
      <c r="E665" s="567"/>
      <c r="F665" s="567"/>
      <c r="G665" s="567"/>
      <c r="H665" s="567"/>
      <c r="I665" s="567"/>
      <c r="J665" s="567"/>
      <c r="K665" s="567"/>
      <c r="L665" s="567"/>
      <c r="M665" s="567"/>
      <c r="N665" s="567"/>
      <c r="O665" s="567"/>
      <c r="P665" s="567"/>
      <c r="Q665" s="567"/>
      <c r="R665" s="567"/>
      <c r="S665" s="567"/>
      <c r="T665" s="567"/>
      <c r="U665" s="567"/>
      <c r="V665" s="567"/>
      <c r="W665" s="567"/>
      <c r="X665" s="567"/>
      <c r="Y665" s="567"/>
      <c r="Z665" s="567"/>
    </row>
    <row r="666">
      <c r="A666" s="567"/>
      <c r="B666" s="567"/>
      <c r="C666" s="567"/>
      <c r="D666" s="567"/>
      <c r="E666" s="567"/>
      <c r="F666" s="567"/>
      <c r="G666" s="567"/>
      <c r="H666" s="567"/>
      <c r="I666" s="567"/>
      <c r="J666" s="567"/>
      <c r="K666" s="567"/>
      <c r="L666" s="567"/>
      <c r="M666" s="567"/>
      <c r="N666" s="567"/>
      <c r="O666" s="567"/>
      <c r="P666" s="567"/>
      <c r="Q666" s="567"/>
      <c r="R666" s="567"/>
      <c r="S666" s="567"/>
      <c r="T666" s="567"/>
      <c r="U666" s="567"/>
      <c r="V666" s="567"/>
      <c r="W666" s="567"/>
      <c r="X666" s="567"/>
      <c r="Y666" s="567"/>
      <c r="Z666" s="567"/>
    </row>
    <row r="667">
      <c r="A667" s="567"/>
      <c r="B667" s="567"/>
      <c r="C667" s="567"/>
      <c r="D667" s="567"/>
      <c r="E667" s="567"/>
      <c r="F667" s="567"/>
      <c r="G667" s="567"/>
      <c r="H667" s="567"/>
      <c r="I667" s="567"/>
      <c r="J667" s="567"/>
      <c r="K667" s="567"/>
      <c r="L667" s="567"/>
      <c r="M667" s="567"/>
      <c r="N667" s="567"/>
      <c r="O667" s="567"/>
      <c r="P667" s="567"/>
      <c r="Q667" s="567"/>
      <c r="R667" s="567"/>
      <c r="S667" s="567"/>
      <c r="T667" s="567"/>
      <c r="U667" s="567"/>
      <c r="V667" s="567"/>
      <c r="W667" s="567"/>
      <c r="X667" s="567"/>
      <c r="Y667" s="567"/>
      <c r="Z667" s="567"/>
    </row>
    <row r="668">
      <c r="A668" s="567"/>
      <c r="B668" s="567"/>
      <c r="C668" s="567"/>
      <c r="D668" s="567"/>
      <c r="E668" s="567"/>
      <c r="F668" s="567"/>
      <c r="G668" s="567"/>
      <c r="H668" s="567"/>
      <c r="I668" s="567"/>
      <c r="J668" s="567"/>
      <c r="K668" s="567"/>
      <c r="L668" s="567"/>
      <c r="M668" s="567"/>
      <c r="N668" s="567"/>
      <c r="O668" s="567"/>
      <c r="P668" s="567"/>
      <c r="Q668" s="567"/>
      <c r="R668" s="567"/>
      <c r="S668" s="567"/>
      <c r="T668" s="567"/>
      <c r="U668" s="567"/>
      <c r="V668" s="567"/>
      <c r="W668" s="567"/>
      <c r="X668" s="567"/>
      <c r="Y668" s="567"/>
      <c r="Z668" s="567"/>
    </row>
    <row r="669">
      <c r="A669" s="567"/>
      <c r="B669" s="567"/>
      <c r="C669" s="567"/>
      <c r="D669" s="567"/>
      <c r="E669" s="567"/>
      <c r="F669" s="567"/>
      <c r="G669" s="567"/>
      <c r="H669" s="567"/>
      <c r="I669" s="567"/>
      <c r="J669" s="567"/>
      <c r="K669" s="567"/>
      <c r="L669" s="567"/>
      <c r="M669" s="567"/>
      <c r="N669" s="567"/>
      <c r="O669" s="567"/>
      <c r="P669" s="567"/>
      <c r="Q669" s="567"/>
      <c r="R669" s="567"/>
      <c r="S669" s="567"/>
      <c r="T669" s="567"/>
      <c r="U669" s="567"/>
      <c r="V669" s="567"/>
      <c r="W669" s="567"/>
      <c r="X669" s="567"/>
      <c r="Y669" s="567"/>
      <c r="Z669" s="567"/>
    </row>
    <row r="670">
      <c r="A670" s="567"/>
      <c r="B670" s="567"/>
      <c r="C670" s="567"/>
      <c r="D670" s="567"/>
      <c r="E670" s="567"/>
      <c r="F670" s="567"/>
      <c r="G670" s="567"/>
      <c r="H670" s="567"/>
      <c r="I670" s="567"/>
      <c r="J670" s="567"/>
      <c r="K670" s="567"/>
      <c r="L670" s="567"/>
      <c r="M670" s="567"/>
      <c r="N670" s="567"/>
      <c r="O670" s="567"/>
      <c r="P670" s="567"/>
      <c r="Q670" s="567"/>
      <c r="R670" s="567"/>
      <c r="S670" s="567"/>
      <c r="T670" s="567"/>
      <c r="U670" s="567"/>
      <c r="V670" s="567"/>
      <c r="W670" s="567"/>
      <c r="X670" s="567"/>
      <c r="Y670" s="567"/>
      <c r="Z670" s="567"/>
    </row>
    <row r="671">
      <c r="A671" s="567"/>
      <c r="B671" s="567"/>
      <c r="C671" s="567"/>
      <c r="D671" s="567"/>
      <c r="E671" s="567"/>
      <c r="F671" s="567"/>
      <c r="G671" s="567"/>
      <c r="H671" s="567"/>
      <c r="I671" s="567"/>
      <c r="J671" s="567"/>
      <c r="K671" s="567"/>
      <c r="L671" s="567"/>
      <c r="M671" s="567"/>
      <c r="N671" s="567"/>
      <c r="O671" s="567"/>
      <c r="P671" s="567"/>
      <c r="Q671" s="567"/>
      <c r="R671" s="567"/>
      <c r="S671" s="567"/>
      <c r="T671" s="567"/>
      <c r="U671" s="567"/>
      <c r="V671" s="567"/>
      <c r="W671" s="567"/>
      <c r="X671" s="567"/>
      <c r="Y671" s="567"/>
      <c r="Z671" s="567"/>
    </row>
    <row r="672">
      <c r="A672" s="567"/>
      <c r="B672" s="567"/>
      <c r="C672" s="567"/>
      <c r="D672" s="567"/>
      <c r="E672" s="567"/>
      <c r="F672" s="567"/>
      <c r="G672" s="567"/>
      <c r="H672" s="567"/>
      <c r="I672" s="567"/>
      <c r="J672" s="567"/>
      <c r="K672" s="567"/>
      <c r="L672" s="567"/>
      <c r="M672" s="567"/>
      <c r="N672" s="567"/>
      <c r="O672" s="567"/>
      <c r="P672" s="567"/>
      <c r="Q672" s="567"/>
      <c r="R672" s="567"/>
      <c r="S672" s="567"/>
      <c r="T672" s="567"/>
      <c r="U672" s="567"/>
      <c r="V672" s="567"/>
      <c r="W672" s="567"/>
      <c r="X672" s="567"/>
      <c r="Y672" s="567"/>
      <c r="Z672" s="567"/>
    </row>
    <row r="673">
      <c r="A673" s="567"/>
      <c r="B673" s="567"/>
      <c r="C673" s="567"/>
      <c r="D673" s="567"/>
      <c r="E673" s="567"/>
      <c r="F673" s="567"/>
      <c r="G673" s="567"/>
      <c r="H673" s="567"/>
      <c r="I673" s="567"/>
      <c r="J673" s="567"/>
      <c r="K673" s="567"/>
      <c r="L673" s="567"/>
      <c r="M673" s="567"/>
      <c r="N673" s="567"/>
      <c r="O673" s="567"/>
      <c r="P673" s="567"/>
      <c r="Q673" s="567"/>
      <c r="R673" s="567"/>
      <c r="S673" s="567"/>
      <c r="T673" s="567"/>
      <c r="U673" s="567"/>
      <c r="V673" s="567"/>
      <c r="W673" s="567"/>
      <c r="X673" s="567"/>
      <c r="Y673" s="567"/>
      <c r="Z673" s="567"/>
    </row>
    <row r="674">
      <c r="A674" s="567"/>
      <c r="B674" s="567"/>
      <c r="C674" s="567"/>
      <c r="D674" s="567"/>
      <c r="E674" s="567"/>
      <c r="F674" s="567"/>
      <c r="G674" s="567"/>
      <c r="H674" s="567"/>
      <c r="I674" s="567"/>
      <c r="J674" s="567"/>
      <c r="K674" s="567"/>
      <c r="L674" s="567"/>
      <c r="M674" s="567"/>
      <c r="N674" s="567"/>
      <c r="O674" s="567"/>
      <c r="P674" s="567"/>
      <c r="Q674" s="567"/>
      <c r="R674" s="567"/>
      <c r="S674" s="567"/>
      <c r="T674" s="567"/>
      <c r="U674" s="567"/>
      <c r="V674" s="567"/>
      <c r="W674" s="567"/>
      <c r="X674" s="567"/>
      <c r="Y674" s="567"/>
      <c r="Z674" s="567"/>
    </row>
    <row r="675">
      <c r="A675" s="567"/>
      <c r="B675" s="567"/>
      <c r="C675" s="567"/>
      <c r="D675" s="567"/>
      <c r="E675" s="567"/>
      <c r="F675" s="567"/>
      <c r="G675" s="567"/>
      <c r="H675" s="567"/>
      <c r="I675" s="567"/>
      <c r="J675" s="567"/>
      <c r="K675" s="567"/>
      <c r="L675" s="567"/>
      <c r="M675" s="567"/>
      <c r="N675" s="567"/>
      <c r="O675" s="567"/>
      <c r="P675" s="567"/>
      <c r="Q675" s="567"/>
      <c r="R675" s="567"/>
      <c r="S675" s="567"/>
      <c r="T675" s="567"/>
      <c r="U675" s="567"/>
      <c r="V675" s="567"/>
      <c r="W675" s="567"/>
      <c r="X675" s="567"/>
      <c r="Y675" s="567"/>
      <c r="Z675" s="567"/>
    </row>
    <row r="676">
      <c r="A676" s="567"/>
      <c r="B676" s="567"/>
      <c r="C676" s="567"/>
      <c r="D676" s="567"/>
      <c r="E676" s="567"/>
      <c r="F676" s="567"/>
      <c r="G676" s="567"/>
      <c r="H676" s="567"/>
      <c r="I676" s="567"/>
      <c r="J676" s="567"/>
      <c r="K676" s="567"/>
      <c r="L676" s="567"/>
      <c r="M676" s="567"/>
      <c r="N676" s="567"/>
      <c r="O676" s="567"/>
      <c r="P676" s="567"/>
      <c r="Q676" s="567"/>
      <c r="R676" s="567"/>
      <c r="S676" s="567"/>
      <c r="T676" s="567"/>
      <c r="U676" s="567"/>
      <c r="V676" s="567"/>
      <c r="W676" s="567"/>
      <c r="X676" s="567"/>
      <c r="Y676" s="567"/>
      <c r="Z676" s="567"/>
    </row>
    <row r="677">
      <c r="A677" s="567"/>
      <c r="B677" s="567"/>
      <c r="C677" s="567"/>
      <c r="D677" s="567"/>
      <c r="E677" s="567"/>
      <c r="F677" s="567"/>
      <c r="G677" s="567"/>
      <c r="H677" s="567"/>
      <c r="I677" s="567"/>
      <c r="J677" s="567"/>
      <c r="K677" s="567"/>
      <c r="L677" s="567"/>
      <c r="M677" s="567"/>
      <c r="N677" s="567"/>
      <c r="O677" s="567"/>
      <c r="P677" s="567"/>
      <c r="Q677" s="567"/>
      <c r="R677" s="567"/>
      <c r="S677" s="567"/>
      <c r="T677" s="567"/>
      <c r="U677" s="567"/>
      <c r="V677" s="567"/>
      <c r="W677" s="567"/>
      <c r="X677" s="567"/>
      <c r="Y677" s="567"/>
      <c r="Z677" s="567"/>
    </row>
    <row r="678">
      <c r="A678" s="567"/>
      <c r="B678" s="567"/>
      <c r="C678" s="567"/>
      <c r="D678" s="567"/>
      <c r="E678" s="567"/>
      <c r="F678" s="567"/>
      <c r="G678" s="567"/>
      <c r="H678" s="567"/>
      <c r="I678" s="567"/>
      <c r="J678" s="567"/>
      <c r="K678" s="567"/>
      <c r="L678" s="567"/>
      <c r="M678" s="567"/>
      <c r="N678" s="567"/>
      <c r="O678" s="567"/>
      <c r="P678" s="567"/>
      <c r="Q678" s="567"/>
      <c r="R678" s="567"/>
      <c r="S678" s="567"/>
      <c r="T678" s="567"/>
      <c r="U678" s="567"/>
      <c r="V678" s="567"/>
      <c r="W678" s="567"/>
      <c r="X678" s="567"/>
      <c r="Y678" s="567"/>
      <c r="Z678" s="567"/>
    </row>
    <row r="679">
      <c r="A679" s="567"/>
      <c r="B679" s="567"/>
      <c r="C679" s="567"/>
      <c r="D679" s="567"/>
      <c r="E679" s="567"/>
      <c r="F679" s="567"/>
      <c r="G679" s="567"/>
      <c r="H679" s="567"/>
      <c r="I679" s="567"/>
      <c r="J679" s="567"/>
      <c r="K679" s="567"/>
      <c r="L679" s="567"/>
      <c r="M679" s="567"/>
      <c r="N679" s="567"/>
      <c r="O679" s="567"/>
      <c r="P679" s="567"/>
      <c r="Q679" s="567"/>
      <c r="R679" s="567"/>
      <c r="S679" s="567"/>
      <c r="T679" s="567"/>
      <c r="U679" s="567"/>
      <c r="V679" s="567"/>
      <c r="W679" s="567"/>
      <c r="X679" s="567"/>
      <c r="Y679" s="567"/>
      <c r="Z679" s="567"/>
    </row>
    <row r="680">
      <c r="A680" s="567"/>
      <c r="B680" s="567"/>
      <c r="C680" s="567"/>
      <c r="D680" s="567"/>
      <c r="E680" s="567"/>
      <c r="F680" s="567"/>
      <c r="G680" s="567"/>
      <c r="H680" s="567"/>
      <c r="I680" s="567"/>
      <c r="J680" s="567"/>
      <c r="K680" s="567"/>
      <c r="L680" s="567"/>
      <c r="M680" s="567"/>
      <c r="N680" s="567"/>
      <c r="O680" s="567"/>
      <c r="P680" s="567"/>
      <c r="Q680" s="567"/>
      <c r="R680" s="567"/>
      <c r="S680" s="567"/>
      <c r="T680" s="567"/>
      <c r="U680" s="567"/>
      <c r="V680" s="567"/>
      <c r="W680" s="567"/>
      <c r="X680" s="567"/>
      <c r="Y680" s="567"/>
      <c r="Z680" s="567"/>
    </row>
    <row r="681">
      <c r="A681" s="567"/>
      <c r="B681" s="567"/>
      <c r="C681" s="567"/>
      <c r="D681" s="567"/>
      <c r="E681" s="567"/>
      <c r="F681" s="567"/>
      <c r="G681" s="567"/>
      <c r="H681" s="567"/>
      <c r="I681" s="567"/>
      <c r="J681" s="567"/>
      <c r="K681" s="567"/>
      <c r="L681" s="567"/>
      <c r="M681" s="567"/>
      <c r="N681" s="567"/>
      <c r="O681" s="567"/>
      <c r="P681" s="567"/>
      <c r="Q681" s="567"/>
      <c r="R681" s="567"/>
      <c r="S681" s="567"/>
      <c r="T681" s="567"/>
      <c r="U681" s="567"/>
      <c r="V681" s="567"/>
      <c r="W681" s="567"/>
      <c r="X681" s="567"/>
      <c r="Y681" s="567"/>
      <c r="Z681" s="567"/>
    </row>
    <row r="682">
      <c r="A682" s="567"/>
      <c r="B682" s="567"/>
      <c r="C682" s="567"/>
      <c r="D682" s="567"/>
      <c r="E682" s="567"/>
      <c r="F682" s="567"/>
      <c r="G682" s="567"/>
      <c r="H682" s="567"/>
      <c r="I682" s="567"/>
      <c r="J682" s="567"/>
      <c r="K682" s="567"/>
      <c r="L682" s="567"/>
      <c r="M682" s="567"/>
      <c r="N682" s="567"/>
      <c r="O682" s="567"/>
      <c r="P682" s="567"/>
      <c r="Q682" s="567"/>
      <c r="R682" s="567"/>
      <c r="S682" s="567"/>
      <c r="T682" s="567"/>
      <c r="U682" s="567"/>
      <c r="V682" s="567"/>
      <c r="W682" s="567"/>
      <c r="X682" s="567"/>
      <c r="Y682" s="567"/>
      <c r="Z682" s="567"/>
    </row>
    <row r="683">
      <c r="A683" s="567"/>
      <c r="B683" s="567"/>
      <c r="C683" s="567"/>
      <c r="D683" s="567"/>
      <c r="E683" s="567"/>
      <c r="F683" s="567"/>
      <c r="G683" s="567"/>
      <c r="H683" s="567"/>
      <c r="I683" s="567"/>
      <c r="J683" s="567"/>
      <c r="K683" s="567"/>
      <c r="L683" s="567"/>
      <c r="M683" s="567"/>
      <c r="N683" s="567"/>
      <c r="O683" s="567"/>
      <c r="P683" s="567"/>
      <c r="Q683" s="567"/>
      <c r="R683" s="567"/>
      <c r="S683" s="567"/>
      <c r="T683" s="567"/>
      <c r="U683" s="567"/>
      <c r="V683" s="567"/>
      <c r="W683" s="567"/>
      <c r="X683" s="567"/>
      <c r="Y683" s="567"/>
      <c r="Z683" s="567"/>
    </row>
    <row r="684">
      <c r="A684" s="567"/>
      <c r="B684" s="567"/>
      <c r="C684" s="567"/>
      <c r="D684" s="567"/>
      <c r="E684" s="567"/>
      <c r="F684" s="567"/>
      <c r="G684" s="567"/>
      <c r="H684" s="567"/>
      <c r="I684" s="567"/>
      <c r="J684" s="567"/>
      <c r="K684" s="567"/>
      <c r="L684" s="567"/>
      <c r="M684" s="567"/>
      <c r="N684" s="567"/>
      <c r="O684" s="567"/>
      <c r="P684" s="567"/>
      <c r="Q684" s="567"/>
      <c r="R684" s="567"/>
      <c r="S684" s="567"/>
      <c r="T684" s="567"/>
      <c r="U684" s="567"/>
      <c r="V684" s="567"/>
      <c r="W684" s="567"/>
      <c r="X684" s="567"/>
      <c r="Y684" s="567"/>
      <c r="Z684" s="567"/>
    </row>
    <row r="685">
      <c r="A685" s="567"/>
      <c r="B685" s="567"/>
      <c r="C685" s="567"/>
      <c r="D685" s="567"/>
      <c r="E685" s="567"/>
      <c r="F685" s="567"/>
      <c r="G685" s="567"/>
      <c r="H685" s="567"/>
      <c r="I685" s="567"/>
      <c r="J685" s="567"/>
      <c r="K685" s="567"/>
      <c r="L685" s="567"/>
      <c r="M685" s="567"/>
      <c r="N685" s="567"/>
      <c r="O685" s="567"/>
      <c r="P685" s="567"/>
      <c r="Q685" s="567"/>
      <c r="R685" s="567"/>
      <c r="S685" s="567"/>
      <c r="T685" s="567"/>
      <c r="U685" s="567"/>
      <c r="V685" s="567"/>
      <c r="W685" s="567"/>
      <c r="X685" s="567"/>
      <c r="Y685" s="567"/>
      <c r="Z685" s="567"/>
    </row>
    <row r="686">
      <c r="A686" s="567"/>
      <c r="B686" s="567"/>
      <c r="C686" s="567"/>
      <c r="D686" s="567"/>
      <c r="E686" s="567"/>
      <c r="F686" s="567"/>
      <c r="G686" s="567"/>
      <c r="H686" s="567"/>
      <c r="I686" s="567"/>
      <c r="J686" s="567"/>
      <c r="K686" s="567"/>
      <c r="L686" s="567"/>
      <c r="M686" s="567"/>
      <c r="N686" s="567"/>
      <c r="O686" s="567"/>
      <c r="P686" s="567"/>
      <c r="Q686" s="567"/>
      <c r="R686" s="567"/>
      <c r="S686" s="567"/>
      <c r="T686" s="567"/>
      <c r="U686" s="567"/>
      <c r="V686" s="567"/>
      <c r="W686" s="567"/>
      <c r="X686" s="567"/>
      <c r="Y686" s="567"/>
      <c r="Z686" s="567"/>
    </row>
    <row r="687">
      <c r="A687" s="567"/>
      <c r="B687" s="567"/>
      <c r="C687" s="567"/>
      <c r="D687" s="567"/>
      <c r="E687" s="567"/>
      <c r="F687" s="567"/>
      <c r="G687" s="567"/>
      <c r="H687" s="567"/>
      <c r="I687" s="567"/>
      <c r="J687" s="567"/>
      <c r="K687" s="567"/>
      <c r="L687" s="567"/>
      <c r="M687" s="567"/>
      <c r="N687" s="567"/>
      <c r="O687" s="567"/>
      <c r="P687" s="567"/>
      <c r="Q687" s="567"/>
      <c r="R687" s="567"/>
      <c r="S687" s="567"/>
      <c r="T687" s="567"/>
      <c r="U687" s="567"/>
      <c r="V687" s="567"/>
      <c r="W687" s="567"/>
      <c r="X687" s="567"/>
      <c r="Y687" s="567"/>
      <c r="Z687" s="567"/>
    </row>
    <row r="688">
      <c r="A688" s="567"/>
      <c r="B688" s="567"/>
      <c r="C688" s="567"/>
      <c r="D688" s="567"/>
      <c r="E688" s="567"/>
      <c r="F688" s="567"/>
      <c r="G688" s="567"/>
      <c r="H688" s="567"/>
      <c r="I688" s="567"/>
      <c r="J688" s="567"/>
      <c r="K688" s="567"/>
      <c r="L688" s="567"/>
      <c r="M688" s="567"/>
      <c r="N688" s="567"/>
      <c r="O688" s="567"/>
      <c r="P688" s="567"/>
      <c r="Q688" s="567"/>
      <c r="R688" s="567"/>
      <c r="S688" s="567"/>
      <c r="T688" s="567"/>
      <c r="U688" s="567"/>
      <c r="V688" s="567"/>
      <c r="W688" s="567"/>
      <c r="X688" s="567"/>
      <c r="Y688" s="567"/>
      <c r="Z688" s="567"/>
    </row>
    <row r="689">
      <c r="A689" s="567"/>
      <c r="B689" s="567"/>
      <c r="C689" s="567"/>
      <c r="D689" s="567"/>
      <c r="E689" s="567"/>
      <c r="F689" s="567"/>
      <c r="G689" s="567"/>
      <c r="H689" s="567"/>
      <c r="I689" s="567"/>
      <c r="J689" s="567"/>
      <c r="K689" s="567"/>
      <c r="L689" s="567"/>
      <c r="M689" s="567"/>
      <c r="N689" s="567"/>
      <c r="O689" s="567"/>
      <c r="P689" s="567"/>
      <c r="Q689" s="567"/>
      <c r="R689" s="567"/>
      <c r="S689" s="567"/>
      <c r="T689" s="567"/>
      <c r="U689" s="567"/>
      <c r="V689" s="567"/>
      <c r="W689" s="567"/>
      <c r="X689" s="567"/>
      <c r="Y689" s="567"/>
      <c r="Z689" s="567"/>
    </row>
    <row r="690">
      <c r="A690" s="567"/>
      <c r="B690" s="567"/>
      <c r="C690" s="567"/>
      <c r="D690" s="567"/>
      <c r="E690" s="567"/>
      <c r="F690" s="567"/>
      <c r="G690" s="567"/>
      <c r="H690" s="567"/>
      <c r="I690" s="567"/>
      <c r="J690" s="567"/>
      <c r="K690" s="567"/>
      <c r="L690" s="567"/>
      <c r="M690" s="567"/>
      <c r="N690" s="567"/>
      <c r="O690" s="567"/>
      <c r="P690" s="567"/>
      <c r="Q690" s="567"/>
      <c r="R690" s="567"/>
      <c r="S690" s="567"/>
      <c r="T690" s="567"/>
      <c r="U690" s="567"/>
      <c r="V690" s="567"/>
      <c r="W690" s="567"/>
      <c r="X690" s="567"/>
      <c r="Y690" s="567"/>
      <c r="Z690" s="567"/>
    </row>
    <row r="691">
      <c r="A691" s="567"/>
      <c r="B691" s="567"/>
      <c r="C691" s="567"/>
      <c r="D691" s="567"/>
      <c r="E691" s="567"/>
      <c r="F691" s="567"/>
      <c r="G691" s="567"/>
      <c r="H691" s="567"/>
      <c r="I691" s="567"/>
      <c r="J691" s="567"/>
      <c r="K691" s="567"/>
      <c r="L691" s="567"/>
      <c r="M691" s="567"/>
      <c r="N691" s="567"/>
      <c r="O691" s="567"/>
      <c r="P691" s="567"/>
      <c r="Q691" s="567"/>
      <c r="R691" s="567"/>
      <c r="S691" s="567"/>
      <c r="T691" s="567"/>
      <c r="U691" s="567"/>
      <c r="V691" s="567"/>
      <c r="W691" s="567"/>
      <c r="X691" s="567"/>
      <c r="Y691" s="567"/>
      <c r="Z691" s="567"/>
    </row>
    <row r="692">
      <c r="A692" s="567"/>
      <c r="B692" s="567"/>
      <c r="C692" s="567"/>
      <c r="D692" s="567"/>
      <c r="E692" s="567"/>
      <c r="F692" s="567"/>
      <c r="G692" s="567"/>
      <c r="H692" s="567"/>
      <c r="I692" s="567"/>
      <c r="J692" s="567"/>
      <c r="K692" s="567"/>
      <c r="L692" s="567"/>
      <c r="M692" s="567"/>
      <c r="N692" s="567"/>
      <c r="O692" s="567"/>
      <c r="P692" s="567"/>
      <c r="Q692" s="567"/>
      <c r="R692" s="567"/>
      <c r="S692" s="567"/>
      <c r="T692" s="567"/>
      <c r="U692" s="567"/>
      <c r="V692" s="567"/>
      <c r="W692" s="567"/>
      <c r="X692" s="567"/>
      <c r="Y692" s="567"/>
      <c r="Z692" s="567"/>
    </row>
    <row r="693">
      <c r="A693" s="567"/>
      <c r="B693" s="567"/>
      <c r="C693" s="567"/>
      <c r="D693" s="567"/>
      <c r="E693" s="567"/>
      <c r="F693" s="567"/>
      <c r="G693" s="567"/>
      <c r="H693" s="567"/>
      <c r="I693" s="567"/>
      <c r="J693" s="567"/>
      <c r="K693" s="567"/>
      <c r="L693" s="567"/>
      <c r="M693" s="567"/>
      <c r="N693" s="567"/>
      <c r="O693" s="567"/>
      <c r="P693" s="567"/>
      <c r="Q693" s="567"/>
      <c r="R693" s="567"/>
      <c r="S693" s="567"/>
      <c r="T693" s="567"/>
      <c r="U693" s="567"/>
      <c r="V693" s="567"/>
      <c r="W693" s="567"/>
      <c r="X693" s="567"/>
      <c r="Y693" s="567"/>
      <c r="Z693" s="567"/>
    </row>
    <row r="694">
      <c r="A694" s="567"/>
      <c r="B694" s="567"/>
      <c r="C694" s="567"/>
      <c r="D694" s="567"/>
      <c r="E694" s="567"/>
      <c r="F694" s="567"/>
      <c r="G694" s="567"/>
      <c r="H694" s="567"/>
      <c r="I694" s="567"/>
      <c r="J694" s="567"/>
      <c r="K694" s="567"/>
      <c r="L694" s="567"/>
      <c r="M694" s="567"/>
      <c r="N694" s="567"/>
      <c r="O694" s="567"/>
      <c r="P694" s="567"/>
      <c r="Q694" s="567"/>
      <c r="R694" s="567"/>
      <c r="S694" s="567"/>
      <c r="T694" s="567"/>
      <c r="U694" s="567"/>
      <c r="V694" s="567"/>
      <c r="W694" s="567"/>
      <c r="X694" s="567"/>
      <c r="Y694" s="567"/>
      <c r="Z694" s="567"/>
    </row>
    <row r="695">
      <c r="A695" s="567"/>
      <c r="B695" s="567"/>
      <c r="C695" s="567"/>
      <c r="D695" s="567"/>
      <c r="E695" s="567"/>
      <c r="F695" s="567"/>
      <c r="G695" s="567"/>
      <c r="H695" s="567"/>
      <c r="I695" s="567"/>
      <c r="J695" s="567"/>
      <c r="K695" s="567"/>
      <c r="L695" s="567"/>
      <c r="M695" s="567"/>
      <c r="N695" s="567"/>
      <c r="O695" s="567"/>
      <c r="P695" s="567"/>
      <c r="Q695" s="567"/>
      <c r="R695" s="567"/>
      <c r="S695" s="567"/>
      <c r="T695" s="567"/>
      <c r="U695" s="567"/>
      <c r="V695" s="567"/>
      <c r="W695" s="567"/>
      <c r="X695" s="567"/>
      <c r="Y695" s="567"/>
      <c r="Z695" s="567"/>
    </row>
    <row r="696">
      <c r="A696" s="567"/>
      <c r="B696" s="567"/>
      <c r="C696" s="567"/>
      <c r="D696" s="567"/>
      <c r="E696" s="567"/>
      <c r="F696" s="567"/>
      <c r="G696" s="567"/>
      <c r="H696" s="567"/>
      <c r="I696" s="567"/>
      <c r="J696" s="567"/>
      <c r="K696" s="567"/>
      <c r="L696" s="567"/>
      <c r="M696" s="567"/>
      <c r="N696" s="567"/>
      <c r="O696" s="567"/>
      <c r="P696" s="567"/>
      <c r="Q696" s="567"/>
      <c r="R696" s="567"/>
      <c r="S696" s="567"/>
      <c r="T696" s="567"/>
      <c r="U696" s="567"/>
      <c r="V696" s="567"/>
      <c r="W696" s="567"/>
      <c r="X696" s="567"/>
      <c r="Y696" s="567"/>
      <c r="Z696" s="567"/>
    </row>
    <row r="697">
      <c r="A697" s="567"/>
      <c r="B697" s="567"/>
      <c r="C697" s="567"/>
      <c r="D697" s="567"/>
      <c r="E697" s="567"/>
      <c r="F697" s="567"/>
      <c r="G697" s="567"/>
      <c r="H697" s="567"/>
      <c r="I697" s="567"/>
      <c r="J697" s="567"/>
      <c r="K697" s="567"/>
      <c r="L697" s="567"/>
      <c r="M697" s="567"/>
      <c r="N697" s="567"/>
      <c r="O697" s="567"/>
      <c r="P697" s="567"/>
      <c r="Q697" s="567"/>
      <c r="R697" s="567"/>
      <c r="S697" s="567"/>
      <c r="T697" s="567"/>
      <c r="U697" s="567"/>
      <c r="V697" s="567"/>
      <c r="W697" s="567"/>
      <c r="X697" s="567"/>
      <c r="Y697" s="567"/>
      <c r="Z697" s="567"/>
    </row>
    <row r="698">
      <c r="A698" s="567"/>
      <c r="B698" s="567"/>
      <c r="C698" s="567"/>
      <c r="D698" s="567"/>
      <c r="E698" s="567"/>
      <c r="F698" s="567"/>
      <c r="G698" s="567"/>
      <c r="H698" s="567"/>
      <c r="I698" s="567"/>
      <c r="J698" s="567"/>
      <c r="K698" s="567"/>
      <c r="L698" s="567"/>
      <c r="M698" s="567"/>
      <c r="N698" s="567"/>
      <c r="O698" s="567"/>
      <c r="P698" s="567"/>
      <c r="Q698" s="567"/>
      <c r="R698" s="567"/>
      <c r="S698" s="567"/>
      <c r="T698" s="567"/>
      <c r="U698" s="567"/>
      <c r="V698" s="567"/>
      <c r="W698" s="567"/>
      <c r="X698" s="567"/>
      <c r="Y698" s="567"/>
      <c r="Z698" s="567"/>
    </row>
    <row r="699">
      <c r="A699" s="567"/>
      <c r="B699" s="567"/>
      <c r="C699" s="567"/>
      <c r="D699" s="567"/>
      <c r="E699" s="567"/>
      <c r="F699" s="567"/>
      <c r="G699" s="567"/>
      <c r="H699" s="567"/>
      <c r="I699" s="567"/>
      <c r="J699" s="567"/>
      <c r="K699" s="567"/>
      <c r="L699" s="567"/>
      <c r="M699" s="567"/>
      <c r="N699" s="567"/>
      <c r="O699" s="567"/>
      <c r="P699" s="567"/>
      <c r="Q699" s="567"/>
      <c r="R699" s="567"/>
      <c r="S699" s="567"/>
      <c r="T699" s="567"/>
      <c r="U699" s="567"/>
      <c r="V699" s="567"/>
      <c r="W699" s="567"/>
      <c r="X699" s="567"/>
      <c r="Y699" s="567"/>
      <c r="Z699" s="567"/>
    </row>
    <row r="700">
      <c r="A700" s="567"/>
      <c r="B700" s="567"/>
      <c r="C700" s="567"/>
      <c r="D700" s="567"/>
      <c r="E700" s="567"/>
      <c r="F700" s="567"/>
      <c r="G700" s="567"/>
      <c r="H700" s="567"/>
      <c r="I700" s="567"/>
      <c r="J700" s="567"/>
      <c r="K700" s="567"/>
      <c r="L700" s="567"/>
      <c r="M700" s="567"/>
      <c r="N700" s="567"/>
      <c r="O700" s="567"/>
      <c r="P700" s="567"/>
      <c r="Q700" s="567"/>
      <c r="R700" s="567"/>
      <c r="S700" s="567"/>
      <c r="T700" s="567"/>
      <c r="U700" s="567"/>
      <c r="V700" s="567"/>
      <c r="W700" s="567"/>
      <c r="X700" s="567"/>
      <c r="Y700" s="567"/>
      <c r="Z700" s="567"/>
    </row>
    <row r="701">
      <c r="A701" s="567"/>
      <c r="B701" s="567"/>
      <c r="C701" s="567"/>
      <c r="D701" s="567"/>
      <c r="E701" s="567"/>
      <c r="F701" s="567"/>
      <c r="G701" s="567"/>
      <c r="H701" s="567"/>
      <c r="I701" s="567"/>
      <c r="J701" s="567"/>
      <c r="K701" s="567"/>
      <c r="L701" s="567"/>
      <c r="M701" s="567"/>
      <c r="N701" s="567"/>
      <c r="O701" s="567"/>
      <c r="P701" s="567"/>
      <c r="Q701" s="567"/>
      <c r="R701" s="567"/>
      <c r="S701" s="567"/>
      <c r="T701" s="567"/>
      <c r="U701" s="567"/>
      <c r="V701" s="567"/>
      <c r="W701" s="567"/>
      <c r="X701" s="567"/>
      <c r="Y701" s="567"/>
      <c r="Z701" s="567"/>
    </row>
    <row r="702">
      <c r="A702" s="567"/>
      <c r="B702" s="567"/>
      <c r="C702" s="567"/>
      <c r="D702" s="567"/>
      <c r="E702" s="567"/>
      <c r="F702" s="567"/>
      <c r="G702" s="567"/>
      <c r="H702" s="567"/>
      <c r="I702" s="567"/>
      <c r="J702" s="567"/>
      <c r="K702" s="567"/>
      <c r="L702" s="567"/>
      <c r="M702" s="567"/>
      <c r="N702" s="567"/>
      <c r="O702" s="567"/>
      <c r="P702" s="567"/>
      <c r="Q702" s="567"/>
      <c r="R702" s="567"/>
      <c r="S702" s="567"/>
      <c r="T702" s="567"/>
      <c r="U702" s="567"/>
      <c r="V702" s="567"/>
      <c r="W702" s="567"/>
      <c r="X702" s="567"/>
      <c r="Y702" s="567"/>
      <c r="Z702" s="567"/>
    </row>
    <row r="703">
      <c r="A703" s="567"/>
      <c r="B703" s="567"/>
      <c r="C703" s="567"/>
      <c r="D703" s="567"/>
      <c r="E703" s="567"/>
      <c r="F703" s="567"/>
      <c r="G703" s="567"/>
      <c r="H703" s="567"/>
      <c r="I703" s="567"/>
      <c r="J703" s="567"/>
      <c r="K703" s="567"/>
      <c r="L703" s="567"/>
      <c r="M703" s="567"/>
      <c r="N703" s="567"/>
      <c r="O703" s="567"/>
      <c r="P703" s="567"/>
      <c r="Q703" s="567"/>
      <c r="R703" s="567"/>
      <c r="S703" s="567"/>
      <c r="T703" s="567"/>
      <c r="U703" s="567"/>
      <c r="V703" s="567"/>
      <c r="W703" s="567"/>
      <c r="X703" s="567"/>
      <c r="Y703" s="567"/>
      <c r="Z703" s="567"/>
    </row>
    <row r="704">
      <c r="A704" s="567"/>
      <c r="B704" s="567"/>
      <c r="C704" s="567"/>
      <c r="D704" s="567"/>
      <c r="E704" s="567"/>
      <c r="F704" s="567"/>
      <c r="G704" s="567"/>
      <c r="H704" s="567"/>
      <c r="I704" s="567"/>
      <c r="J704" s="567"/>
      <c r="K704" s="567"/>
      <c r="L704" s="567"/>
      <c r="M704" s="567"/>
      <c r="N704" s="567"/>
      <c r="O704" s="567"/>
      <c r="P704" s="567"/>
      <c r="Q704" s="567"/>
      <c r="R704" s="567"/>
      <c r="S704" s="567"/>
      <c r="T704" s="567"/>
      <c r="U704" s="567"/>
      <c r="V704" s="567"/>
      <c r="W704" s="567"/>
      <c r="X704" s="567"/>
      <c r="Y704" s="567"/>
      <c r="Z704" s="567"/>
    </row>
    <row r="705">
      <c r="A705" s="567"/>
      <c r="B705" s="567"/>
      <c r="C705" s="567"/>
      <c r="D705" s="567"/>
      <c r="E705" s="567"/>
      <c r="F705" s="567"/>
      <c r="G705" s="567"/>
      <c r="H705" s="567"/>
      <c r="I705" s="567"/>
      <c r="J705" s="567"/>
      <c r="K705" s="567"/>
      <c r="L705" s="567"/>
      <c r="M705" s="567"/>
      <c r="N705" s="567"/>
      <c r="O705" s="567"/>
      <c r="P705" s="567"/>
      <c r="Q705" s="567"/>
      <c r="R705" s="567"/>
      <c r="S705" s="567"/>
      <c r="T705" s="567"/>
      <c r="U705" s="567"/>
      <c r="V705" s="567"/>
      <c r="W705" s="567"/>
      <c r="X705" s="567"/>
      <c r="Y705" s="567"/>
      <c r="Z705" s="567"/>
    </row>
    <row r="706">
      <c r="A706" s="567"/>
      <c r="B706" s="567"/>
      <c r="C706" s="567"/>
      <c r="D706" s="567"/>
      <c r="E706" s="567"/>
      <c r="F706" s="567"/>
      <c r="G706" s="567"/>
      <c r="H706" s="567"/>
      <c r="I706" s="567"/>
      <c r="J706" s="567"/>
      <c r="K706" s="567"/>
      <c r="L706" s="567"/>
      <c r="M706" s="567"/>
      <c r="N706" s="567"/>
      <c r="O706" s="567"/>
      <c r="P706" s="567"/>
      <c r="Q706" s="567"/>
      <c r="R706" s="567"/>
      <c r="S706" s="567"/>
      <c r="T706" s="567"/>
      <c r="U706" s="567"/>
      <c r="V706" s="567"/>
      <c r="W706" s="567"/>
      <c r="X706" s="567"/>
      <c r="Y706" s="567"/>
      <c r="Z706" s="567"/>
    </row>
    <row r="707">
      <c r="A707" s="567"/>
      <c r="B707" s="567"/>
      <c r="C707" s="567"/>
      <c r="D707" s="567"/>
      <c r="E707" s="567"/>
      <c r="F707" s="567"/>
      <c r="G707" s="567"/>
      <c r="H707" s="567"/>
      <c r="I707" s="567"/>
      <c r="J707" s="567"/>
      <c r="K707" s="567"/>
      <c r="L707" s="567"/>
      <c r="M707" s="567"/>
      <c r="N707" s="567"/>
      <c r="O707" s="567"/>
      <c r="P707" s="567"/>
      <c r="Q707" s="567"/>
      <c r="R707" s="567"/>
      <c r="S707" s="567"/>
      <c r="T707" s="567"/>
      <c r="U707" s="567"/>
      <c r="V707" s="567"/>
      <c r="W707" s="567"/>
      <c r="X707" s="567"/>
      <c r="Y707" s="567"/>
      <c r="Z707" s="567"/>
    </row>
    <row r="708">
      <c r="A708" s="567"/>
      <c r="B708" s="567"/>
      <c r="C708" s="567"/>
      <c r="D708" s="567"/>
      <c r="E708" s="567"/>
      <c r="F708" s="567"/>
      <c r="G708" s="567"/>
      <c r="H708" s="567"/>
      <c r="I708" s="567"/>
      <c r="J708" s="567"/>
      <c r="K708" s="567"/>
      <c r="L708" s="567"/>
      <c r="M708" s="567"/>
      <c r="N708" s="567"/>
      <c r="O708" s="567"/>
      <c r="P708" s="567"/>
      <c r="Q708" s="567"/>
      <c r="R708" s="567"/>
      <c r="S708" s="567"/>
      <c r="T708" s="567"/>
      <c r="U708" s="567"/>
      <c r="V708" s="567"/>
      <c r="W708" s="567"/>
      <c r="X708" s="567"/>
      <c r="Y708" s="567"/>
      <c r="Z708" s="567"/>
    </row>
    <row r="709">
      <c r="A709" s="567"/>
      <c r="B709" s="567"/>
      <c r="C709" s="567"/>
      <c r="D709" s="567"/>
      <c r="E709" s="567"/>
      <c r="F709" s="567"/>
      <c r="G709" s="567"/>
      <c r="H709" s="567"/>
      <c r="I709" s="567"/>
      <c r="J709" s="567"/>
      <c r="K709" s="567"/>
      <c r="L709" s="567"/>
      <c r="M709" s="567"/>
      <c r="N709" s="567"/>
      <c r="O709" s="567"/>
      <c r="P709" s="567"/>
      <c r="Q709" s="567"/>
      <c r="R709" s="567"/>
      <c r="S709" s="567"/>
      <c r="T709" s="567"/>
      <c r="U709" s="567"/>
      <c r="V709" s="567"/>
      <c r="W709" s="567"/>
      <c r="X709" s="567"/>
      <c r="Y709" s="567"/>
      <c r="Z709" s="567"/>
    </row>
    <row r="710">
      <c r="A710" s="567"/>
      <c r="B710" s="567"/>
      <c r="C710" s="567"/>
      <c r="D710" s="567"/>
      <c r="E710" s="567"/>
      <c r="F710" s="567"/>
      <c r="G710" s="567"/>
      <c r="H710" s="567"/>
      <c r="I710" s="567"/>
      <c r="J710" s="567"/>
      <c r="K710" s="567"/>
      <c r="L710" s="567"/>
      <c r="M710" s="567"/>
      <c r="N710" s="567"/>
      <c r="O710" s="567"/>
      <c r="P710" s="567"/>
      <c r="Q710" s="567"/>
      <c r="R710" s="567"/>
      <c r="S710" s="567"/>
      <c r="T710" s="567"/>
      <c r="U710" s="567"/>
      <c r="V710" s="567"/>
      <c r="W710" s="567"/>
      <c r="X710" s="567"/>
      <c r="Y710" s="567"/>
      <c r="Z710" s="567"/>
    </row>
    <row r="711">
      <c r="A711" s="567"/>
      <c r="B711" s="567"/>
      <c r="C711" s="567"/>
      <c r="D711" s="567"/>
      <c r="E711" s="567"/>
      <c r="F711" s="567"/>
      <c r="G711" s="567"/>
      <c r="H711" s="567"/>
      <c r="I711" s="567"/>
      <c r="J711" s="567"/>
      <c r="K711" s="567"/>
      <c r="L711" s="567"/>
      <c r="M711" s="567"/>
      <c r="N711" s="567"/>
      <c r="O711" s="567"/>
      <c r="P711" s="567"/>
      <c r="Q711" s="567"/>
      <c r="R711" s="567"/>
      <c r="S711" s="567"/>
      <c r="T711" s="567"/>
      <c r="U711" s="567"/>
      <c r="V711" s="567"/>
      <c r="W711" s="567"/>
      <c r="X711" s="567"/>
      <c r="Y711" s="567"/>
      <c r="Z711" s="567"/>
    </row>
    <row r="712">
      <c r="A712" s="567"/>
      <c r="B712" s="567"/>
      <c r="C712" s="567"/>
      <c r="D712" s="567"/>
      <c r="E712" s="567"/>
      <c r="F712" s="567"/>
      <c r="G712" s="567"/>
      <c r="H712" s="567"/>
      <c r="I712" s="567"/>
      <c r="J712" s="567"/>
      <c r="K712" s="567"/>
      <c r="L712" s="567"/>
      <c r="M712" s="567"/>
      <c r="N712" s="567"/>
      <c r="O712" s="567"/>
      <c r="P712" s="567"/>
      <c r="Q712" s="567"/>
      <c r="R712" s="567"/>
      <c r="S712" s="567"/>
      <c r="T712" s="567"/>
      <c r="U712" s="567"/>
      <c r="V712" s="567"/>
      <c r="W712" s="567"/>
      <c r="X712" s="567"/>
      <c r="Y712" s="567"/>
      <c r="Z712" s="567"/>
    </row>
    <row r="713">
      <c r="A713" s="567"/>
      <c r="B713" s="567"/>
      <c r="C713" s="567"/>
      <c r="D713" s="567"/>
      <c r="E713" s="567"/>
      <c r="F713" s="567"/>
      <c r="G713" s="567"/>
      <c r="H713" s="567"/>
      <c r="I713" s="567"/>
      <c r="J713" s="567"/>
      <c r="K713" s="567"/>
      <c r="L713" s="567"/>
      <c r="M713" s="567"/>
      <c r="N713" s="567"/>
      <c r="O713" s="567"/>
      <c r="P713" s="567"/>
      <c r="Q713" s="567"/>
      <c r="R713" s="567"/>
      <c r="S713" s="567"/>
      <c r="T713" s="567"/>
      <c r="U713" s="567"/>
      <c r="V713" s="567"/>
      <c r="W713" s="567"/>
      <c r="X713" s="567"/>
      <c r="Y713" s="567"/>
      <c r="Z713" s="567"/>
    </row>
    <row r="714">
      <c r="A714" s="567"/>
      <c r="B714" s="567"/>
      <c r="C714" s="567"/>
      <c r="D714" s="567"/>
      <c r="E714" s="567"/>
      <c r="F714" s="567"/>
      <c r="G714" s="567"/>
      <c r="H714" s="567"/>
      <c r="I714" s="567"/>
      <c r="J714" s="567"/>
      <c r="K714" s="567"/>
      <c r="L714" s="567"/>
      <c r="M714" s="567"/>
      <c r="N714" s="567"/>
      <c r="O714" s="567"/>
      <c r="P714" s="567"/>
      <c r="Q714" s="567"/>
      <c r="R714" s="567"/>
      <c r="S714" s="567"/>
      <c r="T714" s="567"/>
      <c r="U714" s="567"/>
      <c r="V714" s="567"/>
      <c r="W714" s="567"/>
      <c r="X714" s="567"/>
      <c r="Y714" s="567"/>
      <c r="Z714" s="567"/>
    </row>
    <row r="715">
      <c r="A715" s="567"/>
      <c r="B715" s="567"/>
      <c r="C715" s="567"/>
      <c r="D715" s="567"/>
      <c r="E715" s="567"/>
      <c r="F715" s="567"/>
      <c r="G715" s="567"/>
      <c r="H715" s="567"/>
      <c r="I715" s="567"/>
      <c r="J715" s="567"/>
      <c r="K715" s="567"/>
      <c r="L715" s="567"/>
      <c r="M715" s="567"/>
      <c r="N715" s="567"/>
      <c r="O715" s="567"/>
      <c r="P715" s="567"/>
      <c r="Q715" s="567"/>
      <c r="R715" s="567"/>
      <c r="S715" s="567"/>
      <c r="T715" s="567"/>
      <c r="U715" s="567"/>
      <c r="V715" s="567"/>
      <c r="W715" s="567"/>
      <c r="X715" s="567"/>
      <c r="Y715" s="567"/>
      <c r="Z715" s="567"/>
    </row>
    <row r="716">
      <c r="A716" s="567"/>
      <c r="B716" s="567"/>
      <c r="C716" s="567"/>
      <c r="D716" s="567"/>
      <c r="E716" s="567"/>
      <c r="F716" s="567"/>
      <c r="G716" s="567"/>
      <c r="H716" s="567"/>
      <c r="I716" s="567"/>
      <c r="J716" s="567"/>
      <c r="K716" s="567"/>
      <c r="L716" s="567"/>
      <c r="M716" s="567"/>
      <c r="N716" s="567"/>
      <c r="O716" s="567"/>
      <c r="P716" s="567"/>
      <c r="Q716" s="567"/>
      <c r="R716" s="567"/>
      <c r="S716" s="567"/>
      <c r="T716" s="567"/>
      <c r="U716" s="567"/>
      <c r="V716" s="567"/>
      <c r="W716" s="567"/>
      <c r="X716" s="567"/>
      <c r="Y716" s="567"/>
      <c r="Z716" s="567"/>
    </row>
    <row r="717">
      <c r="A717" s="567"/>
      <c r="B717" s="567"/>
      <c r="C717" s="567"/>
      <c r="D717" s="567"/>
      <c r="E717" s="567"/>
      <c r="F717" s="567"/>
      <c r="G717" s="567"/>
      <c r="H717" s="567"/>
      <c r="I717" s="567"/>
      <c r="J717" s="567"/>
      <c r="K717" s="567"/>
      <c r="L717" s="567"/>
      <c r="M717" s="567"/>
      <c r="N717" s="567"/>
      <c r="O717" s="567"/>
      <c r="P717" s="567"/>
      <c r="Q717" s="567"/>
      <c r="R717" s="567"/>
      <c r="S717" s="567"/>
      <c r="T717" s="567"/>
      <c r="U717" s="567"/>
      <c r="V717" s="567"/>
      <c r="W717" s="567"/>
      <c r="X717" s="567"/>
      <c r="Y717" s="567"/>
      <c r="Z717" s="567"/>
    </row>
    <row r="718">
      <c r="A718" s="567"/>
      <c r="B718" s="567"/>
      <c r="C718" s="567"/>
      <c r="D718" s="567"/>
      <c r="E718" s="567"/>
      <c r="F718" s="567"/>
      <c r="G718" s="567"/>
      <c r="H718" s="567"/>
      <c r="I718" s="567"/>
      <c r="J718" s="567"/>
      <c r="K718" s="567"/>
      <c r="L718" s="567"/>
      <c r="M718" s="567"/>
      <c r="N718" s="567"/>
      <c r="O718" s="567"/>
      <c r="P718" s="567"/>
      <c r="Q718" s="567"/>
      <c r="R718" s="567"/>
      <c r="S718" s="567"/>
      <c r="T718" s="567"/>
      <c r="U718" s="567"/>
      <c r="V718" s="567"/>
      <c r="W718" s="567"/>
      <c r="X718" s="567"/>
      <c r="Y718" s="567"/>
      <c r="Z718" s="567"/>
    </row>
    <row r="719">
      <c r="A719" s="567"/>
      <c r="B719" s="567"/>
      <c r="C719" s="567"/>
      <c r="D719" s="567"/>
      <c r="E719" s="567"/>
      <c r="F719" s="567"/>
      <c r="G719" s="567"/>
      <c r="H719" s="567"/>
      <c r="I719" s="567"/>
      <c r="J719" s="567"/>
      <c r="K719" s="567"/>
      <c r="L719" s="567"/>
      <c r="M719" s="567"/>
      <c r="N719" s="567"/>
      <c r="O719" s="567"/>
      <c r="P719" s="567"/>
      <c r="Q719" s="567"/>
      <c r="R719" s="567"/>
      <c r="S719" s="567"/>
      <c r="T719" s="567"/>
      <c r="U719" s="567"/>
      <c r="V719" s="567"/>
      <c r="W719" s="567"/>
      <c r="X719" s="567"/>
      <c r="Y719" s="567"/>
      <c r="Z719" s="567"/>
    </row>
    <row r="720">
      <c r="A720" s="567"/>
      <c r="B720" s="567"/>
      <c r="C720" s="567"/>
      <c r="D720" s="567"/>
      <c r="E720" s="567"/>
      <c r="F720" s="567"/>
      <c r="G720" s="567"/>
      <c r="H720" s="567"/>
      <c r="I720" s="567"/>
      <c r="J720" s="567"/>
      <c r="K720" s="567"/>
      <c r="L720" s="567"/>
      <c r="M720" s="567"/>
      <c r="N720" s="567"/>
      <c r="O720" s="567"/>
      <c r="P720" s="567"/>
      <c r="Q720" s="567"/>
      <c r="R720" s="567"/>
      <c r="S720" s="567"/>
      <c r="T720" s="567"/>
      <c r="U720" s="567"/>
      <c r="V720" s="567"/>
      <c r="W720" s="567"/>
      <c r="X720" s="567"/>
      <c r="Y720" s="567"/>
      <c r="Z720" s="567"/>
    </row>
    <row r="721">
      <c r="A721" s="567"/>
      <c r="B721" s="567"/>
      <c r="C721" s="567"/>
      <c r="D721" s="567"/>
      <c r="E721" s="567"/>
      <c r="F721" s="567"/>
      <c r="G721" s="567"/>
      <c r="H721" s="567"/>
      <c r="I721" s="567"/>
      <c r="J721" s="567"/>
      <c r="K721" s="567"/>
      <c r="L721" s="567"/>
      <c r="M721" s="567"/>
      <c r="N721" s="567"/>
      <c r="O721" s="567"/>
      <c r="P721" s="567"/>
      <c r="Q721" s="567"/>
      <c r="R721" s="567"/>
      <c r="S721" s="567"/>
      <c r="T721" s="567"/>
      <c r="U721" s="567"/>
      <c r="V721" s="567"/>
      <c r="W721" s="567"/>
      <c r="X721" s="567"/>
      <c r="Y721" s="567"/>
      <c r="Z721" s="567"/>
    </row>
    <row r="722">
      <c r="A722" s="567"/>
      <c r="B722" s="567"/>
      <c r="C722" s="567"/>
      <c r="D722" s="567"/>
      <c r="E722" s="567"/>
      <c r="F722" s="567"/>
      <c r="G722" s="567"/>
      <c r="H722" s="567"/>
      <c r="I722" s="567"/>
      <c r="J722" s="567"/>
      <c r="K722" s="567"/>
      <c r="L722" s="567"/>
      <c r="M722" s="567"/>
      <c r="N722" s="567"/>
      <c r="O722" s="567"/>
      <c r="P722" s="567"/>
      <c r="Q722" s="567"/>
      <c r="R722" s="567"/>
      <c r="S722" s="567"/>
      <c r="T722" s="567"/>
      <c r="U722" s="567"/>
      <c r="V722" s="567"/>
      <c r="W722" s="567"/>
      <c r="X722" s="567"/>
      <c r="Y722" s="567"/>
      <c r="Z722" s="567"/>
    </row>
    <row r="723">
      <c r="A723" s="567"/>
      <c r="B723" s="567"/>
      <c r="C723" s="567"/>
      <c r="D723" s="567"/>
      <c r="E723" s="567"/>
      <c r="F723" s="567"/>
      <c r="G723" s="567"/>
      <c r="H723" s="567"/>
      <c r="I723" s="567"/>
      <c r="J723" s="567"/>
      <c r="K723" s="567"/>
      <c r="L723" s="567"/>
      <c r="M723" s="567"/>
      <c r="N723" s="567"/>
      <c r="O723" s="567"/>
      <c r="P723" s="567"/>
      <c r="Q723" s="567"/>
      <c r="R723" s="567"/>
      <c r="S723" s="567"/>
      <c r="T723" s="567"/>
      <c r="U723" s="567"/>
      <c r="V723" s="567"/>
      <c r="W723" s="567"/>
      <c r="X723" s="567"/>
      <c r="Y723" s="567"/>
      <c r="Z723" s="567"/>
    </row>
    <row r="724">
      <c r="A724" s="567"/>
      <c r="B724" s="567"/>
      <c r="C724" s="567"/>
      <c r="D724" s="567"/>
      <c r="E724" s="567"/>
      <c r="F724" s="567"/>
      <c r="G724" s="567"/>
      <c r="H724" s="567"/>
      <c r="I724" s="567"/>
      <c r="J724" s="567"/>
      <c r="K724" s="567"/>
      <c r="L724" s="567"/>
      <c r="M724" s="567"/>
      <c r="N724" s="567"/>
      <c r="O724" s="567"/>
      <c r="P724" s="567"/>
      <c r="Q724" s="567"/>
      <c r="R724" s="567"/>
      <c r="S724" s="567"/>
      <c r="T724" s="567"/>
      <c r="U724" s="567"/>
      <c r="V724" s="567"/>
      <c r="W724" s="567"/>
      <c r="X724" s="567"/>
      <c r="Y724" s="567"/>
      <c r="Z724" s="567"/>
    </row>
    <row r="725">
      <c r="A725" s="567"/>
      <c r="B725" s="567"/>
      <c r="C725" s="567"/>
      <c r="D725" s="567"/>
      <c r="E725" s="567"/>
      <c r="F725" s="567"/>
      <c r="G725" s="567"/>
      <c r="H725" s="567"/>
      <c r="I725" s="567"/>
      <c r="J725" s="567"/>
      <c r="K725" s="567"/>
      <c r="L725" s="567"/>
      <c r="M725" s="567"/>
      <c r="N725" s="567"/>
      <c r="O725" s="567"/>
      <c r="P725" s="567"/>
      <c r="Q725" s="567"/>
      <c r="R725" s="567"/>
      <c r="S725" s="567"/>
      <c r="T725" s="567"/>
      <c r="U725" s="567"/>
      <c r="V725" s="567"/>
      <c r="W725" s="567"/>
      <c r="X725" s="567"/>
      <c r="Y725" s="567"/>
      <c r="Z725" s="567"/>
    </row>
    <row r="726">
      <c r="A726" s="567"/>
      <c r="B726" s="567"/>
      <c r="C726" s="567"/>
      <c r="D726" s="567"/>
      <c r="E726" s="567"/>
      <c r="F726" s="567"/>
      <c r="G726" s="567"/>
      <c r="H726" s="567"/>
      <c r="I726" s="567"/>
      <c r="J726" s="567"/>
      <c r="K726" s="567"/>
      <c r="L726" s="567"/>
      <c r="M726" s="567"/>
      <c r="N726" s="567"/>
      <c r="O726" s="567"/>
      <c r="P726" s="567"/>
      <c r="Q726" s="567"/>
      <c r="R726" s="567"/>
      <c r="S726" s="567"/>
      <c r="T726" s="567"/>
      <c r="U726" s="567"/>
      <c r="V726" s="567"/>
      <c r="W726" s="567"/>
      <c r="X726" s="567"/>
      <c r="Y726" s="567"/>
      <c r="Z726" s="567"/>
    </row>
    <row r="727">
      <c r="A727" s="567"/>
      <c r="B727" s="567"/>
      <c r="C727" s="567"/>
      <c r="D727" s="567"/>
      <c r="E727" s="567"/>
      <c r="F727" s="567"/>
      <c r="G727" s="567"/>
      <c r="H727" s="567"/>
      <c r="I727" s="567"/>
      <c r="J727" s="567"/>
      <c r="K727" s="567"/>
      <c r="L727" s="567"/>
      <c r="M727" s="567"/>
      <c r="N727" s="567"/>
      <c r="O727" s="567"/>
      <c r="P727" s="567"/>
      <c r="Q727" s="567"/>
      <c r="R727" s="567"/>
      <c r="S727" s="567"/>
      <c r="T727" s="567"/>
      <c r="U727" s="567"/>
      <c r="V727" s="567"/>
      <c r="W727" s="567"/>
      <c r="X727" s="567"/>
      <c r="Y727" s="567"/>
      <c r="Z727" s="567"/>
    </row>
    <row r="728">
      <c r="A728" s="567"/>
      <c r="B728" s="567"/>
      <c r="C728" s="567"/>
      <c r="D728" s="567"/>
      <c r="E728" s="567"/>
      <c r="F728" s="567"/>
      <c r="G728" s="567"/>
      <c r="H728" s="567"/>
      <c r="I728" s="567"/>
      <c r="J728" s="567"/>
      <c r="K728" s="567"/>
      <c r="L728" s="567"/>
      <c r="M728" s="567"/>
      <c r="N728" s="567"/>
      <c r="O728" s="567"/>
      <c r="P728" s="567"/>
      <c r="Q728" s="567"/>
      <c r="R728" s="567"/>
      <c r="S728" s="567"/>
      <c r="T728" s="567"/>
      <c r="U728" s="567"/>
      <c r="V728" s="567"/>
      <c r="W728" s="567"/>
      <c r="X728" s="567"/>
      <c r="Y728" s="567"/>
      <c r="Z728" s="567"/>
    </row>
    <row r="729">
      <c r="A729" s="567"/>
      <c r="B729" s="567"/>
      <c r="C729" s="567"/>
      <c r="D729" s="567"/>
      <c r="E729" s="567"/>
      <c r="F729" s="567"/>
      <c r="G729" s="567"/>
      <c r="H729" s="567"/>
      <c r="I729" s="567"/>
      <c r="J729" s="567"/>
      <c r="K729" s="567"/>
      <c r="L729" s="567"/>
      <c r="M729" s="567"/>
      <c r="N729" s="567"/>
      <c r="O729" s="567"/>
      <c r="P729" s="567"/>
      <c r="Q729" s="567"/>
      <c r="R729" s="567"/>
      <c r="S729" s="567"/>
      <c r="T729" s="567"/>
      <c r="U729" s="567"/>
      <c r="V729" s="567"/>
      <c r="W729" s="567"/>
      <c r="X729" s="567"/>
      <c r="Y729" s="567"/>
      <c r="Z729" s="567"/>
    </row>
    <row r="730">
      <c r="A730" s="567"/>
      <c r="B730" s="567"/>
      <c r="C730" s="567"/>
      <c r="D730" s="567"/>
      <c r="E730" s="567"/>
      <c r="F730" s="567"/>
      <c r="G730" s="567"/>
      <c r="H730" s="567"/>
      <c r="I730" s="567"/>
      <c r="J730" s="567"/>
      <c r="K730" s="567"/>
      <c r="L730" s="567"/>
      <c r="M730" s="567"/>
      <c r="N730" s="567"/>
      <c r="O730" s="567"/>
      <c r="P730" s="567"/>
      <c r="Q730" s="567"/>
      <c r="R730" s="567"/>
      <c r="S730" s="567"/>
      <c r="T730" s="567"/>
      <c r="U730" s="567"/>
      <c r="V730" s="567"/>
      <c r="W730" s="567"/>
      <c r="X730" s="567"/>
      <c r="Y730" s="567"/>
      <c r="Z730" s="567"/>
    </row>
    <row r="731">
      <c r="A731" s="567"/>
      <c r="B731" s="567"/>
      <c r="C731" s="567"/>
      <c r="D731" s="567"/>
      <c r="E731" s="567"/>
      <c r="F731" s="567"/>
      <c r="G731" s="567"/>
      <c r="H731" s="567"/>
      <c r="I731" s="567"/>
      <c r="J731" s="567"/>
      <c r="K731" s="567"/>
      <c r="L731" s="567"/>
      <c r="M731" s="567"/>
      <c r="N731" s="567"/>
      <c r="O731" s="567"/>
      <c r="P731" s="567"/>
      <c r="Q731" s="567"/>
      <c r="R731" s="567"/>
      <c r="S731" s="567"/>
      <c r="T731" s="567"/>
      <c r="U731" s="567"/>
      <c r="V731" s="567"/>
      <c r="W731" s="567"/>
      <c r="X731" s="567"/>
      <c r="Y731" s="567"/>
      <c r="Z731" s="567"/>
    </row>
    <row r="732">
      <c r="A732" s="567"/>
      <c r="B732" s="567"/>
      <c r="C732" s="567"/>
      <c r="D732" s="567"/>
      <c r="E732" s="567"/>
      <c r="F732" s="567"/>
      <c r="G732" s="567"/>
      <c r="H732" s="567"/>
      <c r="I732" s="567"/>
      <c r="J732" s="567"/>
      <c r="K732" s="567"/>
      <c r="L732" s="567"/>
      <c r="M732" s="567"/>
      <c r="N732" s="567"/>
      <c r="O732" s="567"/>
      <c r="P732" s="567"/>
      <c r="Q732" s="567"/>
      <c r="R732" s="567"/>
      <c r="S732" s="567"/>
      <c r="T732" s="567"/>
      <c r="U732" s="567"/>
      <c r="V732" s="567"/>
      <c r="W732" s="567"/>
      <c r="X732" s="567"/>
      <c r="Y732" s="567"/>
      <c r="Z732" s="567"/>
    </row>
    <row r="733">
      <c r="A733" s="567"/>
      <c r="B733" s="567"/>
      <c r="C733" s="567"/>
      <c r="D733" s="567"/>
      <c r="E733" s="567"/>
      <c r="F733" s="567"/>
      <c r="G733" s="567"/>
      <c r="H733" s="567"/>
      <c r="I733" s="567"/>
      <c r="J733" s="567"/>
      <c r="K733" s="567"/>
      <c r="L733" s="567"/>
      <c r="M733" s="567"/>
      <c r="N733" s="567"/>
      <c r="O733" s="567"/>
      <c r="P733" s="567"/>
      <c r="Q733" s="567"/>
      <c r="R733" s="567"/>
      <c r="S733" s="567"/>
      <c r="T733" s="567"/>
      <c r="U733" s="567"/>
      <c r="V733" s="567"/>
      <c r="W733" s="567"/>
      <c r="X733" s="567"/>
      <c r="Y733" s="567"/>
      <c r="Z733" s="567"/>
    </row>
    <row r="734">
      <c r="A734" s="567"/>
      <c r="B734" s="567"/>
      <c r="C734" s="567"/>
      <c r="D734" s="567"/>
      <c r="E734" s="567"/>
      <c r="F734" s="567"/>
      <c r="G734" s="567"/>
      <c r="H734" s="567"/>
      <c r="I734" s="567"/>
      <c r="J734" s="567"/>
      <c r="K734" s="567"/>
      <c r="L734" s="567"/>
      <c r="M734" s="567"/>
      <c r="N734" s="567"/>
      <c r="O734" s="567"/>
      <c r="P734" s="567"/>
      <c r="Q734" s="567"/>
      <c r="R734" s="567"/>
      <c r="S734" s="567"/>
      <c r="T734" s="567"/>
      <c r="U734" s="567"/>
      <c r="V734" s="567"/>
      <c r="W734" s="567"/>
      <c r="X734" s="567"/>
      <c r="Y734" s="567"/>
      <c r="Z734" s="567"/>
    </row>
    <row r="735">
      <c r="A735" s="567"/>
      <c r="B735" s="567"/>
      <c r="C735" s="567"/>
      <c r="D735" s="567"/>
      <c r="E735" s="567"/>
      <c r="F735" s="567"/>
      <c r="G735" s="567"/>
      <c r="H735" s="567"/>
      <c r="I735" s="567"/>
      <c r="J735" s="567"/>
      <c r="K735" s="567"/>
      <c r="L735" s="567"/>
      <c r="M735" s="567"/>
      <c r="N735" s="567"/>
      <c r="O735" s="567"/>
      <c r="P735" s="567"/>
      <c r="Q735" s="567"/>
      <c r="R735" s="567"/>
      <c r="S735" s="567"/>
      <c r="T735" s="567"/>
      <c r="U735" s="567"/>
      <c r="V735" s="567"/>
      <c r="W735" s="567"/>
      <c r="X735" s="567"/>
      <c r="Y735" s="567"/>
      <c r="Z735" s="567"/>
    </row>
    <row r="736">
      <c r="A736" s="567"/>
      <c r="B736" s="567"/>
      <c r="C736" s="567"/>
      <c r="D736" s="567"/>
      <c r="E736" s="567"/>
      <c r="F736" s="567"/>
      <c r="G736" s="567"/>
      <c r="H736" s="567"/>
      <c r="I736" s="567"/>
      <c r="J736" s="567"/>
      <c r="K736" s="567"/>
      <c r="L736" s="567"/>
      <c r="M736" s="567"/>
      <c r="N736" s="567"/>
      <c r="O736" s="567"/>
      <c r="P736" s="567"/>
      <c r="Q736" s="567"/>
      <c r="R736" s="567"/>
      <c r="S736" s="567"/>
      <c r="T736" s="567"/>
      <c r="U736" s="567"/>
      <c r="V736" s="567"/>
      <c r="W736" s="567"/>
      <c r="X736" s="567"/>
      <c r="Y736" s="567"/>
      <c r="Z736" s="567"/>
    </row>
    <row r="737">
      <c r="A737" s="567"/>
      <c r="B737" s="567"/>
      <c r="C737" s="567"/>
      <c r="D737" s="567"/>
      <c r="E737" s="567"/>
      <c r="F737" s="567"/>
      <c r="G737" s="567"/>
      <c r="H737" s="567"/>
      <c r="I737" s="567"/>
      <c r="J737" s="567"/>
      <c r="K737" s="567"/>
      <c r="L737" s="567"/>
      <c r="M737" s="567"/>
      <c r="N737" s="567"/>
      <c r="O737" s="567"/>
      <c r="P737" s="567"/>
      <c r="Q737" s="567"/>
      <c r="R737" s="567"/>
      <c r="S737" s="567"/>
      <c r="T737" s="567"/>
      <c r="U737" s="567"/>
      <c r="V737" s="567"/>
      <c r="W737" s="567"/>
      <c r="X737" s="567"/>
      <c r="Y737" s="567"/>
      <c r="Z737" s="567"/>
    </row>
    <row r="738">
      <c r="A738" s="567"/>
      <c r="B738" s="567"/>
      <c r="C738" s="567"/>
      <c r="D738" s="567"/>
      <c r="E738" s="567"/>
      <c r="F738" s="567"/>
      <c r="G738" s="567"/>
      <c r="H738" s="567"/>
      <c r="I738" s="567"/>
      <c r="J738" s="567"/>
      <c r="K738" s="567"/>
      <c r="L738" s="567"/>
      <c r="M738" s="567"/>
      <c r="N738" s="567"/>
      <c r="O738" s="567"/>
      <c r="P738" s="567"/>
      <c r="Q738" s="567"/>
      <c r="R738" s="567"/>
      <c r="S738" s="567"/>
      <c r="T738" s="567"/>
      <c r="U738" s="567"/>
      <c r="V738" s="567"/>
      <c r="W738" s="567"/>
      <c r="X738" s="567"/>
      <c r="Y738" s="567"/>
      <c r="Z738" s="567"/>
    </row>
    <row r="739">
      <c r="A739" s="567"/>
      <c r="B739" s="567"/>
      <c r="C739" s="567"/>
      <c r="D739" s="567"/>
      <c r="E739" s="567"/>
      <c r="F739" s="567"/>
      <c r="G739" s="567"/>
      <c r="H739" s="567"/>
      <c r="I739" s="567"/>
      <c r="J739" s="567"/>
      <c r="K739" s="567"/>
      <c r="L739" s="567"/>
      <c r="M739" s="567"/>
      <c r="N739" s="567"/>
      <c r="O739" s="567"/>
      <c r="P739" s="567"/>
      <c r="Q739" s="567"/>
      <c r="R739" s="567"/>
      <c r="S739" s="567"/>
      <c r="T739" s="567"/>
      <c r="U739" s="567"/>
      <c r="V739" s="567"/>
      <c r="W739" s="567"/>
      <c r="X739" s="567"/>
      <c r="Y739" s="567"/>
      <c r="Z739" s="567"/>
    </row>
    <row r="740">
      <c r="A740" s="567"/>
      <c r="B740" s="567"/>
      <c r="C740" s="567"/>
      <c r="D740" s="567"/>
      <c r="E740" s="567"/>
      <c r="F740" s="567"/>
      <c r="G740" s="567"/>
      <c r="H740" s="567"/>
      <c r="I740" s="567"/>
      <c r="J740" s="567"/>
      <c r="K740" s="567"/>
      <c r="L740" s="567"/>
      <c r="M740" s="567"/>
      <c r="N740" s="567"/>
      <c r="O740" s="567"/>
      <c r="P740" s="567"/>
      <c r="Q740" s="567"/>
      <c r="R740" s="567"/>
      <c r="S740" s="567"/>
      <c r="T740" s="567"/>
      <c r="U740" s="567"/>
      <c r="V740" s="567"/>
      <c r="W740" s="567"/>
      <c r="X740" s="567"/>
      <c r="Y740" s="567"/>
      <c r="Z740" s="567"/>
    </row>
    <row r="741">
      <c r="A741" s="567"/>
      <c r="B741" s="567"/>
      <c r="C741" s="567"/>
      <c r="D741" s="567"/>
      <c r="E741" s="567"/>
      <c r="F741" s="567"/>
      <c r="G741" s="567"/>
      <c r="H741" s="567"/>
      <c r="I741" s="567"/>
      <c r="J741" s="567"/>
      <c r="K741" s="567"/>
      <c r="L741" s="567"/>
      <c r="M741" s="567"/>
      <c r="N741" s="567"/>
      <c r="O741" s="567"/>
      <c r="P741" s="567"/>
      <c r="Q741" s="567"/>
      <c r="R741" s="567"/>
      <c r="S741" s="567"/>
      <c r="T741" s="567"/>
      <c r="U741" s="567"/>
      <c r="V741" s="567"/>
      <c r="W741" s="567"/>
      <c r="X741" s="567"/>
      <c r="Y741" s="567"/>
      <c r="Z741" s="567"/>
    </row>
    <row r="742">
      <c r="A742" s="567"/>
      <c r="B742" s="567"/>
      <c r="C742" s="567"/>
      <c r="D742" s="567"/>
      <c r="E742" s="567"/>
      <c r="F742" s="567"/>
      <c r="G742" s="567"/>
      <c r="H742" s="567"/>
      <c r="I742" s="567"/>
      <c r="J742" s="567"/>
      <c r="K742" s="567"/>
      <c r="L742" s="567"/>
      <c r="M742" s="567"/>
      <c r="N742" s="567"/>
      <c r="O742" s="567"/>
      <c r="P742" s="567"/>
      <c r="Q742" s="567"/>
      <c r="R742" s="567"/>
      <c r="S742" s="567"/>
      <c r="T742" s="567"/>
      <c r="U742" s="567"/>
      <c r="V742" s="567"/>
      <c r="W742" s="567"/>
      <c r="X742" s="567"/>
      <c r="Y742" s="567"/>
      <c r="Z742" s="567"/>
    </row>
    <row r="743">
      <c r="A743" s="567"/>
      <c r="B743" s="567"/>
      <c r="C743" s="567"/>
      <c r="D743" s="567"/>
      <c r="E743" s="567"/>
      <c r="F743" s="567"/>
      <c r="G743" s="567"/>
      <c r="H743" s="567"/>
      <c r="I743" s="567"/>
      <c r="J743" s="567"/>
      <c r="K743" s="567"/>
      <c r="L743" s="567"/>
      <c r="M743" s="567"/>
      <c r="N743" s="567"/>
      <c r="O743" s="567"/>
      <c r="P743" s="567"/>
      <c r="Q743" s="567"/>
      <c r="R743" s="567"/>
      <c r="S743" s="567"/>
      <c r="T743" s="567"/>
      <c r="U743" s="567"/>
      <c r="V743" s="567"/>
      <c r="W743" s="567"/>
      <c r="X743" s="567"/>
      <c r="Y743" s="567"/>
      <c r="Z743" s="567"/>
    </row>
    <row r="744">
      <c r="A744" s="567"/>
      <c r="B744" s="567"/>
      <c r="C744" s="567"/>
      <c r="D744" s="567"/>
      <c r="E744" s="567"/>
      <c r="F744" s="567"/>
      <c r="G744" s="567"/>
      <c r="H744" s="567"/>
      <c r="I744" s="567"/>
      <c r="J744" s="567"/>
      <c r="K744" s="567"/>
      <c r="L744" s="567"/>
      <c r="M744" s="567"/>
      <c r="N744" s="567"/>
      <c r="O744" s="567"/>
      <c r="P744" s="567"/>
      <c r="Q744" s="567"/>
      <c r="R744" s="567"/>
      <c r="S744" s="567"/>
      <c r="T744" s="567"/>
      <c r="U744" s="567"/>
      <c r="V744" s="567"/>
      <c r="W744" s="567"/>
      <c r="X744" s="567"/>
      <c r="Y744" s="567"/>
      <c r="Z744" s="567"/>
    </row>
    <row r="745">
      <c r="A745" s="567"/>
      <c r="B745" s="567"/>
      <c r="C745" s="567"/>
      <c r="D745" s="567"/>
      <c r="E745" s="567"/>
      <c r="F745" s="567"/>
      <c r="G745" s="567"/>
      <c r="H745" s="567"/>
      <c r="I745" s="567"/>
      <c r="J745" s="567"/>
      <c r="K745" s="567"/>
      <c r="L745" s="567"/>
      <c r="M745" s="567"/>
      <c r="N745" s="567"/>
      <c r="O745" s="567"/>
      <c r="P745" s="567"/>
      <c r="Q745" s="567"/>
      <c r="R745" s="567"/>
      <c r="S745" s="567"/>
      <c r="T745" s="567"/>
      <c r="U745" s="567"/>
      <c r="V745" s="567"/>
      <c r="W745" s="567"/>
      <c r="X745" s="567"/>
      <c r="Y745" s="567"/>
      <c r="Z745" s="567"/>
    </row>
    <row r="746">
      <c r="A746" s="567"/>
      <c r="B746" s="567"/>
      <c r="C746" s="567"/>
      <c r="D746" s="567"/>
      <c r="E746" s="567"/>
      <c r="F746" s="567"/>
      <c r="G746" s="567"/>
      <c r="H746" s="567"/>
      <c r="I746" s="567"/>
      <c r="J746" s="567"/>
      <c r="K746" s="567"/>
      <c r="L746" s="567"/>
      <c r="M746" s="567"/>
      <c r="N746" s="567"/>
      <c r="O746" s="567"/>
      <c r="P746" s="567"/>
      <c r="Q746" s="567"/>
      <c r="R746" s="567"/>
      <c r="S746" s="567"/>
      <c r="T746" s="567"/>
      <c r="U746" s="567"/>
      <c r="V746" s="567"/>
      <c r="W746" s="567"/>
      <c r="X746" s="567"/>
      <c r="Y746" s="567"/>
      <c r="Z746" s="567"/>
    </row>
    <row r="747">
      <c r="A747" s="567"/>
      <c r="B747" s="567"/>
      <c r="C747" s="567"/>
      <c r="D747" s="567"/>
      <c r="E747" s="567"/>
      <c r="F747" s="567"/>
      <c r="G747" s="567"/>
      <c r="H747" s="567"/>
      <c r="I747" s="567"/>
      <c r="J747" s="567"/>
      <c r="K747" s="567"/>
      <c r="L747" s="567"/>
      <c r="M747" s="567"/>
      <c r="N747" s="567"/>
      <c r="O747" s="567"/>
      <c r="P747" s="567"/>
      <c r="Q747" s="567"/>
      <c r="R747" s="567"/>
      <c r="S747" s="567"/>
      <c r="T747" s="567"/>
      <c r="U747" s="567"/>
      <c r="V747" s="567"/>
      <c r="W747" s="567"/>
      <c r="X747" s="567"/>
      <c r="Y747" s="567"/>
      <c r="Z747" s="567"/>
    </row>
    <row r="748">
      <c r="A748" s="567"/>
      <c r="B748" s="567"/>
      <c r="C748" s="567"/>
      <c r="D748" s="567"/>
      <c r="E748" s="567"/>
      <c r="F748" s="567"/>
      <c r="G748" s="567"/>
      <c r="H748" s="567"/>
      <c r="I748" s="567"/>
      <c r="J748" s="567"/>
      <c r="K748" s="567"/>
      <c r="L748" s="567"/>
      <c r="M748" s="567"/>
      <c r="N748" s="567"/>
      <c r="O748" s="567"/>
      <c r="P748" s="567"/>
      <c r="Q748" s="567"/>
      <c r="R748" s="567"/>
      <c r="S748" s="567"/>
      <c r="T748" s="567"/>
      <c r="U748" s="567"/>
      <c r="V748" s="567"/>
      <c r="W748" s="567"/>
      <c r="X748" s="567"/>
      <c r="Y748" s="567"/>
      <c r="Z748" s="567"/>
    </row>
    <row r="749">
      <c r="A749" s="567"/>
      <c r="B749" s="567"/>
      <c r="C749" s="567"/>
      <c r="D749" s="567"/>
      <c r="E749" s="567"/>
      <c r="F749" s="567"/>
      <c r="G749" s="567"/>
      <c r="H749" s="567"/>
      <c r="I749" s="567"/>
      <c r="J749" s="567"/>
      <c r="K749" s="567"/>
      <c r="L749" s="567"/>
      <c r="M749" s="567"/>
      <c r="N749" s="567"/>
      <c r="O749" s="567"/>
      <c r="P749" s="567"/>
      <c r="Q749" s="567"/>
      <c r="R749" s="567"/>
      <c r="S749" s="567"/>
      <c r="T749" s="567"/>
      <c r="U749" s="567"/>
      <c r="V749" s="567"/>
      <c r="W749" s="567"/>
      <c r="X749" s="567"/>
      <c r="Y749" s="567"/>
      <c r="Z749" s="567"/>
    </row>
    <row r="750">
      <c r="A750" s="567"/>
      <c r="B750" s="567"/>
      <c r="C750" s="567"/>
      <c r="D750" s="567"/>
      <c r="E750" s="567"/>
      <c r="F750" s="567"/>
      <c r="G750" s="567"/>
      <c r="H750" s="567"/>
      <c r="I750" s="567"/>
      <c r="J750" s="567"/>
      <c r="K750" s="567"/>
      <c r="L750" s="567"/>
      <c r="M750" s="567"/>
      <c r="N750" s="567"/>
      <c r="O750" s="567"/>
      <c r="P750" s="567"/>
      <c r="Q750" s="567"/>
      <c r="R750" s="567"/>
      <c r="S750" s="567"/>
      <c r="T750" s="567"/>
      <c r="U750" s="567"/>
      <c r="V750" s="567"/>
      <c r="W750" s="567"/>
      <c r="X750" s="567"/>
      <c r="Y750" s="567"/>
      <c r="Z750" s="567"/>
    </row>
    <row r="751">
      <c r="A751" s="567"/>
      <c r="B751" s="567"/>
      <c r="C751" s="567"/>
      <c r="D751" s="567"/>
      <c r="E751" s="567"/>
      <c r="F751" s="567"/>
      <c r="G751" s="567"/>
      <c r="H751" s="567"/>
      <c r="I751" s="567"/>
      <c r="J751" s="567"/>
      <c r="K751" s="567"/>
      <c r="L751" s="567"/>
      <c r="M751" s="567"/>
      <c r="N751" s="567"/>
      <c r="O751" s="567"/>
      <c r="P751" s="567"/>
      <c r="Q751" s="567"/>
      <c r="R751" s="567"/>
      <c r="S751" s="567"/>
      <c r="T751" s="567"/>
      <c r="U751" s="567"/>
      <c r="V751" s="567"/>
      <c r="W751" s="567"/>
      <c r="X751" s="567"/>
      <c r="Y751" s="567"/>
      <c r="Z751" s="567"/>
    </row>
    <row r="752">
      <c r="A752" s="567"/>
      <c r="B752" s="567"/>
      <c r="C752" s="567"/>
      <c r="D752" s="567"/>
      <c r="E752" s="567"/>
      <c r="F752" s="567"/>
      <c r="G752" s="567"/>
      <c r="H752" s="567"/>
      <c r="I752" s="567"/>
      <c r="J752" s="567"/>
      <c r="K752" s="567"/>
      <c r="L752" s="567"/>
      <c r="M752" s="567"/>
      <c r="N752" s="567"/>
      <c r="O752" s="567"/>
      <c r="P752" s="567"/>
      <c r="Q752" s="567"/>
      <c r="R752" s="567"/>
      <c r="S752" s="567"/>
      <c r="T752" s="567"/>
      <c r="U752" s="567"/>
      <c r="V752" s="567"/>
      <c r="W752" s="567"/>
      <c r="X752" s="567"/>
      <c r="Y752" s="567"/>
      <c r="Z752" s="567"/>
    </row>
    <row r="753">
      <c r="A753" s="567"/>
      <c r="B753" s="567"/>
      <c r="C753" s="567"/>
      <c r="D753" s="567"/>
      <c r="E753" s="567"/>
      <c r="F753" s="567"/>
      <c r="G753" s="567"/>
      <c r="H753" s="567"/>
      <c r="I753" s="567"/>
      <c r="J753" s="567"/>
      <c r="K753" s="567"/>
      <c r="L753" s="567"/>
      <c r="M753" s="567"/>
      <c r="N753" s="567"/>
      <c r="O753" s="567"/>
      <c r="P753" s="567"/>
      <c r="Q753" s="567"/>
      <c r="R753" s="567"/>
      <c r="S753" s="567"/>
      <c r="T753" s="567"/>
      <c r="U753" s="567"/>
      <c r="V753" s="567"/>
      <c r="W753" s="567"/>
      <c r="X753" s="567"/>
      <c r="Y753" s="567"/>
      <c r="Z753" s="567"/>
    </row>
    <row r="754">
      <c r="A754" s="567"/>
      <c r="B754" s="567"/>
      <c r="C754" s="567"/>
      <c r="D754" s="567"/>
      <c r="E754" s="567"/>
      <c r="F754" s="567"/>
      <c r="G754" s="567"/>
      <c r="H754" s="567"/>
      <c r="I754" s="567"/>
      <c r="J754" s="567"/>
      <c r="K754" s="567"/>
      <c r="L754" s="567"/>
      <c r="M754" s="567"/>
      <c r="N754" s="567"/>
      <c r="O754" s="567"/>
      <c r="P754" s="567"/>
      <c r="Q754" s="567"/>
      <c r="R754" s="567"/>
      <c r="S754" s="567"/>
      <c r="T754" s="567"/>
      <c r="U754" s="567"/>
      <c r="V754" s="567"/>
      <c r="W754" s="567"/>
      <c r="X754" s="567"/>
      <c r="Y754" s="567"/>
      <c r="Z754" s="567"/>
    </row>
    <row r="755">
      <c r="A755" s="567"/>
      <c r="B755" s="567"/>
      <c r="C755" s="567"/>
      <c r="D755" s="567"/>
      <c r="E755" s="567"/>
      <c r="F755" s="567"/>
      <c r="G755" s="567"/>
      <c r="H755" s="567"/>
      <c r="I755" s="567"/>
      <c r="J755" s="567"/>
      <c r="K755" s="567"/>
      <c r="L755" s="567"/>
      <c r="M755" s="567"/>
      <c r="N755" s="567"/>
      <c r="O755" s="567"/>
      <c r="P755" s="567"/>
      <c r="Q755" s="567"/>
      <c r="R755" s="567"/>
      <c r="S755" s="567"/>
      <c r="T755" s="567"/>
      <c r="U755" s="567"/>
      <c r="V755" s="567"/>
      <c r="W755" s="567"/>
      <c r="X755" s="567"/>
      <c r="Y755" s="567"/>
      <c r="Z755" s="567"/>
    </row>
    <row r="756">
      <c r="A756" s="567"/>
      <c r="B756" s="567"/>
      <c r="C756" s="567"/>
      <c r="D756" s="567"/>
      <c r="E756" s="567"/>
      <c r="F756" s="567"/>
      <c r="G756" s="567"/>
      <c r="H756" s="567"/>
      <c r="I756" s="567"/>
      <c r="J756" s="567"/>
      <c r="K756" s="567"/>
      <c r="L756" s="567"/>
      <c r="M756" s="567"/>
      <c r="N756" s="567"/>
      <c r="O756" s="567"/>
      <c r="P756" s="567"/>
      <c r="Q756" s="567"/>
      <c r="R756" s="567"/>
      <c r="S756" s="567"/>
      <c r="T756" s="567"/>
      <c r="U756" s="567"/>
      <c r="V756" s="567"/>
      <c r="W756" s="567"/>
      <c r="X756" s="567"/>
      <c r="Y756" s="567"/>
      <c r="Z756" s="567"/>
    </row>
    <row r="757">
      <c r="A757" s="567"/>
      <c r="B757" s="567"/>
      <c r="C757" s="567"/>
      <c r="D757" s="567"/>
      <c r="E757" s="567"/>
      <c r="F757" s="567"/>
      <c r="G757" s="567"/>
      <c r="H757" s="567"/>
      <c r="I757" s="567"/>
      <c r="J757" s="567"/>
      <c r="K757" s="567"/>
      <c r="L757" s="567"/>
      <c r="M757" s="567"/>
      <c r="N757" s="567"/>
      <c r="O757" s="567"/>
      <c r="P757" s="567"/>
      <c r="Q757" s="567"/>
      <c r="R757" s="567"/>
      <c r="S757" s="567"/>
      <c r="T757" s="567"/>
      <c r="U757" s="567"/>
      <c r="V757" s="567"/>
      <c r="W757" s="567"/>
      <c r="X757" s="567"/>
      <c r="Y757" s="567"/>
      <c r="Z757" s="567"/>
    </row>
    <row r="758">
      <c r="A758" s="567"/>
      <c r="B758" s="567"/>
      <c r="C758" s="567"/>
      <c r="D758" s="567"/>
      <c r="E758" s="567"/>
      <c r="F758" s="567"/>
      <c r="G758" s="567"/>
      <c r="H758" s="567"/>
      <c r="I758" s="567"/>
      <c r="J758" s="567"/>
      <c r="K758" s="567"/>
      <c r="L758" s="567"/>
      <c r="M758" s="567"/>
      <c r="N758" s="567"/>
      <c r="O758" s="567"/>
      <c r="P758" s="567"/>
      <c r="Q758" s="567"/>
      <c r="R758" s="567"/>
      <c r="S758" s="567"/>
      <c r="T758" s="567"/>
      <c r="U758" s="567"/>
      <c r="V758" s="567"/>
      <c r="W758" s="567"/>
      <c r="X758" s="567"/>
      <c r="Y758" s="567"/>
      <c r="Z758" s="567"/>
    </row>
    <row r="759">
      <c r="A759" s="567"/>
      <c r="B759" s="567"/>
      <c r="C759" s="567"/>
      <c r="D759" s="567"/>
      <c r="E759" s="567"/>
      <c r="F759" s="567"/>
      <c r="G759" s="567"/>
      <c r="H759" s="567"/>
      <c r="I759" s="567"/>
      <c r="J759" s="567"/>
      <c r="K759" s="567"/>
      <c r="L759" s="567"/>
      <c r="M759" s="567"/>
      <c r="N759" s="567"/>
      <c r="O759" s="567"/>
      <c r="P759" s="567"/>
      <c r="Q759" s="567"/>
      <c r="R759" s="567"/>
      <c r="S759" s="567"/>
      <c r="T759" s="567"/>
      <c r="U759" s="567"/>
      <c r="V759" s="567"/>
      <c r="W759" s="567"/>
      <c r="X759" s="567"/>
      <c r="Y759" s="567"/>
      <c r="Z759" s="567"/>
    </row>
    <row r="760">
      <c r="A760" s="567"/>
      <c r="B760" s="567"/>
      <c r="C760" s="567"/>
      <c r="D760" s="567"/>
      <c r="E760" s="567"/>
      <c r="F760" s="567"/>
      <c r="G760" s="567"/>
      <c r="H760" s="567"/>
      <c r="I760" s="567"/>
      <c r="J760" s="567"/>
      <c r="K760" s="567"/>
      <c r="L760" s="567"/>
      <c r="M760" s="567"/>
      <c r="N760" s="567"/>
      <c r="O760" s="567"/>
      <c r="P760" s="567"/>
      <c r="Q760" s="567"/>
      <c r="R760" s="567"/>
      <c r="S760" s="567"/>
      <c r="T760" s="567"/>
      <c r="U760" s="567"/>
      <c r="V760" s="567"/>
      <c r="W760" s="567"/>
      <c r="X760" s="567"/>
      <c r="Y760" s="567"/>
      <c r="Z760" s="567"/>
    </row>
    <row r="761">
      <c r="A761" s="567"/>
      <c r="B761" s="567"/>
      <c r="C761" s="567"/>
      <c r="D761" s="567"/>
      <c r="E761" s="567"/>
      <c r="F761" s="567"/>
      <c r="G761" s="567"/>
      <c r="H761" s="567"/>
      <c r="I761" s="567"/>
      <c r="J761" s="567"/>
      <c r="K761" s="567"/>
      <c r="L761" s="567"/>
      <c r="M761" s="567"/>
      <c r="N761" s="567"/>
      <c r="O761" s="567"/>
      <c r="P761" s="567"/>
      <c r="Q761" s="567"/>
      <c r="R761" s="567"/>
      <c r="S761" s="567"/>
      <c r="T761" s="567"/>
      <c r="U761" s="567"/>
      <c r="V761" s="567"/>
      <c r="W761" s="567"/>
      <c r="X761" s="567"/>
      <c r="Y761" s="567"/>
      <c r="Z761" s="567"/>
    </row>
    <row r="762">
      <c r="A762" s="567"/>
      <c r="B762" s="567"/>
      <c r="C762" s="567"/>
      <c r="D762" s="567"/>
      <c r="E762" s="567"/>
      <c r="F762" s="567"/>
      <c r="G762" s="567"/>
      <c r="H762" s="567"/>
      <c r="I762" s="567"/>
      <c r="J762" s="567"/>
      <c r="K762" s="567"/>
      <c r="L762" s="567"/>
      <c r="M762" s="567"/>
      <c r="N762" s="567"/>
      <c r="O762" s="567"/>
      <c r="P762" s="567"/>
      <c r="Q762" s="567"/>
      <c r="R762" s="567"/>
      <c r="S762" s="567"/>
      <c r="T762" s="567"/>
      <c r="U762" s="567"/>
      <c r="V762" s="567"/>
      <c r="W762" s="567"/>
      <c r="X762" s="567"/>
      <c r="Y762" s="567"/>
      <c r="Z762" s="567"/>
    </row>
    <row r="763">
      <c r="A763" s="567"/>
      <c r="B763" s="567"/>
      <c r="C763" s="567"/>
      <c r="D763" s="567"/>
      <c r="E763" s="567"/>
      <c r="F763" s="567"/>
      <c r="G763" s="567"/>
      <c r="H763" s="567"/>
      <c r="I763" s="567"/>
      <c r="J763" s="567"/>
      <c r="K763" s="567"/>
      <c r="L763" s="567"/>
      <c r="M763" s="567"/>
      <c r="N763" s="567"/>
      <c r="O763" s="567"/>
      <c r="P763" s="567"/>
      <c r="Q763" s="567"/>
      <c r="R763" s="567"/>
      <c r="S763" s="567"/>
      <c r="T763" s="567"/>
      <c r="U763" s="567"/>
      <c r="V763" s="567"/>
      <c r="W763" s="567"/>
      <c r="X763" s="567"/>
      <c r="Y763" s="567"/>
      <c r="Z763" s="567"/>
    </row>
    <row r="764">
      <c r="A764" s="567"/>
      <c r="B764" s="567"/>
      <c r="C764" s="567"/>
      <c r="D764" s="567"/>
      <c r="E764" s="567"/>
      <c r="F764" s="567"/>
      <c r="G764" s="567"/>
      <c r="H764" s="567"/>
      <c r="I764" s="567"/>
      <c r="J764" s="567"/>
      <c r="K764" s="567"/>
      <c r="L764" s="567"/>
      <c r="M764" s="567"/>
      <c r="N764" s="567"/>
      <c r="O764" s="567"/>
      <c r="P764" s="567"/>
      <c r="Q764" s="567"/>
      <c r="R764" s="567"/>
      <c r="S764" s="567"/>
      <c r="T764" s="567"/>
      <c r="U764" s="567"/>
      <c r="V764" s="567"/>
      <c r="W764" s="567"/>
      <c r="X764" s="567"/>
      <c r="Y764" s="567"/>
      <c r="Z764" s="567"/>
    </row>
    <row r="765">
      <c r="A765" s="567"/>
      <c r="B765" s="567"/>
      <c r="C765" s="567"/>
      <c r="D765" s="567"/>
      <c r="E765" s="567"/>
      <c r="F765" s="567"/>
      <c r="G765" s="567"/>
      <c r="H765" s="567"/>
      <c r="I765" s="567"/>
      <c r="J765" s="567"/>
      <c r="K765" s="567"/>
      <c r="L765" s="567"/>
      <c r="M765" s="567"/>
      <c r="N765" s="567"/>
      <c r="O765" s="567"/>
      <c r="P765" s="567"/>
      <c r="Q765" s="567"/>
      <c r="R765" s="567"/>
      <c r="S765" s="567"/>
      <c r="T765" s="567"/>
      <c r="U765" s="567"/>
      <c r="V765" s="567"/>
      <c r="W765" s="567"/>
      <c r="X765" s="567"/>
      <c r="Y765" s="567"/>
      <c r="Z765" s="567"/>
    </row>
    <row r="766">
      <c r="A766" s="567"/>
      <c r="B766" s="567"/>
      <c r="C766" s="567"/>
      <c r="D766" s="567"/>
      <c r="E766" s="567"/>
      <c r="F766" s="567"/>
      <c r="G766" s="567"/>
      <c r="H766" s="567"/>
      <c r="I766" s="567"/>
      <c r="J766" s="567"/>
      <c r="K766" s="567"/>
      <c r="L766" s="567"/>
      <c r="M766" s="567"/>
      <c r="N766" s="567"/>
      <c r="O766" s="567"/>
      <c r="P766" s="567"/>
      <c r="Q766" s="567"/>
      <c r="R766" s="567"/>
      <c r="S766" s="567"/>
      <c r="T766" s="567"/>
      <c r="U766" s="567"/>
      <c r="V766" s="567"/>
      <c r="W766" s="567"/>
      <c r="X766" s="567"/>
      <c r="Y766" s="567"/>
      <c r="Z766" s="567"/>
    </row>
    <row r="767">
      <c r="A767" s="567"/>
      <c r="B767" s="567"/>
      <c r="C767" s="567"/>
      <c r="D767" s="567"/>
      <c r="E767" s="567"/>
      <c r="F767" s="567"/>
      <c r="G767" s="567"/>
      <c r="H767" s="567"/>
      <c r="I767" s="567"/>
      <c r="J767" s="567"/>
      <c r="K767" s="567"/>
      <c r="L767" s="567"/>
      <c r="M767" s="567"/>
      <c r="N767" s="567"/>
      <c r="O767" s="567"/>
      <c r="P767" s="567"/>
      <c r="Q767" s="567"/>
      <c r="R767" s="567"/>
      <c r="S767" s="567"/>
      <c r="T767" s="567"/>
      <c r="U767" s="567"/>
      <c r="V767" s="567"/>
      <c r="W767" s="567"/>
      <c r="X767" s="567"/>
      <c r="Y767" s="567"/>
      <c r="Z767" s="567"/>
    </row>
    <row r="768">
      <c r="A768" s="567"/>
      <c r="B768" s="567"/>
      <c r="C768" s="567"/>
      <c r="D768" s="567"/>
      <c r="E768" s="567"/>
      <c r="F768" s="567"/>
      <c r="G768" s="567"/>
      <c r="H768" s="567"/>
      <c r="I768" s="567"/>
      <c r="J768" s="567"/>
      <c r="K768" s="567"/>
      <c r="L768" s="567"/>
      <c r="M768" s="567"/>
      <c r="N768" s="567"/>
      <c r="O768" s="567"/>
      <c r="P768" s="567"/>
      <c r="Q768" s="567"/>
      <c r="R768" s="567"/>
      <c r="S768" s="567"/>
      <c r="T768" s="567"/>
      <c r="U768" s="567"/>
      <c r="V768" s="567"/>
      <c r="W768" s="567"/>
      <c r="X768" s="567"/>
      <c r="Y768" s="567"/>
      <c r="Z768" s="567"/>
    </row>
    <row r="769">
      <c r="A769" s="567"/>
      <c r="B769" s="567"/>
      <c r="C769" s="567"/>
      <c r="D769" s="567"/>
      <c r="E769" s="567"/>
      <c r="F769" s="567"/>
      <c r="G769" s="567"/>
      <c r="H769" s="567"/>
      <c r="I769" s="567"/>
      <c r="J769" s="567"/>
      <c r="K769" s="567"/>
      <c r="L769" s="567"/>
      <c r="M769" s="567"/>
      <c r="N769" s="567"/>
      <c r="O769" s="567"/>
      <c r="P769" s="567"/>
      <c r="Q769" s="567"/>
      <c r="R769" s="567"/>
      <c r="S769" s="567"/>
      <c r="T769" s="567"/>
      <c r="U769" s="567"/>
      <c r="V769" s="567"/>
      <c r="W769" s="567"/>
      <c r="X769" s="567"/>
      <c r="Y769" s="567"/>
      <c r="Z769" s="567"/>
    </row>
    <row r="770">
      <c r="A770" s="567"/>
      <c r="B770" s="567"/>
      <c r="C770" s="567"/>
      <c r="D770" s="567"/>
      <c r="E770" s="567"/>
      <c r="F770" s="567"/>
      <c r="G770" s="567"/>
      <c r="H770" s="567"/>
      <c r="I770" s="567"/>
      <c r="J770" s="567"/>
      <c r="K770" s="567"/>
      <c r="L770" s="567"/>
      <c r="M770" s="567"/>
      <c r="N770" s="567"/>
      <c r="O770" s="567"/>
      <c r="P770" s="567"/>
      <c r="Q770" s="567"/>
      <c r="R770" s="567"/>
      <c r="S770" s="567"/>
      <c r="T770" s="567"/>
      <c r="U770" s="567"/>
      <c r="V770" s="567"/>
      <c r="W770" s="567"/>
      <c r="X770" s="567"/>
      <c r="Y770" s="567"/>
      <c r="Z770" s="567"/>
    </row>
    <row r="771">
      <c r="A771" s="567"/>
      <c r="B771" s="567"/>
      <c r="C771" s="567"/>
      <c r="D771" s="567"/>
      <c r="E771" s="567"/>
      <c r="F771" s="567"/>
      <c r="G771" s="567"/>
      <c r="H771" s="567"/>
      <c r="I771" s="567"/>
      <c r="J771" s="567"/>
      <c r="K771" s="567"/>
      <c r="L771" s="567"/>
      <c r="M771" s="567"/>
      <c r="N771" s="567"/>
      <c r="O771" s="567"/>
      <c r="P771" s="567"/>
      <c r="Q771" s="567"/>
      <c r="R771" s="567"/>
      <c r="S771" s="567"/>
      <c r="T771" s="567"/>
      <c r="U771" s="567"/>
      <c r="V771" s="567"/>
      <c r="W771" s="567"/>
      <c r="X771" s="567"/>
      <c r="Y771" s="567"/>
      <c r="Z771" s="567"/>
    </row>
    <row r="772">
      <c r="A772" s="567"/>
      <c r="B772" s="567"/>
      <c r="C772" s="567"/>
      <c r="D772" s="567"/>
      <c r="E772" s="567"/>
      <c r="F772" s="567"/>
      <c r="G772" s="567"/>
      <c r="H772" s="567"/>
      <c r="I772" s="567"/>
      <c r="J772" s="567"/>
      <c r="K772" s="567"/>
      <c r="L772" s="567"/>
      <c r="M772" s="567"/>
      <c r="N772" s="567"/>
      <c r="O772" s="567"/>
      <c r="P772" s="567"/>
      <c r="Q772" s="567"/>
      <c r="R772" s="567"/>
      <c r="S772" s="567"/>
      <c r="T772" s="567"/>
      <c r="U772" s="567"/>
      <c r="V772" s="567"/>
      <c r="W772" s="567"/>
      <c r="X772" s="567"/>
      <c r="Y772" s="567"/>
      <c r="Z772" s="567"/>
    </row>
    <row r="773">
      <c r="A773" s="567"/>
      <c r="B773" s="567"/>
      <c r="C773" s="567"/>
      <c r="D773" s="567"/>
      <c r="E773" s="567"/>
      <c r="F773" s="567"/>
      <c r="G773" s="567"/>
      <c r="H773" s="567"/>
      <c r="I773" s="567"/>
      <c r="J773" s="567"/>
      <c r="K773" s="567"/>
      <c r="L773" s="567"/>
      <c r="M773" s="567"/>
      <c r="N773" s="567"/>
      <c r="O773" s="567"/>
      <c r="P773" s="567"/>
      <c r="Q773" s="567"/>
      <c r="R773" s="567"/>
      <c r="S773" s="567"/>
      <c r="T773" s="567"/>
      <c r="U773" s="567"/>
      <c r="V773" s="567"/>
      <c r="W773" s="567"/>
      <c r="X773" s="567"/>
      <c r="Y773" s="567"/>
      <c r="Z773" s="567"/>
    </row>
    <row r="774">
      <c r="A774" s="567"/>
      <c r="B774" s="567"/>
      <c r="C774" s="567"/>
      <c r="D774" s="567"/>
      <c r="E774" s="567"/>
      <c r="F774" s="567"/>
      <c r="G774" s="567"/>
      <c r="H774" s="567"/>
      <c r="I774" s="567"/>
      <c r="J774" s="567"/>
      <c r="K774" s="567"/>
      <c r="L774" s="567"/>
      <c r="M774" s="567"/>
      <c r="N774" s="567"/>
      <c r="O774" s="567"/>
      <c r="P774" s="567"/>
      <c r="Q774" s="567"/>
      <c r="R774" s="567"/>
      <c r="S774" s="567"/>
      <c r="T774" s="567"/>
      <c r="U774" s="567"/>
      <c r="V774" s="567"/>
      <c r="W774" s="567"/>
      <c r="X774" s="567"/>
      <c r="Y774" s="567"/>
      <c r="Z774" s="567"/>
    </row>
    <row r="775">
      <c r="A775" s="567"/>
      <c r="B775" s="567"/>
      <c r="C775" s="567"/>
      <c r="D775" s="567"/>
      <c r="E775" s="567"/>
      <c r="F775" s="567"/>
      <c r="G775" s="567"/>
      <c r="H775" s="567"/>
      <c r="I775" s="567"/>
      <c r="J775" s="567"/>
      <c r="K775" s="567"/>
      <c r="L775" s="567"/>
      <c r="M775" s="567"/>
      <c r="N775" s="567"/>
      <c r="O775" s="567"/>
      <c r="P775" s="567"/>
      <c r="Q775" s="567"/>
      <c r="R775" s="567"/>
      <c r="S775" s="567"/>
      <c r="T775" s="567"/>
      <c r="U775" s="567"/>
      <c r="V775" s="567"/>
      <c r="W775" s="567"/>
      <c r="X775" s="567"/>
      <c r="Y775" s="567"/>
      <c r="Z775" s="567"/>
    </row>
    <row r="776">
      <c r="A776" s="567"/>
      <c r="B776" s="567"/>
      <c r="C776" s="567"/>
      <c r="D776" s="567"/>
      <c r="E776" s="567"/>
      <c r="F776" s="567"/>
      <c r="G776" s="567"/>
      <c r="H776" s="567"/>
      <c r="I776" s="567"/>
      <c r="J776" s="567"/>
      <c r="K776" s="567"/>
      <c r="L776" s="567"/>
      <c r="M776" s="567"/>
      <c r="N776" s="567"/>
      <c r="O776" s="567"/>
      <c r="P776" s="567"/>
      <c r="Q776" s="567"/>
      <c r="R776" s="567"/>
      <c r="S776" s="567"/>
      <c r="T776" s="567"/>
      <c r="U776" s="567"/>
      <c r="V776" s="567"/>
      <c r="W776" s="567"/>
      <c r="X776" s="567"/>
      <c r="Y776" s="567"/>
      <c r="Z776" s="567"/>
    </row>
    <row r="777">
      <c r="A777" s="567"/>
      <c r="B777" s="567"/>
      <c r="C777" s="567"/>
      <c r="D777" s="567"/>
      <c r="E777" s="567"/>
      <c r="F777" s="567"/>
      <c r="G777" s="567"/>
      <c r="H777" s="567"/>
      <c r="I777" s="567"/>
      <c r="J777" s="567"/>
      <c r="K777" s="567"/>
      <c r="L777" s="567"/>
      <c r="M777" s="567"/>
      <c r="N777" s="567"/>
      <c r="O777" s="567"/>
      <c r="P777" s="567"/>
      <c r="Q777" s="567"/>
      <c r="R777" s="567"/>
      <c r="S777" s="567"/>
      <c r="T777" s="567"/>
      <c r="U777" s="567"/>
      <c r="V777" s="567"/>
      <c r="W777" s="567"/>
      <c r="X777" s="567"/>
      <c r="Y777" s="567"/>
      <c r="Z777" s="567"/>
    </row>
    <row r="778">
      <c r="A778" s="567"/>
      <c r="B778" s="567"/>
      <c r="C778" s="567"/>
      <c r="D778" s="567"/>
      <c r="E778" s="567"/>
      <c r="F778" s="567"/>
      <c r="G778" s="567"/>
      <c r="H778" s="567"/>
      <c r="I778" s="567"/>
      <c r="J778" s="567"/>
      <c r="K778" s="567"/>
      <c r="L778" s="567"/>
      <c r="M778" s="567"/>
      <c r="N778" s="567"/>
      <c r="O778" s="567"/>
      <c r="P778" s="567"/>
      <c r="Q778" s="567"/>
      <c r="R778" s="567"/>
      <c r="S778" s="567"/>
      <c r="T778" s="567"/>
      <c r="U778" s="567"/>
      <c r="V778" s="567"/>
      <c r="W778" s="567"/>
      <c r="X778" s="567"/>
      <c r="Y778" s="567"/>
      <c r="Z778" s="567"/>
    </row>
    <row r="779">
      <c r="A779" s="567"/>
      <c r="B779" s="567"/>
      <c r="C779" s="567"/>
      <c r="D779" s="567"/>
      <c r="E779" s="567"/>
      <c r="F779" s="567"/>
      <c r="G779" s="567"/>
      <c r="H779" s="567"/>
      <c r="I779" s="567"/>
      <c r="J779" s="567"/>
      <c r="K779" s="567"/>
      <c r="L779" s="567"/>
      <c r="M779" s="567"/>
      <c r="N779" s="567"/>
      <c r="O779" s="567"/>
      <c r="P779" s="567"/>
      <c r="Q779" s="567"/>
      <c r="R779" s="567"/>
      <c r="S779" s="567"/>
      <c r="T779" s="567"/>
      <c r="U779" s="567"/>
      <c r="V779" s="567"/>
      <c r="W779" s="567"/>
      <c r="X779" s="567"/>
      <c r="Y779" s="567"/>
      <c r="Z779" s="567"/>
    </row>
    <row r="780">
      <c r="A780" s="567"/>
      <c r="B780" s="567"/>
      <c r="C780" s="567"/>
      <c r="D780" s="567"/>
      <c r="E780" s="567"/>
      <c r="F780" s="567"/>
      <c r="G780" s="567"/>
      <c r="H780" s="567"/>
      <c r="I780" s="567"/>
      <c r="J780" s="567"/>
      <c r="K780" s="567"/>
      <c r="L780" s="567"/>
      <c r="M780" s="567"/>
      <c r="N780" s="567"/>
      <c r="O780" s="567"/>
      <c r="P780" s="567"/>
      <c r="Q780" s="567"/>
      <c r="R780" s="567"/>
      <c r="S780" s="567"/>
      <c r="T780" s="567"/>
      <c r="U780" s="567"/>
      <c r="V780" s="567"/>
      <c r="W780" s="567"/>
      <c r="X780" s="567"/>
      <c r="Y780" s="567"/>
      <c r="Z780" s="567"/>
    </row>
    <row r="781">
      <c r="A781" s="567"/>
      <c r="B781" s="567"/>
      <c r="C781" s="567"/>
      <c r="D781" s="567"/>
      <c r="E781" s="567"/>
      <c r="F781" s="567"/>
      <c r="G781" s="567"/>
      <c r="H781" s="567"/>
      <c r="I781" s="567"/>
      <c r="J781" s="567"/>
      <c r="K781" s="567"/>
      <c r="L781" s="567"/>
      <c r="M781" s="567"/>
      <c r="N781" s="567"/>
      <c r="O781" s="567"/>
      <c r="P781" s="567"/>
      <c r="Q781" s="567"/>
      <c r="R781" s="567"/>
      <c r="S781" s="567"/>
      <c r="T781" s="567"/>
      <c r="U781" s="567"/>
      <c r="V781" s="567"/>
      <c r="W781" s="567"/>
      <c r="X781" s="567"/>
      <c r="Y781" s="567"/>
      <c r="Z781" s="567"/>
    </row>
    <row r="782">
      <c r="A782" s="567"/>
      <c r="B782" s="567"/>
      <c r="C782" s="567"/>
      <c r="D782" s="567"/>
      <c r="E782" s="567"/>
      <c r="F782" s="567"/>
      <c r="G782" s="567"/>
      <c r="H782" s="567"/>
      <c r="I782" s="567"/>
      <c r="J782" s="567"/>
      <c r="K782" s="567"/>
      <c r="L782" s="567"/>
      <c r="M782" s="567"/>
      <c r="N782" s="567"/>
      <c r="O782" s="567"/>
      <c r="P782" s="567"/>
      <c r="Q782" s="567"/>
      <c r="R782" s="567"/>
      <c r="S782" s="567"/>
      <c r="T782" s="567"/>
      <c r="U782" s="567"/>
      <c r="V782" s="567"/>
      <c r="W782" s="567"/>
      <c r="X782" s="567"/>
      <c r="Y782" s="567"/>
      <c r="Z782" s="567"/>
    </row>
    <row r="783">
      <c r="A783" s="567"/>
      <c r="B783" s="567"/>
      <c r="C783" s="567"/>
      <c r="D783" s="567"/>
      <c r="E783" s="567"/>
      <c r="F783" s="567"/>
      <c r="G783" s="567"/>
      <c r="H783" s="567"/>
      <c r="I783" s="567"/>
      <c r="J783" s="567"/>
      <c r="K783" s="567"/>
      <c r="L783" s="567"/>
      <c r="M783" s="567"/>
      <c r="N783" s="567"/>
      <c r="O783" s="567"/>
      <c r="P783" s="567"/>
      <c r="Q783" s="567"/>
      <c r="R783" s="567"/>
      <c r="S783" s="567"/>
      <c r="T783" s="567"/>
      <c r="U783" s="567"/>
      <c r="V783" s="567"/>
      <c r="W783" s="567"/>
      <c r="X783" s="567"/>
      <c r="Y783" s="567"/>
      <c r="Z783" s="567"/>
    </row>
    <row r="784">
      <c r="A784" s="567"/>
      <c r="B784" s="567"/>
      <c r="C784" s="567"/>
      <c r="D784" s="567"/>
      <c r="E784" s="567"/>
      <c r="F784" s="567"/>
      <c r="G784" s="567"/>
      <c r="H784" s="567"/>
      <c r="I784" s="567"/>
      <c r="J784" s="567"/>
      <c r="K784" s="567"/>
      <c r="L784" s="567"/>
      <c r="M784" s="567"/>
      <c r="N784" s="567"/>
      <c r="O784" s="567"/>
      <c r="P784" s="567"/>
      <c r="Q784" s="567"/>
      <c r="R784" s="567"/>
      <c r="S784" s="567"/>
      <c r="T784" s="567"/>
      <c r="U784" s="567"/>
      <c r="V784" s="567"/>
      <c r="W784" s="567"/>
      <c r="X784" s="567"/>
      <c r="Y784" s="567"/>
      <c r="Z784" s="567"/>
    </row>
    <row r="785">
      <c r="A785" s="567"/>
      <c r="B785" s="567"/>
      <c r="C785" s="567"/>
      <c r="D785" s="567"/>
      <c r="E785" s="567"/>
      <c r="F785" s="567"/>
      <c r="G785" s="567"/>
      <c r="H785" s="567"/>
      <c r="I785" s="567"/>
      <c r="J785" s="567"/>
      <c r="K785" s="567"/>
      <c r="L785" s="567"/>
      <c r="M785" s="567"/>
      <c r="N785" s="567"/>
      <c r="O785" s="567"/>
      <c r="P785" s="567"/>
      <c r="Q785" s="567"/>
      <c r="R785" s="567"/>
      <c r="S785" s="567"/>
      <c r="T785" s="567"/>
      <c r="U785" s="567"/>
      <c r="V785" s="567"/>
      <c r="W785" s="567"/>
      <c r="X785" s="567"/>
      <c r="Y785" s="567"/>
      <c r="Z785" s="567"/>
    </row>
    <row r="786">
      <c r="A786" s="567"/>
      <c r="B786" s="567"/>
      <c r="C786" s="567"/>
      <c r="D786" s="567"/>
      <c r="E786" s="567"/>
      <c r="F786" s="567"/>
      <c r="G786" s="567"/>
      <c r="H786" s="567"/>
      <c r="I786" s="567"/>
      <c r="J786" s="567"/>
      <c r="K786" s="567"/>
      <c r="L786" s="567"/>
      <c r="M786" s="567"/>
      <c r="N786" s="567"/>
      <c r="O786" s="567"/>
      <c r="P786" s="567"/>
      <c r="Q786" s="567"/>
      <c r="R786" s="567"/>
      <c r="S786" s="567"/>
      <c r="T786" s="567"/>
      <c r="U786" s="567"/>
      <c r="V786" s="567"/>
      <c r="W786" s="567"/>
      <c r="X786" s="567"/>
      <c r="Y786" s="567"/>
      <c r="Z786" s="567"/>
    </row>
    <row r="787">
      <c r="A787" s="567"/>
      <c r="B787" s="567"/>
      <c r="C787" s="567"/>
      <c r="D787" s="567"/>
      <c r="E787" s="567"/>
      <c r="F787" s="567"/>
      <c r="G787" s="567"/>
      <c r="H787" s="567"/>
      <c r="I787" s="567"/>
      <c r="J787" s="567"/>
      <c r="K787" s="567"/>
      <c r="L787" s="567"/>
      <c r="M787" s="567"/>
      <c r="N787" s="567"/>
      <c r="O787" s="567"/>
      <c r="P787" s="567"/>
      <c r="Q787" s="567"/>
      <c r="R787" s="567"/>
      <c r="S787" s="567"/>
      <c r="T787" s="567"/>
      <c r="U787" s="567"/>
      <c r="V787" s="567"/>
      <c r="W787" s="567"/>
      <c r="X787" s="567"/>
      <c r="Y787" s="567"/>
      <c r="Z787" s="567"/>
    </row>
    <row r="788">
      <c r="A788" s="567"/>
      <c r="B788" s="567"/>
      <c r="C788" s="567"/>
      <c r="D788" s="567"/>
      <c r="E788" s="567"/>
      <c r="F788" s="567"/>
      <c r="G788" s="567"/>
      <c r="H788" s="567"/>
      <c r="I788" s="567"/>
      <c r="J788" s="567"/>
      <c r="K788" s="567"/>
      <c r="L788" s="567"/>
      <c r="M788" s="567"/>
      <c r="N788" s="567"/>
      <c r="O788" s="567"/>
      <c r="P788" s="567"/>
      <c r="Q788" s="567"/>
      <c r="R788" s="567"/>
      <c r="S788" s="567"/>
      <c r="T788" s="567"/>
      <c r="U788" s="567"/>
      <c r="V788" s="567"/>
      <c r="W788" s="567"/>
      <c r="X788" s="567"/>
      <c r="Y788" s="567"/>
      <c r="Z788" s="567"/>
    </row>
    <row r="789">
      <c r="A789" s="567"/>
      <c r="B789" s="567"/>
      <c r="C789" s="567"/>
      <c r="D789" s="567"/>
      <c r="E789" s="567"/>
      <c r="F789" s="567"/>
      <c r="G789" s="567"/>
      <c r="H789" s="567"/>
      <c r="I789" s="567"/>
      <c r="J789" s="567"/>
      <c r="K789" s="567"/>
      <c r="L789" s="567"/>
      <c r="M789" s="567"/>
      <c r="N789" s="567"/>
      <c r="O789" s="567"/>
      <c r="P789" s="567"/>
      <c r="Q789" s="567"/>
      <c r="R789" s="567"/>
      <c r="S789" s="567"/>
      <c r="T789" s="567"/>
      <c r="U789" s="567"/>
      <c r="V789" s="567"/>
      <c r="W789" s="567"/>
      <c r="X789" s="567"/>
      <c r="Y789" s="567"/>
      <c r="Z789" s="567"/>
    </row>
    <row r="790">
      <c r="A790" s="567"/>
      <c r="B790" s="567"/>
      <c r="C790" s="567"/>
      <c r="D790" s="567"/>
      <c r="E790" s="567"/>
      <c r="F790" s="567"/>
      <c r="G790" s="567"/>
      <c r="H790" s="567"/>
      <c r="I790" s="567"/>
      <c r="J790" s="567"/>
      <c r="K790" s="567"/>
      <c r="L790" s="567"/>
      <c r="M790" s="567"/>
      <c r="N790" s="567"/>
      <c r="O790" s="567"/>
      <c r="P790" s="567"/>
      <c r="Q790" s="567"/>
      <c r="R790" s="567"/>
      <c r="S790" s="567"/>
      <c r="T790" s="567"/>
      <c r="U790" s="567"/>
      <c r="V790" s="567"/>
      <c r="W790" s="567"/>
      <c r="X790" s="567"/>
      <c r="Y790" s="567"/>
      <c r="Z790" s="567"/>
    </row>
    <row r="791">
      <c r="A791" s="567"/>
      <c r="B791" s="567"/>
      <c r="C791" s="567"/>
      <c r="D791" s="567"/>
      <c r="E791" s="567"/>
      <c r="F791" s="567"/>
      <c r="G791" s="567"/>
      <c r="H791" s="567"/>
      <c r="I791" s="567"/>
      <c r="J791" s="567"/>
      <c r="K791" s="567"/>
      <c r="L791" s="567"/>
      <c r="M791" s="567"/>
      <c r="N791" s="567"/>
      <c r="O791" s="567"/>
      <c r="P791" s="567"/>
      <c r="Q791" s="567"/>
      <c r="R791" s="567"/>
      <c r="S791" s="567"/>
      <c r="T791" s="567"/>
      <c r="U791" s="567"/>
      <c r="V791" s="567"/>
      <c r="W791" s="567"/>
      <c r="X791" s="567"/>
      <c r="Y791" s="567"/>
      <c r="Z791" s="567"/>
    </row>
    <row r="792">
      <c r="A792" s="567"/>
      <c r="B792" s="567"/>
      <c r="C792" s="567"/>
      <c r="D792" s="567"/>
      <c r="E792" s="567"/>
      <c r="F792" s="567"/>
      <c r="G792" s="567"/>
      <c r="H792" s="567"/>
      <c r="I792" s="567"/>
      <c r="J792" s="567"/>
      <c r="K792" s="567"/>
      <c r="L792" s="567"/>
      <c r="M792" s="567"/>
      <c r="N792" s="567"/>
      <c r="O792" s="567"/>
      <c r="P792" s="567"/>
      <c r="Q792" s="567"/>
      <c r="R792" s="567"/>
      <c r="S792" s="567"/>
      <c r="T792" s="567"/>
      <c r="U792" s="567"/>
      <c r="V792" s="567"/>
      <c r="W792" s="567"/>
      <c r="X792" s="567"/>
      <c r="Y792" s="567"/>
      <c r="Z792" s="567"/>
    </row>
    <row r="793">
      <c r="A793" s="567"/>
      <c r="B793" s="567"/>
      <c r="C793" s="567"/>
      <c r="D793" s="567"/>
      <c r="E793" s="567"/>
      <c r="F793" s="567"/>
      <c r="G793" s="567"/>
      <c r="H793" s="567"/>
      <c r="I793" s="567"/>
      <c r="J793" s="567"/>
      <c r="K793" s="567"/>
      <c r="L793" s="567"/>
      <c r="M793" s="567"/>
      <c r="N793" s="567"/>
      <c r="O793" s="567"/>
      <c r="P793" s="567"/>
      <c r="Q793" s="567"/>
      <c r="R793" s="567"/>
      <c r="S793" s="567"/>
      <c r="T793" s="567"/>
      <c r="U793" s="567"/>
      <c r="V793" s="567"/>
      <c r="W793" s="567"/>
      <c r="X793" s="567"/>
      <c r="Y793" s="567"/>
      <c r="Z793" s="567"/>
    </row>
    <row r="794">
      <c r="A794" s="567"/>
      <c r="B794" s="567"/>
      <c r="C794" s="567"/>
      <c r="D794" s="567"/>
      <c r="E794" s="567"/>
      <c r="F794" s="567"/>
      <c r="G794" s="567"/>
      <c r="H794" s="567"/>
      <c r="I794" s="567"/>
      <c r="J794" s="567"/>
      <c r="K794" s="567"/>
      <c r="L794" s="567"/>
      <c r="M794" s="567"/>
      <c r="N794" s="567"/>
      <c r="O794" s="567"/>
      <c r="P794" s="567"/>
      <c r="Q794" s="567"/>
      <c r="R794" s="567"/>
      <c r="S794" s="567"/>
      <c r="T794" s="567"/>
      <c r="U794" s="567"/>
      <c r="V794" s="567"/>
      <c r="W794" s="567"/>
      <c r="X794" s="567"/>
      <c r="Y794" s="567"/>
      <c r="Z794" s="567"/>
    </row>
    <row r="795">
      <c r="A795" s="567"/>
      <c r="B795" s="567"/>
      <c r="C795" s="567"/>
      <c r="D795" s="567"/>
      <c r="E795" s="567"/>
      <c r="F795" s="567"/>
      <c r="G795" s="567"/>
      <c r="H795" s="567"/>
      <c r="I795" s="567"/>
      <c r="J795" s="567"/>
      <c r="K795" s="567"/>
      <c r="L795" s="567"/>
      <c r="M795" s="567"/>
      <c r="N795" s="567"/>
      <c r="O795" s="567"/>
      <c r="P795" s="567"/>
      <c r="Q795" s="567"/>
      <c r="R795" s="567"/>
      <c r="S795" s="567"/>
      <c r="T795" s="567"/>
      <c r="U795" s="567"/>
      <c r="V795" s="567"/>
      <c r="W795" s="567"/>
      <c r="X795" s="567"/>
      <c r="Y795" s="567"/>
      <c r="Z795" s="567"/>
    </row>
    <row r="796">
      <c r="A796" s="567"/>
      <c r="B796" s="567"/>
      <c r="C796" s="567"/>
      <c r="D796" s="567"/>
      <c r="E796" s="567"/>
      <c r="F796" s="567"/>
      <c r="G796" s="567"/>
      <c r="H796" s="567"/>
      <c r="I796" s="567"/>
      <c r="J796" s="567"/>
      <c r="K796" s="567"/>
      <c r="L796" s="567"/>
      <c r="M796" s="567"/>
      <c r="N796" s="567"/>
      <c r="O796" s="567"/>
      <c r="P796" s="567"/>
      <c r="Q796" s="567"/>
      <c r="R796" s="567"/>
      <c r="S796" s="567"/>
      <c r="T796" s="567"/>
      <c r="U796" s="567"/>
      <c r="V796" s="567"/>
      <c r="W796" s="567"/>
      <c r="X796" s="567"/>
      <c r="Y796" s="567"/>
      <c r="Z796" s="567"/>
    </row>
    <row r="797">
      <c r="A797" s="567"/>
      <c r="B797" s="567"/>
      <c r="C797" s="567"/>
      <c r="D797" s="567"/>
      <c r="E797" s="567"/>
      <c r="F797" s="567"/>
      <c r="G797" s="567"/>
      <c r="H797" s="567"/>
      <c r="I797" s="567"/>
      <c r="J797" s="567"/>
      <c r="K797" s="567"/>
      <c r="L797" s="567"/>
      <c r="M797" s="567"/>
      <c r="N797" s="567"/>
      <c r="O797" s="567"/>
      <c r="P797" s="567"/>
      <c r="Q797" s="567"/>
      <c r="R797" s="567"/>
      <c r="S797" s="567"/>
      <c r="T797" s="567"/>
      <c r="U797" s="567"/>
      <c r="V797" s="567"/>
      <c r="W797" s="567"/>
      <c r="X797" s="567"/>
      <c r="Y797" s="567"/>
      <c r="Z797" s="567"/>
    </row>
    <row r="798">
      <c r="A798" s="567"/>
      <c r="B798" s="567"/>
      <c r="C798" s="567"/>
      <c r="D798" s="567"/>
      <c r="E798" s="567"/>
      <c r="F798" s="567"/>
      <c r="G798" s="567"/>
      <c r="H798" s="567"/>
      <c r="I798" s="567"/>
      <c r="J798" s="567"/>
      <c r="K798" s="567"/>
      <c r="L798" s="567"/>
      <c r="M798" s="567"/>
      <c r="N798" s="567"/>
      <c r="O798" s="567"/>
      <c r="P798" s="567"/>
      <c r="Q798" s="567"/>
      <c r="R798" s="567"/>
      <c r="S798" s="567"/>
      <c r="T798" s="567"/>
      <c r="U798" s="567"/>
      <c r="V798" s="567"/>
      <c r="W798" s="567"/>
      <c r="X798" s="567"/>
      <c r="Y798" s="567"/>
      <c r="Z798" s="567"/>
    </row>
    <row r="799">
      <c r="A799" s="567"/>
      <c r="B799" s="567"/>
      <c r="C799" s="567"/>
      <c r="D799" s="567"/>
      <c r="E799" s="567"/>
      <c r="F799" s="567"/>
      <c r="G799" s="567"/>
      <c r="H799" s="567"/>
      <c r="I799" s="567"/>
      <c r="J799" s="567"/>
      <c r="K799" s="567"/>
      <c r="L799" s="567"/>
      <c r="M799" s="567"/>
      <c r="N799" s="567"/>
      <c r="O799" s="567"/>
      <c r="P799" s="567"/>
      <c r="Q799" s="567"/>
      <c r="R799" s="567"/>
      <c r="S799" s="567"/>
      <c r="T799" s="567"/>
      <c r="U799" s="567"/>
      <c r="V799" s="567"/>
      <c r="W799" s="567"/>
      <c r="X799" s="567"/>
      <c r="Y799" s="567"/>
      <c r="Z799" s="567"/>
    </row>
    <row r="800">
      <c r="A800" s="567"/>
      <c r="B800" s="567"/>
      <c r="C800" s="567"/>
      <c r="D800" s="567"/>
      <c r="E800" s="567"/>
      <c r="F800" s="567"/>
      <c r="G800" s="567"/>
      <c r="H800" s="567"/>
      <c r="I800" s="567"/>
      <c r="J800" s="567"/>
      <c r="K800" s="567"/>
      <c r="L800" s="567"/>
      <c r="M800" s="567"/>
      <c r="N800" s="567"/>
      <c r="O800" s="567"/>
      <c r="P800" s="567"/>
      <c r="Q800" s="567"/>
      <c r="R800" s="567"/>
      <c r="S800" s="567"/>
      <c r="T800" s="567"/>
      <c r="U800" s="567"/>
      <c r="V800" s="567"/>
      <c r="W800" s="567"/>
      <c r="X800" s="567"/>
      <c r="Y800" s="567"/>
      <c r="Z800" s="567"/>
    </row>
    <row r="801">
      <c r="A801" s="567"/>
      <c r="B801" s="567"/>
      <c r="C801" s="567"/>
      <c r="D801" s="567"/>
      <c r="E801" s="567"/>
      <c r="F801" s="567"/>
      <c r="G801" s="567"/>
      <c r="H801" s="567"/>
      <c r="I801" s="567"/>
      <c r="J801" s="567"/>
      <c r="K801" s="567"/>
      <c r="L801" s="567"/>
      <c r="M801" s="567"/>
      <c r="N801" s="567"/>
      <c r="O801" s="567"/>
      <c r="P801" s="567"/>
      <c r="Q801" s="567"/>
      <c r="R801" s="567"/>
      <c r="S801" s="567"/>
      <c r="T801" s="567"/>
      <c r="U801" s="567"/>
      <c r="V801" s="567"/>
      <c r="W801" s="567"/>
      <c r="X801" s="567"/>
      <c r="Y801" s="567"/>
      <c r="Z801" s="567"/>
    </row>
    <row r="802">
      <c r="A802" s="567"/>
      <c r="B802" s="567"/>
      <c r="C802" s="567"/>
      <c r="D802" s="567"/>
      <c r="E802" s="567"/>
      <c r="F802" s="567"/>
      <c r="G802" s="567"/>
      <c r="H802" s="567"/>
      <c r="I802" s="567"/>
      <c r="J802" s="567"/>
      <c r="K802" s="567"/>
      <c r="L802" s="567"/>
      <c r="M802" s="567"/>
      <c r="N802" s="567"/>
      <c r="O802" s="567"/>
      <c r="P802" s="567"/>
      <c r="Q802" s="567"/>
      <c r="R802" s="567"/>
      <c r="S802" s="567"/>
      <c r="T802" s="567"/>
      <c r="U802" s="567"/>
      <c r="V802" s="567"/>
      <c r="W802" s="567"/>
      <c r="X802" s="567"/>
      <c r="Y802" s="567"/>
      <c r="Z802" s="567"/>
    </row>
    <row r="803">
      <c r="A803" s="567"/>
      <c r="B803" s="567"/>
      <c r="C803" s="567"/>
      <c r="D803" s="567"/>
      <c r="E803" s="567"/>
      <c r="F803" s="567"/>
      <c r="G803" s="567"/>
      <c r="H803" s="567"/>
      <c r="I803" s="567"/>
      <c r="J803" s="567"/>
      <c r="K803" s="567"/>
      <c r="L803" s="567"/>
      <c r="M803" s="567"/>
      <c r="N803" s="567"/>
      <c r="O803" s="567"/>
      <c r="P803" s="567"/>
      <c r="Q803" s="567"/>
      <c r="R803" s="567"/>
      <c r="S803" s="567"/>
      <c r="T803" s="567"/>
      <c r="U803" s="567"/>
      <c r="V803" s="567"/>
      <c r="W803" s="567"/>
      <c r="X803" s="567"/>
      <c r="Y803" s="567"/>
      <c r="Z803" s="567"/>
    </row>
    <row r="804">
      <c r="A804" s="567"/>
      <c r="B804" s="567"/>
      <c r="C804" s="567"/>
      <c r="D804" s="567"/>
      <c r="E804" s="567"/>
      <c r="F804" s="567"/>
      <c r="G804" s="567"/>
      <c r="H804" s="567"/>
      <c r="I804" s="567"/>
      <c r="J804" s="567"/>
      <c r="K804" s="567"/>
      <c r="L804" s="567"/>
      <c r="M804" s="567"/>
      <c r="N804" s="567"/>
      <c r="O804" s="567"/>
      <c r="P804" s="567"/>
      <c r="Q804" s="567"/>
      <c r="R804" s="567"/>
      <c r="S804" s="567"/>
      <c r="T804" s="567"/>
      <c r="U804" s="567"/>
      <c r="V804" s="567"/>
      <c r="W804" s="567"/>
      <c r="X804" s="567"/>
      <c r="Y804" s="567"/>
      <c r="Z804" s="567"/>
    </row>
    <row r="805">
      <c r="A805" s="567"/>
      <c r="B805" s="567"/>
      <c r="C805" s="567"/>
      <c r="D805" s="567"/>
      <c r="E805" s="567"/>
      <c r="F805" s="567"/>
      <c r="G805" s="567"/>
      <c r="H805" s="567"/>
      <c r="I805" s="567"/>
      <c r="J805" s="567"/>
      <c r="K805" s="567"/>
      <c r="L805" s="567"/>
      <c r="M805" s="567"/>
      <c r="N805" s="567"/>
      <c r="O805" s="567"/>
      <c r="P805" s="567"/>
      <c r="Q805" s="567"/>
      <c r="R805" s="567"/>
      <c r="S805" s="567"/>
      <c r="T805" s="567"/>
      <c r="U805" s="567"/>
      <c r="V805" s="567"/>
      <c r="W805" s="567"/>
      <c r="X805" s="567"/>
      <c r="Y805" s="567"/>
      <c r="Z805" s="567"/>
    </row>
    <row r="806">
      <c r="A806" s="567"/>
      <c r="B806" s="567"/>
      <c r="C806" s="567"/>
      <c r="D806" s="567"/>
      <c r="E806" s="567"/>
      <c r="F806" s="567"/>
      <c r="G806" s="567"/>
      <c r="H806" s="567"/>
      <c r="I806" s="567"/>
      <c r="J806" s="567"/>
      <c r="K806" s="567"/>
      <c r="L806" s="567"/>
      <c r="M806" s="567"/>
      <c r="N806" s="567"/>
      <c r="O806" s="567"/>
      <c r="P806" s="567"/>
      <c r="Q806" s="567"/>
      <c r="R806" s="567"/>
      <c r="S806" s="567"/>
      <c r="T806" s="567"/>
      <c r="U806" s="567"/>
      <c r="V806" s="567"/>
      <c r="W806" s="567"/>
      <c r="X806" s="567"/>
      <c r="Y806" s="567"/>
      <c r="Z806" s="567"/>
    </row>
    <row r="807">
      <c r="A807" s="567"/>
      <c r="B807" s="567"/>
      <c r="C807" s="567"/>
      <c r="D807" s="567"/>
      <c r="E807" s="567"/>
      <c r="F807" s="567"/>
      <c r="G807" s="567"/>
      <c r="H807" s="567"/>
      <c r="I807" s="567"/>
      <c r="J807" s="567"/>
      <c r="K807" s="567"/>
      <c r="L807" s="567"/>
      <c r="M807" s="567"/>
      <c r="N807" s="567"/>
      <c r="O807" s="567"/>
      <c r="P807" s="567"/>
      <c r="Q807" s="567"/>
      <c r="R807" s="567"/>
      <c r="S807" s="567"/>
      <c r="T807" s="567"/>
      <c r="U807" s="567"/>
      <c r="V807" s="567"/>
      <c r="W807" s="567"/>
      <c r="X807" s="567"/>
      <c r="Y807" s="567"/>
      <c r="Z807" s="567"/>
    </row>
    <row r="808">
      <c r="A808" s="567"/>
      <c r="B808" s="567"/>
      <c r="C808" s="567"/>
      <c r="D808" s="567"/>
      <c r="E808" s="567"/>
      <c r="F808" s="567"/>
      <c r="G808" s="567"/>
      <c r="H808" s="567"/>
      <c r="I808" s="567"/>
      <c r="J808" s="567"/>
      <c r="K808" s="567"/>
      <c r="L808" s="567"/>
      <c r="M808" s="567"/>
      <c r="N808" s="567"/>
      <c r="O808" s="567"/>
      <c r="P808" s="567"/>
      <c r="Q808" s="567"/>
      <c r="R808" s="567"/>
      <c r="S808" s="567"/>
      <c r="T808" s="567"/>
      <c r="U808" s="567"/>
      <c r="V808" s="567"/>
      <c r="W808" s="567"/>
      <c r="X808" s="567"/>
      <c r="Y808" s="567"/>
      <c r="Z808" s="567"/>
    </row>
    <row r="809">
      <c r="A809" s="567"/>
      <c r="B809" s="567"/>
      <c r="C809" s="567"/>
      <c r="D809" s="567"/>
      <c r="E809" s="567"/>
      <c r="F809" s="567"/>
      <c r="G809" s="567"/>
      <c r="H809" s="567"/>
      <c r="I809" s="567"/>
      <c r="J809" s="567"/>
      <c r="K809" s="567"/>
      <c r="L809" s="567"/>
      <c r="M809" s="567"/>
      <c r="N809" s="567"/>
      <c r="O809" s="567"/>
      <c r="P809" s="567"/>
      <c r="Q809" s="567"/>
      <c r="R809" s="567"/>
      <c r="S809" s="567"/>
      <c r="T809" s="567"/>
      <c r="U809" s="567"/>
      <c r="V809" s="567"/>
      <c r="W809" s="567"/>
      <c r="X809" s="567"/>
      <c r="Y809" s="567"/>
      <c r="Z809" s="567"/>
    </row>
    <row r="810">
      <c r="A810" s="567"/>
      <c r="B810" s="567"/>
      <c r="C810" s="567"/>
      <c r="D810" s="567"/>
      <c r="E810" s="567"/>
      <c r="F810" s="567"/>
      <c r="G810" s="567"/>
      <c r="H810" s="567"/>
      <c r="I810" s="567"/>
      <c r="J810" s="567"/>
      <c r="K810" s="567"/>
      <c r="L810" s="567"/>
      <c r="M810" s="567"/>
      <c r="N810" s="567"/>
      <c r="O810" s="567"/>
      <c r="P810" s="567"/>
      <c r="Q810" s="567"/>
      <c r="R810" s="567"/>
      <c r="S810" s="567"/>
      <c r="T810" s="567"/>
      <c r="U810" s="567"/>
      <c r="V810" s="567"/>
      <c r="W810" s="567"/>
      <c r="X810" s="567"/>
      <c r="Y810" s="567"/>
      <c r="Z810" s="567"/>
    </row>
    <row r="811">
      <c r="A811" s="567"/>
      <c r="B811" s="567"/>
      <c r="C811" s="567"/>
      <c r="D811" s="567"/>
      <c r="E811" s="567"/>
      <c r="F811" s="567"/>
      <c r="G811" s="567"/>
      <c r="H811" s="567"/>
      <c r="I811" s="567"/>
      <c r="J811" s="567"/>
      <c r="K811" s="567"/>
      <c r="L811" s="567"/>
      <c r="M811" s="567"/>
      <c r="N811" s="567"/>
      <c r="O811" s="567"/>
      <c r="P811" s="567"/>
      <c r="Q811" s="567"/>
      <c r="R811" s="567"/>
      <c r="S811" s="567"/>
      <c r="T811" s="567"/>
      <c r="U811" s="567"/>
      <c r="V811" s="567"/>
      <c r="W811" s="567"/>
      <c r="X811" s="567"/>
      <c r="Y811" s="567"/>
      <c r="Z811" s="567"/>
    </row>
    <row r="812">
      <c r="A812" s="567"/>
      <c r="B812" s="567"/>
      <c r="C812" s="567"/>
      <c r="D812" s="567"/>
      <c r="E812" s="567"/>
      <c r="F812" s="567"/>
      <c r="G812" s="567"/>
      <c r="H812" s="567"/>
      <c r="I812" s="567"/>
      <c r="J812" s="567"/>
      <c r="K812" s="567"/>
      <c r="L812" s="567"/>
      <c r="M812" s="567"/>
      <c r="N812" s="567"/>
      <c r="O812" s="567"/>
      <c r="P812" s="567"/>
      <c r="Q812" s="567"/>
      <c r="R812" s="567"/>
      <c r="S812" s="567"/>
      <c r="T812" s="567"/>
      <c r="U812" s="567"/>
      <c r="V812" s="567"/>
      <c r="W812" s="567"/>
      <c r="X812" s="567"/>
      <c r="Y812" s="567"/>
      <c r="Z812" s="567"/>
    </row>
    <row r="813">
      <c r="A813" s="567"/>
      <c r="B813" s="567"/>
      <c r="C813" s="567"/>
      <c r="D813" s="567"/>
      <c r="E813" s="567"/>
      <c r="F813" s="567"/>
      <c r="G813" s="567"/>
      <c r="H813" s="567"/>
      <c r="I813" s="567"/>
      <c r="J813" s="567"/>
      <c r="K813" s="567"/>
      <c r="L813" s="567"/>
      <c r="M813" s="567"/>
      <c r="N813" s="567"/>
      <c r="O813" s="567"/>
      <c r="P813" s="567"/>
      <c r="Q813" s="567"/>
      <c r="R813" s="567"/>
      <c r="S813" s="567"/>
      <c r="T813" s="567"/>
      <c r="U813" s="567"/>
      <c r="V813" s="567"/>
      <c r="W813" s="567"/>
      <c r="X813" s="567"/>
      <c r="Y813" s="567"/>
      <c r="Z813" s="567"/>
    </row>
    <row r="814">
      <c r="A814" s="567"/>
      <c r="B814" s="567"/>
      <c r="C814" s="567"/>
      <c r="D814" s="567"/>
      <c r="E814" s="567"/>
      <c r="F814" s="567"/>
      <c r="G814" s="567"/>
      <c r="H814" s="567"/>
      <c r="I814" s="567"/>
      <c r="J814" s="567"/>
      <c r="K814" s="567"/>
      <c r="L814" s="567"/>
      <c r="M814" s="567"/>
      <c r="N814" s="567"/>
      <c r="O814" s="567"/>
      <c r="P814" s="567"/>
      <c r="Q814" s="567"/>
      <c r="R814" s="567"/>
      <c r="S814" s="567"/>
      <c r="T814" s="567"/>
      <c r="U814" s="567"/>
      <c r="V814" s="567"/>
      <c r="W814" s="567"/>
      <c r="X814" s="567"/>
      <c r="Y814" s="567"/>
      <c r="Z814" s="567"/>
    </row>
    <row r="815">
      <c r="A815" s="567"/>
      <c r="B815" s="567"/>
      <c r="C815" s="567"/>
      <c r="D815" s="567"/>
      <c r="E815" s="567"/>
      <c r="F815" s="567"/>
      <c r="G815" s="567"/>
      <c r="H815" s="567"/>
      <c r="I815" s="567"/>
      <c r="J815" s="567"/>
      <c r="K815" s="567"/>
      <c r="L815" s="567"/>
      <c r="M815" s="567"/>
      <c r="N815" s="567"/>
      <c r="O815" s="567"/>
      <c r="P815" s="567"/>
      <c r="Q815" s="567"/>
      <c r="R815" s="567"/>
      <c r="S815" s="567"/>
      <c r="T815" s="567"/>
      <c r="U815" s="567"/>
      <c r="V815" s="567"/>
      <c r="W815" s="567"/>
      <c r="X815" s="567"/>
      <c r="Y815" s="567"/>
      <c r="Z815" s="567"/>
    </row>
    <row r="816">
      <c r="A816" s="567"/>
      <c r="B816" s="567"/>
      <c r="C816" s="567"/>
      <c r="D816" s="567"/>
      <c r="E816" s="567"/>
      <c r="F816" s="567"/>
      <c r="G816" s="567"/>
      <c r="H816" s="567"/>
      <c r="I816" s="567"/>
      <c r="J816" s="567"/>
      <c r="K816" s="567"/>
      <c r="L816" s="567"/>
      <c r="M816" s="567"/>
      <c r="N816" s="567"/>
      <c r="O816" s="567"/>
      <c r="P816" s="567"/>
      <c r="Q816" s="567"/>
      <c r="R816" s="567"/>
      <c r="S816" s="567"/>
      <c r="T816" s="567"/>
      <c r="U816" s="567"/>
      <c r="V816" s="567"/>
      <c r="W816" s="567"/>
      <c r="X816" s="567"/>
      <c r="Y816" s="567"/>
      <c r="Z816" s="567"/>
    </row>
    <row r="817">
      <c r="A817" s="567"/>
      <c r="B817" s="567"/>
      <c r="C817" s="567"/>
      <c r="D817" s="567"/>
      <c r="E817" s="567"/>
      <c r="F817" s="567"/>
      <c r="G817" s="567"/>
      <c r="H817" s="567"/>
      <c r="I817" s="567"/>
      <c r="J817" s="567"/>
      <c r="K817" s="567"/>
      <c r="L817" s="567"/>
      <c r="M817" s="567"/>
      <c r="N817" s="567"/>
      <c r="O817" s="567"/>
      <c r="P817" s="567"/>
      <c r="Q817" s="567"/>
      <c r="R817" s="567"/>
      <c r="S817" s="567"/>
      <c r="T817" s="567"/>
      <c r="U817" s="567"/>
      <c r="V817" s="567"/>
      <c r="W817" s="567"/>
      <c r="X817" s="567"/>
      <c r="Y817" s="567"/>
      <c r="Z817" s="567"/>
    </row>
    <row r="818">
      <c r="A818" s="567"/>
      <c r="B818" s="567"/>
      <c r="C818" s="567"/>
      <c r="D818" s="567"/>
      <c r="E818" s="567"/>
      <c r="F818" s="567"/>
      <c r="G818" s="567"/>
      <c r="H818" s="567"/>
      <c r="I818" s="567"/>
      <c r="J818" s="567"/>
      <c r="K818" s="567"/>
      <c r="L818" s="567"/>
      <c r="M818" s="567"/>
      <c r="N818" s="567"/>
      <c r="O818" s="567"/>
      <c r="P818" s="567"/>
      <c r="Q818" s="567"/>
      <c r="R818" s="567"/>
      <c r="S818" s="567"/>
      <c r="T818" s="567"/>
      <c r="U818" s="567"/>
      <c r="V818" s="567"/>
      <c r="W818" s="567"/>
      <c r="X818" s="567"/>
      <c r="Y818" s="567"/>
      <c r="Z818" s="567"/>
    </row>
    <row r="819">
      <c r="A819" s="567"/>
      <c r="B819" s="567"/>
      <c r="C819" s="567"/>
      <c r="D819" s="567"/>
      <c r="E819" s="567"/>
      <c r="F819" s="567"/>
      <c r="G819" s="567"/>
      <c r="H819" s="567"/>
      <c r="I819" s="567"/>
      <c r="J819" s="567"/>
      <c r="K819" s="567"/>
      <c r="L819" s="567"/>
      <c r="M819" s="567"/>
      <c r="N819" s="567"/>
      <c r="O819" s="567"/>
      <c r="P819" s="567"/>
      <c r="Q819" s="567"/>
      <c r="R819" s="567"/>
      <c r="S819" s="567"/>
      <c r="T819" s="567"/>
      <c r="U819" s="567"/>
      <c r="V819" s="567"/>
      <c r="W819" s="567"/>
      <c r="X819" s="567"/>
      <c r="Y819" s="567"/>
      <c r="Z819" s="567"/>
    </row>
    <row r="820">
      <c r="A820" s="567"/>
      <c r="B820" s="567"/>
      <c r="C820" s="567"/>
      <c r="D820" s="567"/>
      <c r="E820" s="567"/>
      <c r="F820" s="567"/>
      <c r="G820" s="567"/>
      <c r="H820" s="567"/>
      <c r="I820" s="567"/>
      <c r="J820" s="567"/>
      <c r="K820" s="567"/>
      <c r="L820" s="567"/>
      <c r="M820" s="567"/>
      <c r="N820" s="567"/>
      <c r="O820" s="567"/>
      <c r="P820" s="567"/>
      <c r="Q820" s="567"/>
      <c r="R820" s="567"/>
      <c r="S820" s="567"/>
      <c r="T820" s="567"/>
      <c r="U820" s="567"/>
      <c r="V820" s="567"/>
      <c r="W820" s="567"/>
      <c r="X820" s="567"/>
      <c r="Y820" s="567"/>
      <c r="Z820" s="567"/>
    </row>
    <row r="821">
      <c r="A821" s="567"/>
      <c r="B821" s="567"/>
      <c r="C821" s="567"/>
      <c r="D821" s="567"/>
      <c r="E821" s="567"/>
      <c r="F821" s="567"/>
      <c r="G821" s="567"/>
      <c r="H821" s="567"/>
      <c r="I821" s="567"/>
      <c r="J821" s="567"/>
      <c r="K821" s="567"/>
      <c r="L821" s="567"/>
      <c r="M821" s="567"/>
      <c r="N821" s="567"/>
      <c r="O821" s="567"/>
      <c r="P821" s="567"/>
      <c r="Q821" s="567"/>
      <c r="R821" s="567"/>
      <c r="S821" s="567"/>
      <c r="T821" s="567"/>
      <c r="U821" s="567"/>
      <c r="V821" s="567"/>
      <c r="W821" s="567"/>
      <c r="X821" s="567"/>
      <c r="Y821" s="567"/>
      <c r="Z821" s="567"/>
    </row>
    <row r="822">
      <c r="A822" s="567"/>
      <c r="B822" s="567"/>
      <c r="C822" s="567"/>
      <c r="D822" s="567"/>
      <c r="E822" s="567"/>
      <c r="F822" s="567"/>
      <c r="G822" s="567"/>
      <c r="H822" s="567"/>
      <c r="I822" s="567"/>
      <c r="J822" s="567"/>
      <c r="K822" s="567"/>
      <c r="L822" s="567"/>
      <c r="M822" s="567"/>
      <c r="N822" s="567"/>
      <c r="O822" s="567"/>
      <c r="P822" s="567"/>
      <c r="Q822" s="567"/>
      <c r="R822" s="567"/>
      <c r="S822" s="567"/>
      <c r="T822" s="567"/>
      <c r="U822" s="567"/>
      <c r="V822" s="567"/>
      <c r="W822" s="567"/>
      <c r="X822" s="567"/>
      <c r="Y822" s="567"/>
      <c r="Z822" s="567"/>
    </row>
    <row r="823">
      <c r="A823" s="567"/>
      <c r="B823" s="567"/>
      <c r="C823" s="567"/>
      <c r="D823" s="567"/>
      <c r="E823" s="567"/>
      <c r="F823" s="567"/>
      <c r="G823" s="567"/>
      <c r="H823" s="567"/>
      <c r="I823" s="567"/>
      <c r="J823" s="567"/>
      <c r="K823" s="567"/>
      <c r="L823" s="567"/>
      <c r="M823" s="567"/>
      <c r="N823" s="567"/>
      <c r="O823" s="567"/>
      <c r="P823" s="567"/>
      <c r="Q823" s="567"/>
      <c r="R823" s="567"/>
      <c r="S823" s="567"/>
      <c r="T823" s="567"/>
      <c r="U823" s="567"/>
      <c r="V823" s="567"/>
      <c r="W823" s="567"/>
      <c r="X823" s="567"/>
      <c r="Y823" s="567"/>
      <c r="Z823" s="567"/>
    </row>
    <row r="824">
      <c r="A824" s="567"/>
      <c r="B824" s="567"/>
      <c r="C824" s="567"/>
      <c r="D824" s="567"/>
      <c r="E824" s="567"/>
      <c r="F824" s="567"/>
      <c r="G824" s="567"/>
      <c r="H824" s="567"/>
      <c r="I824" s="567"/>
      <c r="J824" s="567"/>
      <c r="K824" s="567"/>
      <c r="L824" s="567"/>
      <c r="M824" s="567"/>
      <c r="N824" s="567"/>
      <c r="O824" s="567"/>
      <c r="P824" s="567"/>
      <c r="Q824" s="567"/>
      <c r="R824" s="567"/>
      <c r="S824" s="567"/>
      <c r="T824" s="567"/>
      <c r="U824" s="567"/>
      <c r="V824" s="567"/>
      <c r="W824" s="567"/>
      <c r="X824" s="567"/>
      <c r="Y824" s="567"/>
      <c r="Z824" s="567"/>
    </row>
    <row r="825">
      <c r="A825" s="567"/>
      <c r="B825" s="567"/>
      <c r="C825" s="567"/>
      <c r="D825" s="567"/>
      <c r="E825" s="567"/>
      <c r="F825" s="567"/>
      <c r="G825" s="567"/>
      <c r="H825" s="567"/>
      <c r="I825" s="567"/>
      <c r="J825" s="567"/>
      <c r="K825" s="567"/>
      <c r="L825" s="567"/>
      <c r="M825" s="567"/>
      <c r="N825" s="567"/>
      <c r="O825" s="567"/>
      <c r="P825" s="567"/>
      <c r="Q825" s="567"/>
      <c r="R825" s="567"/>
      <c r="S825" s="567"/>
      <c r="T825" s="567"/>
      <c r="U825" s="567"/>
      <c r="V825" s="567"/>
      <c r="W825" s="567"/>
      <c r="X825" s="567"/>
      <c r="Y825" s="567"/>
      <c r="Z825" s="567"/>
    </row>
    <row r="826">
      <c r="A826" s="567"/>
      <c r="B826" s="567"/>
      <c r="C826" s="567"/>
      <c r="D826" s="567"/>
      <c r="E826" s="567"/>
      <c r="F826" s="567"/>
      <c r="G826" s="567"/>
      <c r="H826" s="567"/>
      <c r="I826" s="567"/>
      <c r="J826" s="567"/>
      <c r="K826" s="567"/>
      <c r="L826" s="567"/>
      <c r="M826" s="567"/>
      <c r="N826" s="567"/>
      <c r="O826" s="567"/>
      <c r="P826" s="567"/>
      <c r="Q826" s="567"/>
      <c r="R826" s="567"/>
      <c r="S826" s="567"/>
      <c r="T826" s="567"/>
      <c r="U826" s="567"/>
      <c r="V826" s="567"/>
      <c r="W826" s="567"/>
      <c r="X826" s="567"/>
      <c r="Y826" s="567"/>
      <c r="Z826" s="567"/>
    </row>
    <row r="827">
      <c r="A827" s="567"/>
      <c r="B827" s="567"/>
      <c r="C827" s="567"/>
      <c r="D827" s="567"/>
      <c r="E827" s="567"/>
      <c r="F827" s="567"/>
      <c r="G827" s="567"/>
      <c r="H827" s="567"/>
      <c r="I827" s="567"/>
      <c r="J827" s="567"/>
      <c r="K827" s="567"/>
      <c r="L827" s="567"/>
      <c r="M827" s="567"/>
      <c r="N827" s="567"/>
      <c r="O827" s="567"/>
      <c r="P827" s="567"/>
      <c r="Q827" s="567"/>
      <c r="R827" s="567"/>
      <c r="S827" s="567"/>
      <c r="T827" s="567"/>
      <c r="U827" s="567"/>
      <c r="V827" s="567"/>
      <c r="W827" s="567"/>
      <c r="X827" s="567"/>
      <c r="Y827" s="567"/>
      <c r="Z827" s="567"/>
    </row>
    <row r="828">
      <c r="A828" s="567"/>
      <c r="B828" s="567"/>
      <c r="C828" s="567"/>
      <c r="D828" s="567"/>
      <c r="E828" s="567"/>
      <c r="F828" s="567"/>
      <c r="G828" s="567"/>
      <c r="H828" s="567"/>
      <c r="I828" s="567"/>
      <c r="J828" s="567"/>
      <c r="K828" s="567"/>
      <c r="L828" s="567"/>
      <c r="M828" s="567"/>
      <c r="N828" s="567"/>
      <c r="O828" s="567"/>
      <c r="P828" s="567"/>
      <c r="Q828" s="567"/>
      <c r="R828" s="567"/>
      <c r="S828" s="567"/>
      <c r="T828" s="567"/>
      <c r="U828" s="567"/>
      <c r="V828" s="567"/>
      <c r="W828" s="567"/>
      <c r="X828" s="567"/>
      <c r="Y828" s="567"/>
      <c r="Z828" s="567"/>
    </row>
    <row r="829">
      <c r="A829" s="567"/>
      <c r="B829" s="567"/>
      <c r="C829" s="567"/>
      <c r="D829" s="567"/>
      <c r="E829" s="567"/>
      <c r="F829" s="567"/>
      <c r="G829" s="567"/>
      <c r="H829" s="567"/>
      <c r="I829" s="567"/>
      <c r="J829" s="567"/>
      <c r="K829" s="567"/>
      <c r="L829" s="567"/>
      <c r="M829" s="567"/>
      <c r="N829" s="567"/>
      <c r="O829" s="567"/>
      <c r="P829" s="567"/>
      <c r="Q829" s="567"/>
      <c r="R829" s="567"/>
      <c r="S829" s="567"/>
      <c r="T829" s="567"/>
      <c r="U829" s="567"/>
      <c r="V829" s="567"/>
      <c r="W829" s="567"/>
      <c r="X829" s="567"/>
      <c r="Y829" s="567"/>
      <c r="Z829" s="567"/>
    </row>
    <row r="830">
      <c r="A830" s="567"/>
      <c r="B830" s="567"/>
      <c r="C830" s="567"/>
      <c r="D830" s="567"/>
      <c r="E830" s="567"/>
      <c r="F830" s="567"/>
      <c r="G830" s="567"/>
      <c r="H830" s="567"/>
      <c r="I830" s="567"/>
      <c r="J830" s="567"/>
      <c r="K830" s="567"/>
      <c r="L830" s="567"/>
      <c r="M830" s="567"/>
      <c r="N830" s="567"/>
      <c r="O830" s="567"/>
      <c r="P830" s="567"/>
      <c r="Q830" s="567"/>
      <c r="R830" s="567"/>
      <c r="S830" s="567"/>
      <c r="T830" s="567"/>
      <c r="U830" s="567"/>
      <c r="V830" s="567"/>
      <c r="W830" s="567"/>
      <c r="X830" s="567"/>
      <c r="Y830" s="567"/>
      <c r="Z830" s="567"/>
    </row>
    <row r="831">
      <c r="A831" s="567"/>
      <c r="B831" s="567"/>
      <c r="C831" s="567"/>
      <c r="D831" s="567"/>
      <c r="E831" s="567"/>
      <c r="F831" s="567"/>
      <c r="G831" s="567"/>
      <c r="H831" s="567"/>
      <c r="I831" s="567"/>
      <c r="J831" s="567"/>
      <c r="K831" s="567"/>
      <c r="L831" s="567"/>
      <c r="M831" s="567"/>
      <c r="N831" s="567"/>
      <c r="O831" s="567"/>
      <c r="P831" s="567"/>
      <c r="Q831" s="567"/>
      <c r="R831" s="567"/>
      <c r="S831" s="567"/>
      <c r="T831" s="567"/>
      <c r="U831" s="567"/>
      <c r="V831" s="567"/>
      <c r="W831" s="567"/>
      <c r="X831" s="567"/>
      <c r="Y831" s="567"/>
      <c r="Z831" s="567"/>
    </row>
    <row r="832">
      <c r="A832" s="567"/>
      <c r="B832" s="567"/>
      <c r="C832" s="567"/>
      <c r="D832" s="567"/>
      <c r="E832" s="567"/>
      <c r="F832" s="567"/>
      <c r="G832" s="567"/>
      <c r="H832" s="567"/>
      <c r="I832" s="567"/>
      <c r="J832" s="567"/>
      <c r="K832" s="567"/>
      <c r="L832" s="567"/>
      <c r="M832" s="567"/>
      <c r="N832" s="567"/>
      <c r="O832" s="567"/>
      <c r="P832" s="567"/>
      <c r="Q832" s="567"/>
      <c r="R832" s="567"/>
      <c r="S832" s="567"/>
      <c r="T832" s="567"/>
      <c r="U832" s="567"/>
      <c r="V832" s="567"/>
      <c r="W832" s="567"/>
      <c r="X832" s="567"/>
      <c r="Y832" s="567"/>
      <c r="Z832" s="567"/>
    </row>
    <row r="833">
      <c r="A833" s="567"/>
      <c r="B833" s="567"/>
      <c r="C833" s="567"/>
      <c r="D833" s="567"/>
      <c r="E833" s="567"/>
      <c r="F833" s="567"/>
      <c r="G833" s="567"/>
      <c r="H833" s="567"/>
      <c r="I833" s="567"/>
      <c r="J833" s="567"/>
      <c r="K833" s="567"/>
      <c r="L833" s="567"/>
      <c r="M833" s="567"/>
      <c r="N833" s="567"/>
      <c r="O833" s="567"/>
      <c r="P833" s="567"/>
      <c r="Q833" s="567"/>
      <c r="R833" s="567"/>
      <c r="S833" s="567"/>
      <c r="T833" s="567"/>
      <c r="U833" s="567"/>
      <c r="V833" s="567"/>
      <c r="W833" s="567"/>
      <c r="X833" s="567"/>
      <c r="Y833" s="567"/>
      <c r="Z833" s="567"/>
    </row>
    <row r="834">
      <c r="A834" s="567"/>
      <c r="B834" s="567"/>
      <c r="C834" s="567"/>
      <c r="D834" s="567"/>
      <c r="E834" s="567"/>
      <c r="F834" s="567"/>
      <c r="G834" s="567"/>
      <c r="H834" s="567"/>
      <c r="I834" s="567"/>
      <c r="J834" s="567"/>
      <c r="K834" s="567"/>
      <c r="L834" s="567"/>
      <c r="M834" s="567"/>
      <c r="N834" s="567"/>
      <c r="O834" s="567"/>
      <c r="P834" s="567"/>
      <c r="Q834" s="567"/>
      <c r="R834" s="567"/>
      <c r="S834" s="567"/>
      <c r="T834" s="567"/>
      <c r="U834" s="567"/>
      <c r="V834" s="567"/>
      <c r="W834" s="567"/>
      <c r="X834" s="567"/>
      <c r="Y834" s="567"/>
      <c r="Z834" s="567"/>
    </row>
    <row r="835">
      <c r="A835" s="567"/>
      <c r="B835" s="567"/>
      <c r="C835" s="567"/>
      <c r="D835" s="567"/>
      <c r="E835" s="567"/>
      <c r="F835" s="567"/>
      <c r="G835" s="567"/>
      <c r="H835" s="567"/>
      <c r="I835" s="567"/>
      <c r="J835" s="567"/>
      <c r="K835" s="567"/>
      <c r="L835" s="567"/>
      <c r="M835" s="567"/>
      <c r="N835" s="567"/>
      <c r="O835" s="567"/>
      <c r="P835" s="567"/>
      <c r="Q835" s="567"/>
      <c r="R835" s="567"/>
      <c r="S835" s="567"/>
      <c r="T835" s="567"/>
      <c r="U835" s="567"/>
      <c r="V835" s="567"/>
      <c r="W835" s="567"/>
      <c r="X835" s="567"/>
      <c r="Y835" s="567"/>
      <c r="Z835" s="567"/>
    </row>
    <row r="836">
      <c r="A836" s="567"/>
      <c r="B836" s="567"/>
      <c r="C836" s="567"/>
      <c r="D836" s="567"/>
      <c r="E836" s="567"/>
      <c r="F836" s="567"/>
      <c r="G836" s="567"/>
      <c r="H836" s="567"/>
      <c r="I836" s="567"/>
      <c r="J836" s="567"/>
      <c r="K836" s="567"/>
      <c r="L836" s="567"/>
      <c r="M836" s="567"/>
      <c r="N836" s="567"/>
      <c r="O836" s="567"/>
      <c r="P836" s="567"/>
      <c r="Q836" s="567"/>
      <c r="R836" s="567"/>
      <c r="S836" s="567"/>
      <c r="T836" s="567"/>
      <c r="U836" s="567"/>
      <c r="V836" s="567"/>
      <c r="W836" s="567"/>
      <c r="X836" s="567"/>
      <c r="Y836" s="567"/>
      <c r="Z836" s="567"/>
    </row>
    <row r="837">
      <c r="A837" s="567"/>
      <c r="B837" s="567"/>
      <c r="C837" s="567"/>
      <c r="D837" s="567"/>
      <c r="E837" s="567"/>
      <c r="F837" s="567"/>
      <c r="G837" s="567"/>
      <c r="H837" s="567"/>
      <c r="I837" s="567"/>
      <c r="J837" s="567"/>
      <c r="K837" s="567"/>
      <c r="L837" s="567"/>
      <c r="M837" s="567"/>
      <c r="N837" s="567"/>
      <c r="O837" s="567"/>
      <c r="P837" s="567"/>
      <c r="Q837" s="567"/>
      <c r="R837" s="567"/>
      <c r="S837" s="567"/>
      <c r="T837" s="567"/>
      <c r="U837" s="567"/>
      <c r="V837" s="567"/>
      <c r="W837" s="567"/>
      <c r="X837" s="567"/>
      <c r="Y837" s="567"/>
      <c r="Z837" s="567"/>
    </row>
    <row r="838">
      <c r="A838" s="567"/>
      <c r="B838" s="567"/>
      <c r="C838" s="567"/>
      <c r="D838" s="567"/>
      <c r="E838" s="567"/>
      <c r="F838" s="567"/>
      <c r="G838" s="567"/>
      <c r="H838" s="567"/>
      <c r="I838" s="567"/>
      <c r="J838" s="567"/>
      <c r="K838" s="567"/>
      <c r="L838" s="567"/>
      <c r="M838" s="567"/>
      <c r="N838" s="567"/>
      <c r="O838" s="567"/>
      <c r="P838" s="567"/>
      <c r="Q838" s="567"/>
      <c r="R838" s="567"/>
      <c r="S838" s="567"/>
      <c r="T838" s="567"/>
      <c r="U838" s="567"/>
      <c r="V838" s="567"/>
      <c r="W838" s="567"/>
      <c r="X838" s="567"/>
      <c r="Y838" s="567"/>
      <c r="Z838" s="567"/>
    </row>
    <row r="839">
      <c r="A839" s="567"/>
      <c r="B839" s="567"/>
      <c r="C839" s="567"/>
      <c r="D839" s="567"/>
      <c r="E839" s="567"/>
      <c r="F839" s="567"/>
      <c r="G839" s="567"/>
      <c r="H839" s="567"/>
      <c r="I839" s="567"/>
      <c r="J839" s="567"/>
      <c r="K839" s="567"/>
      <c r="L839" s="567"/>
      <c r="M839" s="567"/>
      <c r="N839" s="567"/>
      <c r="O839" s="567"/>
      <c r="P839" s="567"/>
      <c r="Q839" s="567"/>
      <c r="R839" s="567"/>
      <c r="S839" s="567"/>
      <c r="T839" s="567"/>
      <c r="U839" s="567"/>
      <c r="V839" s="567"/>
      <c r="W839" s="567"/>
      <c r="X839" s="567"/>
      <c r="Y839" s="567"/>
      <c r="Z839" s="567"/>
    </row>
    <row r="840">
      <c r="A840" s="567"/>
      <c r="B840" s="567"/>
      <c r="C840" s="567"/>
      <c r="D840" s="567"/>
      <c r="E840" s="567"/>
      <c r="F840" s="567"/>
      <c r="G840" s="567"/>
      <c r="H840" s="567"/>
      <c r="I840" s="567"/>
      <c r="J840" s="567"/>
      <c r="K840" s="567"/>
      <c r="L840" s="567"/>
      <c r="M840" s="567"/>
      <c r="N840" s="567"/>
      <c r="O840" s="567"/>
      <c r="P840" s="567"/>
      <c r="Q840" s="567"/>
      <c r="R840" s="567"/>
      <c r="S840" s="567"/>
      <c r="T840" s="567"/>
      <c r="U840" s="567"/>
      <c r="V840" s="567"/>
      <c r="W840" s="567"/>
      <c r="X840" s="567"/>
      <c r="Y840" s="567"/>
      <c r="Z840" s="567"/>
    </row>
    <row r="841">
      <c r="A841" s="567"/>
      <c r="B841" s="567"/>
      <c r="C841" s="567"/>
      <c r="D841" s="567"/>
      <c r="E841" s="567"/>
      <c r="F841" s="567"/>
      <c r="G841" s="567"/>
      <c r="H841" s="567"/>
      <c r="I841" s="567"/>
      <c r="J841" s="567"/>
      <c r="K841" s="567"/>
      <c r="L841" s="567"/>
      <c r="M841" s="567"/>
      <c r="N841" s="567"/>
      <c r="O841" s="567"/>
      <c r="P841" s="567"/>
      <c r="Q841" s="567"/>
      <c r="R841" s="567"/>
      <c r="S841" s="567"/>
      <c r="T841" s="567"/>
      <c r="U841" s="567"/>
      <c r="V841" s="567"/>
      <c r="W841" s="567"/>
      <c r="X841" s="567"/>
      <c r="Y841" s="567"/>
      <c r="Z841" s="567"/>
    </row>
    <row r="842">
      <c r="A842" s="567"/>
      <c r="B842" s="567"/>
      <c r="C842" s="567"/>
      <c r="D842" s="567"/>
      <c r="E842" s="567"/>
      <c r="F842" s="567"/>
      <c r="G842" s="567"/>
      <c r="H842" s="567"/>
      <c r="I842" s="567"/>
      <c r="J842" s="567"/>
      <c r="K842" s="567"/>
      <c r="L842" s="567"/>
      <c r="M842" s="567"/>
      <c r="N842" s="567"/>
      <c r="O842" s="567"/>
      <c r="P842" s="567"/>
      <c r="Q842" s="567"/>
      <c r="R842" s="567"/>
      <c r="S842" s="567"/>
      <c r="T842" s="567"/>
      <c r="U842" s="567"/>
      <c r="V842" s="567"/>
      <c r="W842" s="567"/>
      <c r="X842" s="567"/>
      <c r="Y842" s="567"/>
      <c r="Z842" s="567"/>
    </row>
    <row r="843">
      <c r="A843" s="567"/>
      <c r="B843" s="567"/>
      <c r="C843" s="567"/>
      <c r="D843" s="567"/>
      <c r="E843" s="567"/>
      <c r="F843" s="567"/>
      <c r="G843" s="567"/>
      <c r="H843" s="567"/>
      <c r="I843" s="567"/>
      <c r="J843" s="567"/>
      <c r="K843" s="567"/>
      <c r="L843" s="567"/>
      <c r="M843" s="567"/>
      <c r="N843" s="567"/>
      <c r="O843" s="567"/>
      <c r="P843" s="567"/>
      <c r="Q843" s="567"/>
      <c r="R843" s="567"/>
      <c r="S843" s="567"/>
      <c r="T843" s="567"/>
      <c r="U843" s="567"/>
      <c r="V843" s="567"/>
      <c r="W843" s="567"/>
      <c r="X843" s="567"/>
      <c r="Y843" s="567"/>
      <c r="Z843" s="567"/>
    </row>
    <row r="844">
      <c r="A844" s="567"/>
      <c r="B844" s="567"/>
      <c r="C844" s="567"/>
      <c r="D844" s="567"/>
      <c r="E844" s="567"/>
      <c r="F844" s="567"/>
      <c r="G844" s="567"/>
      <c r="H844" s="567"/>
      <c r="I844" s="567"/>
      <c r="J844" s="567"/>
      <c r="K844" s="567"/>
      <c r="L844" s="567"/>
      <c r="M844" s="567"/>
      <c r="N844" s="567"/>
      <c r="O844" s="567"/>
      <c r="P844" s="567"/>
      <c r="Q844" s="567"/>
      <c r="R844" s="567"/>
      <c r="S844" s="567"/>
      <c r="T844" s="567"/>
      <c r="U844" s="567"/>
      <c r="V844" s="567"/>
      <c r="W844" s="567"/>
      <c r="X844" s="567"/>
      <c r="Y844" s="567"/>
      <c r="Z844" s="567"/>
    </row>
    <row r="845">
      <c r="A845" s="567"/>
      <c r="B845" s="567"/>
      <c r="C845" s="567"/>
      <c r="D845" s="567"/>
      <c r="E845" s="567"/>
      <c r="F845" s="567"/>
      <c r="G845" s="567"/>
      <c r="H845" s="567"/>
      <c r="I845" s="567"/>
      <c r="J845" s="567"/>
      <c r="K845" s="567"/>
      <c r="L845" s="567"/>
      <c r="M845" s="567"/>
      <c r="N845" s="567"/>
      <c r="O845" s="567"/>
      <c r="P845" s="567"/>
      <c r="Q845" s="567"/>
      <c r="R845" s="567"/>
      <c r="S845" s="567"/>
      <c r="T845" s="567"/>
      <c r="U845" s="567"/>
      <c r="V845" s="567"/>
      <c r="W845" s="567"/>
      <c r="X845" s="567"/>
      <c r="Y845" s="567"/>
      <c r="Z845" s="567"/>
    </row>
    <row r="846">
      <c r="A846" s="567"/>
      <c r="B846" s="567"/>
      <c r="C846" s="567"/>
      <c r="D846" s="567"/>
      <c r="E846" s="567"/>
      <c r="F846" s="567"/>
      <c r="G846" s="567"/>
      <c r="H846" s="567"/>
      <c r="I846" s="567"/>
      <c r="J846" s="567"/>
      <c r="K846" s="567"/>
      <c r="L846" s="567"/>
      <c r="M846" s="567"/>
      <c r="N846" s="567"/>
      <c r="O846" s="567"/>
      <c r="P846" s="567"/>
      <c r="Q846" s="567"/>
      <c r="R846" s="567"/>
      <c r="S846" s="567"/>
      <c r="T846" s="567"/>
      <c r="U846" s="567"/>
      <c r="V846" s="567"/>
      <c r="W846" s="567"/>
      <c r="X846" s="567"/>
      <c r="Y846" s="567"/>
      <c r="Z846" s="567"/>
    </row>
    <row r="847">
      <c r="A847" s="567"/>
      <c r="B847" s="567"/>
      <c r="C847" s="567"/>
      <c r="D847" s="567"/>
      <c r="E847" s="567"/>
      <c r="F847" s="567"/>
      <c r="G847" s="567"/>
      <c r="H847" s="567"/>
      <c r="I847" s="567"/>
      <c r="J847" s="567"/>
      <c r="K847" s="567"/>
      <c r="L847" s="567"/>
      <c r="M847" s="567"/>
      <c r="N847" s="567"/>
      <c r="O847" s="567"/>
      <c r="P847" s="567"/>
      <c r="Q847" s="567"/>
      <c r="R847" s="567"/>
      <c r="S847" s="567"/>
      <c r="T847" s="567"/>
      <c r="U847" s="567"/>
      <c r="V847" s="567"/>
      <c r="W847" s="567"/>
      <c r="X847" s="567"/>
      <c r="Y847" s="567"/>
      <c r="Z847" s="567"/>
    </row>
    <row r="848">
      <c r="A848" s="567"/>
      <c r="B848" s="567"/>
      <c r="C848" s="567"/>
      <c r="D848" s="567"/>
      <c r="E848" s="567"/>
      <c r="F848" s="567"/>
      <c r="G848" s="567"/>
      <c r="H848" s="567"/>
      <c r="I848" s="567"/>
      <c r="J848" s="567"/>
      <c r="K848" s="567"/>
      <c r="L848" s="567"/>
      <c r="M848" s="567"/>
      <c r="N848" s="567"/>
      <c r="O848" s="567"/>
      <c r="P848" s="567"/>
      <c r="Q848" s="567"/>
      <c r="R848" s="567"/>
      <c r="S848" s="567"/>
      <c r="T848" s="567"/>
      <c r="U848" s="567"/>
      <c r="V848" s="567"/>
      <c r="W848" s="567"/>
      <c r="X848" s="567"/>
      <c r="Y848" s="567"/>
      <c r="Z848" s="567"/>
    </row>
    <row r="849">
      <c r="A849" s="567"/>
      <c r="B849" s="567"/>
      <c r="C849" s="567"/>
      <c r="D849" s="567"/>
      <c r="E849" s="567"/>
      <c r="F849" s="567"/>
      <c r="G849" s="567"/>
      <c r="H849" s="567"/>
      <c r="I849" s="567"/>
      <c r="J849" s="567"/>
      <c r="K849" s="567"/>
      <c r="L849" s="567"/>
      <c r="M849" s="567"/>
      <c r="N849" s="567"/>
      <c r="O849" s="567"/>
      <c r="P849" s="567"/>
      <c r="Q849" s="567"/>
      <c r="R849" s="567"/>
      <c r="S849" s="567"/>
      <c r="T849" s="567"/>
      <c r="U849" s="567"/>
      <c r="V849" s="567"/>
      <c r="W849" s="567"/>
      <c r="X849" s="567"/>
      <c r="Y849" s="567"/>
      <c r="Z849" s="567"/>
    </row>
    <row r="850">
      <c r="A850" s="567"/>
      <c r="B850" s="567"/>
      <c r="C850" s="567"/>
      <c r="D850" s="567"/>
      <c r="E850" s="567"/>
      <c r="F850" s="567"/>
      <c r="G850" s="567"/>
      <c r="H850" s="567"/>
      <c r="I850" s="567"/>
      <c r="J850" s="567"/>
      <c r="K850" s="567"/>
      <c r="L850" s="567"/>
      <c r="M850" s="567"/>
      <c r="N850" s="567"/>
      <c r="O850" s="567"/>
      <c r="P850" s="567"/>
      <c r="Q850" s="567"/>
      <c r="R850" s="567"/>
      <c r="S850" s="567"/>
      <c r="T850" s="567"/>
      <c r="U850" s="567"/>
      <c r="V850" s="567"/>
      <c r="W850" s="567"/>
      <c r="X850" s="567"/>
      <c r="Y850" s="567"/>
      <c r="Z850" s="567"/>
    </row>
    <row r="851">
      <c r="A851" s="567"/>
      <c r="B851" s="567"/>
      <c r="C851" s="567"/>
      <c r="D851" s="567"/>
      <c r="E851" s="567"/>
      <c r="F851" s="567"/>
      <c r="G851" s="567"/>
      <c r="H851" s="567"/>
      <c r="I851" s="567"/>
      <c r="J851" s="567"/>
      <c r="K851" s="567"/>
      <c r="L851" s="567"/>
      <c r="M851" s="567"/>
      <c r="N851" s="567"/>
      <c r="O851" s="567"/>
      <c r="P851" s="567"/>
      <c r="Q851" s="567"/>
      <c r="R851" s="567"/>
      <c r="S851" s="567"/>
      <c r="T851" s="567"/>
      <c r="U851" s="567"/>
      <c r="V851" s="567"/>
      <c r="W851" s="567"/>
      <c r="X851" s="567"/>
      <c r="Y851" s="567"/>
      <c r="Z851" s="567"/>
    </row>
    <row r="852">
      <c r="A852" s="567"/>
      <c r="B852" s="567"/>
      <c r="C852" s="567"/>
      <c r="D852" s="567"/>
      <c r="E852" s="567"/>
      <c r="F852" s="567"/>
      <c r="G852" s="567"/>
      <c r="H852" s="567"/>
      <c r="I852" s="567"/>
      <c r="J852" s="567"/>
      <c r="K852" s="567"/>
      <c r="L852" s="567"/>
      <c r="M852" s="567"/>
      <c r="N852" s="567"/>
      <c r="O852" s="567"/>
      <c r="P852" s="567"/>
      <c r="Q852" s="567"/>
      <c r="R852" s="567"/>
      <c r="S852" s="567"/>
      <c r="T852" s="567"/>
      <c r="U852" s="567"/>
      <c r="V852" s="567"/>
      <c r="W852" s="567"/>
      <c r="X852" s="567"/>
      <c r="Y852" s="567"/>
      <c r="Z852" s="567"/>
    </row>
    <row r="853">
      <c r="A853" s="567"/>
      <c r="B853" s="567"/>
      <c r="C853" s="567"/>
      <c r="D853" s="567"/>
      <c r="E853" s="567"/>
      <c r="F853" s="567"/>
      <c r="G853" s="567"/>
      <c r="H853" s="567"/>
      <c r="I853" s="567"/>
      <c r="J853" s="567"/>
      <c r="K853" s="567"/>
      <c r="L853" s="567"/>
      <c r="M853" s="567"/>
      <c r="N853" s="567"/>
      <c r="O853" s="567"/>
      <c r="P853" s="567"/>
      <c r="Q853" s="567"/>
      <c r="R853" s="567"/>
      <c r="S853" s="567"/>
      <c r="T853" s="567"/>
      <c r="U853" s="567"/>
      <c r="V853" s="567"/>
      <c r="W853" s="567"/>
      <c r="X853" s="567"/>
      <c r="Y853" s="567"/>
      <c r="Z853" s="567"/>
    </row>
    <row r="854">
      <c r="A854" s="567"/>
      <c r="B854" s="567"/>
      <c r="C854" s="567"/>
      <c r="D854" s="567"/>
      <c r="E854" s="567"/>
      <c r="F854" s="567"/>
      <c r="G854" s="567"/>
      <c r="H854" s="567"/>
      <c r="I854" s="567"/>
      <c r="J854" s="567"/>
      <c r="K854" s="567"/>
      <c r="L854" s="567"/>
      <c r="M854" s="567"/>
      <c r="N854" s="567"/>
      <c r="O854" s="567"/>
      <c r="P854" s="567"/>
      <c r="Q854" s="567"/>
      <c r="R854" s="567"/>
      <c r="S854" s="567"/>
      <c r="T854" s="567"/>
      <c r="U854" s="567"/>
      <c r="V854" s="567"/>
      <c r="W854" s="567"/>
      <c r="X854" s="567"/>
      <c r="Y854" s="567"/>
      <c r="Z854" s="567"/>
    </row>
    <row r="855">
      <c r="A855" s="567"/>
      <c r="B855" s="567"/>
      <c r="C855" s="567"/>
      <c r="D855" s="567"/>
      <c r="E855" s="567"/>
      <c r="F855" s="567"/>
      <c r="G855" s="567"/>
      <c r="H855" s="567"/>
      <c r="I855" s="567"/>
      <c r="J855" s="567"/>
      <c r="K855" s="567"/>
      <c r="L855" s="567"/>
      <c r="M855" s="567"/>
      <c r="N855" s="567"/>
      <c r="O855" s="567"/>
      <c r="P855" s="567"/>
      <c r="Q855" s="567"/>
      <c r="R855" s="567"/>
      <c r="S855" s="567"/>
      <c r="T855" s="567"/>
      <c r="U855" s="567"/>
      <c r="V855" s="567"/>
      <c r="W855" s="567"/>
      <c r="X855" s="567"/>
      <c r="Y855" s="567"/>
      <c r="Z855" s="567"/>
    </row>
    <row r="856">
      <c r="A856" s="567"/>
      <c r="B856" s="567"/>
      <c r="C856" s="567"/>
      <c r="D856" s="567"/>
      <c r="E856" s="567"/>
      <c r="F856" s="567"/>
      <c r="G856" s="567"/>
      <c r="H856" s="567"/>
      <c r="I856" s="567"/>
      <c r="J856" s="567"/>
      <c r="K856" s="567"/>
      <c r="L856" s="567"/>
      <c r="M856" s="567"/>
      <c r="N856" s="567"/>
      <c r="O856" s="567"/>
      <c r="P856" s="567"/>
      <c r="Q856" s="567"/>
      <c r="R856" s="567"/>
      <c r="S856" s="567"/>
      <c r="T856" s="567"/>
      <c r="U856" s="567"/>
      <c r="V856" s="567"/>
      <c r="W856" s="567"/>
      <c r="X856" s="567"/>
      <c r="Y856" s="567"/>
      <c r="Z856" s="567"/>
    </row>
    <row r="857">
      <c r="A857" s="567"/>
      <c r="B857" s="567"/>
      <c r="C857" s="567"/>
      <c r="D857" s="567"/>
      <c r="E857" s="567"/>
      <c r="F857" s="567"/>
      <c r="G857" s="567"/>
      <c r="H857" s="567"/>
      <c r="I857" s="567"/>
      <c r="J857" s="567"/>
      <c r="K857" s="567"/>
      <c r="L857" s="567"/>
      <c r="M857" s="567"/>
      <c r="N857" s="567"/>
      <c r="O857" s="567"/>
      <c r="P857" s="567"/>
      <c r="Q857" s="567"/>
      <c r="R857" s="567"/>
      <c r="S857" s="567"/>
      <c r="T857" s="567"/>
      <c r="U857" s="567"/>
      <c r="V857" s="567"/>
      <c r="W857" s="567"/>
      <c r="X857" s="567"/>
      <c r="Y857" s="567"/>
      <c r="Z857" s="567"/>
    </row>
    <row r="858">
      <c r="A858" s="567"/>
      <c r="B858" s="567"/>
      <c r="C858" s="567"/>
      <c r="D858" s="567"/>
      <c r="E858" s="567"/>
      <c r="F858" s="567"/>
      <c r="G858" s="567"/>
      <c r="H858" s="567"/>
      <c r="I858" s="567"/>
      <c r="J858" s="567"/>
      <c r="K858" s="567"/>
      <c r="L858" s="567"/>
      <c r="M858" s="567"/>
      <c r="N858" s="567"/>
      <c r="O858" s="567"/>
      <c r="P858" s="567"/>
      <c r="Q858" s="567"/>
      <c r="R858" s="567"/>
      <c r="S858" s="567"/>
      <c r="T858" s="567"/>
      <c r="U858" s="567"/>
      <c r="V858" s="567"/>
      <c r="W858" s="567"/>
      <c r="X858" s="567"/>
      <c r="Y858" s="567"/>
      <c r="Z858" s="567"/>
    </row>
    <row r="859">
      <c r="A859" s="567"/>
      <c r="B859" s="567"/>
      <c r="C859" s="567"/>
      <c r="D859" s="567"/>
      <c r="E859" s="567"/>
      <c r="F859" s="567"/>
      <c r="G859" s="567"/>
      <c r="H859" s="567"/>
      <c r="I859" s="567"/>
      <c r="J859" s="567"/>
      <c r="K859" s="567"/>
      <c r="L859" s="567"/>
      <c r="M859" s="567"/>
      <c r="N859" s="567"/>
      <c r="O859" s="567"/>
      <c r="P859" s="567"/>
      <c r="Q859" s="567"/>
      <c r="R859" s="567"/>
      <c r="S859" s="567"/>
      <c r="T859" s="567"/>
      <c r="U859" s="567"/>
      <c r="V859" s="567"/>
      <c r="W859" s="567"/>
      <c r="X859" s="567"/>
      <c r="Y859" s="567"/>
      <c r="Z859" s="567"/>
    </row>
    <row r="860">
      <c r="A860" s="567"/>
      <c r="B860" s="567"/>
      <c r="C860" s="567"/>
      <c r="D860" s="567"/>
      <c r="E860" s="567"/>
      <c r="F860" s="567"/>
      <c r="G860" s="567"/>
      <c r="H860" s="567"/>
      <c r="I860" s="567"/>
      <c r="J860" s="567"/>
      <c r="K860" s="567"/>
      <c r="L860" s="567"/>
      <c r="M860" s="567"/>
      <c r="N860" s="567"/>
      <c r="O860" s="567"/>
      <c r="P860" s="567"/>
      <c r="Q860" s="567"/>
      <c r="R860" s="567"/>
      <c r="S860" s="567"/>
      <c r="T860" s="567"/>
      <c r="U860" s="567"/>
      <c r="V860" s="567"/>
      <c r="W860" s="567"/>
      <c r="X860" s="567"/>
      <c r="Y860" s="567"/>
      <c r="Z860" s="567"/>
    </row>
    <row r="861">
      <c r="A861" s="567"/>
      <c r="B861" s="567"/>
      <c r="C861" s="567"/>
      <c r="D861" s="567"/>
      <c r="E861" s="567"/>
      <c r="F861" s="567"/>
      <c r="G861" s="567"/>
      <c r="H861" s="567"/>
      <c r="I861" s="567"/>
      <c r="J861" s="567"/>
      <c r="K861" s="567"/>
      <c r="L861" s="567"/>
      <c r="M861" s="567"/>
      <c r="N861" s="567"/>
      <c r="O861" s="567"/>
      <c r="P861" s="567"/>
      <c r="Q861" s="567"/>
      <c r="R861" s="567"/>
      <c r="S861" s="567"/>
      <c r="T861" s="567"/>
      <c r="U861" s="567"/>
      <c r="V861" s="567"/>
      <c r="W861" s="567"/>
      <c r="X861" s="567"/>
      <c r="Y861" s="567"/>
      <c r="Z861" s="567"/>
    </row>
    <row r="862">
      <c r="A862" s="567"/>
      <c r="B862" s="567"/>
      <c r="C862" s="567"/>
      <c r="D862" s="567"/>
      <c r="E862" s="567"/>
      <c r="F862" s="567"/>
      <c r="G862" s="567"/>
      <c r="H862" s="567"/>
      <c r="I862" s="567"/>
      <c r="J862" s="567"/>
      <c r="K862" s="567"/>
      <c r="L862" s="567"/>
      <c r="M862" s="567"/>
      <c r="N862" s="567"/>
      <c r="O862" s="567"/>
      <c r="P862" s="567"/>
      <c r="Q862" s="567"/>
      <c r="R862" s="567"/>
      <c r="S862" s="567"/>
      <c r="T862" s="567"/>
      <c r="U862" s="567"/>
      <c r="V862" s="567"/>
      <c r="W862" s="567"/>
      <c r="X862" s="567"/>
      <c r="Y862" s="567"/>
      <c r="Z862" s="567"/>
    </row>
    <row r="863">
      <c r="A863" s="567"/>
      <c r="B863" s="567"/>
      <c r="C863" s="567"/>
      <c r="D863" s="567"/>
      <c r="E863" s="567"/>
      <c r="F863" s="567"/>
      <c r="G863" s="567"/>
      <c r="H863" s="567"/>
      <c r="I863" s="567"/>
      <c r="J863" s="567"/>
      <c r="K863" s="567"/>
      <c r="L863" s="567"/>
      <c r="M863" s="567"/>
      <c r="N863" s="567"/>
      <c r="O863" s="567"/>
      <c r="P863" s="567"/>
      <c r="Q863" s="567"/>
      <c r="R863" s="567"/>
      <c r="S863" s="567"/>
      <c r="T863" s="567"/>
      <c r="U863" s="567"/>
      <c r="V863" s="567"/>
      <c r="W863" s="567"/>
      <c r="X863" s="567"/>
      <c r="Y863" s="567"/>
      <c r="Z863" s="567"/>
    </row>
    <row r="864">
      <c r="A864" s="567"/>
      <c r="B864" s="567"/>
      <c r="C864" s="567"/>
      <c r="D864" s="567"/>
      <c r="E864" s="567"/>
      <c r="F864" s="567"/>
      <c r="G864" s="567"/>
      <c r="H864" s="567"/>
      <c r="I864" s="567"/>
      <c r="J864" s="567"/>
      <c r="K864" s="567"/>
      <c r="L864" s="567"/>
      <c r="M864" s="567"/>
      <c r="N864" s="567"/>
      <c r="O864" s="567"/>
      <c r="P864" s="567"/>
      <c r="Q864" s="567"/>
      <c r="R864" s="567"/>
      <c r="S864" s="567"/>
      <c r="T864" s="567"/>
      <c r="U864" s="567"/>
      <c r="V864" s="567"/>
      <c r="W864" s="567"/>
      <c r="X864" s="567"/>
      <c r="Y864" s="567"/>
      <c r="Z864" s="567"/>
    </row>
    <row r="865">
      <c r="A865" s="567"/>
      <c r="B865" s="567"/>
      <c r="C865" s="567"/>
      <c r="D865" s="567"/>
      <c r="E865" s="567"/>
      <c r="F865" s="567"/>
      <c r="G865" s="567"/>
      <c r="H865" s="567"/>
      <c r="I865" s="567"/>
      <c r="J865" s="567"/>
      <c r="K865" s="567"/>
      <c r="L865" s="567"/>
      <c r="M865" s="567"/>
      <c r="N865" s="567"/>
      <c r="O865" s="567"/>
      <c r="P865" s="567"/>
      <c r="Q865" s="567"/>
      <c r="R865" s="567"/>
      <c r="S865" s="567"/>
      <c r="T865" s="567"/>
      <c r="U865" s="567"/>
      <c r="V865" s="567"/>
      <c r="W865" s="567"/>
      <c r="X865" s="567"/>
      <c r="Y865" s="567"/>
      <c r="Z865" s="567"/>
    </row>
    <row r="866">
      <c r="A866" s="567"/>
      <c r="B866" s="567"/>
      <c r="C866" s="567"/>
      <c r="D866" s="567"/>
      <c r="E866" s="567"/>
      <c r="F866" s="567"/>
      <c r="G866" s="567"/>
      <c r="H866" s="567"/>
      <c r="I866" s="567"/>
      <c r="J866" s="567"/>
      <c r="K866" s="567"/>
      <c r="L866" s="567"/>
      <c r="M866" s="567"/>
      <c r="N866" s="567"/>
      <c r="O866" s="567"/>
      <c r="P866" s="567"/>
      <c r="Q866" s="567"/>
      <c r="R866" s="567"/>
      <c r="S866" s="567"/>
      <c r="T866" s="567"/>
      <c r="U866" s="567"/>
      <c r="V866" s="567"/>
      <c r="W866" s="567"/>
      <c r="X866" s="567"/>
      <c r="Y866" s="567"/>
      <c r="Z866" s="567"/>
    </row>
    <row r="867">
      <c r="A867" s="567"/>
      <c r="B867" s="567"/>
      <c r="C867" s="567"/>
      <c r="D867" s="567"/>
      <c r="E867" s="567"/>
      <c r="F867" s="567"/>
      <c r="G867" s="567"/>
      <c r="H867" s="567"/>
      <c r="I867" s="567"/>
      <c r="J867" s="567"/>
      <c r="K867" s="567"/>
      <c r="L867" s="567"/>
      <c r="M867" s="567"/>
      <c r="N867" s="567"/>
      <c r="O867" s="567"/>
      <c r="P867" s="567"/>
      <c r="Q867" s="567"/>
      <c r="R867" s="567"/>
      <c r="S867" s="567"/>
      <c r="T867" s="567"/>
      <c r="U867" s="567"/>
      <c r="V867" s="567"/>
      <c r="W867" s="567"/>
      <c r="X867" s="567"/>
      <c r="Y867" s="567"/>
      <c r="Z867" s="567"/>
    </row>
    <row r="868">
      <c r="A868" s="567"/>
      <c r="B868" s="567"/>
      <c r="C868" s="567"/>
      <c r="D868" s="567"/>
      <c r="E868" s="567"/>
      <c r="F868" s="567"/>
      <c r="G868" s="567"/>
      <c r="H868" s="567"/>
      <c r="I868" s="567"/>
      <c r="J868" s="567"/>
      <c r="K868" s="567"/>
      <c r="L868" s="567"/>
      <c r="M868" s="567"/>
      <c r="N868" s="567"/>
      <c r="O868" s="567"/>
      <c r="P868" s="567"/>
      <c r="Q868" s="567"/>
      <c r="R868" s="567"/>
      <c r="S868" s="567"/>
      <c r="T868" s="567"/>
      <c r="U868" s="567"/>
      <c r="V868" s="567"/>
      <c r="W868" s="567"/>
      <c r="X868" s="567"/>
      <c r="Y868" s="567"/>
      <c r="Z868" s="567"/>
    </row>
    <row r="869">
      <c r="A869" s="567"/>
      <c r="B869" s="567"/>
      <c r="C869" s="567"/>
      <c r="D869" s="567"/>
      <c r="E869" s="567"/>
      <c r="F869" s="567"/>
      <c r="G869" s="567"/>
      <c r="H869" s="567"/>
      <c r="I869" s="567"/>
      <c r="J869" s="567"/>
      <c r="K869" s="567"/>
      <c r="L869" s="567"/>
      <c r="M869" s="567"/>
      <c r="N869" s="567"/>
      <c r="O869" s="567"/>
      <c r="P869" s="567"/>
      <c r="Q869" s="567"/>
      <c r="R869" s="567"/>
      <c r="S869" s="567"/>
      <c r="T869" s="567"/>
      <c r="U869" s="567"/>
      <c r="V869" s="567"/>
      <c r="W869" s="567"/>
      <c r="X869" s="567"/>
      <c r="Y869" s="567"/>
      <c r="Z869" s="567"/>
    </row>
    <row r="870">
      <c r="A870" s="567"/>
      <c r="B870" s="567"/>
      <c r="C870" s="567"/>
      <c r="D870" s="567"/>
      <c r="E870" s="567"/>
      <c r="F870" s="567"/>
      <c r="G870" s="567"/>
      <c r="H870" s="567"/>
      <c r="I870" s="567"/>
      <c r="J870" s="567"/>
      <c r="K870" s="567"/>
      <c r="L870" s="567"/>
      <c r="M870" s="567"/>
      <c r="N870" s="567"/>
      <c r="O870" s="567"/>
      <c r="P870" s="567"/>
      <c r="Q870" s="567"/>
      <c r="R870" s="567"/>
      <c r="S870" s="567"/>
      <c r="T870" s="567"/>
      <c r="U870" s="567"/>
      <c r="V870" s="567"/>
      <c r="W870" s="567"/>
      <c r="X870" s="567"/>
      <c r="Y870" s="567"/>
      <c r="Z870" s="567"/>
    </row>
    <row r="871">
      <c r="A871" s="567"/>
      <c r="B871" s="567"/>
      <c r="C871" s="567"/>
      <c r="D871" s="567"/>
      <c r="E871" s="567"/>
      <c r="F871" s="567"/>
      <c r="G871" s="567"/>
      <c r="H871" s="567"/>
      <c r="I871" s="567"/>
      <c r="J871" s="567"/>
      <c r="K871" s="567"/>
      <c r="L871" s="567"/>
      <c r="M871" s="567"/>
      <c r="N871" s="567"/>
      <c r="O871" s="567"/>
      <c r="P871" s="567"/>
      <c r="Q871" s="567"/>
      <c r="R871" s="567"/>
      <c r="S871" s="567"/>
      <c r="T871" s="567"/>
      <c r="U871" s="567"/>
      <c r="V871" s="567"/>
      <c r="W871" s="567"/>
      <c r="X871" s="567"/>
      <c r="Y871" s="567"/>
      <c r="Z871" s="567"/>
    </row>
    <row r="872">
      <c r="A872" s="567"/>
      <c r="B872" s="567"/>
      <c r="C872" s="567"/>
      <c r="D872" s="567"/>
      <c r="E872" s="567"/>
      <c r="F872" s="567"/>
      <c r="G872" s="567"/>
      <c r="H872" s="567"/>
      <c r="I872" s="567"/>
      <c r="J872" s="567"/>
      <c r="K872" s="567"/>
      <c r="L872" s="567"/>
      <c r="M872" s="567"/>
      <c r="N872" s="567"/>
      <c r="O872" s="567"/>
      <c r="P872" s="567"/>
      <c r="Q872" s="567"/>
      <c r="R872" s="567"/>
      <c r="S872" s="567"/>
      <c r="T872" s="567"/>
      <c r="U872" s="567"/>
      <c r="V872" s="567"/>
      <c r="W872" s="567"/>
      <c r="X872" s="567"/>
      <c r="Y872" s="567"/>
      <c r="Z872" s="567"/>
    </row>
    <row r="873">
      <c r="A873" s="567"/>
      <c r="B873" s="567"/>
      <c r="C873" s="567"/>
      <c r="D873" s="567"/>
      <c r="E873" s="567"/>
      <c r="F873" s="567"/>
      <c r="G873" s="567"/>
      <c r="H873" s="567"/>
      <c r="I873" s="567"/>
      <c r="J873" s="567"/>
      <c r="K873" s="567"/>
      <c r="L873" s="567"/>
      <c r="M873" s="567"/>
      <c r="N873" s="567"/>
      <c r="O873" s="567"/>
      <c r="P873" s="567"/>
      <c r="Q873" s="567"/>
      <c r="R873" s="567"/>
      <c r="S873" s="567"/>
      <c r="T873" s="567"/>
      <c r="U873" s="567"/>
      <c r="V873" s="567"/>
      <c r="W873" s="567"/>
      <c r="X873" s="567"/>
      <c r="Y873" s="567"/>
      <c r="Z873" s="567"/>
    </row>
    <row r="874">
      <c r="A874" s="567"/>
      <c r="B874" s="567"/>
      <c r="C874" s="567"/>
      <c r="D874" s="567"/>
      <c r="E874" s="567"/>
      <c r="F874" s="567"/>
      <c r="G874" s="567"/>
      <c r="H874" s="567"/>
      <c r="I874" s="567"/>
      <c r="J874" s="567"/>
      <c r="K874" s="567"/>
      <c r="L874" s="567"/>
      <c r="M874" s="567"/>
      <c r="N874" s="567"/>
      <c r="O874" s="567"/>
      <c r="P874" s="567"/>
      <c r="Q874" s="567"/>
      <c r="R874" s="567"/>
      <c r="S874" s="567"/>
      <c r="T874" s="567"/>
      <c r="U874" s="567"/>
      <c r="V874" s="567"/>
      <c r="W874" s="567"/>
      <c r="X874" s="567"/>
      <c r="Y874" s="567"/>
      <c r="Z874" s="567"/>
    </row>
    <row r="875">
      <c r="A875" s="567"/>
      <c r="B875" s="567"/>
      <c r="C875" s="567"/>
      <c r="D875" s="567"/>
      <c r="E875" s="567"/>
      <c r="F875" s="567"/>
      <c r="G875" s="567"/>
      <c r="H875" s="567"/>
      <c r="I875" s="567"/>
      <c r="J875" s="567"/>
      <c r="K875" s="567"/>
      <c r="L875" s="567"/>
      <c r="M875" s="567"/>
      <c r="N875" s="567"/>
      <c r="O875" s="567"/>
      <c r="P875" s="567"/>
      <c r="Q875" s="567"/>
      <c r="R875" s="567"/>
      <c r="S875" s="567"/>
      <c r="T875" s="567"/>
      <c r="U875" s="567"/>
      <c r="V875" s="567"/>
      <c r="W875" s="567"/>
      <c r="X875" s="567"/>
      <c r="Y875" s="567"/>
      <c r="Z875" s="567"/>
    </row>
    <row r="876">
      <c r="A876" s="567"/>
      <c r="B876" s="567"/>
      <c r="C876" s="567"/>
      <c r="D876" s="567"/>
      <c r="E876" s="567"/>
      <c r="F876" s="567"/>
      <c r="G876" s="567"/>
      <c r="H876" s="567"/>
      <c r="I876" s="567"/>
      <c r="J876" s="567"/>
      <c r="K876" s="567"/>
      <c r="L876" s="567"/>
      <c r="M876" s="567"/>
      <c r="N876" s="567"/>
      <c r="O876" s="567"/>
      <c r="P876" s="567"/>
      <c r="Q876" s="567"/>
      <c r="R876" s="567"/>
      <c r="S876" s="567"/>
      <c r="T876" s="567"/>
      <c r="U876" s="567"/>
      <c r="V876" s="567"/>
      <c r="W876" s="567"/>
      <c r="X876" s="567"/>
      <c r="Y876" s="567"/>
      <c r="Z876" s="567"/>
    </row>
    <row r="877">
      <c r="A877" s="567"/>
      <c r="B877" s="567"/>
      <c r="C877" s="567"/>
      <c r="D877" s="567"/>
      <c r="E877" s="567"/>
      <c r="F877" s="567"/>
      <c r="G877" s="567"/>
      <c r="H877" s="567"/>
      <c r="I877" s="567"/>
      <c r="J877" s="567"/>
      <c r="K877" s="567"/>
      <c r="L877" s="567"/>
      <c r="M877" s="567"/>
      <c r="N877" s="567"/>
      <c r="O877" s="567"/>
      <c r="P877" s="567"/>
      <c r="Q877" s="567"/>
      <c r="R877" s="567"/>
      <c r="S877" s="567"/>
      <c r="T877" s="567"/>
      <c r="U877" s="567"/>
      <c r="V877" s="567"/>
      <c r="W877" s="567"/>
      <c r="X877" s="567"/>
      <c r="Y877" s="567"/>
      <c r="Z877" s="567"/>
    </row>
    <row r="878">
      <c r="A878" s="567"/>
      <c r="B878" s="567"/>
      <c r="C878" s="567"/>
      <c r="D878" s="567"/>
      <c r="E878" s="567"/>
      <c r="F878" s="567"/>
      <c r="G878" s="567"/>
      <c r="H878" s="567"/>
      <c r="I878" s="567"/>
      <c r="J878" s="567"/>
      <c r="K878" s="567"/>
      <c r="L878" s="567"/>
      <c r="M878" s="567"/>
      <c r="N878" s="567"/>
      <c r="O878" s="567"/>
      <c r="P878" s="567"/>
      <c r="Q878" s="567"/>
      <c r="R878" s="567"/>
      <c r="S878" s="567"/>
      <c r="T878" s="567"/>
      <c r="U878" s="567"/>
      <c r="V878" s="567"/>
      <c r="W878" s="567"/>
      <c r="X878" s="567"/>
      <c r="Y878" s="567"/>
      <c r="Z878" s="567"/>
    </row>
    <row r="879">
      <c r="A879" s="567"/>
      <c r="B879" s="567"/>
      <c r="C879" s="567"/>
      <c r="D879" s="567"/>
      <c r="E879" s="567"/>
      <c r="F879" s="567"/>
      <c r="G879" s="567"/>
      <c r="H879" s="567"/>
      <c r="I879" s="567"/>
      <c r="J879" s="567"/>
      <c r="K879" s="567"/>
      <c r="L879" s="567"/>
      <c r="M879" s="567"/>
      <c r="N879" s="567"/>
      <c r="O879" s="567"/>
      <c r="P879" s="567"/>
      <c r="Q879" s="567"/>
      <c r="R879" s="567"/>
      <c r="S879" s="567"/>
      <c r="T879" s="567"/>
      <c r="U879" s="567"/>
      <c r="V879" s="567"/>
      <c r="W879" s="567"/>
      <c r="X879" s="567"/>
      <c r="Y879" s="567"/>
      <c r="Z879" s="567"/>
    </row>
    <row r="880">
      <c r="A880" s="567"/>
      <c r="B880" s="567"/>
      <c r="C880" s="567"/>
      <c r="D880" s="567"/>
      <c r="E880" s="567"/>
      <c r="F880" s="567"/>
      <c r="G880" s="567"/>
      <c r="H880" s="567"/>
      <c r="I880" s="567"/>
      <c r="J880" s="567"/>
      <c r="K880" s="567"/>
      <c r="L880" s="567"/>
      <c r="M880" s="567"/>
      <c r="N880" s="567"/>
      <c r="O880" s="567"/>
      <c r="P880" s="567"/>
      <c r="Q880" s="567"/>
      <c r="R880" s="567"/>
      <c r="S880" s="567"/>
      <c r="T880" s="567"/>
      <c r="U880" s="567"/>
      <c r="V880" s="567"/>
      <c r="W880" s="567"/>
      <c r="X880" s="567"/>
      <c r="Y880" s="567"/>
      <c r="Z880" s="567"/>
    </row>
    <row r="881">
      <c r="A881" s="567"/>
      <c r="B881" s="567"/>
      <c r="C881" s="567"/>
      <c r="D881" s="567"/>
      <c r="E881" s="567"/>
      <c r="F881" s="567"/>
      <c r="G881" s="567"/>
      <c r="H881" s="567"/>
      <c r="I881" s="567"/>
      <c r="J881" s="567"/>
      <c r="K881" s="567"/>
      <c r="L881" s="567"/>
      <c r="M881" s="567"/>
      <c r="N881" s="567"/>
      <c r="O881" s="567"/>
      <c r="P881" s="567"/>
      <c r="Q881" s="567"/>
      <c r="R881" s="567"/>
      <c r="S881" s="567"/>
      <c r="T881" s="567"/>
      <c r="U881" s="567"/>
      <c r="V881" s="567"/>
      <c r="W881" s="567"/>
      <c r="X881" s="567"/>
      <c r="Y881" s="567"/>
      <c r="Z881" s="567"/>
    </row>
    <row r="882">
      <c r="A882" s="567"/>
      <c r="B882" s="567"/>
      <c r="C882" s="567"/>
      <c r="D882" s="567"/>
      <c r="E882" s="567"/>
      <c r="F882" s="567"/>
      <c r="G882" s="567"/>
      <c r="H882" s="567"/>
      <c r="I882" s="567"/>
      <c r="J882" s="567"/>
      <c r="K882" s="567"/>
      <c r="L882" s="567"/>
      <c r="M882" s="567"/>
      <c r="N882" s="567"/>
      <c r="O882" s="567"/>
      <c r="P882" s="567"/>
      <c r="Q882" s="567"/>
      <c r="R882" s="567"/>
      <c r="S882" s="567"/>
      <c r="T882" s="567"/>
      <c r="U882" s="567"/>
      <c r="V882" s="567"/>
      <c r="W882" s="567"/>
      <c r="X882" s="567"/>
      <c r="Y882" s="567"/>
      <c r="Z882" s="567"/>
    </row>
    <row r="883">
      <c r="A883" s="567"/>
      <c r="B883" s="567"/>
      <c r="C883" s="567"/>
      <c r="D883" s="567"/>
      <c r="E883" s="567"/>
      <c r="F883" s="567"/>
      <c r="G883" s="567"/>
      <c r="H883" s="567"/>
      <c r="I883" s="567"/>
      <c r="J883" s="567"/>
      <c r="K883" s="567"/>
      <c r="L883" s="567"/>
      <c r="M883" s="567"/>
      <c r="N883" s="567"/>
      <c r="O883" s="567"/>
      <c r="P883" s="567"/>
      <c r="Q883" s="567"/>
      <c r="R883" s="567"/>
      <c r="S883" s="567"/>
      <c r="T883" s="567"/>
      <c r="U883" s="567"/>
      <c r="V883" s="567"/>
      <c r="W883" s="567"/>
      <c r="X883" s="567"/>
      <c r="Y883" s="567"/>
      <c r="Z883" s="567"/>
    </row>
    <row r="884">
      <c r="A884" s="567"/>
      <c r="B884" s="567"/>
      <c r="C884" s="567"/>
      <c r="D884" s="567"/>
      <c r="E884" s="567"/>
      <c r="F884" s="567"/>
      <c r="G884" s="567"/>
      <c r="H884" s="567"/>
      <c r="I884" s="567"/>
      <c r="J884" s="567"/>
      <c r="K884" s="567"/>
      <c r="L884" s="567"/>
      <c r="M884" s="567"/>
      <c r="N884" s="567"/>
      <c r="O884" s="567"/>
      <c r="P884" s="567"/>
      <c r="Q884" s="567"/>
      <c r="R884" s="567"/>
      <c r="S884" s="567"/>
      <c r="T884" s="567"/>
      <c r="U884" s="567"/>
      <c r="V884" s="567"/>
      <c r="W884" s="567"/>
      <c r="X884" s="567"/>
      <c r="Y884" s="567"/>
      <c r="Z884" s="567"/>
    </row>
    <row r="885">
      <c r="A885" s="567"/>
      <c r="B885" s="567"/>
      <c r="C885" s="567"/>
      <c r="D885" s="567"/>
      <c r="E885" s="567"/>
      <c r="F885" s="567"/>
      <c r="G885" s="567"/>
      <c r="H885" s="567"/>
      <c r="I885" s="567"/>
      <c r="J885" s="567"/>
      <c r="K885" s="567"/>
      <c r="L885" s="567"/>
      <c r="M885" s="567"/>
      <c r="N885" s="567"/>
      <c r="O885" s="567"/>
      <c r="P885" s="567"/>
      <c r="Q885" s="567"/>
      <c r="R885" s="567"/>
      <c r="S885" s="567"/>
      <c r="T885" s="567"/>
      <c r="U885" s="567"/>
      <c r="V885" s="567"/>
      <c r="W885" s="567"/>
      <c r="X885" s="567"/>
      <c r="Y885" s="567"/>
      <c r="Z885" s="567"/>
    </row>
    <row r="886">
      <c r="A886" s="567"/>
      <c r="B886" s="567"/>
      <c r="C886" s="567"/>
      <c r="D886" s="567"/>
      <c r="E886" s="567"/>
      <c r="F886" s="567"/>
      <c r="G886" s="567"/>
      <c r="H886" s="567"/>
      <c r="I886" s="567"/>
      <c r="J886" s="567"/>
      <c r="K886" s="567"/>
      <c r="L886" s="567"/>
      <c r="M886" s="567"/>
      <c r="N886" s="567"/>
      <c r="O886" s="567"/>
      <c r="P886" s="567"/>
      <c r="Q886" s="567"/>
      <c r="R886" s="567"/>
      <c r="S886" s="567"/>
      <c r="T886" s="567"/>
      <c r="U886" s="567"/>
      <c r="V886" s="567"/>
      <c r="W886" s="567"/>
      <c r="X886" s="567"/>
      <c r="Y886" s="567"/>
      <c r="Z886" s="567"/>
    </row>
    <row r="887">
      <c r="A887" s="567"/>
      <c r="B887" s="567"/>
      <c r="C887" s="567"/>
      <c r="D887" s="567"/>
      <c r="E887" s="567"/>
      <c r="F887" s="567"/>
      <c r="G887" s="567"/>
      <c r="H887" s="567"/>
      <c r="I887" s="567"/>
      <c r="J887" s="567"/>
      <c r="K887" s="567"/>
      <c r="L887" s="567"/>
      <c r="M887" s="567"/>
      <c r="N887" s="567"/>
      <c r="O887" s="567"/>
      <c r="P887" s="567"/>
      <c r="Q887" s="567"/>
      <c r="R887" s="567"/>
      <c r="S887" s="567"/>
      <c r="T887" s="567"/>
      <c r="U887" s="567"/>
      <c r="V887" s="567"/>
      <c r="W887" s="567"/>
      <c r="X887" s="567"/>
      <c r="Y887" s="567"/>
      <c r="Z887" s="567"/>
    </row>
    <row r="888">
      <c r="A888" s="567"/>
      <c r="B888" s="567"/>
      <c r="C888" s="567"/>
      <c r="D888" s="567"/>
      <c r="E888" s="567"/>
      <c r="F888" s="567"/>
      <c r="G888" s="567"/>
      <c r="H888" s="567"/>
      <c r="I888" s="567"/>
      <c r="J888" s="567"/>
      <c r="K888" s="567"/>
      <c r="L888" s="567"/>
      <c r="M888" s="567"/>
      <c r="N888" s="567"/>
      <c r="O888" s="567"/>
      <c r="P888" s="567"/>
      <c r="Q888" s="567"/>
      <c r="R888" s="567"/>
      <c r="S888" s="567"/>
      <c r="T888" s="567"/>
      <c r="U888" s="567"/>
      <c r="V888" s="567"/>
      <c r="W888" s="567"/>
      <c r="X888" s="567"/>
      <c r="Y888" s="567"/>
      <c r="Z888" s="567"/>
    </row>
    <row r="889">
      <c r="A889" s="567"/>
      <c r="B889" s="567"/>
      <c r="C889" s="567"/>
      <c r="D889" s="567"/>
      <c r="E889" s="567"/>
      <c r="F889" s="567"/>
      <c r="G889" s="567"/>
      <c r="H889" s="567"/>
      <c r="I889" s="567"/>
      <c r="J889" s="567"/>
      <c r="K889" s="567"/>
      <c r="L889" s="567"/>
      <c r="M889" s="567"/>
      <c r="N889" s="567"/>
      <c r="O889" s="567"/>
      <c r="P889" s="567"/>
      <c r="Q889" s="567"/>
      <c r="R889" s="567"/>
      <c r="S889" s="567"/>
      <c r="T889" s="567"/>
      <c r="U889" s="567"/>
      <c r="V889" s="567"/>
      <c r="W889" s="567"/>
      <c r="X889" s="567"/>
      <c r="Y889" s="567"/>
      <c r="Z889" s="567"/>
    </row>
    <row r="890">
      <c r="A890" s="567"/>
      <c r="B890" s="567"/>
      <c r="C890" s="567"/>
      <c r="D890" s="567"/>
      <c r="E890" s="567"/>
      <c r="F890" s="567"/>
      <c r="G890" s="567"/>
      <c r="H890" s="567"/>
      <c r="I890" s="567"/>
      <c r="J890" s="567"/>
      <c r="K890" s="567"/>
      <c r="L890" s="567"/>
      <c r="M890" s="567"/>
      <c r="N890" s="567"/>
      <c r="O890" s="567"/>
      <c r="P890" s="567"/>
      <c r="Q890" s="567"/>
      <c r="R890" s="567"/>
      <c r="S890" s="567"/>
      <c r="T890" s="567"/>
      <c r="U890" s="567"/>
      <c r="V890" s="567"/>
      <c r="W890" s="567"/>
      <c r="X890" s="567"/>
      <c r="Y890" s="567"/>
      <c r="Z890" s="567"/>
    </row>
    <row r="891">
      <c r="A891" s="567"/>
      <c r="B891" s="567"/>
      <c r="C891" s="567"/>
      <c r="D891" s="567"/>
      <c r="E891" s="567"/>
      <c r="F891" s="567"/>
      <c r="G891" s="567"/>
      <c r="H891" s="567"/>
      <c r="I891" s="567"/>
      <c r="J891" s="567"/>
      <c r="K891" s="567"/>
      <c r="L891" s="567"/>
      <c r="M891" s="567"/>
      <c r="N891" s="567"/>
      <c r="O891" s="567"/>
      <c r="P891" s="567"/>
      <c r="Q891" s="567"/>
      <c r="R891" s="567"/>
      <c r="S891" s="567"/>
      <c r="T891" s="567"/>
      <c r="U891" s="567"/>
      <c r="V891" s="567"/>
      <c r="W891" s="567"/>
      <c r="X891" s="567"/>
      <c r="Y891" s="567"/>
      <c r="Z891" s="567"/>
    </row>
    <row r="892">
      <c r="A892" s="567"/>
      <c r="B892" s="567"/>
      <c r="C892" s="567"/>
      <c r="D892" s="567"/>
      <c r="E892" s="567"/>
      <c r="F892" s="567"/>
      <c r="G892" s="567"/>
      <c r="H892" s="567"/>
      <c r="I892" s="567"/>
      <c r="J892" s="567"/>
      <c r="K892" s="567"/>
      <c r="L892" s="567"/>
      <c r="M892" s="567"/>
      <c r="N892" s="567"/>
      <c r="O892" s="567"/>
      <c r="P892" s="567"/>
      <c r="Q892" s="567"/>
      <c r="R892" s="567"/>
      <c r="S892" s="567"/>
      <c r="T892" s="567"/>
      <c r="U892" s="567"/>
      <c r="V892" s="567"/>
      <c r="W892" s="567"/>
      <c r="X892" s="567"/>
      <c r="Y892" s="567"/>
      <c r="Z892" s="567"/>
    </row>
    <row r="893">
      <c r="A893" s="567"/>
      <c r="B893" s="567"/>
      <c r="C893" s="567"/>
      <c r="D893" s="567"/>
      <c r="E893" s="567"/>
      <c r="F893" s="567"/>
      <c r="G893" s="567"/>
      <c r="H893" s="567"/>
      <c r="I893" s="567"/>
      <c r="J893" s="567"/>
      <c r="K893" s="567"/>
      <c r="L893" s="567"/>
      <c r="M893" s="567"/>
      <c r="N893" s="567"/>
      <c r="O893" s="567"/>
      <c r="P893" s="567"/>
      <c r="Q893" s="567"/>
      <c r="R893" s="567"/>
      <c r="S893" s="567"/>
      <c r="T893" s="567"/>
      <c r="U893" s="567"/>
      <c r="V893" s="567"/>
      <c r="W893" s="567"/>
      <c r="X893" s="567"/>
      <c r="Y893" s="567"/>
      <c r="Z893" s="567"/>
    </row>
    <row r="894">
      <c r="A894" s="567"/>
      <c r="B894" s="567"/>
      <c r="C894" s="567"/>
      <c r="D894" s="567"/>
      <c r="E894" s="567"/>
      <c r="F894" s="567"/>
      <c r="G894" s="567"/>
      <c r="H894" s="567"/>
      <c r="I894" s="567"/>
      <c r="J894" s="567"/>
      <c r="K894" s="567"/>
      <c r="L894" s="567"/>
      <c r="M894" s="567"/>
      <c r="N894" s="567"/>
      <c r="O894" s="567"/>
      <c r="P894" s="567"/>
      <c r="Q894" s="567"/>
      <c r="R894" s="567"/>
      <c r="S894" s="567"/>
      <c r="T894" s="567"/>
      <c r="U894" s="567"/>
      <c r="V894" s="567"/>
      <c r="W894" s="567"/>
      <c r="X894" s="567"/>
      <c r="Y894" s="567"/>
      <c r="Z894" s="567"/>
    </row>
    <row r="895">
      <c r="A895" s="567"/>
      <c r="B895" s="567"/>
      <c r="C895" s="567"/>
      <c r="D895" s="567"/>
      <c r="E895" s="567"/>
      <c r="F895" s="567"/>
      <c r="G895" s="567"/>
      <c r="H895" s="567"/>
      <c r="I895" s="567"/>
      <c r="J895" s="567"/>
      <c r="K895" s="567"/>
      <c r="L895" s="567"/>
      <c r="M895" s="567"/>
      <c r="N895" s="567"/>
      <c r="O895" s="567"/>
      <c r="P895" s="567"/>
      <c r="Q895" s="567"/>
      <c r="R895" s="567"/>
      <c r="S895" s="567"/>
      <c r="T895" s="567"/>
      <c r="U895" s="567"/>
      <c r="V895" s="567"/>
      <c r="W895" s="567"/>
      <c r="X895" s="567"/>
      <c r="Y895" s="567"/>
      <c r="Z895" s="567"/>
    </row>
    <row r="896">
      <c r="A896" s="567"/>
      <c r="B896" s="567"/>
      <c r="C896" s="567"/>
      <c r="D896" s="567"/>
      <c r="E896" s="567"/>
      <c r="F896" s="567"/>
      <c r="G896" s="567"/>
      <c r="H896" s="567"/>
      <c r="I896" s="567"/>
      <c r="J896" s="567"/>
      <c r="K896" s="567"/>
      <c r="L896" s="567"/>
      <c r="M896" s="567"/>
      <c r="N896" s="567"/>
      <c r="O896" s="567"/>
      <c r="P896" s="567"/>
      <c r="Q896" s="567"/>
      <c r="R896" s="567"/>
      <c r="S896" s="567"/>
      <c r="T896" s="567"/>
      <c r="U896" s="567"/>
      <c r="V896" s="567"/>
      <c r="W896" s="567"/>
      <c r="X896" s="567"/>
      <c r="Y896" s="567"/>
      <c r="Z896" s="567"/>
    </row>
    <row r="897">
      <c r="A897" s="567"/>
      <c r="B897" s="567"/>
      <c r="C897" s="567"/>
      <c r="D897" s="567"/>
      <c r="E897" s="567"/>
      <c r="F897" s="567"/>
      <c r="G897" s="567"/>
      <c r="H897" s="567"/>
      <c r="I897" s="567"/>
      <c r="J897" s="567"/>
      <c r="K897" s="567"/>
      <c r="L897" s="567"/>
      <c r="M897" s="567"/>
      <c r="N897" s="567"/>
      <c r="O897" s="567"/>
      <c r="P897" s="567"/>
      <c r="Q897" s="567"/>
      <c r="R897" s="567"/>
      <c r="S897" s="567"/>
      <c r="T897" s="567"/>
      <c r="U897" s="567"/>
      <c r="V897" s="567"/>
      <c r="W897" s="567"/>
      <c r="X897" s="567"/>
      <c r="Y897" s="567"/>
      <c r="Z897" s="567"/>
    </row>
    <row r="898">
      <c r="A898" s="567"/>
      <c r="B898" s="567"/>
      <c r="C898" s="567"/>
      <c r="D898" s="567"/>
      <c r="E898" s="567"/>
      <c r="F898" s="567"/>
      <c r="G898" s="567"/>
      <c r="H898" s="567"/>
      <c r="I898" s="567"/>
      <c r="J898" s="567"/>
      <c r="K898" s="567"/>
      <c r="L898" s="567"/>
      <c r="M898" s="567"/>
      <c r="N898" s="567"/>
      <c r="O898" s="567"/>
      <c r="P898" s="567"/>
      <c r="Q898" s="567"/>
      <c r="R898" s="567"/>
      <c r="S898" s="567"/>
      <c r="T898" s="567"/>
      <c r="U898" s="567"/>
      <c r="V898" s="567"/>
      <c r="W898" s="567"/>
      <c r="X898" s="567"/>
      <c r="Y898" s="567"/>
      <c r="Z898" s="567"/>
    </row>
    <row r="899">
      <c r="A899" s="567"/>
      <c r="B899" s="567"/>
      <c r="C899" s="567"/>
      <c r="D899" s="567"/>
      <c r="E899" s="567"/>
      <c r="F899" s="567"/>
      <c r="G899" s="567"/>
      <c r="H899" s="567"/>
      <c r="I899" s="567"/>
      <c r="J899" s="567"/>
      <c r="K899" s="567"/>
      <c r="L899" s="567"/>
      <c r="M899" s="567"/>
      <c r="N899" s="567"/>
      <c r="O899" s="567"/>
      <c r="P899" s="567"/>
      <c r="Q899" s="567"/>
      <c r="R899" s="567"/>
      <c r="S899" s="567"/>
      <c r="T899" s="567"/>
      <c r="U899" s="567"/>
      <c r="V899" s="567"/>
      <c r="W899" s="567"/>
      <c r="X899" s="567"/>
      <c r="Y899" s="567"/>
      <c r="Z899" s="567"/>
    </row>
    <row r="900">
      <c r="A900" s="567"/>
      <c r="B900" s="567"/>
      <c r="C900" s="567"/>
      <c r="D900" s="567"/>
      <c r="E900" s="567"/>
      <c r="F900" s="567"/>
      <c r="G900" s="567"/>
      <c r="H900" s="567"/>
      <c r="I900" s="567"/>
      <c r="J900" s="567"/>
      <c r="K900" s="567"/>
      <c r="L900" s="567"/>
      <c r="M900" s="567"/>
      <c r="N900" s="567"/>
      <c r="O900" s="567"/>
      <c r="P900" s="567"/>
      <c r="Q900" s="567"/>
      <c r="R900" s="567"/>
      <c r="S900" s="567"/>
      <c r="T900" s="567"/>
      <c r="U900" s="567"/>
      <c r="V900" s="567"/>
      <c r="W900" s="567"/>
      <c r="X900" s="567"/>
      <c r="Y900" s="567"/>
      <c r="Z900" s="567"/>
    </row>
    <row r="901">
      <c r="A901" s="567"/>
      <c r="B901" s="567"/>
      <c r="C901" s="567"/>
      <c r="D901" s="567"/>
      <c r="E901" s="567"/>
      <c r="F901" s="567"/>
      <c r="G901" s="567"/>
      <c r="H901" s="567"/>
      <c r="I901" s="567"/>
      <c r="J901" s="567"/>
      <c r="K901" s="567"/>
      <c r="L901" s="567"/>
      <c r="M901" s="567"/>
      <c r="N901" s="567"/>
      <c r="O901" s="567"/>
      <c r="P901" s="567"/>
      <c r="Q901" s="567"/>
      <c r="R901" s="567"/>
      <c r="S901" s="567"/>
      <c r="T901" s="567"/>
      <c r="U901" s="567"/>
      <c r="V901" s="567"/>
      <c r="W901" s="567"/>
      <c r="X901" s="567"/>
      <c r="Y901" s="567"/>
      <c r="Z901" s="567"/>
    </row>
    <row r="902">
      <c r="A902" s="567"/>
      <c r="B902" s="567"/>
      <c r="C902" s="567"/>
      <c r="D902" s="567"/>
      <c r="E902" s="567"/>
      <c r="F902" s="567"/>
      <c r="G902" s="567"/>
      <c r="H902" s="567"/>
      <c r="I902" s="567"/>
      <c r="J902" s="567"/>
      <c r="K902" s="567"/>
      <c r="L902" s="567"/>
      <c r="M902" s="567"/>
      <c r="N902" s="567"/>
      <c r="O902" s="567"/>
      <c r="P902" s="567"/>
      <c r="Q902" s="567"/>
      <c r="R902" s="567"/>
      <c r="S902" s="567"/>
      <c r="T902" s="567"/>
      <c r="U902" s="567"/>
      <c r="V902" s="567"/>
      <c r="W902" s="567"/>
      <c r="X902" s="567"/>
      <c r="Y902" s="567"/>
      <c r="Z902" s="567"/>
    </row>
    <row r="903">
      <c r="A903" s="567"/>
      <c r="B903" s="567"/>
      <c r="C903" s="567"/>
      <c r="D903" s="567"/>
      <c r="E903" s="567"/>
      <c r="F903" s="567"/>
      <c r="G903" s="567"/>
      <c r="H903" s="567"/>
      <c r="I903" s="567"/>
      <c r="J903" s="567"/>
      <c r="K903" s="567"/>
      <c r="L903" s="567"/>
      <c r="M903" s="567"/>
      <c r="N903" s="567"/>
      <c r="O903" s="567"/>
      <c r="P903" s="567"/>
      <c r="Q903" s="567"/>
      <c r="R903" s="567"/>
      <c r="S903" s="567"/>
      <c r="T903" s="567"/>
      <c r="U903" s="567"/>
      <c r="V903" s="567"/>
      <c r="W903" s="567"/>
      <c r="X903" s="567"/>
      <c r="Y903" s="567"/>
      <c r="Z903" s="567"/>
    </row>
    <row r="904">
      <c r="A904" s="567"/>
      <c r="B904" s="567"/>
      <c r="C904" s="567"/>
      <c r="D904" s="567"/>
      <c r="E904" s="567"/>
      <c r="F904" s="567"/>
      <c r="G904" s="567"/>
      <c r="H904" s="567"/>
      <c r="I904" s="567"/>
      <c r="J904" s="567"/>
      <c r="K904" s="567"/>
      <c r="L904" s="567"/>
      <c r="M904" s="567"/>
      <c r="N904" s="567"/>
      <c r="O904" s="567"/>
      <c r="P904" s="567"/>
      <c r="Q904" s="567"/>
      <c r="R904" s="567"/>
      <c r="S904" s="567"/>
      <c r="T904" s="567"/>
      <c r="U904" s="567"/>
      <c r="V904" s="567"/>
      <c r="W904" s="567"/>
      <c r="X904" s="567"/>
      <c r="Y904" s="567"/>
      <c r="Z904" s="567"/>
    </row>
    <row r="905">
      <c r="A905" s="567"/>
      <c r="B905" s="567"/>
      <c r="C905" s="567"/>
      <c r="D905" s="567"/>
      <c r="E905" s="567"/>
      <c r="F905" s="567"/>
      <c r="G905" s="567"/>
      <c r="H905" s="567"/>
      <c r="I905" s="567"/>
      <c r="J905" s="567"/>
      <c r="K905" s="567"/>
      <c r="L905" s="567"/>
      <c r="M905" s="567"/>
      <c r="N905" s="567"/>
      <c r="O905" s="567"/>
      <c r="P905" s="567"/>
      <c r="Q905" s="567"/>
      <c r="R905" s="567"/>
      <c r="S905" s="567"/>
      <c r="T905" s="567"/>
      <c r="U905" s="567"/>
      <c r="V905" s="567"/>
      <c r="W905" s="567"/>
      <c r="X905" s="567"/>
      <c r="Y905" s="567"/>
      <c r="Z905" s="567"/>
    </row>
    <row r="906">
      <c r="A906" s="567"/>
      <c r="B906" s="567"/>
      <c r="C906" s="567"/>
      <c r="D906" s="567"/>
      <c r="E906" s="567"/>
      <c r="F906" s="567"/>
      <c r="G906" s="567"/>
      <c r="H906" s="567"/>
      <c r="I906" s="567"/>
      <c r="J906" s="567"/>
      <c r="K906" s="567"/>
      <c r="L906" s="567"/>
      <c r="M906" s="567"/>
      <c r="N906" s="567"/>
      <c r="O906" s="567"/>
      <c r="P906" s="567"/>
      <c r="Q906" s="567"/>
      <c r="R906" s="567"/>
      <c r="S906" s="567"/>
      <c r="T906" s="567"/>
      <c r="U906" s="567"/>
      <c r="V906" s="567"/>
      <c r="W906" s="567"/>
      <c r="X906" s="567"/>
      <c r="Y906" s="567"/>
      <c r="Z906" s="567"/>
    </row>
    <row r="907">
      <c r="A907" s="567"/>
      <c r="B907" s="567"/>
      <c r="C907" s="567"/>
      <c r="D907" s="567"/>
      <c r="E907" s="567"/>
      <c r="F907" s="567"/>
      <c r="G907" s="567"/>
      <c r="H907" s="567"/>
      <c r="I907" s="567"/>
      <c r="J907" s="567"/>
      <c r="K907" s="567"/>
      <c r="L907" s="567"/>
      <c r="M907" s="567"/>
      <c r="N907" s="567"/>
      <c r="O907" s="567"/>
      <c r="P907" s="567"/>
      <c r="Q907" s="567"/>
      <c r="R907" s="567"/>
      <c r="S907" s="567"/>
      <c r="T907" s="567"/>
      <c r="U907" s="567"/>
      <c r="V907" s="567"/>
      <c r="W907" s="567"/>
      <c r="X907" s="567"/>
      <c r="Y907" s="567"/>
      <c r="Z907" s="567"/>
    </row>
    <row r="908">
      <c r="A908" s="567"/>
      <c r="B908" s="567"/>
      <c r="C908" s="567"/>
      <c r="D908" s="567"/>
      <c r="E908" s="567"/>
      <c r="F908" s="567"/>
      <c r="G908" s="567"/>
      <c r="H908" s="567"/>
      <c r="I908" s="567"/>
      <c r="J908" s="567"/>
      <c r="K908" s="567"/>
      <c r="L908" s="567"/>
      <c r="M908" s="567"/>
      <c r="N908" s="567"/>
      <c r="O908" s="567"/>
      <c r="P908" s="567"/>
      <c r="Q908" s="567"/>
      <c r="R908" s="567"/>
      <c r="S908" s="567"/>
      <c r="T908" s="567"/>
      <c r="U908" s="567"/>
      <c r="V908" s="567"/>
      <c r="W908" s="567"/>
      <c r="X908" s="567"/>
      <c r="Y908" s="567"/>
      <c r="Z908" s="567"/>
    </row>
    <row r="909">
      <c r="A909" s="567"/>
      <c r="B909" s="567"/>
      <c r="C909" s="567"/>
      <c r="D909" s="567"/>
      <c r="E909" s="567"/>
      <c r="F909" s="567"/>
      <c r="G909" s="567"/>
      <c r="H909" s="567"/>
      <c r="I909" s="567"/>
      <c r="J909" s="567"/>
      <c r="K909" s="567"/>
      <c r="L909" s="567"/>
      <c r="M909" s="567"/>
      <c r="N909" s="567"/>
      <c r="O909" s="567"/>
      <c r="P909" s="567"/>
      <c r="Q909" s="567"/>
      <c r="R909" s="567"/>
      <c r="S909" s="567"/>
      <c r="T909" s="567"/>
      <c r="U909" s="567"/>
      <c r="V909" s="567"/>
      <c r="W909" s="567"/>
      <c r="X909" s="567"/>
      <c r="Y909" s="567"/>
      <c r="Z909" s="567"/>
    </row>
    <row r="910">
      <c r="A910" s="567"/>
      <c r="B910" s="567"/>
      <c r="C910" s="567"/>
      <c r="D910" s="567"/>
      <c r="E910" s="567"/>
      <c r="F910" s="567"/>
      <c r="G910" s="567"/>
      <c r="H910" s="567"/>
      <c r="I910" s="567"/>
      <c r="J910" s="567"/>
      <c r="K910" s="567"/>
      <c r="L910" s="567"/>
      <c r="M910" s="567"/>
      <c r="N910" s="567"/>
      <c r="O910" s="567"/>
      <c r="P910" s="567"/>
      <c r="Q910" s="567"/>
      <c r="R910" s="567"/>
      <c r="S910" s="567"/>
      <c r="T910" s="567"/>
      <c r="U910" s="567"/>
      <c r="V910" s="567"/>
      <c r="W910" s="567"/>
      <c r="X910" s="567"/>
      <c r="Y910" s="567"/>
      <c r="Z910" s="567"/>
    </row>
    <row r="911">
      <c r="A911" s="567"/>
      <c r="B911" s="567"/>
      <c r="C911" s="567"/>
      <c r="D911" s="567"/>
      <c r="E911" s="567"/>
      <c r="F911" s="567"/>
      <c r="G911" s="567"/>
      <c r="H911" s="567"/>
      <c r="I911" s="567"/>
      <c r="J911" s="567"/>
      <c r="K911" s="567"/>
      <c r="L911" s="567"/>
      <c r="M911" s="567"/>
      <c r="N911" s="567"/>
      <c r="O911" s="567"/>
      <c r="P911" s="567"/>
      <c r="Q911" s="567"/>
      <c r="R911" s="567"/>
      <c r="S911" s="567"/>
      <c r="T911" s="567"/>
      <c r="U911" s="567"/>
      <c r="V911" s="567"/>
      <c r="W911" s="567"/>
      <c r="X911" s="567"/>
      <c r="Y911" s="567"/>
      <c r="Z911" s="567"/>
    </row>
    <row r="912">
      <c r="A912" s="567"/>
      <c r="B912" s="567"/>
      <c r="C912" s="567"/>
      <c r="D912" s="567"/>
      <c r="E912" s="567"/>
      <c r="F912" s="567"/>
      <c r="G912" s="567"/>
      <c r="H912" s="567"/>
      <c r="I912" s="567"/>
      <c r="J912" s="567"/>
      <c r="K912" s="567"/>
      <c r="L912" s="567"/>
      <c r="M912" s="567"/>
      <c r="N912" s="567"/>
      <c r="O912" s="567"/>
      <c r="P912" s="567"/>
      <c r="Q912" s="567"/>
      <c r="R912" s="567"/>
      <c r="S912" s="567"/>
      <c r="T912" s="567"/>
      <c r="U912" s="567"/>
      <c r="V912" s="567"/>
      <c r="W912" s="567"/>
      <c r="X912" s="567"/>
      <c r="Y912" s="567"/>
      <c r="Z912" s="567"/>
    </row>
    <row r="913">
      <c r="A913" s="567"/>
      <c r="B913" s="567"/>
      <c r="C913" s="567"/>
      <c r="D913" s="567"/>
      <c r="E913" s="567"/>
      <c r="F913" s="567"/>
      <c r="G913" s="567"/>
      <c r="H913" s="567"/>
      <c r="I913" s="567"/>
      <c r="J913" s="567"/>
      <c r="K913" s="567"/>
      <c r="L913" s="567"/>
      <c r="M913" s="567"/>
      <c r="N913" s="567"/>
      <c r="O913" s="567"/>
      <c r="P913" s="567"/>
      <c r="Q913" s="567"/>
      <c r="R913" s="567"/>
      <c r="S913" s="567"/>
      <c r="T913" s="567"/>
      <c r="U913" s="567"/>
      <c r="V913" s="567"/>
      <c r="W913" s="567"/>
      <c r="X913" s="567"/>
      <c r="Y913" s="567"/>
      <c r="Z913" s="567"/>
    </row>
    <row r="914">
      <c r="A914" s="567"/>
      <c r="B914" s="567"/>
      <c r="C914" s="567"/>
      <c r="D914" s="567"/>
      <c r="E914" s="567"/>
      <c r="F914" s="567"/>
      <c r="G914" s="567"/>
      <c r="H914" s="567"/>
      <c r="I914" s="567"/>
      <c r="J914" s="567"/>
      <c r="K914" s="567"/>
      <c r="L914" s="567"/>
      <c r="M914" s="567"/>
      <c r="N914" s="567"/>
      <c r="O914" s="567"/>
      <c r="P914" s="567"/>
      <c r="Q914" s="567"/>
      <c r="R914" s="567"/>
      <c r="S914" s="567"/>
      <c r="T914" s="567"/>
      <c r="U914" s="567"/>
      <c r="V914" s="567"/>
      <c r="W914" s="567"/>
      <c r="X914" s="567"/>
      <c r="Y914" s="567"/>
      <c r="Z914" s="567"/>
    </row>
    <row r="915">
      <c r="A915" s="567"/>
      <c r="B915" s="567"/>
      <c r="C915" s="567"/>
      <c r="D915" s="567"/>
      <c r="E915" s="567"/>
      <c r="F915" s="567"/>
      <c r="G915" s="567"/>
      <c r="H915" s="567"/>
      <c r="I915" s="567"/>
      <c r="J915" s="567"/>
      <c r="K915" s="567"/>
      <c r="L915" s="567"/>
      <c r="M915" s="567"/>
      <c r="N915" s="567"/>
      <c r="O915" s="567"/>
      <c r="P915" s="567"/>
      <c r="Q915" s="567"/>
      <c r="R915" s="567"/>
      <c r="S915" s="567"/>
      <c r="T915" s="567"/>
      <c r="U915" s="567"/>
      <c r="V915" s="567"/>
      <c r="W915" s="567"/>
      <c r="X915" s="567"/>
      <c r="Y915" s="567"/>
      <c r="Z915" s="567"/>
    </row>
    <row r="916">
      <c r="A916" s="567"/>
      <c r="B916" s="567"/>
      <c r="C916" s="567"/>
      <c r="D916" s="567"/>
      <c r="E916" s="567"/>
      <c r="F916" s="567"/>
      <c r="G916" s="567"/>
      <c r="H916" s="567"/>
      <c r="I916" s="567"/>
      <c r="J916" s="567"/>
      <c r="K916" s="567"/>
      <c r="L916" s="567"/>
      <c r="M916" s="567"/>
      <c r="N916" s="567"/>
      <c r="O916" s="567"/>
      <c r="P916" s="567"/>
      <c r="Q916" s="567"/>
      <c r="R916" s="567"/>
      <c r="S916" s="567"/>
      <c r="T916" s="567"/>
      <c r="U916" s="567"/>
      <c r="V916" s="567"/>
      <c r="W916" s="567"/>
      <c r="X916" s="567"/>
      <c r="Y916" s="567"/>
      <c r="Z916" s="567"/>
    </row>
    <row r="917">
      <c r="A917" s="567"/>
      <c r="B917" s="567"/>
      <c r="C917" s="567"/>
      <c r="D917" s="567"/>
      <c r="E917" s="567"/>
      <c r="F917" s="567"/>
      <c r="G917" s="567"/>
      <c r="H917" s="567"/>
      <c r="I917" s="567"/>
      <c r="J917" s="567"/>
      <c r="K917" s="567"/>
      <c r="L917" s="567"/>
      <c r="M917" s="567"/>
      <c r="N917" s="567"/>
      <c r="O917" s="567"/>
      <c r="P917" s="567"/>
      <c r="Q917" s="567"/>
      <c r="R917" s="567"/>
      <c r="S917" s="567"/>
      <c r="T917" s="567"/>
      <c r="U917" s="567"/>
      <c r="V917" s="567"/>
      <c r="W917" s="567"/>
      <c r="X917" s="567"/>
      <c r="Y917" s="567"/>
      <c r="Z917" s="567"/>
    </row>
    <row r="918">
      <c r="A918" s="567"/>
      <c r="B918" s="567"/>
      <c r="C918" s="567"/>
      <c r="D918" s="567"/>
      <c r="E918" s="567"/>
      <c r="F918" s="567"/>
      <c r="G918" s="567"/>
      <c r="H918" s="567"/>
      <c r="I918" s="567"/>
      <c r="J918" s="567"/>
      <c r="K918" s="567"/>
      <c r="L918" s="567"/>
      <c r="M918" s="567"/>
      <c r="N918" s="567"/>
      <c r="O918" s="567"/>
      <c r="P918" s="567"/>
      <c r="Q918" s="567"/>
      <c r="R918" s="567"/>
      <c r="S918" s="567"/>
      <c r="T918" s="567"/>
      <c r="U918" s="567"/>
      <c r="V918" s="567"/>
      <c r="W918" s="567"/>
      <c r="X918" s="567"/>
      <c r="Y918" s="567"/>
      <c r="Z918" s="567"/>
    </row>
    <row r="919">
      <c r="A919" s="567"/>
      <c r="B919" s="567"/>
      <c r="C919" s="567"/>
      <c r="D919" s="567"/>
      <c r="E919" s="567"/>
      <c r="F919" s="567"/>
      <c r="G919" s="567"/>
      <c r="H919" s="567"/>
      <c r="I919" s="567"/>
      <c r="J919" s="567"/>
      <c r="K919" s="567"/>
      <c r="L919" s="567"/>
      <c r="M919" s="567"/>
      <c r="N919" s="567"/>
      <c r="O919" s="567"/>
      <c r="P919" s="567"/>
      <c r="Q919" s="567"/>
      <c r="R919" s="567"/>
      <c r="S919" s="567"/>
      <c r="T919" s="567"/>
      <c r="U919" s="567"/>
      <c r="V919" s="567"/>
      <c r="W919" s="567"/>
      <c r="X919" s="567"/>
      <c r="Y919" s="567"/>
      <c r="Z919" s="567"/>
    </row>
    <row r="920">
      <c r="A920" s="567"/>
      <c r="B920" s="567"/>
      <c r="C920" s="567"/>
      <c r="D920" s="567"/>
      <c r="E920" s="567"/>
      <c r="F920" s="567"/>
      <c r="G920" s="567"/>
      <c r="H920" s="567"/>
      <c r="I920" s="567"/>
      <c r="J920" s="567"/>
      <c r="K920" s="567"/>
      <c r="L920" s="567"/>
      <c r="M920" s="567"/>
      <c r="N920" s="567"/>
      <c r="O920" s="567"/>
      <c r="P920" s="567"/>
      <c r="Q920" s="567"/>
      <c r="R920" s="567"/>
      <c r="S920" s="567"/>
      <c r="T920" s="567"/>
      <c r="U920" s="567"/>
      <c r="V920" s="567"/>
      <c r="W920" s="567"/>
      <c r="X920" s="567"/>
      <c r="Y920" s="567"/>
      <c r="Z920" s="567"/>
    </row>
    <row r="921">
      <c r="A921" s="567"/>
      <c r="B921" s="567"/>
      <c r="C921" s="567"/>
      <c r="D921" s="567"/>
      <c r="E921" s="567"/>
      <c r="F921" s="567"/>
      <c r="G921" s="567"/>
      <c r="H921" s="567"/>
      <c r="I921" s="567"/>
      <c r="J921" s="567"/>
      <c r="K921" s="567"/>
      <c r="L921" s="567"/>
      <c r="M921" s="567"/>
      <c r="N921" s="567"/>
      <c r="O921" s="567"/>
      <c r="P921" s="567"/>
      <c r="Q921" s="567"/>
      <c r="R921" s="567"/>
      <c r="S921" s="567"/>
      <c r="T921" s="567"/>
      <c r="U921" s="567"/>
      <c r="V921" s="567"/>
      <c r="W921" s="567"/>
      <c r="X921" s="567"/>
      <c r="Y921" s="567"/>
      <c r="Z921" s="567"/>
    </row>
    <row r="922">
      <c r="A922" s="567"/>
      <c r="B922" s="567"/>
      <c r="C922" s="567"/>
      <c r="D922" s="567"/>
      <c r="E922" s="567"/>
      <c r="F922" s="567"/>
      <c r="G922" s="567"/>
      <c r="H922" s="567"/>
      <c r="I922" s="567"/>
      <c r="J922" s="567"/>
      <c r="K922" s="567"/>
      <c r="L922" s="567"/>
      <c r="M922" s="567"/>
      <c r="N922" s="567"/>
      <c r="O922" s="567"/>
      <c r="P922" s="567"/>
      <c r="Q922" s="567"/>
      <c r="R922" s="567"/>
      <c r="S922" s="567"/>
      <c r="T922" s="567"/>
      <c r="U922" s="567"/>
      <c r="V922" s="567"/>
      <c r="W922" s="567"/>
      <c r="X922" s="567"/>
      <c r="Y922" s="567"/>
      <c r="Z922" s="567"/>
    </row>
    <row r="923">
      <c r="A923" s="567"/>
      <c r="B923" s="567"/>
      <c r="C923" s="567"/>
      <c r="D923" s="567"/>
      <c r="E923" s="567"/>
      <c r="F923" s="567"/>
      <c r="G923" s="567"/>
      <c r="H923" s="567"/>
      <c r="I923" s="567"/>
      <c r="J923" s="567"/>
      <c r="K923" s="567"/>
      <c r="L923" s="567"/>
      <c r="M923" s="567"/>
      <c r="N923" s="567"/>
      <c r="O923" s="567"/>
      <c r="P923" s="567"/>
      <c r="Q923" s="567"/>
      <c r="R923" s="567"/>
      <c r="S923" s="567"/>
      <c r="T923" s="567"/>
      <c r="U923" s="567"/>
      <c r="V923" s="567"/>
      <c r="W923" s="567"/>
      <c r="X923" s="567"/>
      <c r="Y923" s="567"/>
      <c r="Z923" s="567"/>
    </row>
    <row r="924">
      <c r="A924" s="567"/>
      <c r="B924" s="567"/>
      <c r="C924" s="567"/>
      <c r="D924" s="567"/>
      <c r="E924" s="567"/>
      <c r="F924" s="567"/>
      <c r="G924" s="567"/>
      <c r="H924" s="567"/>
      <c r="I924" s="567"/>
      <c r="J924" s="567"/>
      <c r="K924" s="567"/>
      <c r="L924" s="567"/>
      <c r="M924" s="567"/>
      <c r="N924" s="567"/>
      <c r="O924" s="567"/>
      <c r="P924" s="567"/>
      <c r="Q924" s="567"/>
      <c r="R924" s="567"/>
      <c r="S924" s="567"/>
      <c r="T924" s="567"/>
      <c r="U924" s="567"/>
      <c r="V924" s="567"/>
      <c r="W924" s="567"/>
      <c r="X924" s="567"/>
      <c r="Y924" s="567"/>
      <c r="Z924" s="567"/>
    </row>
    <row r="925">
      <c r="A925" s="567"/>
      <c r="B925" s="567"/>
      <c r="C925" s="567"/>
      <c r="D925" s="567"/>
      <c r="E925" s="567"/>
      <c r="F925" s="567"/>
      <c r="G925" s="567"/>
      <c r="H925" s="567"/>
      <c r="I925" s="567"/>
      <c r="J925" s="567"/>
      <c r="K925" s="567"/>
      <c r="L925" s="567"/>
      <c r="M925" s="567"/>
      <c r="N925" s="567"/>
      <c r="O925" s="567"/>
      <c r="P925" s="567"/>
      <c r="Q925" s="567"/>
      <c r="R925" s="567"/>
      <c r="S925" s="567"/>
      <c r="T925" s="567"/>
      <c r="U925" s="567"/>
      <c r="V925" s="567"/>
      <c r="W925" s="567"/>
      <c r="X925" s="567"/>
      <c r="Y925" s="567"/>
      <c r="Z925" s="567"/>
    </row>
    <row r="926">
      <c r="A926" s="567"/>
      <c r="B926" s="567"/>
      <c r="C926" s="567"/>
      <c r="D926" s="567"/>
      <c r="E926" s="567"/>
      <c r="F926" s="567"/>
      <c r="G926" s="567"/>
      <c r="H926" s="567"/>
      <c r="I926" s="567"/>
      <c r="J926" s="567"/>
      <c r="K926" s="567"/>
      <c r="L926" s="567"/>
      <c r="M926" s="567"/>
      <c r="N926" s="567"/>
      <c r="O926" s="567"/>
      <c r="P926" s="567"/>
      <c r="Q926" s="567"/>
      <c r="R926" s="567"/>
      <c r="S926" s="567"/>
      <c r="T926" s="567"/>
      <c r="U926" s="567"/>
      <c r="V926" s="567"/>
      <c r="W926" s="567"/>
      <c r="X926" s="567"/>
      <c r="Y926" s="567"/>
      <c r="Z926" s="567"/>
    </row>
    <row r="927">
      <c r="A927" s="567"/>
      <c r="B927" s="567"/>
      <c r="C927" s="567"/>
      <c r="D927" s="567"/>
      <c r="E927" s="567"/>
      <c r="F927" s="567"/>
      <c r="G927" s="567"/>
      <c r="H927" s="567"/>
      <c r="I927" s="567"/>
      <c r="J927" s="567"/>
      <c r="K927" s="567"/>
      <c r="L927" s="567"/>
      <c r="M927" s="567"/>
      <c r="N927" s="567"/>
      <c r="O927" s="567"/>
      <c r="P927" s="567"/>
      <c r="Q927" s="567"/>
      <c r="R927" s="567"/>
      <c r="S927" s="567"/>
      <c r="T927" s="567"/>
      <c r="U927" s="567"/>
      <c r="V927" s="567"/>
      <c r="W927" s="567"/>
      <c r="X927" s="567"/>
      <c r="Y927" s="567"/>
      <c r="Z927" s="567"/>
    </row>
    <row r="928">
      <c r="A928" s="567"/>
      <c r="B928" s="567"/>
      <c r="C928" s="567"/>
      <c r="D928" s="567"/>
      <c r="E928" s="567"/>
      <c r="F928" s="567"/>
      <c r="G928" s="567"/>
      <c r="H928" s="567"/>
      <c r="I928" s="567"/>
      <c r="J928" s="567"/>
      <c r="K928" s="567"/>
      <c r="L928" s="567"/>
      <c r="M928" s="567"/>
      <c r="N928" s="567"/>
      <c r="O928" s="567"/>
      <c r="P928" s="567"/>
      <c r="Q928" s="567"/>
      <c r="R928" s="567"/>
      <c r="S928" s="567"/>
      <c r="T928" s="567"/>
      <c r="U928" s="567"/>
      <c r="V928" s="567"/>
      <c r="W928" s="567"/>
      <c r="X928" s="567"/>
      <c r="Y928" s="567"/>
      <c r="Z928" s="567"/>
    </row>
    <row r="929">
      <c r="A929" s="567"/>
      <c r="B929" s="567"/>
      <c r="C929" s="567"/>
      <c r="D929" s="567"/>
      <c r="E929" s="567"/>
      <c r="F929" s="567"/>
      <c r="G929" s="567"/>
      <c r="H929" s="567"/>
      <c r="I929" s="567"/>
      <c r="J929" s="567"/>
      <c r="K929" s="567"/>
      <c r="L929" s="567"/>
      <c r="M929" s="567"/>
      <c r="N929" s="567"/>
      <c r="O929" s="567"/>
      <c r="P929" s="567"/>
      <c r="Q929" s="567"/>
      <c r="R929" s="567"/>
      <c r="S929" s="567"/>
      <c r="T929" s="567"/>
      <c r="U929" s="567"/>
      <c r="V929" s="567"/>
      <c r="W929" s="567"/>
      <c r="X929" s="567"/>
      <c r="Y929" s="567"/>
      <c r="Z929" s="567"/>
    </row>
    <row r="930">
      <c r="A930" s="567"/>
      <c r="B930" s="567"/>
      <c r="C930" s="567"/>
      <c r="D930" s="567"/>
      <c r="E930" s="567"/>
      <c r="F930" s="567"/>
      <c r="G930" s="567"/>
      <c r="H930" s="567"/>
      <c r="I930" s="567"/>
      <c r="J930" s="567"/>
      <c r="K930" s="567"/>
      <c r="L930" s="567"/>
      <c r="M930" s="567"/>
      <c r="N930" s="567"/>
      <c r="O930" s="567"/>
      <c r="P930" s="567"/>
      <c r="Q930" s="567"/>
      <c r="R930" s="567"/>
      <c r="S930" s="567"/>
      <c r="T930" s="567"/>
      <c r="U930" s="567"/>
      <c r="V930" s="567"/>
      <c r="W930" s="567"/>
      <c r="X930" s="567"/>
      <c r="Y930" s="567"/>
      <c r="Z930" s="567"/>
    </row>
    <row r="931">
      <c r="A931" s="567"/>
      <c r="B931" s="567"/>
      <c r="C931" s="567"/>
      <c r="D931" s="567"/>
      <c r="E931" s="567"/>
      <c r="F931" s="567"/>
      <c r="G931" s="567"/>
      <c r="H931" s="567"/>
      <c r="I931" s="567"/>
      <c r="J931" s="567"/>
      <c r="K931" s="567"/>
      <c r="L931" s="567"/>
      <c r="M931" s="567"/>
      <c r="N931" s="567"/>
      <c r="O931" s="567"/>
      <c r="P931" s="567"/>
      <c r="Q931" s="567"/>
      <c r="R931" s="567"/>
      <c r="S931" s="567"/>
      <c r="T931" s="567"/>
      <c r="U931" s="567"/>
      <c r="V931" s="567"/>
      <c r="W931" s="567"/>
      <c r="X931" s="567"/>
      <c r="Y931" s="567"/>
      <c r="Z931" s="567"/>
    </row>
    <row r="932">
      <c r="A932" s="567"/>
      <c r="B932" s="567"/>
      <c r="C932" s="567"/>
      <c r="D932" s="567"/>
      <c r="E932" s="567"/>
      <c r="F932" s="567"/>
      <c r="G932" s="567"/>
      <c r="H932" s="567"/>
      <c r="I932" s="567"/>
      <c r="J932" s="567"/>
      <c r="K932" s="567"/>
      <c r="L932" s="567"/>
      <c r="M932" s="567"/>
      <c r="N932" s="567"/>
      <c r="O932" s="567"/>
      <c r="P932" s="567"/>
      <c r="Q932" s="567"/>
      <c r="R932" s="567"/>
      <c r="S932" s="567"/>
      <c r="T932" s="567"/>
      <c r="U932" s="567"/>
      <c r="V932" s="567"/>
      <c r="W932" s="567"/>
      <c r="X932" s="567"/>
      <c r="Y932" s="567"/>
      <c r="Z932" s="567"/>
    </row>
    <row r="933">
      <c r="A933" s="567"/>
      <c r="B933" s="567"/>
      <c r="C933" s="567"/>
      <c r="D933" s="567"/>
      <c r="E933" s="567"/>
      <c r="F933" s="567"/>
      <c r="G933" s="567"/>
      <c r="H933" s="567"/>
      <c r="I933" s="567"/>
      <c r="J933" s="567"/>
      <c r="K933" s="567"/>
      <c r="L933" s="567"/>
      <c r="M933" s="567"/>
      <c r="N933" s="567"/>
      <c r="O933" s="567"/>
      <c r="P933" s="567"/>
      <c r="Q933" s="567"/>
      <c r="R933" s="567"/>
      <c r="S933" s="567"/>
      <c r="T933" s="567"/>
      <c r="U933" s="567"/>
      <c r="V933" s="567"/>
      <c r="W933" s="567"/>
      <c r="X933" s="567"/>
      <c r="Y933" s="567"/>
      <c r="Z933" s="567"/>
    </row>
    <row r="934">
      <c r="A934" s="567"/>
      <c r="B934" s="567"/>
      <c r="C934" s="567"/>
      <c r="D934" s="567"/>
      <c r="E934" s="567"/>
      <c r="F934" s="567"/>
      <c r="G934" s="567"/>
      <c r="H934" s="567"/>
      <c r="I934" s="567"/>
      <c r="J934" s="567"/>
      <c r="K934" s="567"/>
      <c r="L934" s="567"/>
      <c r="M934" s="567"/>
      <c r="N934" s="567"/>
      <c r="O934" s="567"/>
      <c r="P934" s="567"/>
      <c r="Q934" s="567"/>
      <c r="R934" s="567"/>
      <c r="S934" s="567"/>
      <c r="T934" s="567"/>
      <c r="U934" s="567"/>
      <c r="V934" s="567"/>
      <c r="W934" s="567"/>
      <c r="X934" s="567"/>
      <c r="Y934" s="567"/>
      <c r="Z934" s="567"/>
    </row>
    <row r="935">
      <c r="A935" s="567"/>
      <c r="B935" s="567"/>
      <c r="C935" s="567"/>
      <c r="D935" s="567"/>
      <c r="E935" s="567"/>
      <c r="F935" s="567"/>
      <c r="G935" s="567"/>
      <c r="H935" s="567"/>
      <c r="I935" s="567"/>
      <c r="J935" s="567"/>
      <c r="K935" s="567"/>
      <c r="L935" s="567"/>
      <c r="M935" s="567"/>
      <c r="N935" s="567"/>
      <c r="O935" s="567"/>
      <c r="P935" s="567"/>
      <c r="Q935" s="567"/>
      <c r="R935" s="567"/>
      <c r="S935" s="567"/>
      <c r="T935" s="567"/>
      <c r="U935" s="567"/>
      <c r="V935" s="567"/>
      <c r="W935" s="567"/>
      <c r="X935" s="567"/>
      <c r="Y935" s="567"/>
      <c r="Z935" s="567"/>
    </row>
    <row r="936">
      <c r="A936" s="567"/>
      <c r="B936" s="567"/>
      <c r="C936" s="567"/>
      <c r="D936" s="567"/>
      <c r="E936" s="567"/>
      <c r="F936" s="567"/>
      <c r="G936" s="567"/>
      <c r="H936" s="567"/>
      <c r="I936" s="567"/>
      <c r="J936" s="567"/>
      <c r="K936" s="567"/>
      <c r="L936" s="567"/>
      <c r="M936" s="567"/>
      <c r="N936" s="567"/>
      <c r="O936" s="567"/>
      <c r="P936" s="567"/>
      <c r="Q936" s="567"/>
      <c r="R936" s="567"/>
      <c r="S936" s="567"/>
      <c r="T936" s="567"/>
      <c r="U936" s="567"/>
      <c r="V936" s="567"/>
      <c r="W936" s="567"/>
      <c r="X936" s="567"/>
      <c r="Y936" s="567"/>
      <c r="Z936" s="567"/>
    </row>
    <row r="937">
      <c r="A937" s="567"/>
      <c r="B937" s="567"/>
      <c r="C937" s="567"/>
      <c r="D937" s="567"/>
      <c r="E937" s="567"/>
      <c r="F937" s="567"/>
      <c r="G937" s="567"/>
      <c r="H937" s="567"/>
      <c r="I937" s="567"/>
      <c r="J937" s="567"/>
      <c r="K937" s="567"/>
      <c r="L937" s="567"/>
      <c r="M937" s="567"/>
      <c r="N937" s="567"/>
      <c r="O937" s="567"/>
      <c r="P937" s="567"/>
      <c r="Q937" s="567"/>
      <c r="R937" s="567"/>
      <c r="S937" s="567"/>
      <c r="T937" s="567"/>
      <c r="U937" s="567"/>
      <c r="V937" s="567"/>
      <c r="W937" s="567"/>
      <c r="X937" s="567"/>
      <c r="Y937" s="567"/>
      <c r="Z937" s="567"/>
    </row>
    <row r="938">
      <c r="A938" s="567"/>
      <c r="B938" s="567"/>
      <c r="C938" s="567"/>
      <c r="D938" s="567"/>
      <c r="E938" s="567"/>
      <c r="F938" s="567"/>
      <c r="G938" s="567"/>
      <c r="H938" s="567"/>
      <c r="I938" s="567"/>
      <c r="J938" s="567"/>
      <c r="K938" s="567"/>
      <c r="L938" s="567"/>
      <c r="M938" s="567"/>
      <c r="N938" s="567"/>
      <c r="O938" s="567"/>
      <c r="P938" s="567"/>
      <c r="Q938" s="567"/>
      <c r="R938" s="567"/>
      <c r="S938" s="567"/>
      <c r="T938" s="567"/>
      <c r="U938" s="567"/>
      <c r="V938" s="567"/>
      <c r="W938" s="567"/>
      <c r="X938" s="567"/>
      <c r="Y938" s="567"/>
      <c r="Z938" s="567"/>
    </row>
    <row r="939">
      <c r="A939" s="567"/>
      <c r="B939" s="567"/>
      <c r="C939" s="567"/>
      <c r="D939" s="567"/>
      <c r="E939" s="567"/>
      <c r="F939" s="567"/>
      <c r="G939" s="567"/>
      <c r="H939" s="567"/>
      <c r="I939" s="567"/>
      <c r="J939" s="567"/>
      <c r="K939" s="567"/>
      <c r="L939" s="567"/>
      <c r="M939" s="567"/>
      <c r="N939" s="567"/>
      <c r="O939" s="567"/>
      <c r="P939" s="567"/>
      <c r="Q939" s="567"/>
      <c r="R939" s="567"/>
      <c r="S939" s="567"/>
      <c r="T939" s="567"/>
      <c r="U939" s="567"/>
      <c r="V939" s="567"/>
      <c r="W939" s="567"/>
      <c r="X939" s="567"/>
      <c r="Y939" s="567"/>
      <c r="Z939" s="567"/>
    </row>
    <row r="940">
      <c r="A940" s="567"/>
      <c r="B940" s="567"/>
      <c r="C940" s="567"/>
      <c r="D940" s="567"/>
      <c r="E940" s="567"/>
      <c r="F940" s="567"/>
      <c r="G940" s="567"/>
      <c r="H940" s="567"/>
      <c r="I940" s="567"/>
      <c r="J940" s="567"/>
      <c r="K940" s="567"/>
      <c r="L940" s="567"/>
      <c r="M940" s="567"/>
      <c r="N940" s="567"/>
      <c r="O940" s="567"/>
      <c r="P940" s="567"/>
      <c r="Q940" s="567"/>
      <c r="R940" s="567"/>
      <c r="S940" s="567"/>
      <c r="T940" s="567"/>
      <c r="U940" s="567"/>
      <c r="V940" s="567"/>
      <c r="W940" s="567"/>
      <c r="X940" s="567"/>
      <c r="Y940" s="567"/>
      <c r="Z940" s="567"/>
    </row>
    <row r="941">
      <c r="A941" s="567"/>
      <c r="B941" s="567"/>
      <c r="C941" s="567"/>
      <c r="D941" s="567"/>
      <c r="E941" s="567"/>
      <c r="F941" s="567"/>
      <c r="G941" s="567"/>
      <c r="H941" s="567"/>
      <c r="I941" s="567"/>
      <c r="J941" s="567"/>
      <c r="K941" s="567"/>
      <c r="L941" s="567"/>
      <c r="M941" s="567"/>
      <c r="N941" s="567"/>
      <c r="O941" s="567"/>
      <c r="P941" s="567"/>
      <c r="Q941" s="567"/>
      <c r="R941" s="567"/>
      <c r="S941" s="567"/>
      <c r="T941" s="567"/>
      <c r="U941" s="567"/>
      <c r="V941" s="567"/>
      <c r="W941" s="567"/>
      <c r="X941" s="567"/>
      <c r="Y941" s="567"/>
      <c r="Z941" s="567"/>
    </row>
    <row r="942">
      <c r="A942" s="567"/>
      <c r="B942" s="567"/>
      <c r="C942" s="567"/>
      <c r="D942" s="567"/>
      <c r="E942" s="567"/>
      <c r="F942" s="567"/>
      <c r="G942" s="567"/>
      <c r="H942" s="567"/>
      <c r="I942" s="567"/>
      <c r="J942" s="567"/>
      <c r="K942" s="567"/>
      <c r="L942" s="567"/>
      <c r="M942" s="567"/>
      <c r="N942" s="567"/>
      <c r="O942" s="567"/>
      <c r="P942" s="567"/>
      <c r="Q942" s="567"/>
      <c r="R942" s="567"/>
      <c r="S942" s="567"/>
      <c r="T942" s="567"/>
      <c r="U942" s="567"/>
      <c r="V942" s="567"/>
      <c r="W942" s="567"/>
      <c r="X942" s="567"/>
      <c r="Y942" s="567"/>
      <c r="Z942" s="567"/>
    </row>
    <row r="943">
      <c r="A943" s="567"/>
      <c r="B943" s="567"/>
      <c r="C943" s="567"/>
      <c r="D943" s="567"/>
      <c r="E943" s="567"/>
      <c r="F943" s="567"/>
      <c r="G943" s="567"/>
      <c r="H943" s="567"/>
      <c r="I943" s="567"/>
      <c r="J943" s="567"/>
      <c r="K943" s="567"/>
      <c r="L943" s="567"/>
      <c r="M943" s="567"/>
      <c r="N943" s="567"/>
      <c r="O943" s="567"/>
      <c r="P943" s="567"/>
      <c r="Q943" s="567"/>
      <c r="R943" s="567"/>
      <c r="S943" s="567"/>
      <c r="T943" s="567"/>
      <c r="U943" s="567"/>
      <c r="V943" s="567"/>
      <c r="W943" s="567"/>
      <c r="X943" s="567"/>
      <c r="Y943" s="567"/>
      <c r="Z943" s="567"/>
    </row>
    <row r="944">
      <c r="A944" s="567"/>
      <c r="B944" s="567"/>
      <c r="C944" s="567"/>
      <c r="D944" s="567"/>
      <c r="E944" s="567"/>
      <c r="F944" s="567"/>
      <c r="G944" s="567"/>
      <c r="H944" s="567"/>
      <c r="I944" s="567"/>
      <c r="J944" s="567"/>
      <c r="K944" s="567"/>
      <c r="L944" s="567"/>
      <c r="M944" s="567"/>
      <c r="N944" s="567"/>
      <c r="O944" s="567"/>
      <c r="P944" s="567"/>
      <c r="Q944" s="567"/>
      <c r="R944" s="567"/>
      <c r="S944" s="567"/>
      <c r="T944" s="567"/>
      <c r="U944" s="567"/>
      <c r="V944" s="567"/>
      <c r="W944" s="567"/>
      <c r="X944" s="567"/>
      <c r="Y944" s="567"/>
      <c r="Z944" s="567"/>
    </row>
    <row r="945">
      <c r="A945" s="567"/>
      <c r="B945" s="567"/>
      <c r="C945" s="567"/>
      <c r="D945" s="567"/>
      <c r="E945" s="567"/>
      <c r="F945" s="567"/>
      <c r="G945" s="567"/>
      <c r="H945" s="567"/>
      <c r="I945" s="567"/>
      <c r="J945" s="567"/>
      <c r="K945" s="567"/>
      <c r="L945" s="567"/>
      <c r="M945" s="567"/>
      <c r="N945" s="567"/>
      <c r="O945" s="567"/>
      <c r="P945" s="567"/>
      <c r="Q945" s="567"/>
      <c r="R945" s="567"/>
      <c r="S945" s="567"/>
      <c r="T945" s="567"/>
      <c r="U945" s="567"/>
      <c r="V945" s="567"/>
      <c r="W945" s="567"/>
      <c r="X945" s="567"/>
      <c r="Y945" s="567"/>
      <c r="Z945" s="567"/>
    </row>
    <row r="946">
      <c r="A946" s="567"/>
      <c r="B946" s="567"/>
      <c r="C946" s="567"/>
      <c r="D946" s="567"/>
      <c r="E946" s="567"/>
      <c r="F946" s="567"/>
      <c r="G946" s="567"/>
      <c r="H946" s="567"/>
      <c r="I946" s="567"/>
      <c r="J946" s="567"/>
      <c r="K946" s="567"/>
      <c r="L946" s="567"/>
      <c r="M946" s="567"/>
      <c r="N946" s="567"/>
      <c r="O946" s="567"/>
      <c r="P946" s="567"/>
      <c r="Q946" s="567"/>
      <c r="R946" s="567"/>
      <c r="S946" s="567"/>
      <c r="T946" s="567"/>
      <c r="U946" s="567"/>
      <c r="V946" s="567"/>
      <c r="W946" s="567"/>
      <c r="X946" s="567"/>
      <c r="Y946" s="567"/>
      <c r="Z946" s="567"/>
    </row>
    <row r="947">
      <c r="A947" s="567"/>
      <c r="B947" s="567"/>
      <c r="C947" s="567"/>
      <c r="D947" s="567"/>
      <c r="E947" s="567"/>
      <c r="F947" s="567"/>
      <c r="G947" s="567"/>
      <c r="H947" s="567"/>
      <c r="I947" s="567"/>
      <c r="J947" s="567"/>
      <c r="K947" s="567"/>
      <c r="L947" s="567"/>
      <c r="M947" s="567"/>
      <c r="N947" s="567"/>
      <c r="O947" s="567"/>
      <c r="P947" s="567"/>
      <c r="Q947" s="567"/>
      <c r="R947" s="567"/>
      <c r="S947" s="567"/>
      <c r="T947" s="567"/>
      <c r="U947" s="567"/>
      <c r="V947" s="567"/>
      <c r="W947" s="567"/>
      <c r="X947" s="567"/>
      <c r="Y947" s="567"/>
      <c r="Z947" s="567"/>
    </row>
    <row r="948">
      <c r="A948" s="567"/>
      <c r="B948" s="567"/>
      <c r="C948" s="567"/>
      <c r="D948" s="567"/>
      <c r="E948" s="567"/>
      <c r="F948" s="567"/>
      <c r="G948" s="567"/>
      <c r="H948" s="567"/>
      <c r="I948" s="567"/>
      <c r="J948" s="567"/>
      <c r="K948" s="567"/>
      <c r="L948" s="567"/>
      <c r="M948" s="567"/>
      <c r="N948" s="567"/>
      <c r="O948" s="567"/>
      <c r="P948" s="567"/>
      <c r="Q948" s="567"/>
      <c r="R948" s="567"/>
      <c r="S948" s="567"/>
      <c r="T948" s="567"/>
      <c r="U948" s="567"/>
      <c r="V948" s="567"/>
      <c r="W948" s="567"/>
      <c r="X948" s="567"/>
      <c r="Y948" s="567"/>
      <c r="Z948" s="567"/>
    </row>
    <row r="949">
      <c r="A949" s="567"/>
      <c r="B949" s="567"/>
      <c r="C949" s="567"/>
      <c r="D949" s="567"/>
      <c r="E949" s="567"/>
      <c r="F949" s="567"/>
      <c r="G949" s="567"/>
      <c r="H949" s="567"/>
      <c r="I949" s="567"/>
      <c r="J949" s="567"/>
      <c r="K949" s="567"/>
      <c r="L949" s="567"/>
      <c r="M949" s="567"/>
      <c r="N949" s="567"/>
      <c r="O949" s="567"/>
      <c r="P949" s="567"/>
      <c r="Q949" s="567"/>
      <c r="R949" s="567"/>
      <c r="S949" s="567"/>
      <c r="T949" s="567"/>
      <c r="U949" s="567"/>
      <c r="V949" s="567"/>
      <c r="W949" s="567"/>
      <c r="X949" s="567"/>
      <c r="Y949" s="567"/>
      <c r="Z949" s="567"/>
    </row>
    <row r="950">
      <c r="A950" s="567"/>
      <c r="B950" s="567"/>
      <c r="C950" s="567"/>
      <c r="D950" s="567"/>
      <c r="E950" s="567"/>
      <c r="F950" s="567"/>
      <c r="G950" s="567"/>
      <c r="H950" s="567"/>
      <c r="I950" s="567"/>
      <c r="J950" s="567"/>
      <c r="K950" s="567"/>
      <c r="L950" s="567"/>
      <c r="M950" s="567"/>
      <c r="N950" s="567"/>
      <c r="O950" s="567"/>
      <c r="P950" s="567"/>
      <c r="Q950" s="567"/>
      <c r="R950" s="567"/>
      <c r="S950" s="567"/>
      <c r="T950" s="567"/>
      <c r="U950" s="567"/>
      <c r="V950" s="567"/>
      <c r="W950" s="567"/>
      <c r="X950" s="567"/>
      <c r="Y950" s="567"/>
      <c r="Z950" s="567"/>
    </row>
    <row r="951">
      <c r="A951" s="567"/>
      <c r="B951" s="567"/>
      <c r="C951" s="567"/>
      <c r="D951" s="567"/>
      <c r="E951" s="567"/>
      <c r="F951" s="567"/>
      <c r="G951" s="567"/>
      <c r="H951" s="567"/>
      <c r="I951" s="567"/>
      <c r="J951" s="567"/>
      <c r="K951" s="567"/>
      <c r="L951" s="567"/>
      <c r="M951" s="567"/>
      <c r="N951" s="567"/>
      <c r="O951" s="567"/>
      <c r="P951" s="567"/>
      <c r="Q951" s="567"/>
      <c r="R951" s="567"/>
      <c r="S951" s="567"/>
      <c r="T951" s="567"/>
      <c r="U951" s="567"/>
      <c r="V951" s="567"/>
      <c r="W951" s="567"/>
      <c r="X951" s="567"/>
      <c r="Y951" s="567"/>
      <c r="Z951" s="567"/>
    </row>
    <row r="952">
      <c r="A952" s="567"/>
      <c r="B952" s="567"/>
      <c r="C952" s="567"/>
      <c r="D952" s="567"/>
      <c r="E952" s="567"/>
      <c r="F952" s="567"/>
      <c r="G952" s="567"/>
      <c r="H952" s="567"/>
      <c r="I952" s="567"/>
      <c r="J952" s="567"/>
      <c r="K952" s="567"/>
      <c r="L952" s="567"/>
      <c r="M952" s="567"/>
      <c r="N952" s="567"/>
      <c r="O952" s="567"/>
      <c r="P952" s="567"/>
      <c r="Q952" s="567"/>
      <c r="R952" s="567"/>
      <c r="S952" s="567"/>
      <c r="T952" s="567"/>
      <c r="U952" s="567"/>
      <c r="V952" s="567"/>
      <c r="W952" s="567"/>
      <c r="X952" s="567"/>
      <c r="Y952" s="567"/>
      <c r="Z952" s="567"/>
    </row>
    <row r="953">
      <c r="A953" s="567"/>
      <c r="B953" s="567"/>
      <c r="C953" s="567"/>
      <c r="D953" s="567"/>
      <c r="E953" s="567"/>
      <c r="F953" s="567"/>
      <c r="G953" s="567"/>
      <c r="H953" s="567"/>
      <c r="I953" s="567"/>
      <c r="J953" s="567"/>
      <c r="K953" s="567"/>
      <c r="L953" s="567"/>
      <c r="M953" s="567"/>
      <c r="N953" s="567"/>
      <c r="O953" s="567"/>
      <c r="P953" s="567"/>
      <c r="Q953" s="567"/>
      <c r="R953" s="567"/>
      <c r="S953" s="567"/>
      <c r="T953" s="567"/>
      <c r="U953" s="567"/>
      <c r="V953" s="567"/>
      <c r="W953" s="567"/>
      <c r="X953" s="567"/>
      <c r="Y953" s="567"/>
      <c r="Z953" s="567"/>
    </row>
    <row r="954">
      <c r="A954" s="567"/>
      <c r="B954" s="567"/>
      <c r="C954" s="567"/>
      <c r="D954" s="567"/>
      <c r="E954" s="567"/>
      <c r="F954" s="567"/>
      <c r="G954" s="567"/>
      <c r="H954" s="567"/>
      <c r="I954" s="567"/>
      <c r="J954" s="567"/>
      <c r="K954" s="567"/>
      <c r="L954" s="567"/>
      <c r="M954" s="567"/>
      <c r="N954" s="567"/>
      <c r="O954" s="567"/>
      <c r="P954" s="567"/>
      <c r="Q954" s="567"/>
      <c r="R954" s="567"/>
      <c r="S954" s="567"/>
      <c r="T954" s="567"/>
      <c r="U954" s="567"/>
      <c r="V954" s="567"/>
      <c r="W954" s="567"/>
      <c r="X954" s="567"/>
      <c r="Y954" s="567"/>
      <c r="Z954" s="567"/>
    </row>
    <row r="955">
      <c r="A955" s="567"/>
      <c r="B955" s="567"/>
      <c r="C955" s="567"/>
      <c r="D955" s="567"/>
      <c r="E955" s="567"/>
      <c r="F955" s="567"/>
      <c r="G955" s="567"/>
      <c r="H955" s="567"/>
      <c r="I955" s="567"/>
      <c r="J955" s="567"/>
      <c r="K955" s="567"/>
      <c r="L955" s="567"/>
      <c r="M955" s="567"/>
      <c r="N955" s="567"/>
      <c r="O955" s="567"/>
      <c r="P955" s="567"/>
      <c r="Q955" s="567"/>
      <c r="R955" s="567"/>
      <c r="S955" s="567"/>
      <c r="T955" s="567"/>
      <c r="U955" s="567"/>
      <c r="V955" s="567"/>
      <c r="W955" s="567"/>
      <c r="X955" s="567"/>
      <c r="Y955" s="567"/>
      <c r="Z955" s="567"/>
    </row>
    <row r="956">
      <c r="A956" s="567"/>
      <c r="B956" s="567"/>
      <c r="C956" s="567"/>
      <c r="D956" s="567"/>
      <c r="E956" s="567"/>
      <c r="F956" s="567"/>
      <c r="G956" s="567"/>
      <c r="H956" s="567"/>
      <c r="I956" s="567"/>
      <c r="J956" s="567"/>
      <c r="K956" s="567"/>
      <c r="L956" s="567"/>
      <c r="M956" s="567"/>
      <c r="N956" s="567"/>
      <c r="O956" s="567"/>
      <c r="P956" s="567"/>
      <c r="Q956" s="567"/>
      <c r="R956" s="567"/>
      <c r="S956" s="567"/>
      <c r="T956" s="567"/>
      <c r="U956" s="567"/>
      <c r="V956" s="567"/>
      <c r="W956" s="567"/>
      <c r="X956" s="567"/>
      <c r="Y956" s="567"/>
      <c r="Z956" s="567"/>
    </row>
    <row r="957">
      <c r="A957" s="567"/>
      <c r="B957" s="567"/>
      <c r="C957" s="567"/>
      <c r="D957" s="567"/>
      <c r="E957" s="567"/>
      <c r="F957" s="567"/>
      <c r="G957" s="567"/>
      <c r="H957" s="567"/>
      <c r="I957" s="567"/>
      <c r="J957" s="567"/>
      <c r="K957" s="567"/>
      <c r="L957" s="567"/>
      <c r="M957" s="567"/>
      <c r="N957" s="567"/>
      <c r="O957" s="567"/>
      <c r="P957" s="567"/>
      <c r="Q957" s="567"/>
      <c r="R957" s="567"/>
      <c r="S957" s="567"/>
      <c r="T957" s="567"/>
      <c r="U957" s="567"/>
      <c r="V957" s="567"/>
      <c r="W957" s="567"/>
      <c r="X957" s="567"/>
      <c r="Y957" s="567"/>
      <c r="Z957" s="567"/>
    </row>
    <row r="958">
      <c r="A958" s="567"/>
      <c r="B958" s="567"/>
      <c r="C958" s="567"/>
      <c r="D958" s="567"/>
      <c r="E958" s="567"/>
      <c r="F958" s="567"/>
      <c r="G958" s="567"/>
      <c r="H958" s="567"/>
      <c r="I958" s="567"/>
      <c r="J958" s="567"/>
      <c r="K958" s="567"/>
      <c r="L958" s="567"/>
      <c r="M958" s="567"/>
      <c r="N958" s="567"/>
      <c r="O958" s="567"/>
      <c r="P958" s="567"/>
      <c r="Q958" s="567"/>
      <c r="R958" s="567"/>
      <c r="S958" s="567"/>
      <c r="T958" s="567"/>
      <c r="U958" s="567"/>
      <c r="V958" s="567"/>
      <c r="W958" s="567"/>
      <c r="X958" s="567"/>
      <c r="Y958" s="567"/>
      <c r="Z958" s="567"/>
    </row>
    <row r="959">
      <c r="A959" s="567"/>
      <c r="B959" s="567"/>
      <c r="C959" s="567"/>
      <c r="D959" s="567"/>
      <c r="E959" s="567"/>
      <c r="F959" s="567"/>
      <c r="G959" s="567"/>
      <c r="H959" s="567"/>
      <c r="I959" s="567"/>
      <c r="J959" s="567"/>
      <c r="K959" s="567"/>
      <c r="L959" s="567"/>
      <c r="M959" s="567"/>
      <c r="N959" s="567"/>
      <c r="O959" s="567"/>
      <c r="P959" s="567"/>
      <c r="Q959" s="567"/>
      <c r="R959" s="567"/>
      <c r="S959" s="567"/>
      <c r="T959" s="567"/>
      <c r="U959" s="567"/>
      <c r="V959" s="567"/>
      <c r="W959" s="567"/>
      <c r="X959" s="567"/>
      <c r="Y959" s="567"/>
      <c r="Z959" s="567"/>
    </row>
    <row r="960">
      <c r="A960" s="567"/>
      <c r="B960" s="567"/>
      <c r="C960" s="567"/>
      <c r="D960" s="567"/>
      <c r="E960" s="567"/>
      <c r="F960" s="567"/>
      <c r="G960" s="567"/>
      <c r="H960" s="567"/>
      <c r="I960" s="567"/>
      <c r="J960" s="567"/>
      <c r="K960" s="567"/>
      <c r="L960" s="567"/>
      <c r="M960" s="567"/>
      <c r="N960" s="567"/>
      <c r="O960" s="567"/>
      <c r="P960" s="567"/>
      <c r="Q960" s="567"/>
      <c r="R960" s="567"/>
      <c r="S960" s="567"/>
      <c r="T960" s="567"/>
      <c r="U960" s="567"/>
      <c r="V960" s="567"/>
      <c r="W960" s="567"/>
      <c r="X960" s="567"/>
      <c r="Y960" s="567"/>
      <c r="Z960" s="567"/>
    </row>
    <row r="961">
      <c r="A961" s="567"/>
      <c r="B961" s="567"/>
      <c r="C961" s="567"/>
      <c r="D961" s="567"/>
      <c r="E961" s="567"/>
      <c r="F961" s="567"/>
      <c r="G961" s="567"/>
      <c r="H961" s="567"/>
      <c r="I961" s="567"/>
      <c r="J961" s="567"/>
      <c r="K961" s="567"/>
      <c r="L961" s="567"/>
      <c r="M961" s="567"/>
      <c r="N961" s="567"/>
      <c r="O961" s="567"/>
      <c r="P961" s="567"/>
      <c r="Q961" s="567"/>
      <c r="R961" s="567"/>
      <c r="S961" s="567"/>
      <c r="T961" s="567"/>
      <c r="U961" s="567"/>
      <c r="V961" s="567"/>
      <c r="W961" s="567"/>
      <c r="X961" s="567"/>
      <c r="Y961" s="567"/>
      <c r="Z961" s="567"/>
    </row>
    <row r="962">
      <c r="A962" s="567"/>
      <c r="B962" s="567"/>
      <c r="C962" s="567"/>
      <c r="D962" s="567"/>
      <c r="E962" s="567"/>
      <c r="F962" s="567"/>
      <c r="G962" s="567"/>
      <c r="H962" s="567"/>
      <c r="I962" s="567"/>
      <c r="J962" s="567"/>
      <c r="K962" s="567"/>
      <c r="L962" s="567"/>
      <c r="M962" s="567"/>
      <c r="N962" s="567"/>
      <c r="O962" s="567"/>
      <c r="P962" s="567"/>
      <c r="Q962" s="567"/>
      <c r="R962" s="567"/>
      <c r="S962" s="567"/>
      <c r="T962" s="567"/>
      <c r="U962" s="567"/>
      <c r="V962" s="567"/>
      <c r="W962" s="567"/>
      <c r="X962" s="567"/>
      <c r="Y962" s="567"/>
      <c r="Z962" s="567"/>
    </row>
    <row r="963">
      <c r="A963" s="567"/>
      <c r="B963" s="567"/>
      <c r="C963" s="567"/>
      <c r="D963" s="567"/>
      <c r="E963" s="567"/>
      <c r="F963" s="567"/>
      <c r="G963" s="567"/>
      <c r="H963" s="567"/>
      <c r="I963" s="567"/>
      <c r="J963" s="567"/>
      <c r="K963" s="567"/>
      <c r="L963" s="567"/>
      <c r="M963" s="567"/>
      <c r="N963" s="567"/>
      <c r="O963" s="567"/>
      <c r="P963" s="567"/>
      <c r="Q963" s="567"/>
      <c r="R963" s="567"/>
      <c r="S963" s="567"/>
      <c r="T963" s="567"/>
      <c r="U963" s="567"/>
      <c r="V963" s="567"/>
      <c r="W963" s="567"/>
      <c r="X963" s="567"/>
      <c r="Y963" s="567"/>
      <c r="Z963" s="567"/>
    </row>
    <row r="964">
      <c r="A964" s="567"/>
      <c r="B964" s="567"/>
      <c r="C964" s="567"/>
      <c r="D964" s="567"/>
      <c r="E964" s="567"/>
      <c r="F964" s="567"/>
      <c r="G964" s="567"/>
      <c r="H964" s="567"/>
      <c r="I964" s="567"/>
      <c r="J964" s="567"/>
      <c r="K964" s="567"/>
      <c r="L964" s="567"/>
      <c r="M964" s="567"/>
      <c r="N964" s="567"/>
      <c r="O964" s="567"/>
      <c r="P964" s="567"/>
      <c r="Q964" s="567"/>
      <c r="R964" s="567"/>
      <c r="S964" s="567"/>
      <c r="T964" s="567"/>
      <c r="U964" s="567"/>
      <c r="V964" s="567"/>
      <c r="W964" s="567"/>
      <c r="X964" s="567"/>
      <c r="Y964" s="567"/>
      <c r="Z964" s="567"/>
    </row>
    <row r="965">
      <c r="A965" s="567"/>
      <c r="B965" s="567"/>
      <c r="C965" s="567"/>
      <c r="D965" s="567"/>
      <c r="E965" s="567"/>
      <c r="F965" s="567"/>
      <c r="G965" s="567"/>
      <c r="H965" s="567"/>
      <c r="I965" s="567"/>
      <c r="J965" s="567"/>
      <c r="K965" s="567"/>
      <c r="L965" s="567"/>
      <c r="M965" s="567"/>
      <c r="N965" s="567"/>
      <c r="O965" s="567"/>
      <c r="P965" s="567"/>
      <c r="Q965" s="567"/>
      <c r="R965" s="567"/>
      <c r="S965" s="567"/>
      <c r="T965" s="567"/>
      <c r="U965" s="567"/>
      <c r="V965" s="567"/>
      <c r="W965" s="567"/>
      <c r="X965" s="567"/>
      <c r="Y965" s="567"/>
      <c r="Z965" s="567"/>
    </row>
    <row r="966">
      <c r="A966" s="567"/>
      <c r="B966" s="567"/>
      <c r="C966" s="567"/>
      <c r="D966" s="567"/>
      <c r="E966" s="567"/>
      <c r="F966" s="567"/>
      <c r="G966" s="567"/>
      <c r="H966" s="567"/>
      <c r="I966" s="567"/>
      <c r="J966" s="567"/>
      <c r="K966" s="567"/>
      <c r="L966" s="567"/>
      <c r="M966" s="567"/>
      <c r="N966" s="567"/>
      <c r="O966" s="567"/>
      <c r="P966" s="567"/>
      <c r="Q966" s="567"/>
      <c r="R966" s="567"/>
      <c r="S966" s="567"/>
      <c r="T966" s="567"/>
      <c r="U966" s="567"/>
      <c r="V966" s="567"/>
      <c r="W966" s="567"/>
      <c r="X966" s="567"/>
      <c r="Y966" s="567"/>
      <c r="Z966" s="567"/>
    </row>
    <row r="967">
      <c r="A967" s="567"/>
      <c r="B967" s="567"/>
      <c r="C967" s="567"/>
      <c r="D967" s="567"/>
      <c r="E967" s="567"/>
      <c r="F967" s="567"/>
      <c r="G967" s="567"/>
      <c r="H967" s="567"/>
      <c r="I967" s="567"/>
      <c r="J967" s="567"/>
      <c r="K967" s="567"/>
      <c r="L967" s="567"/>
      <c r="M967" s="567"/>
      <c r="N967" s="567"/>
      <c r="O967" s="567"/>
      <c r="P967" s="567"/>
      <c r="Q967" s="567"/>
      <c r="R967" s="567"/>
      <c r="S967" s="567"/>
      <c r="T967" s="567"/>
      <c r="U967" s="567"/>
      <c r="V967" s="567"/>
      <c r="W967" s="567"/>
      <c r="X967" s="567"/>
      <c r="Y967" s="567"/>
      <c r="Z967" s="567"/>
    </row>
    <row r="968">
      <c r="A968" s="567"/>
      <c r="B968" s="567"/>
      <c r="C968" s="567"/>
      <c r="D968" s="567"/>
      <c r="E968" s="567"/>
      <c r="F968" s="567"/>
      <c r="G968" s="567"/>
      <c r="H968" s="567"/>
      <c r="I968" s="567"/>
      <c r="J968" s="567"/>
      <c r="K968" s="567"/>
      <c r="L968" s="567"/>
      <c r="M968" s="567"/>
      <c r="N968" s="567"/>
      <c r="O968" s="567"/>
      <c r="P968" s="567"/>
      <c r="Q968" s="567"/>
      <c r="R968" s="567"/>
      <c r="S968" s="567"/>
      <c r="T968" s="567"/>
      <c r="U968" s="567"/>
      <c r="V968" s="567"/>
      <c r="W968" s="567"/>
      <c r="X968" s="567"/>
      <c r="Y968" s="567"/>
      <c r="Z968" s="567"/>
    </row>
    <row r="969">
      <c r="A969" s="567"/>
      <c r="B969" s="567"/>
      <c r="C969" s="567"/>
      <c r="D969" s="567"/>
      <c r="E969" s="567"/>
      <c r="F969" s="567"/>
      <c r="G969" s="567"/>
      <c r="H969" s="567"/>
      <c r="I969" s="567"/>
      <c r="J969" s="567"/>
      <c r="K969" s="567"/>
      <c r="L969" s="567"/>
      <c r="M969" s="567"/>
      <c r="N969" s="567"/>
      <c r="O969" s="567"/>
      <c r="P969" s="567"/>
      <c r="Q969" s="567"/>
      <c r="R969" s="567"/>
      <c r="S969" s="567"/>
      <c r="T969" s="567"/>
      <c r="U969" s="567"/>
      <c r="V969" s="567"/>
      <c r="W969" s="567"/>
      <c r="X969" s="567"/>
      <c r="Y969" s="567"/>
      <c r="Z969" s="567"/>
    </row>
    <row r="970">
      <c r="A970" s="567"/>
      <c r="B970" s="567"/>
      <c r="C970" s="567"/>
      <c r="D970" s="567"/>
      <c r="E970" s="567"/>
      <c r="F970" s="567"/>
      <c r="G970" s="567"/>
      <c r="H970" s="567"/>
      <c r="I970" s="567"/>
      <c r="J970" s="567"/>
      <c r="K970" s="567"/>
      <c r="L970" s="567"/>
      <c r="M970" s="567"/>
      <c r="N970" s="567"/>
      <c r="O970" s="567"/>
      <c r="P970" s="567"/>
      <c r="Q970" s="567"/>
      <c r="R970" s="567"/>
      <c r="S970" s="567"/>
      <c r="T970" s="567"/>
      <c r="U970" s="567"/>
      <c r="V970" s="567"/>
      <c r="W970" s="567"/>
      <c r="X970" s="567"/>
      <c r="Y970" s="567"/>
      <c r="Z970" s="567"/>
    </row>
    <row r="971">
      <c r="A971" s="567"/>
      <c r="B971" s="567"/>
      <c r="C971" s="567"/>
      <c r="D971" s="567"/>
      <c r="E971" s="567"/>
      <c r="F971" s="567"/>
      <c r="G971" s="567"/>
      <c r="H971" s="567"/>
      <c r="I971" s="567"/>
      <c r="J971" s="567"/>
      <c r="K971" s="567"/>
      <c r="L971" s="567"/>
      <c r="M971" s="567"/>
      <c r="N971" s="567"/>
      <c r="O971" s="567"/>
      <c r="P971" s="567"/>
      <c r="Q971" s="567"/>
      <c r="R971" s="567"/>
      <c r="S971" s="567"/>
      <c r="T971" s="567"/>
      <c r="U971" s="567"/>
      <c r="V971" s="567"/>
      <c r="W971" s="567"/>
      <c r="X971" s="567"/>
      <c r="Y971" s="567"/>
      <c r="Z971" s="567"/>
    </row>
    <row r="972">
      <c r="A972" s="567"/>
      <c r="B972" s="567"/>
      <c r="C972" s="567"/>
      <c r="D972" s="567"/>
      <c r="E972" s="567"/>
      <c r="F972" s="567"/>
      <c r="G972" s="567"/>
      <c r="H972" s="567"/>
      <c r="I972" s="567"/>
      <c r="J972" s="567"/>
      <c r="K972" s="567"/>
      <c r="L972" s="567"/>
      <c r="M972" s="567"/>
      <c r="N972" s="567"/>
      <c r="O972" s="567"/>
      <c r="P972" s="567"/>
      <c r="Q972" s="567"/>
      <c r="R972" s="567"/>
      <c r="S972" s="567"/>
      <c r="T972" s="567"/>
      <c r="U972" s="567"/>
      <c r="V972" s="567"/>
      <c r="W972" s="567"/>
      <c r="X972" s="567"/>
      <c r="Y972" s="567"/>
      <c r="Z972" s="567"/>
    </row>
    <row r="973">
      <c r="A973" s="567"/>
      <c r="B973" s="567"/>
      <c r="C973" s="567"/>
      <c r="D973" s="567"/>
      <c r="E973" s="567"/>
      <c r="F973" s="567"/>
      <c r="G973" s="567"/>
      <c r="H973" s="567"/>
      <c r="I973" s="567"/>
      <c r="J973" s="567"/>
      <c r="K973" s="567"/>
      <c r="L973" s="567"/>
      <c r="M973" s="567"/>
      <c r="N973" s="567"/>
      <c r="O973" s="567"/>
      <c r="P973" s="567"/>
      <c r="Q973" s="567"/>
      <c r="R973" s="567"/>
      <c r="S973" s="567"/>
      <c r="T973" s="567"/>
      <c r="U973" s="567"/>
      <c r="V973" s="567"/>
      <c r="W973" s="567"/>
      <c r="X973" s="567"/>
      <c r="Y973" s="567"/>
      <c r="Z973" s="567"/>
    </row>
    <row r="974">
      <c r="A974" s="567"/>
      <c r="B974" s="567"/>
      <c r="C974" s="567"/>
      <c r="D974" s="567"/>
      <c r="E974" s="567"/>
      <c r="F974" s="567"/>
      <c r="G974" s="567"/>
      <c r="H974" s="567"/>
      <c r="I974" s="567"/>
      <c r="J974" s="567"/>
      <c r="K974" s="567"/>
      <c r="L974" s="567"/>
      <c r="M974" s="567"/>
      <c r="N974" s="567"/>
      <c r="O974" s="567"/>
      <c r="P974" s="567"/>
      <c r="Q974" s="567"/>
      <c r="R974" s="567"/>
      <c r="S974" s="567"/>
      <c r="T974" s="567"/>
      <c r="U974" s="567"/>
      <c r="V974" s="567"/>
      <c r="W974" s="567"/>
      <c r="X974" s="567"/>
      <c r="Y974" s="567"/>
      <c r="Z974" s="567"/>
    </row>
    <row r="975">
      <c r="A975" s="567"/>
      <c r="B975" s="567"/>
      <c r="C975" s="567"/>
      <c r="D975" s="567"/>
      <c r="E975" s="567"/>
      <c r="F975" s="567"/>
      <c r="G975" s="567"/>
      <c r="H975" s="567"/>
      <c r="I975" s="567"/>
      <c r="J975" s="567"/>
      <c r="K975" s="567"/>
      <c r="L975" s="567"/>
      <c r="M975" s="567"/>
      <c r="N975" s="567"/>
      <c r="O975" s="567"/>
      <c r="P975" s="567"/>
      <c r="Q975" s="567"/>
      <c r="R975" s="567"/>
      <c r="S975" s="567"/>
      <c r="T975" s="567"/>
      <c r="U975" s="567"/>
      <c r="V975" s="567"/>
      <c r="W975" s="567"/>
      <c r="X975" s="567"/>
      <c r="Y975" s="567"/>
      <c r="Z975" s="567"/>
    </row>
    <row r="976">
      <c r="A976" s="567"/>
      <c r="B976" s="567"/>
      <c r="C976" s="567"/>
      <c r="D976" s="567"/>
      <c r="E976" s="567"/>
      <c r="F976" s="567"/>
      <c r="G976" s="567"/>
      <c r="H976" s="567"/>
      <c r="I976" s="567"/>
      <c r="J976" s="567"/>
      <c r="K976" s="567"/>
      <c r="L976" s="567"/>
      <c r="M976" s="567"/>
      <c r="N976" s="567"/>
      <c r="O976" s="567"/>
      <c r="P976" s="567"/>
      <c r="Q976" s="567"/>
      <c r="R976" s="567"/>
      <c r="S976" s="567"/>
      <c r="T976" s="567"/>
      <c r="U976" s="567"/>
      <c r="V976" s="567"/>
      <c r="W976" s="567"/>
      <c r="X976" s="567"/>
      <c r="Y976" s="567"/>
      <c r="Z976" s="567"/>
    </row>
    <row r="977">
      <c r="A977" s="567"/>
      <c r="B977" s="567"/>
      <c r="C977" s="567"/>
      <c r="D977" s="567"/>
      <c r="E977" s="567"/>
      <c r="F977" s="567"/>
      <c r="G977" s="567"/>
      <c r="H977" s="567"/>
      <c r="I977" s="567"/>
      <c r="J977" s="567"/>
      <c r="K977" s="567"/>
      <c r="L977" s="567"/>
      <c r="M977" s="567"/>
      <c r="N977" s="567"/>
      <c r="O977" s="567"/>
      <c r="P977" s="567"/>
      <c r="Q977" s="567"/>
      <c r="R977" s="567"/>
      <c r="S977" s="567"/>
      <c r="T977" s="567"/>
      <c r="U977" s="567"/>
      <c r="V977" s="567"/>
      <c r="W977" s="567"/>
      <c r="X977" s="567"/>
      <c r="Y977" s="567"/>
      <c r="Z977" s="567"/>
    </row>
    <row r="978">
      <c r="A978" s="567"/>
      <c r="B978" s="567"/>
      <c r="C978" s="567"/>
      <c r="D978" s="567"/>
      <c r="E978" s="567"/>
      <c r="F978" s="567"/>
      <c r="G978" s="567"/>
      <c r="H978" s="567"/>
      <c r="I978" s="567"/>
      <c r="J978" s="567"/>
      <c r="K978" s="567"/>
      <c r="L978" s="567"/>
      <c r="M978" s="567"/>
      <c r="N978" s="567"/>
      <c r="O978" s="567"/>
      <c r="P978" s="567"/>
      <c r="Q978" s="567"/>
      <c r="R978" s="567"/>
      <c r="S978" s="567"/>
      <c r="T978" s="567"/>
      <c r="U978" s="567"/>
      <c r="V978" s="567"/>
      <c r="W978" s="567"/>
      <c r="X978" s="567"/>
      <c r="Y978" s="567"/>
      <c r="Z978" s="567"/>
    </row>
    <row r="979">
      <c r="A979" s="567"/>
      <c r="B979" s="567"/>
      <c r="C979" s="567"/>
      <c r="D979" s="567"/>
      <c r="E979" s="567"/>
      <c r="F979" s="567"/>
      <c r="G979" s="567"/>
      <c r="H979" s="567"/>
      <c r="I979" s="567"/>
      <c r="J979" s="567"/>
      <c r="K979" s="567"/>
      <c r="L979" s="567"/>
      <c r="M979" s="567"/>
      <c r="N979" s="567"/>
      <c r="O979" s="567"/>
      <c r="P979" s="567"/>
      <c r="Q979" s="567"/>
      <c r="R979" s="567"/>
      <c r="S979" s="567"/>
      <c r="T979" s="567"/>
      <c r="U979" s="567"/>
      <c r="V979" s="567"/>
      <c r="W979" s="567"/>
      <c r="X979" s="567"/>
      <c r="Y979" s="567"/>
      <c r="Z979" s="567"/>
    </row>
    <row r="980">
      <c r="A980" s="567"/>
      <c r="B980" s="567"/>
      <c r="C980" s="567"/>
      <c r="D980" s="567"/>
      <c r="E980" s="567"/>
      <c r="F980" s="567"/>
      <c r="G980" s="567"/>
      <c r="H980" s="567"/>
      <c r="I980" s="567"/>
      <c r="J980" s="567"/>
      <c r="K980" s="567"/>
      <c r="L980" s="567"/>
      <c r="M980" s="567"/>
      <c r="N980" s="567"/>
      <c r="O980" s="567"/>
      <c r="P980" s="567"/>
      <c r="Q980" s="567"/>
      <c r="R980" s="567"/>
      <c r="S980" s="567"/>
      <c r="T980" s="567"/>
      <c r="U980" s="567"/>
      <c r="V980" s="567"/>
      <c r="W980" s="567"/>
      <c r="X980" s="567"/>
      <c r="Y980" s="567"/>
      <c r="Z980" s="567"/>
    </row>
    <row r="981">
      <c r="A981" s="567"/>
      <c r="B981" s="567"/>
      <c r="C981" s="567"/>
      <c r="D981" s="567"/>
      <c r="E981" s="567"/>
      <c r="F981" s="567"/>
      <c r="G981" s="567"/>
      <c r="H981" s="567"/>
      <c r="I981" s="567"/>
      <c r="J981" s="567"/>
      <c r="K981" s="567"/>
      <c r="L981" s="567"/>
      <c r="M981" s="567"/>
      <c r="N981" s="567"/>
      <c r="O981" s="567"/>
      <c r="P981" s="567"/>
      <c r="Q981" s="567"/>
      <c r="R981" s="567"/>
      <c r="S981" s="567"/>
      <c r="T981" s="567"/>
      <c r="U981" s="567"/>
      <c r="V981" s="567"/>
      <c r="W981" s="567"/>
      <c r="X981" s="567"/>
      <c r="Y981" s="567"/>
      <c r="Z981" s="567"/>
    </row>
    <row r="982">
      <c r="A982" s="567"/>
      <c r="B982" s="567"/>
      <c r="C982" s="567"/>
      <c r="D982" s="567"/>
      <c r="E982" s="567"/>
      <c r="F982" s="567"/>
      <c r="G982" s="567"/>
      <c r="H982" s="567"/>
      <c r="I982" s="567"/>
      <c r="J982" s="567"/>
      <c r="K982" s="567"/>
      <c r="L982" s="567"/>
      <c r="M982" s="567"/>
      <c r="N982" s="567"/>
      <c r="O982" s="567"/>
      <c r="P982" s="567"/>
      <c r="Q982" s="567"/>
      <c r="R982" s="567"/>
      <c r="S982" s="567"/>
      <c r="T982" s="567"/>
      <c r="U982" s="567"/>
      <c r="V982" s="567"/>
      <c r="W982" s="567"/>
      <c r="X982" s="567"/>
      <c r="Y982" s="567"/>
      <c r="Z982" s="567"/>
    </row>
    <row r="983">
      <c r="A983" s="567"/>
      <c r="B983" s="567"/>
      <c r="C983" s="567"/>
      <c r="D983" s="567"/>
      <c r="E983" s="567"/>
      <c r="F983" s="567"/>
      <c r="G983" s="567"/>
      <c r="H983" s="567"/>
      <c r="I983" s="567"/>
      <c r="J983" s="567"/>
      <c r="K983" s="567"/>
      <c r="L983" s="567"/>
      <c r="M983" s="567"/>
      <c r="N983" s="567"/>
      <c r="O983" s="567"/>
      <c r="P983" s="567"/>
      <c r="Q983" s="567"/>
      <c r="R983" s="567"/>
      <c r="S983" s="567"/>
      <c r="T983" s="567"/>
      <c r="U983" s="567"/>
      <c r="V983" s="567"/>
      <c r="W983" s="567"/>
      <c r="X983" s="567"/>
      <c r="Y983" s="567"/>
      <c r="Z983" s="567"/>
    </row>
    <row r="984">
      <c r="A984" s="567"/>
      <c r="B984" s="567"/>
      <c r="C984" s="567"/>
      <c r="D984" s="567"/>
      <c r="E984" s="567"/>
      <c r="F984" s="567"/>
      <c r="G984" s="567"/>
      <c r="H984" s="567"/>
      <c r="I984" s="567"/>
      <c r="J984" s="567"/>
      <c r="K984" s="567"/>
      <c r="L984" s="567"/>
      <c r="M984" s="567"/>
      <c r="N984" s="567"/>
      <c r="O984" s="567"/>
      <c r="P984" s="567"/>
      <c r="Q984" s="567"/>
      <c r="R984" s="567"/>
      <c r="S984" s="567"/>
      <c r="T984" s="567"/>
      <c r="U984" s="567"/>
      <c r="V984" s="567"/>
      <c r="W984" s="567"/>
      <c r="X984" s="567"/>
      <c r="Y984" s="567"/>
      <c r="Z984" s="567"/>
    </row>
    <row r="985">
      <c r="A985" s="567"/>
      <c r="B985" s="567"/>
      <c r="C985" s="567"/>
      <c r="D985" s="567"/>
      <c r="E985" s="567"/>
      <c r="F985" s="567"/>
      <c r="G985" s="567"/>
      <c r="H985" s="567"/>
      <c r="I985" s="567"/>
      <c r="J985" s="567"/>
      <c r="K985" s="567"/>
      <c r="L985" s="567"/>
      <c r="M985" s="567"/>
      <c r="N985" s="567"/>
      <c r="O985" s="567"/>
      <c r="P985" s="567"/>
      <c r="Q985" s="567"/>
      <c r="R985" s="567"/>
      <c r="S985" s="567"/>
      <c r="T985" s="567"/>
      <c r="U985" s="567"/>
      <c r="V985" s="567"/>
      <c r="W985" s="567"/>
      <c r="X985" s="567"/>
      <c r="Y985" s="567"/>
      <c r="Z985" s="567"/>
    </row>
    <row r="986">
      <c r="A986" s="567"/>
      <c r="B986" s="567"/>
      <c r="C986" s="567"/>
      <c r="D986" s="567"/>
      <c r="E986" s="567"/>
      <c r="F986" s="567"/>
      <c r="G986" s="567"/>
      <c r="H986" s="567"/>
      <c r="I986" s="567"/>
      <c r="J986" s="567"/>
      <c r="K986" s="567"/>
      <c r="L986" s="567"/>
      <c r="M986" s="567"/>
      <c r="N986" s="567"/>
      <c r="O986" s="567"/>
      <c r="P986" s="567"/>
      <c r="Q986" s="567"/>
      <c r="R986" s="567"/>
      <c r="S986" s="567"/>
      <c r="T986" s="567"/>
      <c r="U986" s="567"/>
      <c r="V986" s="567"/>
      <c r="W986" s="567"/>
      <c r="X986" s="567"/>
      <c r="Y986" s="567"/>
      <c r="Z986" s="567"/>
    </row>
    <row r="987">
      <c r="A987" s="567"/>
      <c r="B987" s="567"/>
      <c r="C987" s="567"/>
      <c r="D987" s="567"/>
      <c r="E987" s="567"/>
      <c r="F987" s="567"/>
      <c r="G987" s="567"/>
      <c r="H987" s="567"/>
      <c r="I987" s="567"/>
      <c r="J987" s="567"/>
      <c r="K987" s="567"/>
      <c r="L987" s="567"/>
      <c r="M987" s="567"/>
      <c r="N987" s="567"/>
      <c r="O987" s="567"/>
      <c r="P987" s="567"/>
      <c r="Q987" s="567"/>
      <c r="R987" s="567"/>
      <c r="S987" s="567"/>
      <c r="T987" s="567"/>
      <c r="U987" s="567"/>
      <c r="V987" s="567"/>
      <c r="W987" s="567"/>
      <c r="X987" s="567"/>
      <c r="Y987" s="567"/>
      <c r="Z987" s="567"/>
    </row>
    <row r="988">
      <c r="A988" s="567"/>
      <c r="B988" s="567"/>
      <c r="C988" s="567"/>
      <c r="D988" s="567"/>
      <c r="E988" s="567"/>
      <c r="F988" s="567"/>
      <c r="G988" s="567"/>
      <c r="H988" s="567"/>
      <c r="I988" s="567"/>
      <c r="J988" s="567"/>
      <c r="K988" s="567"/>
      <c r="L988" s="567"/>
      <c r="M988" s="567"/>
      <c r="N988" s="567"/>
      <c r="O988" s="567"/>
      <c r="P988" s="567"/>
      <c r="Q988" s="567"/>
      <c r="R988" s="567"/>
      <c r="S988" s="567"/>
      <c r="T988" s="567"/>
      <c r="U988" s="567"/>
      <c r="V988" s="567"/>
      <c r="W988" s="567"/>
      <c r="X988" s="567"/>
      <c r="Y988" s="567"/>
      <c r="Z988" s="567"/>
    </row>
    <row r="989">
      <c r="A989" s="567"/>
      <c r="B989" s="567"/>
      <c r="C989" s="567"/>
      <c r="D989" s="567"/>
      <c r="E989" s="567"/>
      <c r="F989" s="567"/>
      <c r="G989" s="567"/>
      <c r="H989" s="567"/>
      <c r="I989" s="567"/>
      <c r="J989" s="567"/>
      <c r="K989" s="567"/>
      <c r="L989" s="567"/>
      <c r="M989" s="567"/>
      <c r="N989" s="567"/>
      <c r="O989" s="567"/>
      <c r="P989" s="567"/>
      <c r="Q989" s="567"/>
      <c r="R989" s="567"/>
      <c r="S989" s="567"/>
      <c r="T989" s="567"/>
      <c r="U989" s="567"/>
      <c r="V989" s="567"/>
      <c r="W989" s="567"/>
      <c r="X989" s="567"/>
      <c r="Y989" s="567"/>
      <c r="Z989" s="567"/>
    </row>
    <row r="990">
      <c r="A990" s="567"/>
      <c r="B990" s="567"/>
      <c r="C990" s="567"/>
      <c r="D990" s="567"/>
      <c r="E990" s="567"/>
      <c r="F990" s="567"/>
      <c r="G990" s="567"/>
      <c r="H990" s="567"/>
      <c r="I990" s="567"/>
      <c r="J990" s="567"/>
      <c r="K990" s="567"/>
      <c r="L990" s="567"/>
      <c r="M990" s="567"/>
      <c r="N990" s="567"/>
      <c r="O990" s="567"/>
      <c r="P990" s="567"/>
      <c r="Q990" s="567"/>
      <c r="R990" s="567"/>
      <c r="S990" s="567"/>
      <c r="T990" s="567"/>
      <c r="U990" s="567"/>
      <c r="V990" s="567"/>
      <c r="W990" s="567"/>
      <c r="X990" s="567"/>
      <c r="Y990" s="567"/>
      <c r="Z990" s="567"/>
    </row>
    <row r="991">
      <c r="A991" s="567"/>
      <c r="B991" s="567"/>
      <c r="C991" s="567"/>
      <c r="D991" s="567"/>
      <c r="E991" s="567"/>
      <c r="F991" s="567"/>
      <c r="G991" s="567"/>
      <c r="H991" s="567"/>
      <c r="I991" s="567"/>
      <c r="J991" s="567"/>
      <c r="K991" s="567"/>
      <c r="L991" s="567"/>
      <c r="M991" s="567"/>
      <c r="N991" s="567"/>
      <c r="O991" s="567"/>
      <c r="P991" s="567"/>
      <c r="Q991" s="567"/>
      <c r="R991" s="567"/>
      <c r="S991" s="567"/>
      <c r="T991" s="567"/>
      <c r="U991" s="567"/>
      <c r="V991" s="567"/>
      <c r="W991" s="567"/>
      <c r="X991" s="567"/>
      <c r="Y991" s="567"/>
      <c r="Z991" s="567"/>
    </row>
    <row r="992">
      <c r="A992" s="567"/>
      <c r="B992" s="567"/>
      <c r="C992" s="567"/>
      <c r="D992" s="567"/>
      <c r="E992" s="567"/>
      <c r="F992" s="567"/>
      <c r="G992" s="567"/>
      <c r="H992" s="567"/>
      <c r="I992" s="567"/>
      <c r="J992" s="567"/>
      <c r="K992" s="567"/>
      <c r="L992" s="567"/>
      <c r="M992" s="567"/>
      <c r="N992" s="567"/>
      <c r="O992" s="567"/>
      <c r="P992" s="567"/>
      <c r="Q992" s="567"/>
      <c r="R992" s="567"/>
      <c r="S992" s="567"/>
      <c r="T992" s="567"/>
      <c r="U992" s="567"/>
      <c r="V992" s="567"/>
      <c r="W992" s="567"/>
      <c r="X992" s="567"/>
      <c r="Y992" s="567"/>
      <c r="Z992" s="567"/>
    </row>
    <row r="993">
      <c r="A993" s="567"/>
      <c r="B993" s="567"/>
      <c r="C993" s="567"/>
      <c r="D993" s="567"/>
      <c r="E993" s="567"/>
      <c r="F993" s="567"/>
      <c r="G993" s="567"/>
      <c r="H993" s="567"/>
      <c r="I993" s="567"/>
      <c r="J993" s="567"/>
      <c r="K993" s="567"/>
      <c r="L993" s="567"/>
      <c r="M993" s="567"/>
      <c r="N993" s="567"/>
      <c r="O993" s="567"/>
      <c r="P993" s="567"/>
      <c r="Q993" s="567"/>
      <c r="R993" s="567"/>
      <c r="S993" s="567"/>
      <c r="T993" s="567"/>
      <c r="U993" s="567"/>
      <c r="V993" s="567"/>
      <c r="W993" s="567"/>
      <c r="X993" s="567"/>
      <c r="Y993" s="567"/>
      <c r="Z993" s="567"/>
    </row>
    <row r="994">
      <c r="A994" s="567"/>
      <c r="B994" s="567"/>
      <c r="C994" s="567"/>
      <c r="D994" s="567"/>
      <c r="E994" s="567"/>
      <c r="F994" s="567"/>
      <c r="G994" s="567"/>
      <c r="H994" s="567"/>
      <c r="I994" s="567"/>
      <c r="J994" s="567"/>
      <c r="K994" s="567"/>
      <c r="L994" s="567"/>
      <c r="M994" s="567"/>
      <c r="N994" s="567"/>
      <c r="O994" s="567"/>
      <c r="P994" s="567"/>
      <c r="Q994" s="567"/>
      <c r="R994" s="567"/>
      <c r="S994" s="567"/>
      <c r="T994" s="567"/>
      <c r="U994" s="567"/>
      <c r="V994" s="567"/>
      <c r="W994" s="567"/>
      <c r="X994" s="567"/>
      <c r="Y994" s="567"/>
      <c r="Z994" s="567"/>
    </row>
    <row r="995">
      <c r="A995" s="567"/>
      <c r="B995" s="567"/>
      <c r="C995" s="567"/>
      <c r="D995" s="567"/>
      <c r="E995" s="567"/>
      <c r="F995" s="567"/>
      <c r="G995" s="567"/>
      <c r="H995" s="567"/>
      <c r="I995" s="567"/>
      <c r="J995" s="567"/>
      <c r="K995" s="567"/>
      <c r="L995" s="567"/>
      <c r="M995" s="567"/>
      <c r="N995" s="567"/>
      <c r="O995" s="567"/>
      <c r="P995" s="567"/>
      <c r="Q995" s="567"/>
      <c r="R995" s="567"/>
      <c r="S995" s="567"/>
      <c r="T995" s="567"/>
      <c r="U995" s="567"/>
      <c r="V995" s="567"/>
      <c r="W995" s="567"/>
      <c r="X995" s="567"/>
      <c r="Y995" s="567"/>
      <c r="Z995" s="567"/>
    </row>
    <row r="996">
      <c r="A996" s="567"/>
      <c r="B996" s="567"/>
      <c r="C996" s="567"/>
      <c r="D996" s="567"/>
      <c r="E996" s="567"/>
      <c r="F996" s="567"/>
      <c r="G996" s="567"/>
      <c r="H996" s="567"/>
      <c r="I996" s="567"/>
      <c r="J996" s="567"/>
      <c r="K996" s="567"/>
      <c r="L996" s="567"/>
      <c r="M996" s="567"/>
      <c r="N996" s="567"/>
      <c r="O996" s="567"/>
      <c r="P996" s="567"/>
      <c r="Q996" s="567"/>
      <c r="R996" s="567"/>
      <c r="S996" s="567"/>
      <c r="T996" s="567"/>
      <c r="U996" s="567"/>
      <c r="V996" s="567"/>
      <c r="W996" s="567"/>
      <c r="X996" s="567"/>
      <c r="Y996" s="567"/>
      <c r="Z996" s="567"/>
    </row>
    <row r="997">
      <c r="A997" s="567"/>
      <c r="B997" s="567"/>
      <c r="C997" s="567"/>
      <c r="D997" s="567"/>
      <c r="E997" s="567"/>
      <c r="F997" s="567"/>
      <c r="G997" s="567"/>
      <c r="H997" s="567"/>
      <c r="I997" s="567"/>
      <c r="J997" s="567"/>
      <c r="K997" s="567"/>
      <c r="L997" s="567"/>
      <c r="M997" s="567"/>
      <c r="N997" s="567"/>
      <c r="O997" s="567"/>
      <c r="P997" s="567"/>
      <c r="Q997" s="567"/>
      <c r="R997" s="567"/>
      <c r="S997" s="567"/>
      <c r="T997" s="567"/>
      <c r="U997" s="567"/>
      <c r="V997" s="567"/>
      <c r="W997" s="567"/>
      <c r="X997" s="567"/>
      <c r="Y997" s="567"/>
      <c r="Z997" s="567"/>
    </row>
    <row r="998">
      <c r="A998" s="567"/>
      <c r="B998" s="567"/>
      <c r="C998" s="567"/>
      <c r="D998" s="567"/>
      <c r="E998" s="567"/>
      <c r="F998" s="567"/>
      <c r="G998" s="567"/>
      <c r="H998" s="567"/>
      <c r="I998" s="567"/>
      <c r="J998" s="567"/>
      <c r="K998" s="567"/>
      <c r="L998" s="567"/>
      <c r="M998" s="567"/>
      <c r="N998" s="567"/>
      <c r="O998" s="567"/>
      <c r="P998" s="567"/>
      <c r="Q998" s="567"/>
      <c r="R998" s="567"/>
      <c r="S998" s="567"/>
      <c r="T998" s="567"/>
      <c r="U998" s="567"/>
      <c r="V998" s="567"/>
      <c r="W998" s="567"/>
      <c r="X998" s="567"/>
      <c r="Y998" s="567"/>
      <c r="Z998" s="567"/>
    </row>
    <row r="999">
      <c r="A999" s="567"/>
      <c r="B999" s="567"/>
      <c r="C999" s="567"/>
      <c r="D999" s="567"/>
      <c r="E999" s="567"/>
      <c r="F999" s="567"/>
      <c r="G999" s="567"/>
      <c r="H999" s="567"/>
      <c r="I999" s="567"/>
      <c r="J999" s="567"/>
      <c r="K999" s="567"/>
      <c r="L999" s="567"/>
      <c r="M999" s="567"/>
      <c r="N999" s="567"/>
      <c r="O999" s="567"/>
      <c r="P999" s="567"/>
      <c r="Q999" s="567"/>
      <c r="R999" s="567"/>
      <c r="S999" s="567"/>
      <c r="T999" s="567"/>
      <c r="U999" s="567"/>
      <c r="V999" s="567"/>
      <c r="W999" s="567"/>
      <c r="X999" s="567"/>
      <c r="Y999" s="567"/>
      <c r="Z999" s="567"/>
    </row>
    <row r="1000">
      <c r="A1000" s="567"/>
      <c r="B1000" s="567"/>
      <c r="C1000" s="567"/>
      <c r="D1000" s="567"/>
      <c r="E1000" s="567"/>
      <c r="F1000" s="567"/>
      <c r="G1000" s="567"/>
      <c r="H1000" s="567"/>
      <c r="I1000" s="567"/>
      <c r="J1000" s="567"/>
      <c r="K1000" s="567"/>
      <c r="L1000" s="567"/>
      <c r="M1000" s="567"/>
      <c r="N1000" s="567"/>
      <c r="O1000" s="567"/>
      <c r="P1000" s="567"/>
      <c r="Q1000" s="567"/>
      <c r="R1000" s="567"/>
      <c r="S1000" s="567"/>
      <c r="T1000" s="567"/>
      <c r="U1000" s="567"/>
      <c r="V1000" s="567"/>
      <c r="W1000" s="567"/>
      <c r="X1000" s="567"/>
      <c r="Y1000" s="567"/>
      <c r="Z1000" s="567"/>
    </row>
    <row r="1001">
      <c r="A1001" s="567"/>
      <c r="B1001" s="567"/>
      <c r="C1001" s="567"/>
      <c r="D1001" s="567"/>
      <c r="E1001" s="567"/>
      <c r="F1001" s="567"/>
      <c r="G1001" s="567"/>
      <c r="H1001" s="567"/>
      <c r="I1001" s="567"/>
      <c r="J1001" s="567"/>
      <c r="K1001" s="567"/>
      <c r="L1001" s="567"/>
      <c r="M1001" s="567"/>
      <c r="N1001" s="567"/>
      <c r="O1001" s="567"/>
      <c r="P1001" s="567"/>
      <c r="Q1001" s="567"/>
      <c r="R1001" s="567"/>
      <c r="S1001" s="567"/>
      <c r="T1001" s="567"/>
      <c r="U1001" s="567"/>
      <c r="V1001" s="567"/>
      <c r="W1001" s="567"/>
      <c r="X1001" s="567"/>
      <c r="Y1001" s="567"/>
      <c r="Z1001" s="567"/>
    </row>
  </sheetData>
  <drawing r:id="rId1"/>
</worksheet>
</file>